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.popovic\Dropbox\MINISTARSTVO FINANSIJA\SEP\00_GDDS\"/>
    </mc:Choice>
  </mc:AlternateContent>
  <bookViews>
    <workbookView xWindow="0" yWindow="0" windowWidth="19440" windowHeight="12435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52511"/>
</workbook>
</file>

<file path=xl/calcChain.xml><?xml version="1.0" encoding="utf-8"?>
<calcChain xmlns="http://schemas.openxmlformats.org/spreadsheetml/2006/main">
  <c r="DU223" i="6" l="1"/>
  <c r="DT223" i="6"/>
  <c r="DS223" i="6"/>
  <c r="DR223" i="6"/>
  <c r="DQ223" i="6"/>
  <c r="DP223" i="6"/>
  <c r="DO223" i="6"/>
  <c r="DN223" i="6"/>
  <c r="DM223" i="6"/>
  <c r="DL223" i="6"/>
  <c r="DK223" i="6"/>
  <c r="DJ223" i="6"/>
  <c r="DJ224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U246" i="6"/>
  <c r="DT246" i="6"/>
  <c r="DS246" i="6"/>
  <c r="DR246" i="6"/>
  <c r="DQ246" i="6"/>
  <c r="DP246" i="6"/>
  <c r="DO246" i="6"/>
  <c r="DN246" i="6"/>
  <c r="DM246" i="6"/>
  <c r="DL246" i="6"/>
  <c r="DK246" i="6"/>
  <c r="DJ246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G239" i="2" l="1"/>
  <c r="G235" i="2" l="1"/>
  <c r="N7" i="3"/>
  <c r="G12" i="10"/>
  <c r="G13" i="10"/>
  <c r="G14" i="10"/>
  <c r="G15" i="10"/>
  <c r="G16" i="10"/>
  <c r="G17" i="10"/>
  <c r="G18" i="10"/>
  <c r="G19" i="10"/>
  <c r="G20" i="10"/>
  <c r="G25" i="10"/>
  <c r="G26" i="10"/>
  <c r="G27" i="10"/>
  <c r="G28" i="10"/>
  <c r="G29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0" i="10"/>
  <c r="G51" i="10"/>
  <c r="G52" i="10"/>
  <c r="G53" i="10"/>
  <c r="G54" i="10"/>
  <c r="N6" i="11"/>
  <c r="R54" i="4"/>
  <c r="G53" i="4"/>
  <c r="H53" i="4"/>
  <c r="I53" i="4"/>
  <c r="J53" i="4"/>
  <c r="K53" i="4"/>
  <c r="L53" i="4"/>
  <c r="M53" i="4"/>
  <c r="N53" i="4"/>
  <c r="O53" i="4"/>
  <c r="P53" i="4"/>
  <c r="Q53" i="4"/>
  <c r="R53" i="4"/>
  <c r="T102" i="10"/>
  <c r="G11" i="2"/>
  <c r="DU406" i="6"/>
  <c r="DT406" i="6"/>
  <c r="DS406" i="6"/>
  <c r="DR406" i="6"/>
  <c r="DQ406" i="6"/>
  <c r="DP406" i="6"/>
  <c r="DO406" i="6"/>
  <c r="DN406" i="6"/>
  <c r="DM406" i="6"/>
  <c r="DL406" i="6"/>
  <c r="DK406" i="6"/>
  <c r="DU402" i="6"/>
  <c r="DT402" i="6"/>
  <c r="DT399" i="6"/>
  <c r="DT398" i="6"/>
  <c r="DS402" i="6"/>
  <c r="DR402" i="6"/>
  <c r="DQ402" i="6"/>
  <c r="DP402" i="6"/>
  <c r="DP399" i="6"/>
  <c r="DP398" i="6"/>
  <c r="DO402" i="6"/>
  <c r="DN402" i="6"/>
  <c r="DM402" i="6"/>
  <c r="DL402" i="6"/>
  <c r="DL399" i="6"/>
  <c r="DL398" i="6"/>
  <c r="DK402" i="6"/>
  <c r="DU399" i="6"/>
  <c r="DU398" i="6"/>
  <c r="DS399" i="6"/>
  <c r="DS398" i="6"/>
  <c r="DR399" i="6"/>
  <c r="DQ399" i="6"/>
  <c r="DQ398" i="6"/>
  <c r="DO399" i="6"/>
  <c r="DO398" i="6"/>
  <c r="DN399" i="6"/>
  <c r="DM399" i="6"/>
  <c r="DM398" i="6"/>
  <c r="DK399" i="6"/>
  <c r="DK398" i="6"/>
  <c r="DR398" i="6"/>
  <c r="DN398" i="6"/>
  <c r="DU392" i="6"/>
  <c r="DU391" i="6"/>
  <c r="DT392" i="6"/>
  <c r="DS392" i="6"/>
  <c r="DS391" i="6"/>
  <c r="DR392" i="6"/>
  <c r="DQ392" i="6"/>
  <c r="DQ391" i="6"/>
  <c r="DP392" i="6"/>
  <c r="DO392" i="6"/>
  <c r="DO391" i="6"/>
  <c r="DN392" i="6"/>
  <c r="DM392" i="6"/>
  <c r="DM391" i="6"/>
  <c r="DL392" i="6"/>
  <c r="DK392" i="6"/>
  <c r="DK391" i="6"/>
  <c r="DT391" i="6"/>
  <c r="DR391" i="6"/>
  <c r="DP391" i="6"/>
  <c r="DN391" i="6"/>
  <c r="DL391" i="6"/>
  <c r="DU381" i="6"/>
  <c r="DT381" i="6"/>
  <c r="DS381" i="6"/>
  <c r="DR381" i="6"/>
  <c r="DQ381" i="6"/>
  <c r="DP381" i="6"/>
  <c r="DO381" i="6"/>
  <c r="DN381" i="6"/>
  <c r="DM381" i="6"/>
  <c r="DL381" i="6"/>
  <c r="DK381" i="6"/>
  <c r="DU373" i="6"/>
  <c r="DT373" i="6"/>
  <c r="DS373" i="6"/>
  <c r="DR373" i="6"/>
  <c r="DR363" i="6"/>
  <c r="DR362" i="6"/>
  <c r="DQ373" i="6"/>
  <c r="DP373" i="6"/>
  <c r="DO373" i="6"/>
  <c r="DN373" i="6"/>
  <c r="DN363" i="6"/>
  <c r="DN362" i="6"/>
  <c r="DM373" i="6"/>
  <c r="DL373" i="6"/>
  <c r="DK373" i="6"/>
  <c r="DU363" i="6"/>
  <c r="DU362" i="6"/>
  <c r="DT363" i="6"/>
  <c r="DS363" i="6"/>
  <c r="DS362" i="6"/>
  <c r="DQ363" i="6"/>
  <c r="DQ362" i="6"/>
  <c r="DP363" i="6"/>
  <c r="DO363" i="6"/>
  <c r="DO362" i="6"/>
  <c r="DM363" i="6"/>
  <c r="DM362" i="6"/>
  <c r="DL363" i="6"/>
  <c r="DK363" i="6"/>
  <c r="DK362" i="6"/>
  <c r="DT362" i="6"/>
  <c r="DP362" i="6"/>
  <c r="DL362" i="6"/>
  <c r="DU358" i="6"/>
  <c r="DT358" i="6"/>
  <c r="DS358" i="6"/>
  <c r="DR358" i="6"/>
  <c r="DQ358" i="6"/>
  <c r="DP358" i="6"/>
  <c r="DO358" i="6"/>
  <c r="DN358" i="6"/>
  <c r="DM358" i="6"/>
  <c r="DL358" i="6"/>
  <c r="DK358" i="6"/>
  <c r="DU356" i="6"/>
  <c r="DT356" i="6"/>
  <c r="DS356" i="6"/>
  <c r="DR356" i="6"/>
  <c r="DQ356" i="6"/>
  <c r="DP356" i="6"/>
  <c r="DO356" i="6"/>
  <c r="DN356" i="6"/>
  <c r="DM356" i="6"/>
  <c r="DL356" i="6"/>
  <c r="DK356" i="6"/>
  <c r="DU348" i="6"/>
  <c r="DT348" i="6"/>
  <c r="DS348" i="6"/>
  <c r="DR348" i="6"/>
  <c r="DQ348" i="6"/>
  <c r="DP348" i="6"/>
  <c r="DO348" i="6"/>
  <c r="DN348" i="6"/>
  <c r="DM348" i="6"/>
  <c r="DL348" i="6"/>
  <c r="DK348" i="6"/>
  <c r="DU342" i="6"/>
  <c r="DT342" i="6"/>
  <c r="DT334" i="6"/>
  <c r="DT333" i="6"/>
  <c r="DS342" i="6"/>
  <c r="DR342" i="6"/>
  <c r="DQ342" i="6"/>
  <c r="DP342" i="6"/>
  <c r="DP334" i="6"/>
  <c r="DP333" i="6"/>
  <c r="DO342" i="6"/>
  <c r="DN342" i="6"/>
  <c r="DM342" i="6"/>
  <c r="DL342" i="6"/>
  <c r="DL334" i="6"/>
  <c r="DL333" i="6"/>
  <c r="DK342" i="6"/>
  <c r="DU334" i="6"/>
  <c r="DU333" i="6"/>
  <c r="DS334" i="6"/>
  <c r="DS333" i="6"/>
  <c r="DR334" i="6"/>
  <c r="DQ334" i="6"/>
  <c r="DQ333" i="6"/>
  <c r="DO334" i="6"/>
  <c r="DO333" i="6"/>
  <c r="DN334" i="6"/>
  <c r="DM334" i="6"/>
  <c r="DM333" i="6"/>
  <c r="DK334" i="6"/>
  <c r="DK333" i="6"/>
  <c r="DR333" i="6"/>
  <c r="DN333" i="6"/>
  <c r="DU323" i="6"/>
  <c r="DT323" i="6"/>
  <c r="DS323" i="6"/>
  <c r="DR323" i="6"/>
  <c r="DQ323" i="6"/>
  <c r="DP323" i="6"/>
  <c r="DO323" i="6"/>
  <c r="DN323" i="6"/>
  <c r="DM323" i="6"/>
  <c r="DL323" i="6"/>
  <c r="DK323" i="6"/>
  <c r="DU319" i="6"/>
  <c r="DT319" i="6"/>
  <c r="DS319" i="6"/>
  <c r="DR319" i="6"/>
  <c r="DQ319" i="6"/>
  <c r="DP319" i="6"/>
  <c r="DO319" i="6"/>
  <c r="DN319" i="6"/>
  <c r="DM319" i="6"/>
  <c r="DL319" i="6"/>
  <c r="DK319" i="6"/>
  <c r="DU315" i="6"/>
  <c r="DT315" i="6"/>
  <c r="DS315" i="6"/>
  <c r="DR315" i="6"/>
  <c r="DQ315" i="6"/>
  <c r="DP315" i="6"/>
  <c r="DO315" i="6"/>
  <c r="DN315" i="6"/>
  <c r="DM315" i="6"/>
  <c r="DL315" i="6"/>
  <c r="DK315" i="6"/>
  <c r="DU312" i="6"/>
  <c r="DT312" i="6"/>
  <c r="DS312" i="6"/>
  <c r="DR312" i="6"/>
  <c r="DQ312" i="6"/>
  <c r="DP312" i="6"/>
  <c r="DO312" i="6"/>
  <c r="DN312" i="6"/>
  <c r="DM312" i="6"/>
  <c r="DL312" i="6"/>
  <c r="DK312" i="6"/>
  <c r="DU308" i="6"/>
  <c r="DT308" i="6"/>
  <c r="DS308" i="6"/>
  <c r="DR308" i="6"/>
  <c r="DQ308" i="6"/>
  <c r="DP308" i="6"/>
  <c r="DO308" i="6"/>
  <c r="DN308" i="6"/>
  <c r="DM308" i="6"/>
  <c r="DL308" i="6"/>
  <c r="DK308" i="6"/>
  <c r="DU298" i="6"/>
  <c r="DT298" i="6"/>
  <c r="DS298" i="6"/>
  <c r="DR298" i="6"/>
  <c r="DQ298" i="6"/>
  <c r="DP298" i="6"/>
  <c r="DO298" i="6"/>
  <c r="DN298" i="6"/>
  <c r="DM298" i="6"/>
  <c r="DL298" i="6"/>
  <c r="DK298" i="6"/>
  <c r="DU291" i="6"/>
  <c r="DT291" i="6"/>
  <c r="DS291" i="6"/>
  <c r="DR291" i="6"/>
  <c r="DQ291" i="6"/>
  <c r="DP291" i="6"/>
  <c r="DO291" i="6"/>
  <c r="DN291" i="6"/>
  <c r="DM291" i="6"/>
  <c r="DL291" i="6"/>
  <c r="DK291" i="6"/>
  <c r="DU283" i="6"/>
  <c r="DT283" i="6"/>
  <c r="DS283" i="6"/>
  <c r="DR283" i="6"/>
  <c r="DQ283" i="6"/>
  <c r="DP283" i="6"/>
  <c r="DO283" i="6"/>
  <c r="DN283" i="6"/>
  <c r="DM283" i="6"/>
  <c r="DL283" i="6"/>
  <c r="DK283" i="6"/>
  <c r="DU277" i="6"/>
  <c r="DT277" i="6"/>
  <c r="DS277" i="6"/>
  <c r="DR277" i="6"/>
  <c r="DQ277" i="6"/>
  <c r="DP277" i="6"/>
  <c r="DO277" i="6"/>
  <c r="DN277" i="6"/>
  <c r="DM277" i="6"/>
  <c r="DL277" i="6"/>
  <c r="DK277" i="6"/>
  <c r="DI363" i="6"/>
  <c r="DI373" i="6"/>
  <c r="DI362" i="6"/>
  <c r="DJ392" i="6"/>
  <c r="DJ391" i="6"/>
  <c r="DJ399" i="6"/>
  <c r="DJ402" i="6"/>
  <c r="DJ398" i="6"/>
  <c r="DJ406" i="6"/>
  <c r="DJ373" i="6"/>
  <c r="DJ381" i="6"/>
  <c r="DJ363" i="6"/>
  <c r="DJ362" i="6"/>
  <c r="DJ358" i="6"/>
  <c r="DJ356" i="6"/>
  <c r="DJ348" i="6"/>
  <c r="DJ342" i="6"/>
  <c r="DJ334" i="6"/>
  <c r="DJ333" i="6"/>
  <c r="DJ323" i="6"/>
  <c r="DJ319" i="6"/>
  <c r="DJ315" i="6"/>
  <c r="DJ312" i="6"/>
  <c r="DJ308" i="6"/>
  <c r="DJ298" i="6"/>
  <c r="DJ291" i="6"/>
  <c r="DJ283" i="6"/>
  <c r="DJ277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R6" i="11"/>
  <c r="O6" i="11"/>
  <c r="A160" i="10"/>
  <c r="A159" i="10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Q159" i="10"/>
  <c r="O159" i="10"/>
  <c r="J159" i="10"/>
  <c r="G159" i="10"/>
  <c r="A158" i="10"/>
  <c r="Q158" i="10"/>
  <c r="A157" i="10"/>
  <c r="R157" i="10"/>
  <c r="A156" i="10"/>
  <c r="A155" i="10"/>
  <c r="A154" i="10"/>
  <c r="Q154" i="10"/>
  <c r="A153" i="10"/>
  <c r="R153" i="10"/>
  <c r="A152" i="10"/>
  <c r="Q152" i="10"/>
  <c r="O152" i="10"/>
  <c r="M152" i="10"/>
  <c r="J152" i="10"/>
  <c r="G152" i="10"/>
  <c r="A151" i="10"/>
  <c r="A150" i="10"/>
  <c r="A149" i="10"/>
  <c r="A148" i="10"/>
  <c r="M101" i="10"/>
  <c r="M148" i="10"/>
  <c r="A147" i="10"/>
  <c r="Q101" i="10"/>
  <c r="Q147" i="10"/>
  <c r="A146" i="10"/>
  <c r="J101" i="10"/>
  <c r="J146" i="10"/>
  <c r="A145" i="10"/>
  <c r="M145" i="10"/>
  <c r="K145" i="10"/>
  <c r="A144" i="10"/>
  <c r="Q144" i="10"/>
  <c r="O144" i="10"/>
  <c r="M144" i="10"/>
  <c r="J144" i="10"/>
  <c r="G144" i="10"/>
  <c r="A143" i="10"/>
  <c r="A142" i="10"/>
  <c r="Q142" i="10"/>
  <c r="J142" i="10"/>
  <c r="A141" i="10"/>
  <c r="A140" i="10"/>
  <c r="A139" i="10"/>
  <c r="Q139" i="10"/>
  <c r="A138" i="10"/>
  <c r="A137" i="10"/>
  <c r="Q137" i="10"/>
  <c r="A136" i="10"/>
  <c r="Q136" i="10"/>
  <c r="J136" i="10"/>
  <c r="A135" i="10"/>
  <c r="L101" i="10"/>
  <c r="L135" i="10"/>
  <c r="A134" i="10"/>
  <c r="L134" i="10"/>
  <c r="A133" i="10"/>
  <c r="Q133" i="10"/>
  <c r="A132" i="10"/>
  <c r="Q132" i="10"/>
  <c r="A131" i="10"/>
  <c r="L131" i="10"/>
  <c r="A130" i="10"/>
  <c r="L130" i="10"/>
  <c r="A129" i="10"/>
  <c r="Q129" i="10"/>
  <c r="A128" i="10"/>
  <c r="Q128" i="10"/>
  <c r="J128" i="10"/>
  <c r="A127" i="10"/>
  <c r="A126" i="10"/>
  <c r="A125" i="10"/>
  <c r="A124" i="10"/>
  <c r="Q124" i="10"/>
  <c r="J124" i="10"/>
  <c r="A123" i="10"/>
  <c r="A122" i="10"/>
  <c r="P101" i="10"/>
  <c r="P122" i="10"/>
  <c r="M122" i="10"/>
  <c r="Q122" i="10"/>
  <c r="A121" i="10"/>
  <c r="Q121" i="10"/>
  <c r="H101" i="10"/>
  <c r="H121" i="10"/>
  <c r="A120" i="10"/>
  <c r="Q120" i="10"/>
  <c r="M120" i="10"/>
  <c r="A119" i="10"/>
  <c r="A118" i="10"/>
  <c r="M118" i="10"/>
  <c r="H118" i="10"/>
  <c r="Q118" i="10"/>
  <c r="A117" i="10"/>
  <c r="Q117" i="10"/>
  <c r="P117" i="10"/>
  <c r="A116" i="10"/>
  <c r="A115" i="10"/>
  <c r="A114" i="10"/>
  <c r="M114" i="10"/>
  <c r="H114" i="10"/>
  <c r="A113" i="10"/>
  <c r="Q113" i="10"/>
  <c r="P113" i="10"/>
  <c r="L113" i="10"/>
  <c r="A112" i="10"/>
  <c r="L112" i="10"/>
  <c r="J112" i="10"/>
  <c r="Q112" i="10"/>
  <c r="A111" i="10"/>
  <c r="R101" i="10"/>
  <c r="R111" i="10"/>
  <c r="H111" i="10"/>
  <c r="A110" i="10"/>
  <c r="P110" i="10"/>
  <c r="N101" i="10"/>
  <c r="N110" i="10"/>
  <c r="A109" i="10"/>
  <c r="L109" i="10"/>
  <c r="J109" i="10"/>
  <c r="Q109" i="10"/>
  <c r="A108" i="10"/>
  <c r="P108" i="10"/>
  <c r="H108" i="10"/>
  <c r="Q108" i="10"/>
  <c r="A107" i="10"/>
  <c r="P107" i="10"/>
  <c r="H107" i="10"/>
  <c r="G101" i="10"/>
  <c r="G107" i="10"/>
  <c r="Q107" i="10"/>
  <c r="A106" i="10"/>
  <c r="A105" i="10"/>
  <c r="T103" i="10"/>
  <c r="Q134" i="10"/>
  <c r="P121" i="10"/>
  <c r="O101" i="10"/>
  <c r="O108" i="10"/>
  <c r="M121" i="10"/>
  <c r="L139" i="10"/>
  <c r="K101" i="10"/>
  <c r="K107" i="10"/>
  <c r="I101" i="10"/>
  <c r="H122" i="10"/>
  <c r="G110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R59" i="10"/>
  <c r="R58" i="10" s="1"/>
  <c r="Q59" i="10"/>
  <c r="Q58" i="10" s="1"/>
  <c r="P59" i="10"/>
  <c r="P58" i="10" s="1"/>
  <c r="O59" i="10"/>
  <c r="O58" i="10" s="1"/>
  <c r="N59" i="10"/>
  <c r="N58" i="10" s="1"/>
  <c r="M59" i="10"/>
  <c r="M58" i="10" s="1"/>
  <c r="L59" i="10"/>
  <c r="L58" i="10" s="1"/>
  <c r="K59" i="10"/>
  <c r="K58" i="10" s="1"/>
  <c r="J59" i="10"/>
  <c r="I59" i="10"/>
  <c r="I58" i="10" s="1"/>
  <c r="H59" i="10"/>
  <c r="H58" i="10" s="1"/>
  <c r="G59" i="10"/>
  <c r="G58" i="10" s="1"/>
  <c r="R55" i="10"/>
  <c r="Q55" i="10"/>
  <c r="P55" i="10"/>
  <c r="O55" i="10"/>
  <c r="N55" i="10"/>
  <c r="M55" i="10"/>
  <c r="L55" i="10"/>
  <c r="K55" i="10"/>
  <c r="J55" i="10"/>
  <c r="I55" i="10"/>
  <c r="H55" i="10"/>
  <c r="G55" i="10"/>
  <c r="R54" i="10"/>
  <c r="Q54" i="10"/>
  <c r="P54" i="10"/>
  <c r="O54" i="10"/>
  <c r="N54" i="10"/>
  <c r="M54" i="10"/>
  <c r="L54" i="10"/>
  <c r="K54" i="10"/>
  <c r="J54" i="10"/>
  <c r="I54" i="10"/>
  <c r="H54" i="10"/>
  <c r="R53" i="10"/>
  <c r="Q53" i="10"/>
  <c r="P53" i="10"/>
  <c r="O53" i="10"/>
  <c r="N53" i="10"/>
  <c r="M53" i="10"/>
  <c r="L53" i="10"/>
  <c r="K53" i="10"/>
  <c r="J53" i="10"/>
  <c r="I53" i="10"/>
  <c r="H53" i="10"/>
  <c r="R52" i="10"/>
  <c r="Q52" i="10"/>
  <c r="P52" i="10"/>
  <c r="O52" i="10"/>
  <c r="N52" i="10"/>
  <c r="M52" i="10"/>
  <c r="L52" i="10"/>
  <c r="K52" i="10"/>
  <c r="J52" i="10"/>
  <c r="I52" i="10"/>
  <c r="H52" i="10"/>
  <c r="R51" i="10"/>
  <c r="Q51" i="10"/>
  <c r="P51" i="10"/>
  <c r="O51" i="10"/>
  <c r="N51" i="10"/>
  <c r="M51" i="10"/>
  <c r="L51" i="10"/>
  <c r="K51" i="10"/>
  <c r="J51" i="10"/>
  <c r="I51" i="10"/>
  <c r="H51" i="10"/>
  <c r="R50" i="10"/>
  <c r="Q50" i="10"/>
  <c r="P50" i="10"/>
  <c r="O50" i="10"/>
  <c r="N50" i="10"/>
  <c r="M50" i="10"/>
  <c r="L50" i="10"/>
  <c r="K50" i="10"/>
  <c r="J50" i="10"/>
  <c r="I50" i="10"/>
  <c r="H50" i="10"/>
  <c r="R49" i="10"/>
  <c r="Q49" i="10"/>
  <c r="P49" i="10"/>
  <c r="O49" i="10"/>
  <c r="N49" i="10"/>
  <c r="M49" i="10"/>
  <c r="L49" i="10"/>
  <c r="K49" i="10"/>
  <c r="J49" i="10"/>
  <c r="I49" i="10"/>
  <c r="H49" i="10"/>
  <c r="R48" i="10"/>
  <c r="Q48" i="10"/>
  <c r="P48" i="10"/>
  <c r="O48" i="10"/>
  <c r="N48" i="10"/>
  <c r="M48" i="10"/>
  <c r="L48" i="10"/>
  <c r="K48" i="10"/>
  <c r="J48" i="10"/>
  <c r="I48" i="10"/>
  <c r="H48" i="10"/>
  <c r="R47" i="10"/>
  <c r="Q47" i="10"/>
  <c r="P47" i="10"/>
  <c r="O47" i="10"/>
  <c r="N47" i="10"/>
  <c r="M47" i="10"/>
  <c r="L47" i="10"/>
  <c r="K47" i="10"/>
  <c r="J47" i="10"/>
  <c r="I47" i="10"/>
  <c r="H47" i="10"/>
  <c r="R46" i="10"/>
  <c r="Q46" i="10"/>
  <c r="P46" i="10"/>
  <c r="O46" i="10"/>
  <c r="N46" i="10"/>
  <c r="M46" i="10"/>
  <c r="L46" i="10"/>
  <c r="K46" i="10"/>
  <c r="J46" i="10"/>
  <c r="I46" i="10"/>
  <c r="H46" i="10"/>
  <c r="R45" i="10"/>
  <c r="Q45" i="10"/>
  <c r="P45" i="10"/>
  <c r="O45" i="10"/>
  <c r="N45" i="10"/>
  <c r="M45" i="10"/>
  <c r="L45" i="10"/>
  <c r="K45" i="10"/>
  <c r="J45" i="10"/>
  <c r="I45" i="10"/>
  <c r="H45" i="10"/>
  <c r="R44" i="10"/>
  <c r="Q44" i="10"/>
  <c r="P44" i="10"/>
  <c r="O44" i="10"/>
  <c r="N44" i="10"/>
  <c r="M44" i="10"/>
  <c r="L44" i="10"/>
  <c r="K44" i="10"/>
  <c r="J44" i="10"/>
  <c r="I44" i="10"/>
  <c r="H44" i="10"/>
  <c r="R42" i="10"/>
  <c r="Q42" i="10"/>
  <c r="P42" i="10"/>
  <c r="O42" i="10"/>
  <c r="N42" i="10"/>
  <c r="M42" i="10"/>
  <c r="L42" i="10"/>
  <c r="K42" i="10"/>
  <c r="J42" i="10"/>
  <c r="I42" i="10"/>
  <c r="H42" i="10"/>
  <c r="R41" i="10"/>
  <c r="Q41" i="10"/>
  <c r="P41" i="10"/>
  <c r="O41" i="10"/>
  <c r="N41" i="10"/>
  <c r="M41" i="10"/>
  <c r="L41" i="10"/>
  <c r="K41" i="10"/>
  <c r="J41" i="10"/>
  <c r="I41" i="10"/>
  <c r="H41" i="10"/>
  <c r="R40" i="10"/>
  <c r="Q40" i="10"/>
  <c r="P40" i="10"/>
  <c r="O40" i="10"/>
  <c r="N40" i="10"/>
  <c r="M40" i="10"/>
  <c r="L40" i="10"/>
  <c r="K40" i="10"/>
  <c r="J40" i="10"/>
  <c r="I40" i="10"/>
  <c r="H40" i="10"/>
  <c r="R39" i="10"/>
  <c r="Q39" i="10"/>
  <c r="P39" i="10"/>
  <c r="O39" i="10"/>
  <c r="N39" i="10"/>
  <c r="M39" i="10"/>
  <c r="L39" i="10"/>
  <c r="K39" i="10"/>
  <c r="J39" i="10"/>
  <c r="I39" i="10"/>
  <c r="H39" i="10"/>
  <c r="R38" i="10"/>
  <c r="Q38" i="10"/>
  <c r="P38" i="10"/>
  <c r="O38" i="10"/>
  <c r="N38" i="10"/>
  <c r="M38" i="10"/>
  <c r="L38" i="10"/>
  <c r="K38" i="10"/>
  <c r="J38" i="10"/>
  <c r="I38" i="10"/>
  <c r="H38" i="10"/>
  <c r="R37" i="10"/>
  <c r="Q37" i="10"/>
  <c r="P37" i="10"/>
  <c r="O37" i="10"/>
  <c r="N37" i="10"/>
  <c r="M37" i="10"/>
  <c r="L37" i="10"/>
  <c r="K37" i="10"/>
  <c r="J37" i="10"/>
  <c r="I37" i="10"/>
  <c r="H37" i="10"/>
  <c r="R36" i="10"/>
  <c r="Q36" i="10"/>
  <c r="P36" i="10"/>
  <c r="O36" i="10"/>
  <c r="N36" i="10"/>
  <c r="M36" i="10"/>
  <c r="L36" i="10"/>
  <c r="K36" i="10"/>
  <c r="J36" i="10"/>
  <c r="I36" i="10"/>
  <c r="H36" i="10"/>
  <c r="R35" i="10"/>
  <c r="Q35" i="10"/>
  <c r="P35" i="10"/>
  <c r="O35" i="10"/>
  <c r="N35" i="10"/>
  <c r="M35" i="10"/>
  <c r="L35" i="10"/>
  <c r="K35" i="10"/>
  <c r="J35" i="10"/>
  <c r="I35" i="10"/>
  <c r="H35" i="10"/>
  <c r="R34" i="10"/>
  <c r="Q34" i="10"/>
  <c r="P34" i="10"/>
  <c r="O34" i="10"/>
  <c r="N34" i="10"/>
  <c r="M34" i="10"/>
  <c r="L34" i="10"/>
  <c r="K34" i="10"/>
  <c r="J34" i="10"/>
  <c r="I34" i="10"/>
  <c r="H34" i="10"/>
  <c r="R33" i="10"/>
  <c r="Q33" i="10"/>
  <c r="P33" i="10"/>
  <c r="O33" i="10"/>
  <c r="N33" i="10"/>
  <c r="M33" i="10"/>
  <c r="L33" i="10"/>
  <c r="K33" i="10"/>
  <c r="J33" i="10"/>
  <c r="I33" i="10"/>
  <c r="H33" i="10"/>
  <c r="R29" i="10"/>
  <c r="Q29" i="10"/>
  <c r="P29" i="10"/>
  <c r="O29" i="10"/>
  <c r="N29" i="10"/>
  <c r="M29" i="10"/>
  <c r="L29" i="10"/>
  <c r="K29" i="10"/>
  <c r="J29" i="10"/>
  <c r="I29" i="10"/>
  <c r="H29" i="10"/>
  <c r="R28" i="10"/>
  <c r="Q28" i="10"/>
  <c r="P28" i="10"/>
  <c r="O28" i="10"/>
  <c r="N28" i="10"/>
  <c r="M28" i="10"/>
  <c r="L28" i="10"/>
  <c r="K28" i="10"/>
  <c r="J28" i="10"/>
  <c r="I28" i="10"/>
  <c r="H28" i="10"/>
  <c r="R27" i="10"/>
  <c r="Q27" i="10"/>
  <c r="P27" i="10"/>
  <c r="O27" i="10"/>
  <c r="N27" i="10"/>
  <c r="M27" i="10"/>
  <c r="L27" i="10"/>
  <c r="K27" i="10"/>
  <c r="J27" i="10"/>
  <c r="I27" i="10"/>
  <c r="H27" i="10"/>
  <c r="R26" i="10"/>
  <c r="Q26" i="10"/>
  <c r="P26" i="10"/>
  <c r="O26" i="10"/>
  <c r="N26" i="10"/>
  <c r="M26" i="10"/>
  <c r="L26" i="10"/>
  <c r="K26" i="10"/>
  <c r="J26" i="10"/>
  <c r="I26" i="10"/>
  <c r="H26" i="10"/>
  <c r="R25" i="10"/>
  <c r="Q25" i="10"/>
  <c r="P25" i="10"/>
  <c r="O25" i="10"/>
  <c r="N25" i="10"/>
  <c r="M25" i="10"/>
  <c r="L25" i="10"/>
  <c r="K25" i="10"/>
  <c r="J25" i="10"/>
  <c r="I25" i="10"/>
  <c r="H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R20" i="10"/>
  <c r="Q20" i="10"/>
  <c r="P20" i="10"/>
  <c r="O20" i="10"/>
  <c r="N20" i="10"/>
  <c r="M20" i="10"/>
  <c r="L20" i="10"/>
  <c r="K20" i="10"/>
  <c r="J20" i="10"/>
  <c r="I20" i="10"/>
  <c r="H20" i="10"/>
  <c r="R19" i="10"/>
  <c r="Q19" i="10"/>
  <c r="P19" i="10"/>
  <c r="O19" i="10"/>
  <c r="N19" i="10"/>
  <c r="M19" i="10"/>
  <c r="L19" i="10"/>
  <c r="K19" i="10"/>
  <c r="J19" i="10"/>
  <c r="I19" i="10"/>
  <c r="H19" i="10"/>
  <c r="R18" i="10"/>
  <c r="Q18" i="10"/>
  <c r="P18" i="10"/>
  <c r="O18" i="10"/>
  <c r="N18" i="10"/>
  <c r="M18" i="10"/>
  <c r="L18" i="10"/>
  <c r="K18" i="10"/>
  <c r="J18" i="10"/>
  <c r="I18" i="10"/>
  <c r="H18" i="10"/>
  <c r="R17" i="10"/>
  <c r="Q17" i="10"/>
  <c r="P17" i="10"/>
  <c r="O17" i="10"/>
  <c r="N17" i="10"/>
  <c r="M17" i="10"/>
  <c r="L17" i="10"/>
  <c r="K17" i="10"/>
  <c r="J17" i="10"/>
  <c r="I17" i="10"/>
  <c r="H17" i="10"/>
  <c r="R16" i="10"/>
  <c r="Q16" i="10"/>
  <c r="P16" i="10"/>
  <c r="O16" i="10"/>
  <c r="N16" i="10"/>
  <c r="M16" i="10"/>
  <c r="L16" i="10"/>
  <c r="K16" i="10"/>
  <c r="J16" i="10"/>
  <c r="I16" i="10"/>
  <c r="H16" i="10"/>
  <c r="R15" i="10"/>
  <c r="Q15" i="10"/>
  <c r="P15" i="10"/>
  <c r="O15" i="10"/>
  <c r="N15" i="10"/>
  <c r="M15" i="10"/>
  <c r="L15" i="10"/>
  <c r="K15" i="10"/>
  <c r="J15" i="10"/>
  <c r="I15" i="10"/>
  <c r="H15" i="10"/>
  <c r="R14" i="10"/>
  <c r="Q14" i="10"/>
  <c r="P14" i="10"/>
  <c r="O14" i="10"/>
  <c r="N14" i="10"/>
  <c r="M14" i="10"/>
  <c r="L14" i="10"/>
  <c r="K14" i="10"/>
  <c r="J14" i="10"/>
  <c r="I14" i="10"/>
  <c r="H14" i="10"/>
  <c r="R13" i="10"/>
  <c r="Q13" i="10"/>
  <c r="P13" i="10"/>
  <c r="O13" i="10"/>
  <c r="N13" i="10"/>
  <c r="M13" i="10"/>
  <c r="L13" i="10"/>
  <c r="K13" i="10"/>
  <c r="J13" i="10"/>
  <c r="I13" i="10"/>
  <c r="H13" i="10"/>
  <c r="R12" i="10"/>
  <c r="Q12" i="10"/>
  <c r="P12" i="10"/>
  <c r="O12" i="10"/>
  <c r="N12" i="10"/>
  <c r="M12" i="10"/>
  <c r="L12" i="10"/>
  <c r="K12" i="10"/>
  <c r="J12" i="10"/>
  <c r="I12" i="10"/>
  <c r="H12" i="10"/>
  <c r="R5" i="10"/>
  <c r="Q5" i="10"/>
  <c r="P5" i="10"/>
  <c r="O5" i="10"/>
  <c r="N5" i="10"/>
  <c r="M5" i="10"/>
  <c r="L5" i="10"/>
  <c r="K5" i="10"/>
  <c r="J5" i="10"/>
  <c r="I5" i="10"/>
  <c r="H5" i="10"/>
  <c r="G5" i="10"/>
  <c r="G199" i="2"/>
  <c r="B151" i="10"/>
  <c r="J147" i="10"/>
  <c r="J143" i="10"/>
  <c r="J117" i="10"/>
  <c r="J113" i="10"/>
  <c r="J134" i="10"/>
  <c r="J130" i="10"/>
  <c r="J121" i="10"/>
  <c r="J116" i="10"/>
  <c r="J120" i="10"/>
  <c r="J108" i="10"/>
  <c r="N112" i="10"/>
  <c r="N109" i="10"/>
  <c r="R109" i="10"/>
  <c r="R141" i="10"/>
  <c r="R110" i="10"/>
  <c r="R107" i="10"/>
  <c r="J132" i="10"/>
  <c r="L108" i="10"/>
  <c r="H110" i="10"/>
  <c r="L111" i="10"/>
  <c r="O112" i="10"/>
  <c r="H113" i="10"/>
  <c r="H117" i="10"/>
  <c r="P118" i="10"/>
  <c r="L128" i="10"/>
  <c r="L132" i="10"/>
  <c r="L136" i="10"/>
  <c r="L107" i="10"/>
  <c r="H109" i="10"/>
  <c r="P109" i="10"/>
  <c r="L110" i="10"/>
  <c r="P111" i="10"/>
  <c r="H112" i="10"/>
  <c r="P112" i="10"/>
  <c r="Q114" i="10"/>
  <c r="P114" i="10"/>
  <c r="Q116" i="10"/>
  <c r="L129" i="10"/>
  <c r="Q130" i="10"/>
  <c r="L133" i="10"/>
  <c r="L137" i="10"/>
  <c r="Q146" i="10"/>
  <c r="O119" i="10"/>
  <c r="K119" i="10"/>
  <c r="G119" i="10"/>
  <c r="N119" i="10"/>
  <c r="I119" i="10"/>
  <c r="Q119" i="10"/>
  <c r="J119" i="10"/>
  <c r="M119" i="10"/>
  <c r="G37" i="2"/>
  <c r="B119" i="10"/>
  <c r="P119" i="10"/>
  <c r="H119" i="10"/>
  <c r="O123" i="10"/>
  <c r="K123" i="10"/>
  <c r="G123" i="10"/>
  <c r="N123" i="10"/>
  <c r="I123" i="10"/>
  <c r="Q123" i="10"/>
  <c r="J123" i="10"/>
  <c r="P123" i="10"/>
  <c r="H123" i="10"/>
  <c r="M123" i="10"/>
  <c r="G64" i="2"/>
  <c r="B123" i="10"/>
  <c r="R119" i="10"/>
  <c r="L123" i="10"/>
  <c r="L119" i="10"/>
  <c r="P153" i="10"/>
  <c r="L153" i="10"/>
  <c r="H153" i="10"/>
  <c r="N153" i="10"/>
  <c r="I153" i="10"/>
  <c r="Q153" i="10"/>
  <c r="J153" i="10"/>
  <c r="O153" i="10"/>
  <c r="G153" i="10"/>
  <c r="M153" i="10"/>
  <c r="K153" i="10"/>
  <c r="G202" i="2"/>
  <c r="B153" i="10"/>
  <c r="P157" i="10"/>
  <c r="L157" i="10"/>
  <c r="H157" i="10"/>
  <c r="N157" i="10"/>
  <c r="I157" i="10"/>
  <c r="Q157" i="10"/>
  <c r="J157" i="10"/>
  <c r="O157" i="10"/>
  <c r="G157" i="10"/>
  <c r="M157" i="10"/>
  <c r="K157" i="10"/>
  <c r="G72" i="2"/>
  <c r="B157" i="10"/>
  <c r="G148" i="10"/>
  <c r="G143" i="10"/>
  <c r="G113" i="10"/>
  <c r="G109" i="10"/>
  <c r="G140" i="10"/>
  <c r="G111" i="10"/>
  <c r="G112" i="10"/>
  <c r="G108" i="10"/>
  <c r="G147" i="10"/>
  <c r="K110" i="10"/>
  <c r="K112" i="10"/>
  <c r="K109" i="10"/>
  <c r="K146" i="10"/>
  <c r="K108" i="10"/>
  <c r="O147" i="10"/>
  <c r="O140" i="10"/>
  <c r="O111" i="10"/>
  <c r="O107" i="10"/>
  <c r="O143" i="10"/>
  <c r="O109" i="10"/>
  <c r="O110" i="10"/>
  <c r="O148" i="10"/>
  <c r="K111" i="10"/>
  <c r="R123" i="10"/>
  <c r="P141" i="10"/>
  <c r="L141" i="10"/>
  <c r="H141" i="10"/>
  <c r="N141" i="10"/>
  <c r="I141" i="10"/>
  <c r="Q141" i="10"/>
  <c r="J141" i="10"/>
  <c r="O141" i="10"/>
  <c r="G141" i="10"/>
  <c r="M141" i="10"/>
  <c r="K141" i="10"/>
  <c r="O116" i="10"/>
  <c r="K116" i="10"/>
  <c r="G116" i="10"/>
  <c r="N116" i="10"/>
  <c r="I116" i="10"/>
  <c r="R116" i="10"/>
  <c r="O124" i="10"/>
  <c r="K124" i="10"/>
  <c r="G124" i="10"/>
  <c r="N124" i="10"/>
  <c r="I124" i="10"/>
  <c r="R124" i="10"/>
  <c r="L124" i="10"/>
  <c r="O131" i="10"/>
  <c r="K131" i="10"/>
  <c r="G131" i="10"/>
  <c r="N131" i="10"/>
  <c r="I131" i="10"/>
  <c r="R131" i="10"/>
  <c r="M131" i="10"/>
  <c r="H131" i="10"/>
  <c r="P131" i="10"/>
  <c r="O135" i="10"/>
  <c r="K135" i="10"/>
  <c r="G135" i="10"/>
  <c r="N135" i="10"/>
  <c r="I135" i="10"/>
  <c r="R135" i="10"/>
  <c r="M135" i="10"/>
  <c r="H135" i="10"/>
  <c r="P135" i="10"/>
  <c r="P154" i="10"/>
  <c r="L154" i="10"/>
  <c r="H154" i="10"/>
  <c r="N154" i="10"/>
  <c r="I154" i="10"/>
  <c r="O154" i="10"/>
  <c r="G154" i="10"/>
  <c r="M154" i="10"/>
  <c r="R154" i="10"/>
  <c r="P158" i="10"/>
  <c r="L158" i="10"/>
  <c r="H158" i="10"/>
  <c r="N158" i="10"/>
  <c r="I158" i="10"/>
  <c r="O158" i="10"/>
  <c r="G158" i="10"/>
  <c r="M158" i="10"/>
  <c r="R158" i="10"/>
  <c r="Q148" i="10"/>
  <c r="Q140" i="10"/>
  <c r="N107" i="10"/>
  <c r="R108" i="10"/>
  <c r="Q110" i="10"/>
  <c r="J110" i="10"/>
  <c r="N111" i="10"/>
  <c r="R112" i="10"/>
  <c r="R113" i="10"/>
  <c r="J114" i="10"/>
  <c r="M116" i="10"/>
  <c r="O117" i="10"/>
  <c r="K117" i="10"/>
  <c r="G117" i="10"/>
  <c r="N117" i="10"/>
  <c r="I117" i="10"/>
  <c r="L117" i="10"/>
  <c r="R117" i="10"/>
  <c r="J118" i="10"/>
  <c r="O121" i="10"/>
  <c r="K121" i="10"/>
  <c r="G121" i="10"/>
  <c r="N121" i="10"/>
  <c r="I121" i="10"/>
  <c r="L121" i="10"/>
  <c r="R121" i="10"/>
  <c r="J122" i="10"/>
  <c r="M124" i="10"/>
  <c r="Q131" i="10"/>
  <c r="G119" i="2"/>
  <c r="B135" i="10"/>
  <c r="Q135" i="10"/>
  <c r="M140" i="10"/>
  <c r="Q143" i="10"/>
  <c r="P145" i="10"/>
  <c r="L145" i="10"/>
  <c r="H145" i="10"/>
  <c r="N145" i="10"/>
  <c r="I145" i="10"/>
  <c r="Q145" i="10"/>
  <c r="J145" i="10"/>
  <c r="O145" i="10"/>
  <c r="G145" i="10"/>
  <c r="R145" i="10"/>
  <c r="J154" i="10"/>
  <c r="J158" i="10"/>
  <c r="L116" i="10"/>
  <c r="O120" i="10"/>
  <c r="K120" i="10"/>
  <c r="G120" i="10"/>
  <c r="N120" i="10"/>
  <c r="I120" i="10"/>
  <c r="L120" i="10"/>
  <c r="R120" i="10"/>
  <c r="O129" i="10"/>
  <c r="K129" i="10"/>
  <c r="G129" i="10"/>
  <c r="N129" i="10"/>
  <c r="I129" i="10"/>
  <c r="R129" i="10"/>
  <c r="M129" i="10"/>
  <c r="H129" i="10"/>
  <c r="P129" i="10"/>
  <c r="O133" i="10"/>
  <c r="K133" i="10"/>
  <c r="G133" i="10"/>
  <c r="N133" i="10"/>
  <c r="I133" i="10"/>
  <c r="R133" i="10"/>
  <c r="M133" i="10"/>
  <c r="H133" i="10"/>
  <c r="P133" i="10"/>
  <c r="O137" i="10"/>
  <c r="K137" i="10"/>
  <c r="G137" i="10"/>
  <c r="N137" i="10"/>
  <c r="I137" i="10"/>
  <c r="R137" i="10"/>
  <c r="M137" i="10"/>
  <c r="H137" i="10"/>
  <c r="P137" i="10"/>
  <c r="O139" i="10"/>
  <c r="K139" i="10"/>
  <c r="G139" i="10"/>
  <c r="N139" i="10"/>
  <c r="I139" i="10"/>
  <c r="R139" i="10"/>
  <c r="M139" i="10"/>
  <c r="H139" i="10"/>
  <c r="P139" i="10"/>
  <c r="P142" i="10"/>
  <c r="L142" i="10"/>
  <c r="H142" i="10"/>
  <c r="N142" i="10"/>
  <c r="I142" i="10"/>
  <c r="O142" i="10"/>
  <c r="G142" i="10"/>
  <c r="M142" i="10"/>
  <c r="R142" i="10"/>
  <c r="J148" i="10"/>
  <c r="J140" i="10"/>
  <c r="J107" i="10"/>
  <c r="N108" i="10"/>
  <c r="Q111" i="10"/>
  <c r="J111" i="10"/>
  <c r="M113" i="10"/>
  <c r="O114" i="10"/>
  <c r="K114" i="10"/>
  <c r="G114" i="10"/>
  <c r="N114" i="10"/>
  <c r="I114" i="10"/>
  <c r="L114" i="10"/>
  <c r="R114" i="10"/>
  <c r="H116" i="10"/>
  <c r="P116" i="10"/>
  <c r="M117" i="10"/>
  <c r="O118" i="10"/>
  <c r="K118" i="10"/>
  <c r="G118" i="10"/>
  <c r="N118" i="10"/>
  <c r="I118" i="10"/>
  <c r="L118" i="10"/>
  <c r="R118" i="10"/>
  <c r="H120" i="10"/>
  <c r="P120" i="10"/>
  <c r="O122" i="10"/>
  <c r="K122" i="10"/>
  <c r="G122" i="10"/>
  <c r="N122" i="10"/>
  <c r="I122" i="10"/>
  <c r="L122" i="10"/>
  <c r="R122" i="10"/>
  <c r="H124" i="10"/>
  <c r="P124" i="10"/>
  <c r="O128" i="10"/>
  <c r="K128" i="10"/>
  <c r="G128" i="10"/>
  <c r="N128" i="10"/>
  <c r="I128" i="10"/>
  <c r="R128" i="10"/>
  <c r="M128" i="10"/>
  <c r="H128" i="10"/>
  <c r="P128" i="10"/>
  <c r="J129" i="10"/>
  <c r="O130" i="10"/>
  <c r="K130" i="10"/>
  <c r="G130" i="10"/>
  <c r="N130" i="10"/>
  <c r="I130" i="10"/>
  <c r="R130" i="10"/>
  <c r="M130" i="10"/>
  <c r="H130" i="10"/>
  <c r="P130" i="10"/>
  <c r="J131" i="10"/>
  <c r="O132" i="10"/>
  <c r="K132" i="10"/>
  <c r="G132" i="10"/>
  <c r="N132" i="10"/>
  <c r="I132" i="10"/>
  <c r="R132" i="10"/>
  <c r="M132" i="10"/>
  <c r="H132" i="10"/>
  <c r="P132" i="10"/>
  <c r="J133" i="10"/>
  <c r="O134" i="10"/>
  <c r="K134" i="10"/>
  <c r="G134" i="10"/>
  <c r="N134" i="10"/>
  <c r="I134" i="10"/>
  <c r="R134" i="10"/>
  <c r="M134" i="10"/>
  <c r="H134" i="10"/>
  <c r="P134" i="10"/>
  <c r="J135" i="10"/>
  <c r="O136" i="10"/>
  <c r="K136" i="10"/>
  <c r="G136" i="10"/>
  <c r="N136" i="10"/>
  <c r="I136" i="10"/>
  <c r="R136" i="10"/>
  <c r="M136" i="10"/>
  <c r="H136" i="10"/>
  <c r="P136" i="10"/>
  <c r="J137" i="10"/>
  <c r="J139" i="10"/>
  <c r="K142" i="10"/>
  <c r="P146" i="10"/>
  <c r="L146" i="10"/>
  <c r="H146" i="10"/>
  <c r="N146" i="10"/>
  <c r="I146" i="10"/>
  <c r="O146" i="10"/>
  <c r="G146" i="10"/>
  <c r="M146" i="10"/>
  <c r="R146" i="10"/>
  <c r="K154" i="10"/>
  <c r="K158" i="10"/>
  <c r="P143" i="10"/>
  <c r="L143" i="10"/>
  <c r="H143" i="10"/>
  <c r="N143" i="10"/>
  <c r="I143" i="10"/>
  <c r="K143" i="10"/>
  <c r="R143" i="10"/>
  <c r="P147" i="10"/>
  <c r="L147" i="10"/>
  <c r="H147" i="10"/>
  <c r="N147" i="10"/>
  <c r="I147" i="10"/>
  <c r="K147" i="10"/>
  <c r="R147" i="10"/>
  <c r="P159" i="10"/>
  <c r="L159" i="10"/>
  <c r="H159" i="10"/>
  <c r="N159" i="10"/>
  <c r="I159" i="10"/>
  <c r="K159" i="10"/>
  <c r="R159" i="10"/>
  <c r="I107" i="10"/>
  <c r="M107" i="10"/>
  <c r="I108" i="10"/>
  <c r="M108" i="10"/>
  <c r="I109" i="10"/>
  <c r="M109" i="10"/>
  <c r="I110" i="10"/>
  <c r="M110" i="10"/>
  <c r="I111" i="10"/>
  <c r="M111" i="10"/>
  <c r="I112" i="10"/>
  <c r="M112" i="10"/>
  <c r="O113" i="10"/>
  <c r="K113" i="10"/>
  <c r="I113" i="10"/>
  <c r="N113" i="10"/>
  <c r="P140" i="10"/>
  <c r="L140" i="10"/>
  <c r="H140" i="10"/>
  <c r="N140" i="10"/>
  <c r="I140" i="10"/>
  <c r="K140" i="10"/>
  <c r="R140" i="10"/>
  <c r="M143" i="10"/>
  <c r="P144" i="10"/>
  <c r="L144" i="10"/>
  <c r="H144" i="10"/>
  <c r="N144" i="10"/>
  <c r="I144" i="10"/>
  <c r="K144" i="10"/>
  <c r="R144" i="10"/>
  <c r="M147" i="10"/>
  <c r="P148" i="10"/>
  <c r="L148" i="10"/>
  <c r="H148" i="10"/>
  <c r="N148" i="10"/>
  <c r="I148" i="10"/>
  <c r="K148" i="10"/>
  <c r="R148" i="10"/>
  <c r="P152" i="10"/>
  <c r="L152" i="10"/>
  <c r="H152" i="10"/>
  <c r="N152" i="10"/>
  <c r="I152" i="10"/>
  <c r="K152" i="10"/>
  <c r="R152" i="10"/>
  <c r="M159" i="10"/>
  <c r="CY24" i="6"/>
  <c r="CY31" i="6"/>
  <c r="CY41" i="6"/>
  <c r="CY50" i="6"/>
  <c r="CY53" i="6"/>
  <c r="CY5" i="6"/>
  <c r="CZ24" i="6"/>
  <c r="CZ31" i="6"/>
  <c r="CZ41" i="6"/>
  <c r="CZ50" i="6"/>
  <c r="CZ53" i="6"/>
  <c r="CZ5" i="6"/>
  <c r="DA24" i="6"/>
  <c r="DA31" i="6"/>
  <c r="DA41" i="6"/>
  <c r="DA50" i="6"/>
  <c r="DA53" i="6"/>
  <c r="DA5" i="6"/>
  <c r="DB24" i="6"/>
  <c r="DB31" i="6"/>
  <c r="DB41" i="6"/>
  <c r="DB50" i="6"/>
  <c r="DB53" i="6"/>
  <c r="DB5" i="6"/>
  <c r="DC24" i="6"/>
  <c r="DC31" i="6"/>
  <c r="DC41" i="6"/>
  <c r="DC50" i="6"/>
  <c r="DC53" i="6"/>
  <c r="DC5" i="6"/>
  <c r="DD24" i="6"/>
  <c r="DD31" i="6"/>
  <c r="DD41" i="6"/>
  <c r="DD50" i="6"/>
  <c r="DD53" i="6"/>
  <c r="DD5" i="6"/>
  <c r="DE24" i="6"/>
  <c r="DE31" i="6"/>
  <c r="DE41" i="6"/>
  <c r="DE50" i="6"/>
  <c r="DE53" i="6"/>
  <c r="DE5" i="6"/>
  <c r="DF24" i="6"/>
  <c r="DF31" i="6"/>
  <c r="DF41" i="6"/>
  <c r="DF50" i="6"/>
  <c r="DF53" i="6"/>
  <c r="DF5" i="6"/>
  <c r="DG24" i="6"/>
  <c r="DG31" i="6"/>
  <c r="DG41" i="6"/>
  <c r="DG50" i="6"/>
  <c r="DG53" i="6"/>
  <c r="DG5" i="6"/>
  <c r="DH24" i="6"/>
  <c r="DH31" i="6"/>
  <c r="DH41" i="6"/>
  <c r="DH50" i="6"/>
  <c r="DH53" i="6"/>
  <c r="DH5" i="6"/>
  <c r="DI24" i="6"/>
  <c r="DI31" i="6"/>
  <c r="DI41" i="6"/>
  <c r="DI50" i="6"/>
  <c r="DI53" i="6"/>
  <c r="DI5" i="6"/>
  <c r="CX24" i="6"/>
  <c r="CX31" i="6"/>
  <c r="CX41" i="6"/>
  <c r="CX50" i="6"/>
  <c r="CX53" i="6"/>
  <c r="CX5" i="6"/>
  <c r="DI57" i="6"/>
  <c r="DI56" i="6"/>
  <c r="DH57" i="6"/>
  <c r="DH56" i="6"/>
  <c r="DG57" i="6"/>
  <c r="DG56" i="6"/>
  <c r="DF57" i="6"/>
  <c r="DF56" i="6"/>
  <c r="DE57" i="6"/>
  <c r="DE56" i="6"/>
  <c r="DD57" i="6"/>
  <c r="DD56" i="6"/>
  <c r="DC57" i="6"/>
  <c r="DC56" i="6"/>
  <c r="DB57" i="6"/>
  <c r="DB56" i="6"/>
  <c r="DA57" i="6"/>
  <c r="DA56" i="6"/>
  <c r="CZ57" i="6"/>
  <c r="CZ56" i="6"/>
  <c r="CY57" i="6"/>
  <c r="CY56" i="6"/>
  <c r="CX57" i="6"/>
  <c r="CX56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R20" i="4"/>
  <c r="Q20" i="4"/>
  <c r="P20" i="4"/>
  <c r="O20" i="4"/>
  <c r="N20" i="4"/>
  <c r="M20" i="4"/>
  <c r="L20" i="4"/>
  <c r="K20" i="4"/>
  <c r="J20" i="4"/>
  <c r="I20" i="4"/>
  <c r="H20" i="4"/>
  <c r="R12" i="4"/>
  <c r="R13" i="4"/>
  <c r="R14" i="4"/>
  <c r="R15" i="4"/>
  <c r="R16" i="4"/>
  <c r="R17" i="4"/>
  <c r="R18" i="4"/>
  <c r="R19" i="4"/>
  <c r="Q12" i="4"/>
  <c r="Q13" i="4"/>
  <c r="Q14" i="4"/>
  <c r="Q15" i="4"/>
  <c r="Q16" i="4"/>
  <c r="Q17" i="4"/>
  <c r="Q18" i="4"/>
  <c r="Q19" i="4"/>
  <c r="P12" i="4"/>
  <c r="P13" i="4"/>
  <c r="P14" i="4"/>
  <c r="P15" i="4"/>
  <c r="P16" i="4"/>
  <c r="P17" i="4"/>
  <c r="P18" i="4"/>
  <c r="P19" i="4"/>
  <c r="O12" i="4"/>
  <c r="O13" i="4"/>
  <c r="O14" i="4"/>
  <c r="O15" i="4"/>
  <c r="O16" i="4"/>
  <c r="O17" i="4"/>
  <c r="O18" i="4"/>
  <c r="O19" i="4"/>
  <c r="N12" i="4"/>
  <c r="N13" i="4"/>
  <c r="N14" i="4"/>
  <c r="N15" i="4"/>
  <c r="N16" i="4"/>
  <c r="N17" i="4"/>
  <c r="N18" i="4"/>
  <c r="N19" i="4"/>
  <c r="M12" i="4"/>
  <c r="M13" i="4"/>
  <c r="M14" i="4"/>
  <c r="M15" i="4"/>
  <c r="M16" i="4"/>
  <c r="M17" i="4"/>
  <c r="M18" i="4"/>
  <c r="M19" i="4"/>
  <c r="L12" i="4"/>
  <c r="L13" i="4"/>
  <c r="L14" i="4"/>
  <c r="L15" i="4"/>
  <c r="L16" i="4"/>
  <c r="L17" i="4"/>
  <c r="L18" i="4"/>
  <c r="L19" i="4"/>
  <c r="K12" i="4"/>
  <c r="K13" i="4"/>
  <c r="K14" i="4"/>
  <c r="K15" i="4"/>
  <c r="K16" i="4"/>
  <c r="K17" i="4"/>
  <c r="K18" i="4"/>
  <c r="K19" i="4"/>
  <c r="J12" i="4"/>
  <c r="J13" i="4"/>
  <c r="J14" i="4"/>
  <c r="J15" i="4"/>
  <c r="J16" i="4"/>
  <c r="J17" i="4"/>
  <c r="J18" i="4"/>
  <c r="J19" i="4"/>
  <c r="I12" i="4"/>
  <c r="I13" i="4"/>
  <c r="I14" i="4"/>
  <c r="I15" i="4"/>
  <c r="I16" i="4"/>
  <c r="I17" i="4"/>
  <c r="I18" i="4"/>
  <c r="I19" i="4"/>
  <c r="H12" i="4"/>
  <c r="H13" i="4"/>
  <c r="H14" i="4"/>
  <c r="H15" i="4"/>
  <c r="H16" i="4"/>
  <c r="H17" i="4"/>
  <c r="H18" i="4"/>
  <c r="H19" i="4"/>
  <c r="R25" i="4"/>
  <c r="R26" i="4"/>
  <c r="R27" i="4"/>
  <c r="R28" i="4"/>
  <c r="R29" i="4"/>
  <c r="Q25" i="4"/>
  <c r="Q26" i="4"/>
  <c r="Q27" i="4"/>
  <c r="Q28" i="4"/>
  <c r="Q29" i="4"/>
  <c r="P25" i="4"/>
  <c r="P26" i="4"/>
  <c r="P27" i="4"/>
  <c r="P28" i="4"/>
  <c r="P29" i="4"/>
  <c r="O25" i="4"/>
  <c r="O26" i="4"/>
  <c r="O27" i="4"/>
  <c r="O28" i="4"/>
  <c r="O29" i="4"/>
  <c r="N25" i="4"/>
  <c r="N26" i="4"/>
  <c r="N27" i="4"/>
  <c r="N28" i="4"/>
  <c r="N29" i="4"/>
  <c r="M25" i="4"/>
  <c r="M26" i="4"/>
  <c r="M27" i="4"/>
  <c r="M28" i="4"/>
  <c r="M29" i="4"/>
  <c r="L25" i="4"/>
  <c r="L26" i="4"/>
  <c r="L27" i="4"/>
  <c r="L28" i="4"/>
  <c r="L29" i="4"/>
  <c r="K25" i="4"/>
  <c r="K26" i="4"/>
  <c r="K27" i="4"/>
  <c r="K28" i="4"/>
  <c r="K29" i="4"/>
  <c r="J25" i="4"/>
  <c r="J26" i="4"/>
  <c r="J27" i="4"/>
  <c r="J28" i="4"/>
  <c r="J29" i="4"/>
  <c r="I25" i="4"/>
  <c r="I26" i="4"/>
  <c r="I27" i="4"/>
  <c r="I28" i="4"/>
  <c r="I29" i="4"/>
  <c r="H25" i="4"/>
  <c r="H26" i="4"/>
  <c r="H27" i="4"/>
  <c r="H28" i="4"/>
  <c r="H29" i="4"/>
  <c r="G12" i="4"/>
  <c r="G13" i="4"/>
  <c r="G14" i="4"/>
  <c r="G15" i="4"/>
  <c r="G16" i="4"/>
  <c r="G17" i="4"/>
  <c r="G18" i="4"/>
  <c r="G19" i="4"/>
  <c r="G20" i="4"/>
  <c r="G25" i="4"/>
  <c r="G26" i="4"/>
  <c r="G27" i="4"/>
  <c r="G28" i="4"/>
  <c r="G29" i="4"/>
  <c r="CY4" i="6"/>
  <c r="CZ4" i="6"/>
  <c r="DA4" i="6"/>
  <c r="DB4" i="6"/>
  <c r="DC4" i="6"/>
  <c r="DD4" i="6"/>
  <c r="DE4" i="6"/>
  <c r="DF4" i="6"/>
  <c r="DG4" i="6"/>
  <c r="DH4" i="6"/>
  <c r="DI4" i="6"/>
  <c r="CX4" i="6"/>
  <c r="DI392" i="6"/>
  <c r="DI391" i="6"/>
  <c r="DH392" i="6"/>
  <c r="DH391" i="6"/>
  <c r="DG392" i="6"/>
  <c r="DG391" i="6"/>
  <c r="DF392" i="6"/>
  <c r="DF391" i="6"/>
  <c r="DE392" i="6"/>
  <c r="DE391" i="6"/>
  <c r="DD392" i="6"/>
  <c r="DD391" i="6"/>
  <c r="DC392" i="6"/>
  <c r="DC391" i="6"/>
  <c r="DB392" i="6"/>
  <c r="DB391" i="6"/>
  <c r="DA392" i="6"/>
  <c r="DA391" i="6"/>
  <c r="CZ392" i="6"/>
  <c r="CZ391" i="6"/>
  <c r="CY392" i="6"/>
  <c r="CY391" i="6"/>
  <c r="CX392" i="6"/>
  <c r="CX391" i="6"/>
  <c r="CW392" i="6"/>
  <c r="CW391" i="6"/>
  <c r="CV392" i="6"/>
  <c r="CV391" i="6"/>
  <c r="CU392" i="6"/>
  <c r="CU391" i="6"/>
  <c r="CT392" i="6"/>
  <c r="CT391" i="6"/>
  <c r="CS392" i="6"/>
  <c r="CS391" i="6"/>
  <c r="CR392" i="6"/>
  <c r="CR391" i="6"/>
  <c r="CQ392" i="6"/>
  <c r="CQ391" i="6"/>
  <c r="CP392" i="6"/>
  <c r="CP391" i="6"/>
  <c r="CO392" i="6"/>
  <c r="CO391" i="6"/>
  <c r="CN392" i="6"/>
  <c r="CN391" i="6"/>
  <c r="CM392" i="6"/>
  <c r="CM391" i="6"/>
  <c r="CL392" i="6"/>
  <c r="CL391" i="6"/>
  <c r="A107" i="4"/>
  <c r="G101" i="4"/>
  <c r="G107" i="4"/>
  <c r="DI309" i="6"/>
  <c r="R50" i="8"/>
  <c r="Q50" i="8"/>
  <c r="P50" i="8"/>
  <c r="O50" i="8"/>
  <c r="N50" i="8"/>
  <c r="M50" i="8"/>
  <c r="L50" i="8"/>
  <c r="K50" i="8"/>
  <c r="J50" i="8"/>
  <c r="I50" i="8"/>
  <c r="H50" i="8"/>
  <c r="G50" i="8"/>
  <c r="R55" i="4"/>
  <c r="Q55" i="4"/>
  <c r="P55" i="4"/>
  <c r="O55" i="4"/>
  <c r="N55" i="4"/>
  <c r="M55" i="4"/>
  <c r="L55" i="4"/>
  <c r="K55" i="4"/>
  <c r="J55" i="4"/>
  <c r="I55" i="4"/>
  <c r="H55" i="4"/>
  <c r="G55" i="4"/>
  <c r="G220" i="2"/>
  <c r="B55" i="4"/>
  <c r="B55" i="3"/>
  <c r="R55" i="8"/>
  <c r="Q55" i="8"/>
  <c r="P55" i="8"/>
  <c r="O55" i="8"/>
  <c r="N55" i="8"/>
  <c r="M55" i="8"/>
  <c r="L55" i="8"/>
  <c r="K55" i="8"/>
  <c r="J55" i="8"/>
  <c r="I55" i="8"/>
  <c r="H55" i="8"/>
  <c r="G55" i="8"/>
  <c r="B55" i="8"/>
  <c r="M61" i="3"/>
  <c r="L61" i="3"/>
  <c r="G206" i="2"/>
  <c r="B54" i="4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T102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R64" i="9"/>
  <c r="Q64" i="9"/>
  <c r="P64" i="9"/>
  <c r="O64" i="9"/>
  <c r="N64" i="9"/>
  <c r="M64" i="9"/>
  <c r="L64" i="9"/>
  <c r="K64" i="9"/>
  <c r="J64" i="9"/>
  <c r="I64" i="9"/>
  <c r="H64" i="9"/>
  <c r="G64" i="9"/>
  <c r="R63" i="9"/>
  <c r="Q63" i="9"/>
  <c r="P63" i="9"/>
  <c r="O63" i="9"/>
  <c r="N63" i="9"/>
  <c r="M63" i="9"/>
  <c r="L63" i="9"/>
  <c r="K63" i="9"/>
  <c r="J63" i="9"/>
  <c r="I63" i="9"/>
  <c r="H63" i="9"/>
  <c r="G63" i="9"/>
  <c r="R62" i="9"/>
  <c r="Q62" i="9"/>
  <c r="P62" i="9"/>
  <c r="O62" i="9"/>
  <c r="N62" i="9"/>
  <c r="M62" i="9"/>
  <c r="L62" i="9"/>
  <c r="K62" i="9"/>
  <c r="J62" i="9"/>
  <c r="I62" i="9"/>
  <c r="H62" i="9"/>
  <c r="G62" i="9"/>
  <c r="R59" i="9"/>
  <c r="Q59" i="9"/>
  <c r="P59" i="9"/>
  <c r="O59" i="9"/>
  <c r="N59" i="9"/>
  <c r="M59" i="9"/>
  <c r="L59" i="9"/>
  <c r="K59" i="9"/>
  <c r="J59" i="9"/>
  <c r="I59" i="9"/>
  <c r="H59" i="9"/>
  <c r="G59" i="9"/>
  <c r="R58" i="9"/>
  <c r="Q58" i="9"/>
  <c r="P58" i="9"/>
  <c r="O58" i="9"/>
  <c r="N58" i="9"/>
  <c r="M58" i="9"/>
  <c r="L58" i="9"/>
  <c r="K58" i="9"/>
  <c r="J58" i="9"/>
  <c r="I58" i="9"/>
  <c r="H58" i="9"/>
  <c r="G58" i="9"/>
  <c r="R57" i="9"/>
  <c r="R56" i="9" s="1"/>
  <c r="Q57" i="9"/>
  <c r="P57" i="9"/>
  <c r="O57" i="9"/>
  <c r="O56" i="9" s="1"/>
  <c r="N57" i="9"/>
  <c r="M57" i="9"/>
  <c r="L57" i="9"/>
  <c r="L56" i="9" s="1"/>
  <c r="K57" i="9"/>
  <c r="K56" i="9" s="1"/>
  <c r="J57" i="9"/>
  <c r="I57" i="9"/>
  <c r="H57" i="9"/>
  <c r="G57" i="9"/>
  <c r="G56" i="9" s="1"/>
  <c r="R53" i="9"/>
  <c r="Q53" i="9"/>
  <c r="P53" i="9"/>
  <c r="O53" i="9"/>
  <c r="N53" i="9"/>
  <c r="M53" i="9"/>
  <c r="L53" i="9"/>
  <c r="K53" i="9"/>
  <c r="J53" i="9"/>
  <c r="I53" i="9"/>
  <c r="H53" i="9"/>
  <c r="G53" i="9"/>
  <c r="R52" i="9"/>
  <c r="Q52" i="9"/>
  <c r="P52" i="9"/>
  <c r="O52" i="9"/>
  <c r="N52" i="9"/>
  <c r="M52" i="9"/>
  <c r="L52" i="9"/>
  <c r="K52" i="9"/>
  <c r="J52" i="9"/>
  <c r="I52" i="9"/>
  <c r="H52" i="9"/>
  <c r="G52" i="9"/>
  <c r="R51" i="9"/>
  <c r="Q51" i="9"/>
  <c r="P51" i="9"/>
  <c r="O51" i="9"/>
  <c r="N51" i="9"/>
  <c r="M51" i="9"/>
  <c r="L51" i="9"/>
  <c r="K51" i="9"/>
  <c r="J51" i="9"/>
  <c r="I51" i="9"/>
  <c r="H51" i="9"/>
  <c r="G51" i="9"/>
  <c r="R50" i="9"/>
  <c r="Q50" i="9"/>
  <c r="P50" i="9"/>
  <c r="O50" i="9"/>
  <c r="N50" i="9"/>
  <c r="M50" i="9"/>
  <c r="L50" i="9"/>
  <c r="K50" i="9"/>
  <c r="J50" i="9"/>
  <c r="I50" i="9"/>
  <c r="H50" i="9"/>
  <c r="G50" i="9"/>
  <c r="R49" i="9"/>
  <c r="Q49" i="9"/>
  <c r="P49" i="9"/>
  <c r="O49" i="9"/>
  <c r="N49" i="9"/>
  <c r="M49" i="9"/>
  <c r="L49" i="9"/>
  <c r="K49" i="9"/>
  <c r="J49" i="9"/>
  <c r="I49" i="9"/>
  <c r="H49" i="9"/>
  <c r="G49" i="9"/>
  <c r="R48" i="9"/>
  <c r="Q48" i="9"/>
  <c r="P48" i="9"/>
  <c r="O48" i="9"/>
  <c r="N48" i="9"/>
  <c r="M48" i="9"/>
  <c r="L48" i="9"/>
  <c r="K48" i="9"/>
  <c r="J48" i="9"/>
  <c r="I48" i="9"/>
  <c r="H48" i="9"/>
  <c r="G48" i="9"/>
  <c r="R47" i="9"/>
  <c r="Q47" i="9"/>
  <c r="P47" i="9"/>
  <c r="O47" i="9"/>
  <c r="N47" i="9"/>
  <c r="M47" i="9"/>
  <c r="L47" i="9"/>
  <c r="K47" i="9"/>
  <c r="J47" i="9"/>
  <c r="I47" i="9"/>
  <c r="H47" i="9"/>
  <c r="G47" i="9"/>
  <c r="R46" i="9"/>
  <c r="Q46" i="9"/>
  <c r="P46" i="9"/>
  <c r="O46" i="9"/>
  <c r="N46" i="9"/>
  <c r="M46" i="9"/>
  <c r="L46" i="9"/>
  <c r="K46" i="9"/>
  <c r="J46" i="9"/>
  <c r="I46" i="9"/>
  <c r="H46" i="9"/>
  <c r="G46" i="9"/>
  <c r="R45" i="9"/>
  <c r="Q45" i="9"/>
  <c r="P45" i="9"/>
  <c r="O45" i="9"/>
  <c r="N45" i="9"/>
  <c r="M45" i="9"/>
  <c r="L45" i="9"/>
  <c r="K45" i="9"/>
  <c r="J45" i="9"/>
  <c r="I45" i="9"/>
  <c r="H45" i="9"/>
  <c r="G45" i="9"/>
  <c r="R44" i="9"/>
  <c r="Q44" i="9"/>
  <c r="Q43" i="9" s="1"/>
  <c r="P44" i="9"/>
  <c r="P43" i="9" s="1"/>
  <c r="O44" i="9"/>
  <c r="O43" i="9" s="1"/>
  <c r="N44" i="9"/>
  <c r="M44" i="9"/>
  <c r="M43" i="9" s="1"/>
  <c r="L44" i="9"/>
  <c r="L43" i="9" s="1"/>
  <c r="K44" i="9"/>
  <c r="K43" i="9" s="1"/>
  <c r="J44" i="9"/>
  <c r="I44" i="9"/>
  <c r="I43" i="9" s="1"/>
  <c r="H44" i="9"/>
  <c r="H43" i="9" s="1"/>
  <c r="G44" i="9"/>
  <c r="G43" i="9" s="1"/>
  <c r="R42" i="9"/>
  <c r="Q42" i="9"/>
  <c r="P42" i="9"/>
  <c r="O42" i="9"/>
  <c r="N42" i="9"/>
  <c r="M42" i="9"/>
  <c r="L42" i="9"/>
  <c r="K42" i="9"/>
  <c r="J42" i="9"/>
  <c r="I42" i="9"/>
  <c r="H42" i="9"/>
  <c r="G42" i="9"/>
  <c r="R41" i="9"/>
  <c r="Q41" i="9"/>
  <c r="P41" i="9"/>
  <c r="O41" i="9"/>
  <c r="N41" i="9"/>
  <c r="M41" i="9"/>
  <c r="L41" i="9"/>
  <c r="K41" i="9"/>
  <c r="J41" i="9"/>
  <c r="I41" i="9"/>
  <c r="H41" i="9"/>
  <c r="G41" i="9"/>
  <c r="R40" i="9"/>
  <c r="Q40" i="9"/>
  <c r="P40" i="9"/>
  <c r="O40" i="9"/>
  <c r="N40" i="9"/>
  <c r="M40" i="9"/>
  <c r="L40" i="9"/>
  <c r="K40" i="9"/>
  <c r="J40" i="9"/>
  <c r="I40" i="9"/>
  <c r="H40" i="9"/>
  <c r="G40" i="9"/>
  <c r="R39" i="9"/>
  <c r="Q39" i="9"/>
  <c r="P39" i="9"/>
  <c r="O39" i="9"/>
  <c r="N39" i="9"/>
  <c r="M39" i="9"/>
  <c r="L39" i="9"/>
  <c r="K39" i="9"/>
  <c r="J39" i="9"/>
  <c r="I39" i="9"/>
  <c r="H39" i="9"/>
  <c r="G39" i="9"/>
  <c r="R38" i="9"/>
  <c r="Q38" i="9"/>
  <c r="P38" i="9"/>
  <c r="O38" i="9"/>
  <c r="N38" i="9"/>
  <c r="M38" i="9"/>
  <c r="L38" i="9"/>
  <c r="K38" i="9"/>
  <c r="J38" i="9"/>
  <c r="I38" i="9"/>
  <c r="H38" i="9"/>
  <c r="G38" i="9"/>
  <c r="R37" i="9"/>
  <c r="Q37" i="9"/>
  <c r="P37" i="9"/>
  <c r="O37" i="9"/>
  <c r="N37" i="9"/>
  <c r="M37" i="9"/>
  <c r="L37" i="9"/>
  <c r="K37" i="9"/>
  <c r="J37" i="9"/>
  <c r="I37" i="9"/>
  <c r="H37" i="9"/>
  <c r="G37" i="9"/>
  <c r="R36" i="9"/>
  <c r="Q36" i="9"/>
  <c r="P36" i="9"/>
  <c r="O36" i="9"/>
  <c r="N36" i="9"/>
  <c r="M36" i="9"/>
  <c r="L36" i="9"/>
  <c r="K36" i="9"/>
  <c r="J36" i="9"/>
  <c r="I36" i="9"/>
  <c r="H36" i="9"/>
  <c r="G36" i="9"/>
  <c r="R35" i="9"/>
  <c r="Q35" i="9"/>
  <c r="P35" i="9"/>
  <c r="O35" i="9"/>
  <c r="N35" i="9"/>
  <c r="M35" i="9"/>
  <c r="L35" i="9"/>
  <c r="K35" i="9"/>
  <c r="J35" i="9"/>
  <c r="I35" i="9"/>
  <c r="H35" i="9"/>
  <c r="G35" i="9"/>
  <c r="R34" i="9"/>
  <c r="Q34" i="9"/>
  <c r="P34" i="9"/>
  <c r="O34" i="9"/>
  <c r="N34" i="9"/>
  <c r="M34" i="9"/>
  <c r="L34" i="9"/>
  <c r="K34" i="9"/>
  <c r="J34" i="9"/>
  <c r="I34" i="9"/>
  <c r="H34" i="9"/>
  <c r="G34" i="9"/>
  <c r="R33" i="9"/>
  <c r="R32" i="9" s="1"/>
  <c r="Q33" i="9"/>
  <c r="Q32" i="9" s="1"/>
  <c r="Q30" i="9" s="1"/>
  <c r="P33" i="9"/>
  <c r="O33" i="9"/>
  <c r="N33" i="9"/>
  <c r="M33" i="9"/>
  <c r="L33" i="9"/>
  <c r="K33" i="9"/>
  <c r="J33" i="9"/>
  <c r="J32" i="9" s="1"/>
  <c r="I33" i="9"/>
  <c r="H33" i="9"/>
  <c r="G33" i="9"/>
  <c r="R29" i="9"/>
  <c r="Q29" i="9"/>
  <c r="P29" i="9"/>
  <c r="O29" i="9"/>
  <c r="N29" i="9"/>
  <c r="M29" i="9"/>
  <c r="L29" i="9"/>
  <c r="K29" i="9"/>
  <c r="J29" i="9"/>
  <c r="I29" i="9"/>
  <c r="H29" i="9"/>
  <c r="G29" i="9"/>
  <c r="R28" i="9"/>
  <c r="Q28" i="9"/>
  <c r="P28" i="9"/>
  <c r="O28" i="9"/>
  <c r="N28" i="9"/>
  <c r="M28" i="9"/>
  <c r="L28" i="9"/>
  <c r="K28" i="9"/>
  <c r="J28" i="9"/>
  <c r="I28" i="9"/>
  <c r="H28" i="9"/>
  <c r="G28" i="9"/>
  <c r="R27" i="9"/>
  <c r="Q27" i="9"/>
  <c r="P27" i="9"/>
  <c r="O27" i="9"/>
  <c r="N27" i="9"/>
  <c r="M27" i="9"/>
  <c r="L27" i="9"/>
  <c r="K27" i="9"/>
  <c r="J27" i="9"/>
  <c r="I27" i="9"/>
  <c r="H27" i="9"/>
  <c r="G27" i="9"/>
  <c r="R26" i="9"/>
  <c r="Q26" i="9"/>
  <c r="P26" i="9"/>
  <c r="O26" i="9"/>
  <c r="N26" i="9"/>
  <c r="M26" i="9"/>
  <c r="L26" i="9"/>
  <c r="K26" i="9"/>
  <c r="J26" i="9"/>
  <c r="I26" i="9"/>
  <c r="H26" i="9"/>
  <c r="G26" i="9"/>
  <c r="R25" i="9"/>
  <c r="Q25" i="9"/>
  <c r="P25" i="9"/>
  <c r="O25" i="9"/>
  <c r="N25" i="9"/>
  <c r="M25" i="9"/>
  <c r="L25" i="9"/>
  <c r="K25" i="9"/>
  <c r="J25" i="9"/>
  <c r="I25" i="9"/>
  <c r="H25" i="9"/>
  <c r="G25" i="9"/>
  <c r="R24" i="9"/>
  <c r="Q24" i="9"/>
  <c r="P24" i="9"/>
  <c r="O24" i="9"/>
  <c r="N24" i="9"/>
  <c r="M24" i="9"/>
  <c r="L24" i="9"/>
  <c r="K24" i="9"/>
  <c r="J24" i="9"/>
  <c r="I24" i="9"/>
  <c r="H24" i="9"/>
  <c r="G24" i="9"/>
  <c r="R23" i="9"/>
  <c r="Q23" i="9"/>
  <c r="P23" i="9"/>
  <c r="O23" i="9"/>
  <c r="N23" i="9"/>
  <c r="M23" i="9"/>
  <c r="L23" i="9"/>
  <c r="K23" i="9"/>
  <c r="J23" i="9"/>
  <c r="I23" i="9"/>
  <c r="H23" i="9"/>
  <c r="G23" i="9"/>
  <c r="R22" i="9"/>
  <c r="Q22" i="9"/>
  <c r="P22" i="9"/>
  <c r="O22" i="9"/>
  <c r="N22" i="9"/>
  <c r="M22" i="9"/>
  <c r="L22" i="9"/>
  <c r="K22" i="9"/>
  <c r="J22" i="9"/>
  <c r="I22" i="9"/>
  <c r="H22" i="9"/>
  <c r="G22" i="9"/>
  <c r="R21" i="9"/>
  <c r="Q21" i="9"/>
  <c r="P21" i="9"/>
  <c r="O21" i="9"/>
  <c r="N21" i="9"/>
  <c r="M21" i="9"/>
  <c r="L21" i="9"/>
  <c r="K21" i="9"/>
  <c r="J21" i="9"/>
  <c r="I21" i="9"/>
  <c r="H21" i="9"/>
  <c r="G21" i="9"/>
  <c r="R20" i="9"/>
  <c r="Q20" i="9"/>
  <c r="P20" i="9"/>
  <c r="O20" i="9"/>
  <c r="N20" i="9"/>
  <c r="M20" i="9"/>
  <c r="L20" i="9"/>
  <c r="K20" i="9"/>
  <c r="J20" i="9"/>
  <c r="I20" i="9"/>
  <c r="H20" i="9"/>
  <c r="G20" i="9"/>
  <c r="R19" i="9"/>
  <c r="Q19" i="9"/>
  <c r="P19" i="9"/>
  <c r="O19" i="9"/>
  <c r="N19" i="9"/>
  <c r="M19" i="9"/>
  <c r="L19" i="9"/>
  <c r="K19" i="9"/>
  <c r="J19" i="9"/>
  <c r="I19" i="9"/>
  <c r="H19" i="9"/>
  <c r="G19" i="9"/>
  <c r="R18" i="9"/>
  <c r="Q18" i="9"/>
  <c r="P18" i="9"/>
  <c r="O18" i="9"/>
  <c r="N18" i="9"/>
  <c r="M18" i="9"/>
  <c r="L18" i="9"/>
  <c r="K18" i="9"/>
  <c r="J18" i="9"/>
  <c r="I18" i="9"/>
  <c r="H18" i="9"/>
  <c r="G18" i="9"/>
  <c r="R17" i="9"/>
  <c r="Q17" i="9"/>
  <c r="P17" i="9"/>
  <c r="O17" i="9"/>
  <c r="N17" i="9"/>
  <c r="M17" i="9"/>
  <c r="L17" i="9"/>
  <c r="K17" i="9"/>
  <c r="J17" i="9"/>
  <c r="I17" i="9"/>
  <c r="H17" i="9"/>
  <c r="G17" i="9"/>
  <c r="R16" i="9"/>
  <c r="Q16" i="9"/>
  <c r="P16" i="9"/>
  <c r="O16" i="9"/>
  <c r="N16" i="9"/>
  <c r="M16" i="9"/>
  <c r="L16" i="9"/>
  <c r="K16" i="9"/>
  <c r="J16" i="9"/>
  <c r="I16" i="9"/>
  <c r="H16" i="9"/>
  <c r="G16" i="9"/>
  <c r="R15" i="9"/>
  <c r="Q15" i="9"/>
  <c r="P15" i="9"/>
  <c r="O15" i="9"/>
  <c r="N15" i="9"/>
  <c r="M15" i="9"/>
  <c r="L15" i="9"/>
  <c r="K15" i="9"/>
  <c r="J15" i="9"/>
  <c r="I15" i="9"/>
  <c r="H15" i="9"/>
  <c r="G15" i="9"/>
  <c r="R14" i="9"/>
  <c r="Q14" i="9"/>
  <c r="P14" i="9"/>
  <c r="O14" i="9"/>
  <c r="N14" i="9"/>
  <c r="M14" i="9"/>
  <c r="L14" i="9"/>
  <c r="K14" i="9"/>
  <c r="J14" i="9"/>
  <c r="I14" i="9"/>
  <c r="H14" i="9"/>
  <c r="G14" i="9"/>
  <c r="R13" i="9"/>
  <c r="Q13" i="9"/>
  <c r="P13" i="9"/>
  <c r="O13" i="9"/>
  <c r="N13" i="9"/>
  <c r="M13" i="9"/>
  <c r="L13" i="9"/>
  <c r="K13" i="9"/>
  <c r="J13" i="9"/>
  <c r="I13" i="9"/>
  <c r="H13" i="9"/>
  <c r="G13" i="9"/>
  <c r="R12" i="9"/>
  <c r="R11" i="9" s="1"/>
  <c r="Q12" i="9"/>
  <c r="Q11" i="9" s="1"/>
  <c r="Q10" i="9" s="1"/>
  <c r="P12" i="9"/>
  <c r="O12" i="9"/>
  <c r="N12" i="9"/>
  <c r="M12" i="9"/>
  <c r="L12" i="9"/>
  <c r="K12" i="9"/>
  <c r="K11" i="9" s="1"/>
  <c r="K10" i="9" s="1"/>
  <c r="J12" i="9"/>
  <c r="I12" i="9"/>
  <c r="H12" i="9"/>
  <c r="G12" i="9"/>
  <c r="G11" i="9" s="1"/>
  <c r="G10" i="9" s="1"/>
  <c r="R5" i="9"/>
  <c r="Q5" i="9"/>
  <c r="P5" i="9"/>
  <c r="O5" i="9"/>
  <c r="N5" i="9"/>
  <c r="M5" i="9"/>
  <c r="L5" i="9"/>
  <c r="K5" i="9"/>
  <c r="J5" i="9"/>
  <c r="I5" i="9"/>
  <c r="H5" i="9"/>
  <c r="G5" i="9"/>
  <c r="G254" i="2"/>
  <c r="H21" i="1"/>
  <c r="H17" i="1"/>
  <c r="H13" i="1"/>
  <c r="D17" i="1"/>
  <c r="D21" i="1"/>
  <c r="R6" i="3"/>
  <c r="N6" i="3"/>
  <c r="R5" i="8"/>
  <c r="Q5" i="8"/>
  <c r="P5" i="8"/>
  <c r="O5" i="8"/>
  <c r="N5" i="8"/>
  <c r="M5" i="8"/>
  <c r="L5" i="8"/>
  <c r="K5" i="8"/>
  <c r="J5" i="8"/>
  <c r="I5" i="8"/>
  <c r="H5" i="8"/>
  <c r="G5" i="8"/>
  <c r="H5" i="4"/>
  <c r="I5" i="4"/>
  <c r="J5" i="4"/>
  <c r="K5" i="4"/>
  <c r="L5" i="4"/>
  <c r="M5" i="4"/>
  <c r="N5" i="4"/>
  <c r="O5" i="4"/>
  <c r="P5" i="4"/>
  <c r="Q5" i="4"/>
  <c r="R5" i="4"/>
  <c r="G5" i="4"/>
  <c r="CL277" i="6"/>
  <c r="CL283" i="6"/>
  <c r="CL291" i="6"/>
  <c r="CL298" i="6"/>
  <c r="CL308" i="6"/>
  <c r="CL312" i="6"/>
  <c r="CL315" i="6"/>
  <c r="CL319" i="6"/>
  <c r="CL323" i="6"/>
  <c r="CL334" i="6"/>
  <c r="CL342" i="6"/>
  <c r="CL348" i="6"/>
  <c r="CL356" i="6"/>
  <c r="CL358" i="6"/>
  <c r="CL363" i="6"/>
  <c r="CL373" i="6"/>
  <c r="CL381" i="6"/>
  <c r="G252" i="2"/>
  <c r="I8" i="11"/>
  <c r="I8" i="3"/>
  <c r="P8" i="3"/>
  <c r="S8" i="3"/>
  <c r="G250" i="2"/>
  <c r="G249" i="2"/>
  <c r="O6" i="3"/>
  <c r="CL362" i="6"/>
  <c r="CL333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W381" i="6"/>
  <c r="CV381" i="6"/>
  <c r="CU381" i="6"/>
  <c r="CT381" i="6"/>
  <c r="CS381" i="6"/>
  <c r="CR381" i="6"/>
  <c r="CQ381" i="6"/>
  <c r="CP381" i="6"/>
  <c r="CO381" i="6"/>
  <c r="CN381" i="6"/>
  <c r="CM381" i="6"/>
  <c r="CW373" i="6"/>
  <c r="CV373" i="6"/>
  <c r="CU373" i="6"/>
  <c r="CT373" i="6"/>
  <c r="CS373" i="6"/>
  <c r="CR373" i="6"/>
  <c r="CQ373" i="6"/>
  <c r="CP373" i="6"/>
  <c r="CO373" i="6"/>
  <c r="CN373" i="6"/>
  <c r="CM373" i="6"/>
  <c r="CW363" i="6"/>
  <c r="CW362" i="6"/>
  <c r="CV363" i="6"/>
  <c r="CU363" i="6"/>
  <c r="CT363" i="6"/>
  <c r="CS363" i="6"/>
  <c r="CS362" i="6"/>
  <c r="CR363" i="6"/>
  <c r="CQ363" i="6"/>
  <c r="CP363" i="6"/>
  <c r="CO363" i="6"/>
  <c r="CO362" i="6"/>
  <c r="CN363" i="6"/>
  <c r="CM363" i="6"/>
  <c r="CP362" i="6"/>
  <c r="CW358" i="6"/>
  <c r="CV358" i="6"/>
  <c r="CU358" i="6"/>
  <c r="CT358" i="6"/>
  <c r="CS358" i="6"/>
  <c r="CR358" i="6"/>
  <c r="CQ358" i="6"/>
  <c r="CP358" i="6"/>
  <c r="CO358" i="6"/>
  <c r="CN358" i="6"/>
  <c r="CM358" i="6"/>
  <c r="CW356" i="6"/>
  <c r="CV356" i="6"/>
  <c r="CU356" i="6"/>
  <c r="CT356" i="6"/>
  <c r="CS356" i="6"/>
  <c r="CR356" i="6"/>
  <c r="CQ356" i="6"/>
  <c r="CP356" i="6"/>
  <c r="CO356" i="6"/>
  <c r="CN356" i="6"/>
  <c r="CM356" i="6"/>
  <c r="CW348" i="6"/>
  <c r="CV348" i="6"/>
  <c r="CU348" i="6"/>
  <c r="CT348" i="6"/>
  <c r="CS348" i="6"/>
  <c r="CR348" i="6"/>
  <c r="CQ348" i="6"/>
  <c r="CP348" i="6"/>
  <c r="CO348" i="6"/>
  <c r="CN348" i="6"/>
  <c r="CM348" i="6"/>
  <c r="CW342" i="6"/>
  <c r="CV342" i="6"/>
  <c r="CU342" i="6"/>
  <c r="CT342" i="6"/>
  <c r="CS342" i="6"/>
  <c r="CR342" i="6"/>
  <c r="CQ342" i="6"/>
  <c r="CP342" i="6"/>
  <c r="CO342" i="6"/>
  <c r="CN342" i="6"/>
  <c r="CM342" i="6"/>
  <c r="CW334" i="6"/>
  <c r="CV334" i="6"/>
  <c r="CU334" i="6"/>
  <c r="CT334" i="6"/>
  <c r="CS334" i="6"/>
  <c r="CS333" i="6"/>
  <c r="CR334" i="6"/>
  <c r="CQ334" i="6"/>
  <c r="CP334" i="6"/>
  <c r="CO334" i="6"/>
  <c r="CN334" i="6"/>
  <c r="CM334" i="6"/>
  <c r="CW323" i="6"/>
  <c r="CV323" i="6"/>
  <c r="CU323" i="6"/>
  <c r="CT323" i="6"/>
  <c r="CS323" i="6"/>
  <c r="CR323" i="6"/>
  <c r="CQ323" i="6"/>
  <c r="CP323" i="6"/>
  <c r="CO323" i="6"/>
  <c r="CN323" i="6"/>
  <c r="CM323" i="6"/>
  <c r="CW319" i="6"/>
  <c r="CV319" i="6"/>
  <c r="CU319" i="6"/>
  <c r="CT319" i="6"/>
  <c r="CS319" i="6"/>
  <c r="CR319" i="6"/>
  <c r="CQ319" i="6"/>
  <c r="CP319" i="6"/>
  <c r="CO319" i="6"/>
  <c r="CN319" i="6"/>
  <c r="CM319" i="6"/>
  <c r="CW315" i="6"/>
  <c r="CV315" i="6"/>
  <c r="CU315" i="6"/>
  <c r="CT315" i="6"/>
  <c r="CS315" i="6"/>
  <c r="CR315" i="6"/>
  <c r="CQ315" i="6"/>
  <c r="CP315" i="6"/>
  <c r="CO315" i="6"/>
  <c r="CN315" i="6"/>
  <c r="CM315" i="6"/>
  <c r="CW312" i="6"/>
  <c r="CV312" i="6"/>
  <c r="CU312" i="6"/>
  <c r="CT312" i="6"/>
  <c r="CS312" i="6"/>
  <c r="CR312" i="6"/>
  <c r="CQ312" i="6"/>
  <c r="CP312" i="6"/>
  <c r="CO312" i="6"/>
  <c r="CN312" i="6"/>
  <c r="CM312" i="6"/>
  <c r="CW308" i="6"/>
  <c r="CV308" i="6"/>
  <c r="CU308" i="6"/>
  <c r="CT308" i="6"/>
  <c r="CS308" i="6"/>
  <c r="CR308" i="6"/>
  <c r="CQ308" i="6"/>
  <c r="CP308" i="6"/>
  <c r="CO308" i="6"/>
  <c r="CN308" i="6"/>
  <c r="CM308" i="6"/>
  <c r="CW298" i="6"/>
  <c r="CV298" i="6"/>
  <c r="CU298" i="6"/>
  <c r="CT298" i="6"/>
  <c r="CS298" i="6"/>
  <c r="CR298" i="6"/>
  <c r="CQ298" i="6"/>
  <c r="CP298" i="6"/>
  <c r="CO298" i="6"/>
  <c r="CN298" i="6"/>
  <c r="CM298" i="6"/>
  <c r="CW291" i="6"/>
  <c r="CV291" i="6"/>
  <c r="CU291" i="6"/>
  <c r="CT291" i="6"/>
  <c r="CS291" i="6"/>
  <c r="CR291" i="6"/>
  <c r="CQ291" i="6"/>
  <c r="CP291" i="6"/>
  <c r="CO291" i="6"/>
  <c r="CN291" i="6"/>
  <c r="CM291" i="6"/>
  <c r="CW283" i="6"/>
  <c r="CV283" i="6"/>
  <c r="CU283" i="6"/>
  <c r="CT283" i="6"/>
  <c r="CS283" i="6"/>
  <c r="CR283" i="6"/>
  <c r="CQ283" i="6"/>
  <c r="CP283" i="6"/>
  <c r="CO283" i="6"/>
  <c r="CN283" i="6"/>
  <c r="CM283" i="6"/>
  <c r="CW277" i="6"/>
  <c r="CV277" i="6"/>
  <c r="CU277" i="6"/>
  <c r="CT277" i="6"/>
  <c r="CS277" i="6"/>
  <c r="CR277" i="6"/>
  <c r="CQ277" i="6"/>
  <c r="CP277" i="6"/>
  <c r="CO277" i="6"/>
  <c r="CN277" i="6"/>
  <c r="CM277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R101" i="4"/>
  <c r="Q101" i="4"/>
  <c r="P101" i="4"/>
  <c r="O101" i="4"/>
  <c r="N101" i="4"/>
  <c r="M101" i="4"/>
  <c r="L101" i="4"/>
  <c r="K101" i="4"/>
  <c r="J101" i="4"/>
  <c r="I101" i="4"/>
  <c r="H101" i="4"/>
  <c r="R101" i="8"/>
  <c r="Q101" i="8"/>
  <c r="P101" i="8"/>
  <c r="O101" i="8"/>
  <c r="N101" i="8"/>
  <c r="M101" i="8"/>
  <c r="L101" i="8"/>
  <c r="K101" i="8"/>
  <c r="J101" i="8"/>
  <c r="I101" i="8"/>
  <c r="H101" i="8"/>
  <c r="G10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T103" i="8"/>
  <c r="R65" i="8"/>
  <c r="Q65" i="8"/>
  <c r="P65" i="8"/>
  <c r="O65" i="8"/>
  <c r="N65" i="8"/>
  <c r="M65" i="8"/>
  <c r="L65" i="8"/>
  <c r="K65" i="8"/>
  <c r="J65" i="8"/>
  <c r="I65" i="8"/>
  <c r="H65" i="8"/>
  <c r="G65" i="8"/>
  <c r="R64" i="8"/>
  <c r="Q64" i="8"/>
  <c r="P64" i="8"/>
  <c r="O64" i="8"/>
  <c r="N64" i="8"/>
  <c r="M64" i="8"/>
  <c r="L64" i="8"/>
  <c r="K64" i="8"/>
  <c r="J64" i="8"/>
  <c r="I64" i="8"/>
  <c r="H64" i="8"/>
  <c r="G64" i="8"/>
  <c r="R63" i="8"/>
  <c r="Q63" i="8"/>
  <c r="P63" i="8"/>
  <c r="O63" i="8"/>
  <c r="N63" i="8"/>
  <c r="M63" i="8"/>
  <c r="L63" i="8"/>
  <c r="K63" i="8"/>
  <c r="J63" i="8"/>
  <c r="I63" i="8"/>
  <c r="H63" i="8"/>
  <c r="G63" i="8"/>
  <c r="R54" i="8"/>
  <c r="Q54" i="8"/>
  <c r="P54" i="8"/>
  <c r="O54" i="8"/>
  <c r="N54" i="8"/>
  <c r="M54" i="8"/>
  <c r="L54" i="8"/>
  <c r="K54" i="8"/>
  <c r="J54" i="8"/>
  <c r="I54" i="8"/>
  <c r="H54" i="8"/>
  <c r="G54" i="8"/>
  <c r="R60" i="8"/>
  <c r="Q60" i="8"/>
  <c r="P60" i="8"/>
  <c r="O60" i="8"/>
  <c r="N60" i="8"/>
  <c r="M60" i="8"/>
  <c r="L60" i="8"/>
  <c r="K60" i="8"/>
  <c r="J60" i="8"/>
  <c r="I60" i="8"/>
  <c r="H60" i="8"/>
  <c r="G60" i="8"/>
  <c r="R59" i="8"/>
  <c r="Q59" i="8"/>
  <c r="P59" i="8"/>
  <c r="P58" i="8" s="1"/>
  <c r="O59" i="8"/>
  <c r="N59" i="8"/>
  <c r="N58" i="8" s="1"/>
  <c r="M59" i="8"/>
  <c r="L59" i="8"/>
  <c r="L58" i="8" s="1"/>
  <c r="K59" i="8"/>
  <c r="J59" i="8"/>
  <c r="I59" i="8"/>
  <c r="I58" i="8" s="1"/>
  <c r="H59" i="8"/>
  <c r="H58" i="8" s="1"/>
  <c r="G59" i="8"/>
  <c r="G58" i="8" s="1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1" i="8"/>
  <c r="Q51" i="8"/>
  <c r="P51" i="8"/>
  <c r="O51" i="8"/>
  <c r="N51" i="8"/>
  <c r="M51" i="8"/>
  <c r="L51" i="8"/>
  <c r="K51" i="8"/>
  <c r="J51" i="8"/>
  <c r="I51" i="8"/>
  <c r="H51" i="8"/>
  <c r="G51" i="8"/>
  <c r="R49" i="8"/>
  <c r="Q49" i="8"/>
  <c r="P49" i="8"/>
  <c r="O49" i="8"/>
  <c r="N49" i="8"/>
  <c r="M49" i="8"/>
  <c r="L49" i="8"/>
  <c r="K49" i="8"/>
  <c r="J49" i="8"/>
  <c r="I49" i="8"/>
  <c r="H49" i="8"/>
  <c r="G49" i="8"/>
  <c r="R48" i="8"/>
  <c r="Q48" i="8"/>
  <c r="P48" i="8"/>
  <c r="O48" i="8"/>
  <c r="N48" i="8"/>
  <c r="M48" i="8"/>
  <c r="L48" i="8"/>
  <c r="K48" i="8"/>
  <c r="J48" i="8"/>
  <c r="I48" i="8"/>
  <c r="H48" i="8"/>
  <c r="G48" i="8"/>
  <c r="R47" i="8"/>
  <c r="Q47" i="8"/>
  <c r="P47" i="8"/>
  <c r="O47" i="8"/>
  <c r="N47" i="8"/>
  <c r="M47" i="8"/>
  <c r="L47" i="8"/>
  <c r="K47" i="8"/>
  <c r="J47" i="8"/>
  <c r="I47" i="8"/>
  <c r="H47" i="8"/>
  <c r="G47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R43" i="8" s="1"/>
  <c r="Q44" i="8"/>
  <c r="P44" i="8"/>
  <c r="O44" i="8"/>
  <c r="N44" i="8"/>
  <c r="M44" i="8"/>
  <c r="L44" i="8"/>
  <c r="K44" i="8"/>
  <c r="J44" i="8"/>
  <c r="J43" i="8" s="1"/>
  <c r="I44" i="8"/>
  <c r="H44" i="8"/>
  <c r="G44" i="8"/>
  <c r="R42" i="8"/>
  <c r="Q42" i="8"/>
  <c r="P42" i="8"/>
  <c r="O42" i="8"/>
  <c r="N42" i="8"/>
  <c r="M42" i="8"/>
  <c r="L42" i="8"/>
  <c r="K42" i="8"/>
  <c r="J42" i="8"/>
  <c r="I42" i="8"/>
  <c r="H42" i="8"/>
  <c r="G42" i="8"/>
  <c r="R41" i="8"/>
  <c r="Q41" i="8"/>
  <c r="P41" i="8"/>
  <c r="O41" i="8"/>
  <c r="N41" i="8"/>
  <c r="M41" i="8"/>
  <c r="L41" i="8"/>
  <c r="K41" i="8"/>
  <c r="J41" i="8"/>
  <c r="I41" i="8"/>
  <c r="H41" i="8"/>
  <c r="G41" i="8"/>
  <c r="R40" i="8"/>
  <c r="Q40" i="8"/>
  <c r="P40" i="8"/>
  <c r="O40" i="8"/>
  <c r="N40" i="8"/>
  <c r="M40" i="8"/>
  <c r="L40" i="8"/>
  <c r="K40" i="8"/>
  <c r="J40" i="8"/>
  <c r="I40" i="8"/>
  <c r="H40" i="8"/>
  <c r="G40" i="8"/>
  <c r="R39" i="8"/>
  <c r="Q39" i="8"/>
  <c r="P39" i="8"/>
  <c r="O39" i="8"/>
  <c r="N39" i="8"/>
  <c r="M39" i="8"/>
  <c r="L39" i="8"/>
  <c r="K39" i="8"/>
  <c r="J39" i="8"/>
  <c r="I39" i="8"/>
  <c r="H39" i="8"/>
  <c r="G39" i="8"/>
  <c r="R38" i="8"/>
  <c r="Q38" i="8"/>
  <c r="P38" i="8"/>
  <c r="O38" i="8"/>
  <c r="N38" i="8"/>
  <c r="M38" i="8"/>
  <c r="L38" i="8"/>
  <c r="K38" i="8"/>
  <c r="J38" i="8"/>
  <c r="I38" i="8"/>
  <c r="H38" i="8"/>
  <c r="G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Q34" i="8"/>
  <c r="P34" i="8"/>
  <c r="O34" i="8"/>
  <c r="N34" i="8"/>
  <c r="M34" i="8"/>
  <c r="L34" i="8"/>
  <c r="K34" i="8"/>
  <c r="J34" i="8"/>
  <c r="I34" i="8"/>
  <c r="H34" i="8"/>
  <c r="G34" i="8"/>
  <c r="R33" i="8"/>
  <c r="R32" i="8" s="1"/>
  <c r="Q33" i="8"/>
  <c r="Q32" i="8" s="1"/>
  <c r="P33" i="8"/>
  <c r="P32" i="8" s="1"/>
  <c r="O33" i="8"/>
  <c r="O32" i="8" s="1"/>
  <c r="N33" i="8"/>
  <c r="N32" i="8" s="1"/>
  <c r="M33" i="8"/>
  <c r="M32" i="8" s="1"/>
  <c r="L33" i="8"/>
  <c r="K33" i="8"/>
  <c r="J33" i="8"/>
  <c r="I33" i="8"/>
  <c r="I32" i="8" s="1"/>
  <c r="H33" i="8"/>
  <c r="H32" i="8" s="1"/>
  <c r="G33" i="8"/>
  <c r="G32" i="8" s="1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Q28" i="8"/>
  <c r="P28" i="8"/>
  <c r="O28" i="8"/>
  <c r="N28" i="8"/>
  <c r="M28" i="8"/>
  <c r="L28" i="8"/>
  <c r="K28" i="8"/>
  <c r="J28" i="8"/>
  <c r="I28" i="8"/>
  <c r="H28" i="8"/>
  <c r="G28" i="8"/>
  <c r="R27" i="8"/>
  <c r="Q27" i="8"/>
  <c r="P27" i="8"/>
  <c r="O27" i="8"/>
  <c r="N27" i="8"/>
  <c r="M27" i="8"/>
  <c r="L27" i="8"/>
  <c r="K27" i="8"/>
  <c r="J27" i="8"/>
  <c r="I27" i="8"/>
  <c r="H27" i="8"/>
  <c r="G27" i="8"/>
  <c r="R26" i="8"/>
  <c r="Q26" i="8"/>
  <c r="P26" i="8"/>
  <c r="O26" i="8"/>
  <c r="N26" i="8"/>
  <c r="M26" i="8"/>
  <c r="L26" i="8"/>
  <c r="K26" i="8"/>
  <c r="J26" i="8"/>
  <c r="I26" i="8"/>
  <c r="H26" i="8"/>
  <c r="G26" i="8"/>
  <c r="R25" i="8"/>
  <c r="Q25" i="8"/>
  <c r="P25" i="8"/>
  <c r="O25" i="8"/>
  <c r="N25" i="8"/>
  <c r="M25" i="8"/>
  <c r="L25" i="8"/>
  <c r="K25" i="8"/>
  <c r="J25" i="8"/>
  <c r="I25" i="8"/>
  <c r="H25" i="8"/>
  <c r="G25" i="8"/>
  <c r="R24" i="8"/>
  <c r="Q24" i="8"/>
  <c r="P24" i="8"/>
  <c r="O24" i="8"/>
  <c r="N24" i="8"/>
  <c r="M24" i="8"/>
  <c r="L24" i="8"/>
  <c r="K24" i="8"/>
  <c r="J24" i="8"/>
  <c r="I24" i="8"/>
  <c r="H24" i="8"/>
  <c r="G24" i="8"/>
  <c r="R23" i="8"/>
  <c r="Q23" i="8"/>
  <c r="P23" i="8"/>
  <c r="O23" i="8"/>
  <c r="N23" i="8"/>
  <c r="M23" i="8"/>
  <c r="L23" i="8"/>
  <c r="K23" i="8"/>
  <c r="J23" i="8"/>
  <c r="I23" i="8"/>
  <c r="H23" i="8"/>
  <c r="G23" i="8"/>
  <c r="R22" i="8"/>
  <c r="Q22" i="8"/>
  <c r="P22" i="8"/>
  <c r="O22" i="8"/>
  <c r="N22" i="8"/>
  <c r="M22" i="8"/>
  <c r="L22" i="8"/>
  <c r="K22" i="8"/>
  <c r="J22" i="8"/>
  <c r="I22" i="8"/>
  <c r="H22" i="8"/>
  <c r="G22" i="8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Q18" i="8"/>
  <c r="P18" i="8"/>
  <c r="O18" i="8"/>
  <c r="N18" i="8"/>
  <c r="M18" i="8"/>
  <c r="L18" i="8"/>
  <c r="K18" i="8"/>
  <c r="J18" i="8"/>
  <c r="I18" i="8"/>
  <c r="H18" i="8"/>
  <c r="G18" i="8"/>
  <c r="R17" i="8"/>
  <c r="Q17" i="8"/>
  <c r="P17" i="8"/>
  <c r="O17" i="8"/>
  <c r="N17" i="8"/>
  <c r="M17" i="8"/>
  <c r="L17" i="8"/>
  <c r="K17" i="8"/>
  <c r="J17" i="8"/>
  <c r="I17" i="8"/>
  <c r="H17" i="8"/>
  <c r="G17" i="8"/>
  <c r="R16" i="8"/>
  <c r="Q16" i="8"/>
  <c r="P16" i="8"/>
  <c r="O16" i="8"/>
  <c r="N16" i="8"/>
  <c r="M16" i="8"/>
  <c r="L16" i="8"/>
  <c r="K16" i="8"/>
  <c r="J16" i="8"/>
  <c r="I16" i="8"/>
  <c r="H16" i="8"/>
  <c r="G16" i="8"/>
  <c r="R15" i="8"/>
  <c r="Q15" i="8"/>
  <c r="P15" i="8"/>
  <c r="O15" i="8"/>
  <c r="N15" i="8"/>
  <c r="M15" i="8"/>
  <c r="L15" i="8"/>
  <c r="K15" i="8"/>
  <c r="J15" i="8"/>
  <c r="I15" i="8"/>
  <c r="H15" i="8"/>
  <c r="G15" i="8"/>
  <c r="R14" i="8"/>
  <c r="Q14" i="8"/>
  <c r="P14" i="8"/>
  <c r="O14" i="8"/>
  <c r="N14" i="8"/>
  <c r="M14" i="8"/>
  <c r="L14" i="8"/>
  <c r="K14" i="8"/>
  <c r="J14" i="8"/>
  <c r="I14" i="8"/>
  <c r="H14" i="8"/>
  <c r="G14" i="8"/>
  <c r="R13" i="8"/>
  <c r="Q13" i="8"/>
  <c r="P13" i="8"/>
  <c r="O13" i="8"/>
  <c r="N13" i="8"/>
  <c r="M13" i="8"/>
  <c r="L13" i="8"/>
  <c r="K13" i="8"/>
  <c r="J13" i="8"/>
  <c r="I13" i="8"/>
  <c r="H13" i="8"/>
  <c r="G13" i="8"/>
  <c r="R12" i="8"/>
  <c r="Q12" i="8"/>
  <c r="P12" i="8"/>
  <c r="O12" i="8"/>
  <c r="O11" i="8" s="1"/>
  <c r="O10" i="8" s="1"/>
  <c r="CT197" i="6" s="1"/>
  <c r="N12" i="8"/>
  <c r="M12" i="8"/>
  <c r="M11" i="8" s="1"/>
  <c r="M10" i="8" s="1"/>
  <c r="CR197" i="6" s="1"/>
  <c r="L12" i="8"/>
  <c r="K12" i="8"/>
  <c r="J12" i="8"/>
  <c r="I12" i="8"/>
  <c r="H12" i="8"/>
  <c r="G12" i="8"/>
  <c r="DH373" i="6"/>
  <c r="DG373" i="6"/>
  <c r="DF373" i="6"/>
  <c r="DE373" i="6"/>
  <c r="DD373" i="6"/>
  <c r="DC373" i="6"/>
  <c r="DB373" i="6"/>
  <c r="DA373" i="6"/>
  <c r="CZ373" i="6"/>
  <c r="CY373" i="6"/>
  <c r="CX373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X239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DH363" i="6"/>
  <c r="DG363" i="6"/>
  <c r="DF363" i="6"/>
  <c r="DE363" i="6"/>
  <c r="DD363" i="6"/>
  <c r="DC363" i="6"/>
  <c r="DB363" i="6"/>
  <c r="DA363" i="6"/>
  <c r="CZ363" i="6"/>
  <c r="CY363" i="6"/>
  <c r="CX363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Y399" i="6"/>
  <c r="CY402" i="6"/>
  <c r="CY398" i="6"/>
  <c r="DI399" i="6"/>
  <c r="DH399" i="6"/>
  <c r="DG399" i="6"/>
  <c r="DF399" i="6"/>
  <c r="DE399" i="6"/>
  <c r="DD399" i="6"/>
  <c r="DC399" i="6"/>
  <c r="DB399" i="6"/>
  <c r="DA399" i="6"/>
  <c r="CZ399" i="6"/>
  <c r="CX399" i="6"/>
  <c r="DI402" i="6"/>
  <c r="DH402" i="6"/>
  <c r="DG402" i="6"/>
  <c r="DF402" i="6"/>
  <c r="DE402" i="6"/>
  <c r="DD402" i="6"/>
  <c r="DC402" i="6"/>
  <c r="DB402" i="6"/>
  <c r="DA402" i="6"/>
  <c r="CZ402" i="6"/>
  <c r="CX402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DI239" i="6"/>
  <c r="DH239" i="6"/>
  <c r="DG239" i="6"/>
  <c r="DF239" i="6"/>
  <c r="DE239" i="6"/>
  <c r="DD239" i="6"/>
  <c r="DC239" i="6"/>
  <c r="DB239" i="6"/>
  <c r="DA239" i="6"/>
  <c r="CZ239" i="6"/>
  <c r="CY239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6" i="4"/>
  <c r="A105" i="4"/>
  <c r="G116" i="4"/>
  <c r="O116" i="4"/>
  <c r="N110" i="4"/>
  <c r="R114" i="4"/>
  <c r="T103" i="4"/>
  <c r="N157" i="4"/>
  <c r="G245" i="2"/>
  <c r="B102" i="10"/>
  <c r="G244" i="2"/>
  <c r="B7" i="10"/>
  <c r="I107" i="4"/>
  <c r="L119" i="4"/>
  <c r="L123" i="4"/>
  <c r="L108" i="4"/>
  <c r="M111" i="4"/>
  <c r="L159" i="4"/>
  <c r="J152" i="4"/>
  <c r="J158" i="4"/>
  <c r="M113" i="4"/>
  <c r="L118" i="4"/>
  <c r="N108" i="4"/>
  <c r="J112" i="4"/>
  <c r="P120" i="4"/>
  <c r="P124" i="4"/>
  <c r="P152" i="4"/>
  <c r="R152" i="4"/>
  <c r="R158" i="4"/>
  <c r="P112" i="4"/>
  <c r="O107" i="4"/>
  <c r="P123" i="4"/>
  <c r="Q109" i="4"/>
  <c r="K117" i="4"/>
  <c r="H121" i="4"/>
  <c r="N145" i="4"/>
  <c r="N153" i="4"/>
  <c r="DG398" i="6"/>
  <c r="J154" i="4"/>
  <c r="H112" i="4"/>
  <c r="L120" i="4"/>
  <c r="H110" i="4"/>
  <c r="L114" i="4"/>
  <c r="G118" i="4"/>
  <c r="H122" i="4"/>
  <c r="P154" i="4"/>
  <c r="P158" i="4"/>
  <c r="I109" i="4"/>
  <c r="R154" i="4"/>
  <c r="N159" i="4"/>
  <c r="J114" i="4"/>
  <c r="K111" i="4"/>
  <c r="L122" i="4"/>
  <c r="M116" i="4"/>
  <c r="P119" i="4"/>
  <c r="P145" i="4"/>
  <c r="H153" i="4"/>
  <c r="H157" i="4"/>
  <c r="H159" i="4"/>
  <c r="G113" i="4"/>
  <c r="K113" i="4"/>
  <c r="Q111" i="4"/>
  <c r="L110" i="4"/>
  <c r="N158" i="4"/>
  <c r="R159" i="4"/>
  <c r="G111" i="4"/>
  <c r="N114" i="4"/>
  <c r="I113" i="4"/>
  <c r="M109" i="4"/>
  <c r="H108" i="4"/>
  <c r="K107" i="4"/>
  <c r="O117" i="4"/>
  <c r="H123" i="4"/>
  <c r="CM362" i="6"/>
  <c r="CQ362" i="6"/>
  <c r="L143" i="9"/>
  <c r="CU362" i="6"/>
  <c r="P148" i="4"/>
  <c r="K157" i="9"/>
  <c r="K144" i="9"/>
  <c r="K158" i="9"/>
  <c r="G158" i="9"/>
  <c r="G157" i="9"/>
  <c r="G156" i="9"/>
  <c r="G144" i="9"/>
  <c r="G143" i="9"/>
  <c r="K156" i="9"/>
  <c r="K143" i="9"/>
  <c r="K153" i="9"/>
  <c r="O156" i="9"/>
  <c r="Q108" i="9"/>
  <c r="O153" i="9"/>
  <c r="Q106" i="9"/>
  <c r="G153" i="9"/>
  <c r="L106" i="9"/>
  <c r="R107" i="9"/>
  <c r="J109" i="9"/>
  <c r="L110" i="9"/>
  <c r="R111" i="9"/>
  <c r="J113" i="9"/>
  <c r="N115" i="9"/>
  <c r="L116" i="9"/>
  <c r="R117" i="9"/>
  <c r="P118" i="9"/>
  <c r="Q120" i="9"/>
  <c r="J121" i="9"/>
  <c r="H122" i="9"/>
  <c r="N123" i="9"/>
  <c r="R127" i="9"/>
  <c r="K130" i="9"/>
  <c r="G133" i="9"/>
  <c r="O135" i="9"/>
  <c r="O139" i="9"/>
  <c r="K142" i="9"/>
  <c r="G147" i="9"/>
  <c r="R106" i="9"/>
  <c r="P107" i="9"/>
  <c r="Q109" i="9"/>
  <c r="J110" i="9"/>
  <c r="H111" i="9"/>
  <c r="N112" i="9"/>
  <c r="L113" i="9"/>
  <c r="L115" i="9"/>
  <c r="R116" i="9"/>
  <c r="P117" i="9"/>
  <c r="Q119" i="9"/>
  <c r="J120" i="9"/>
  <c r="H121" i="9"/>
  <c r="H123" i="9"/>
  <c r="G128" i="9"/>
  <c r="O130" i="9"/>
  <c r="K133" i="9"/>
  <c r="G136" i="9"/>
  <c r="K139" i="9"/>
  <c r="G142" i="9"/>
  <c r="R128" i="9"/>
  <c r="J128" i="9"/>
  <c r="O157" i="9"/>
  <c r="O158" i="9"/>
  <c r="H127" i="9"/>
  <c r="Q112" i="9"/>
  <c r="J122" i="9"/>
  <c r="Q110" i="9"/>
  <c r="G146" i="9"/>
  <c r="P106" i="9"/>
  <c r="H108" i="9"/>
  <c r="N109" i="9"/>
  <c r="P110" i="9"/>
  <c r="H112" i="9"/>
  <c r="N113" i="9"/>
  <c r="R115" i="9"/>
  <c r="P116" i="9"/>
  <c r="Q118" i="9"/>
  <c r="J119" i="9"/>
  <c r="H120" i="9"/>
  <c r="K152" i="9"/>
  <c r="K151" i="9"/>
  <c r="P127" i="9"/>
  <c r="O152" i="9"/>
  <c r="R122" i="9"/>
  <c r="G152" i="9"/>
  <c r="O146" i="9"/>
  <c r="H106" i="9"/>
  <c r="N107" i="9"/>
  <c r="P108" i="9"/>
  <c r="H110" i="9"/>
  <c r="N111" i="9"/>
  <c r="P112" i="9"/>
  <c r="J115" i="9"/>
  <c r="H116" i="9"/>
  <c r="N117" i="9"/>
  <c r="L118" i="9"/>
  <c r="R119" i="9"/>
  <c r="P120" i="9"/>
  <c r="Q122" i="9"/>
  <c r="J123" i="9"/>
  <c r="N127" i="9"/>
  <c r="O129" i="9"/>
  <c r="K132" i="9"/>
  <c r="G135" i="9"/>
  <c r="G139" i="9"/>
  <c r="O141" i="9"/>
  <c r="K146" i="9"/>
  <c r="N106" i="9"/>
  <c r="L107" i="9"/>
  <c r="R108" i="9"/>
  <c r="P109" i="9"/>
  <c r="Q111" i="9"/>
  <c r="J112" i="9"/>
  <c r="H113" i="9"/>
  <c r="H115" i="9"/>
  <c r="N116" i="9"/>
  <c r="L117" i="9"/>
  <c r="R118" i="9"/>
  <c r="P119" i="9"/>
  <c r="Q121" i="9"/>
  <c r="Q123" i="9"/>
  <c r="Q127" i="9"/>
  <c r="G130" i="9"/>
  <c r="O132" i="9"/>
  <c r="K135" i="9"/>
  <c r="O138" i="9"/>
  <c r="K141" i="9"/>
  <c r="L128" i="9"/>
  <c r="P129" i="9"/>
  <c r="H129" i="9"/>
  <c r="L130" i="9"/>
  <c r="P131" i="9"/>
  <c r="H131" i="9"/>
  <c r="L132" i="9"/>
  <c r="P133" i="9"/>
  <c r="H133" i="9"/>
  <c r="L134" i="9"/>
  <c r="P135" i="9"/>
  <c r="H135" i="9"/>
  <c r="L136" i="9"/>
  <c r="P138" i="9"/>
  <c r="H138" i="9"/>
  <c r="L139" i="9"/>
  <c r="P140" i="9"/>
  <c r="H140" i="9"/>
  <c r="L141" i="9"/>
  <c r="P142" i="9"/>
  <c r="H142" i="9"/>
  <c r="P144" i="9"/>
  <c r="H144" i="9"/>
  <c r="L145" i="9"/>
  <c r="P146" i="9"/>
  <c r="H146" i="9"/>
  <c r="L147" i="9"/>
  <c r="P151" i="9"/>
  <c r="H151" i="9"/>
  <c r="L152" i="9"/>
  <c r="P153" i="9"/>
  <c r="H153" i="9"/>
  <c r="O144" i="9"/>
  <c r="O151" i="9"/>
  <c r="R109" i="9"/>
  <c r="Q116" i="9"/>
  <c r="L120" i="9"/>
  <c r="P122" i="9"/>
  <c r="G129" i="9"/>
  <c r="K134" i="9"/>
  <c r="G141" i="9"/>
  <c r="J106" i="9"/>
  <c r="N108" i="9"/>
  <c r="R110" i="9"/>
  <c r="Q113" i="9"/>
  <c r="J116" i="9"/>
  <c r="N118" i="9"/>
  <c r="R120" i="9"/>
  <c r="P123" i="9"/>
  <c r="G132" i="9"/>
  <c r="G138" i="9"/>
  <c r="K145" i="9"/>
  <c r="R129" i="9"/>
  <c r="R130" i="9"/>
  <c r="H130" i="9"/>
  <c r="J131" i="9"/>
  <c r="J132" i="9"/>
  <c r="L133" i="9"/>
  <c r="N134" i="9"/>
  <c r="N135" i="9"/>
  <c r="P136" i="9"/>
  <c r="R138" i="9"/>
  <c r="R139" i="9"/>
  <c r="H139" i="9"/>
  <c r="J140" i="9"/>
  <c r="J141" i="9"/>
  <c r="L142" i="9"/>
  <c r="N143" i="9"/>
  <c r="N144" i="9"/>
  <c r="P145" i="9"/>
  <c r="R146" i="9"/>
  <c r="R147" i="9"/>
  <c r="H147" i="9"/>
  <c r="J151" i="9"/>
  <c r="J152" i="9"/>
  <c r="L153" i="9"/>
  <c r="N156" i="9"/>
  <c r="R157" i="9"/>
  <c r="J157" i="9"/>
  <c r="N158" i="9"/>
  <c r="G106" i="9"/>
  <c r="O106" i="9"/>
  <c r="K108" i="9"/>
  <c r="O110" i="9"/>
  <c r="I113" i="9"/>
  <c r="M116" i="9"/>
  <c r="I118" i="9"/>
  <c r="M120" i="9"/>
  <c r="G123" i="9"/>
  <c r="Q128" i="9"/>
  <c r="Q132" i="9"/>
  <c r="Q136" i="9"/>
  <c r="Q141" i="9"/>
  <c r="M144" i="9"/>
  <c r="M151" i="9"/>
  <c r="M157" i="9"/>
  <c r="M121" i="9"/>
  <c r="G127" i="9"/>
  <c r="Q131" i="9"/>
  <c r="I138" i="9"/>
  <c r="Q151" i="9"/>
  <c r="Q157" i="9"/>
  <c r="L112" i="9"/>
  <c r="O131" i="9"/>
  <c r="O145" i="9"/>
  <c r="Q115" i="9"/>
  <c r="K129" i="9"/>
  <c r="N130" i="9"/>
  <c r="R134" i="9"/>
  <c r="J136" i="9"/>
  <c r="R142" i="9"/>
  <c r="J144" i="9"/>
  <c r="N151" i="9"/>
  <c r="J156" i="9"/>
  <c r="K106" i="9"/>
  <c r="N122" i="9"/>
  <c r="J111" i="9"/>
  <c r="J117" i="9"/>
  <c r="N121" i="9"/>
  <c r="R123" i="9"/>
  <c r="G131" i="9"/>
  <c r="K136" i="9"/>
  <c r="G145" i="9"/>
  <c r="Q107" i="9"/>
  <c r="H109" i="9"/>
  <c r="L111" i="9"/>
  <c r="P113" i="9"/>
  <c r="Q117" i="9"/>
  <c r="H119" i="9"/>
  <c r="L121" i="9"/>
  <c r="O128" i="9"/>
  <c r="G134" i="9"/>
  <c r="G140" i="9"/>
  <c r="P128" i="9"/>
  <c r="N129" i="9"/>
  <c r="P130" i="9"/>
  <c r="R131" i="9"/>
  <c r="R132" i="9"/>
  <c r="H132" i="9"/>
  <c r="J133" i="9"/>
  <c r="J134" i="9"/>
  <c r="L135" i="9"/>
  <c r="N136" i="9"/>
  <c r="N138" i="9"/>
  <c r="P139" i="9"/>
  <c r="R140" i="9"/>
  <c r="R141" i="9"/>
  <c r="H141" i="9"/>
  <c r="J142" i="9"/>
  <c r="J143" i="9"/>
  <c r="L144" i="9"/>
  <c r="N145" i="9"/>
  <c r="N146" i="9"/>
  <c r="P147" i="9"/>
  <c r="R151" i="9"/>
  <c r="R152" i="9"/>
  <c r="H152" i="9"/>
  <c r="J153" i="9"/>
  <c r="L156" i="9"/>
  <c r="P157" i="9"/>
  <c r="H157" i="9"/>
  <c r="L158" i="9"/>
  <c r="I106" i="9"/>
  <c r="G107" i="9"/>
  <c r="O107" i="9"/>
  <c r="M108" i="9"/>
  <c r="K109" i="9"/>
  <c r="I110" i="9"/>
  <c r="G111" i="9"/>
  <c r="O111" i="9"/>
  <c r="M112" i="9"/>
  <c r="K113" i="9"/>
  <c r="I115" i="9"/>
  <c r="G116" i="9"/>
  <c r="O116" i="9"/>
  <c r="M117" i="9"/>
  <c r="K118" i="9"/>
  <c r="I119" i="9"/>
  <c r="G120" i="9"/>
  <c r="K122" i="9"/>
  <c r="I129" i="9"/>
  <c r="M134" i="9"/>
  <c r="Q140" i="9"/>
  <c r="Q144" i="9"/>
  <c r="I153" i="9"/>
  <c r="J107" i="9"/>
  <c r="J127" i="9"/>
  <c r="H107" i="9"/>
  <c r="H117" i="9"/>
  <c r="O134" i="9"/>
  <c r="L129" i="9"/>
  <c r="R133" i="9"/>
  <c r="L138" i="9"/>
  <c r="P141" i="9"/>
  <c r="H143" i="9"/>
  <c r="N147" i="9"/>
  <c r="R156" i="9"/>
  <c r="J158" i="9"/>
  <c r="L127" i="9"/>
  <c r="K147" i="9"/>
  <c r="L108" i="9"/>
  <c r="R113" i="9"/>
  <c r="N119" i="9"/>
  <c r="L122" i="9"/>
  <c r="K128" i="9"/>
  <c r="O133" i="9"/>
  <c r="K140" i="9"/>
  <c r="O147" i="9"/>
  <c r="J108" i="9"/>
  <c r="N110" i="9"/>
  <c r="R112" i="9"/>
  <c r="P115" i="9"/>
  <c r="J118" i="9"/>
  <c r="N120" i="9"/>
  <c r="L123" i="9"/>
  <c r="K131" i="9"/>
  <c r="O136" i="9"/>
  <c r="O142" i="9"/>
  <c r="H128" i="9"/>
  <c r="J129" i="9"/>
  <c r="J130" i="9"/>
  <c r="L131" i="9"/>
  <c r="N132" i="9"/>
  <c r="N133" i="9"/>
  <c r="P134" i="9"/>
  <c r="R135" i="9"/>
  <c r="R136" i="9"/>
  <c r="H136" i="9"/>
  <c r="J138" i="9"/>
  <c r="J139" i="9"/>
  <c r="L140" i="9"/>
  <c r="N141" i="9"/>
  <c r="N142" i="9"/>
  <c r="P143" i="9"/>
  <c r="R144" i="9"/>
  <c r="R145" i="9"/>
  <c r="H145" i="9"/>
  <c r="J146" i="9"/>
  <c r="J147" i="9"/>
  <c r="L151" i="9"/>
  <c r="N152" i="9"/>
  <c r="N153" i="9"/>
  <c r="P156" i="9"/>
  <c r="H156" i="9"/>
  <c r="L157" i="9"/>
  <c r="P158" i="9"/>
  <c r="H158" i="9"/>
  <c r="M106" i="9"/>
  <c r="K107" i="9"/>
  <c r="I108" i="9"/>
  <c r="G109" i="9"/>
  <c r="O109" i="9"/>
  <c r="M110" i="9"/>
  <c r="K111" i="9"/>
  <c r="I112" i="9"/>
  <c r="G113" i="9"/>
  <c r="O113" i="9"/>
  <c r="M115" i="9"/>
  <c r="K116" i="9"/>
  <c r="I117" i="9"/>
  <c r="G118" i="9"/>
  <c r="O118" i="9"/>
  <c r="M119" i="9"/>
  <c r="K120" i="9"/>
  <c r="I121" i="9"/>
  <c r="G122" i="9"/>
  <c r="O122" i="9"/>
  <c r="M123" i="9"/>
  <c r="K127" i="9"/>
  <c r="M128" i="9"/>
  <c r="Q129" i="9"/>
  <c r="I131" i="9"/>
  <c r="M132" i="9"/>
  <c r="Q133" i="9"/>
  <c r="I135" i="9"/>
  <c r="M136" i="9"/>
  <c r="Q138" i="9"/>
  <c r="I140" i="9"/>
  <c r="M141" i="9"/>
  <c r="Q142" i="9"/>
  <c r="I144" i="9"/>
  <c r="M145" i="9"/>
  <c r="Q146" i="9"/>
  <c r="I151" i="9"/>
  <c r="M152" i="9"/>
  <c r="Q153" i="9"/>
  <c r="I157" i="9"/>
  <c r="M158" i="9"/>
  <c r="M107" i="9"/>
  <c r="I109" i="9"/>
  <c r="G110" i="9"/>
  <c r="M111" i="9"/>
  <c r="K112" i="9"/>
  <c r="G115" i="9"/>
  <c r="O115" i="9"/>
  <c r="K117" i="9"/>
  <c r="G119" i="9"/>
  <c r="O119" i="9"/>
  <c r="K121" i="9"/>
  <c r="I122" i="9"/>
  <c r="O123" i="9"/>
  <c r="M127" i="9"/>
  <c r="I130" i="9"/>
  <c r="M131" i="9"/>
  <c r="I134" i="9"/>
  <c r="M135" i="9"/>
  <c r="I139" i="9"/>
  <c r="M140" i="9"/>
  <c r="Q145" i="9"/>
  <c r="I147" i="9"/>
  <c r="Q152" i="9"/>
  <c r="I156" i="9"/>
  <c r="Q158" i="9"/>
  <c r="O120" i="9"/>
  <c r="I123" i="9"/>
  <c r="O127" i="9"/>
  <c r="M130" i="9"/>
  <c r="I133" i="9"/>
  <c r="Q135" i="9"/>
  <c r="M139" i="9"/>
  <c r="I142" i="9"/>
  <c r="I146" i="9"/>
  <c r="M147" i="9"/>
  <c r="M156" i="9"/>
  <c r="G151" i="9"/>
  <c r="H118" i="9"/>
  <c r="R121" i="9"/>
  <c r="K138" i="9"/>
  <c r="L109" i="9"/>
  <c r="P111" i="9"/>
  <c r="L119" i="9"/>
  <c r="P121" i="9"/>
  <c r="O140" i="9"/>
  <c r="N128" i="9"/>
  <c r="N131" i="9"/>
  <c r="P132" i="9"/>
  <c r="H134" i="9"/>
  <c r="J135" i="9"/>
  <c r="N139" i="9"/>
  <c r="N140" i="9"/>
  <c r="R143" i="9"/>
  <c r="J145" i="9"/>
  <c r="L146" i="9"/>
  <c r="P152" i="9"/>
  <c r="R153" i="9"/>
  <c r="N157" i="9"/>
  <c r="R158" i="9"/>
  <c r="I107" i="9"/>
  <c r="G108" i="9"/>
  <c r="K110" i="9"/>
  <c r="M113" i="9"/>
  <c r="O117" i="9"/>
  <c r="G121" i="9"/>
  <c r="I127" i="9"/>
  <c r="I132" i="9"/>
  <c r="M138" i="9"/>
  <c r="M153" i="9"/>
  <c r="O108" i="9"/>
  <c r="M122" i="9"/>
  <c r="Q156" i="9"/>
  <c r="I111" i="9"/>
  <c r="K115" i="9"/>
  <c r="M118" i="9"/>
  <c r="O121" i="9"/>
  <c r="I128" i="9"/>
  <c r="M133" i="9"/>
  <c r="Q139" i="9"/>
  <c r="I145" i="9"/>
  <c r="I116" i="9"/>
  <c r="M129" i="9"/>
  <c r="M146" i="9"/>
  <c r="M109" i="9"/>
  <c r="O112" i="9"/>
  <c r="G117" i="9"/>
  <c r="I120" i="9"/>
  <c r="K123" i="9"/>
  <c r="Q130" i="9"/>
  <c r="I136" i="9"/>
  <c r="M142" i="9"/>
  <c r="Q147" i="9"/>
  <c r="I158" i="9"/>
  <c r="I152" i="9"/>
  <c r="G112" i="9"/>
  <c r="K119" i="9"/>
  <c r="Q134" i="9"/>
  <c r="I141" i="9"/>
  <c r="H145" i="4"/>
  <c r="L152" i="4"/>
  <c r="P153" i="4"/>
  <c r="L154" i="4"/>
  <c r="P157" i="4"/>
  <c r="L158" i="4"/>
  <c r="P159" i="4"/>
  <c r="P114" i="4"/>
  <c r="H114" i="4"/>
  <c r="N112" i="4"/>
  <c r="I111" i="4"/>
  <c r="O109" i="4"/>
  <c r="R108" i="4"/>
  <c r="J108" i="4"/>
  <c r="M107" i="4"/>
  <c r="I116" i="4"/>
  <c r="Q116" i="4"/>
  <c r="M117" i="4"/>
  <c r="P118" i="4"/>
  <c r="H120" i="4"/>
  <c r="L121" i="4"/>
  <c r="P122" i="4"/>
  <c r="H124" i="4"/>
  <c r="J145" i="4"/>
  <c r="R145" i="4"/>
  <c r="N152" i="4"/>
  <c r="J153" i="4"/>
  <c r="R153" i="4"/>
  <c r="N154" i="4"/>
  <c r="J157" i="4"/>
  <c r="R157" i="4"/>
  <c r="J159" i="4"/>
  <c r="Q113" i="4"/>
  <c r="L112" i="4"/>
  <c r="O111" i="4"/>
  <c r="R110" i="4"/>
  <c r="J110" i="4"/>
  <c r="P108" i="4"/>
  <c r="K116" i="4"/>
  <c r="G117" i="4"/>
  <c r="H119" i="4"/>
  <c r="P121" i="4"/>
  <c r="L124" i="4"/>
  <c r="L145" i="4"/>
  <c r="H152" i="4"/>
  <c r="L153" i="4"/>
  <c r="H154" i="4"/>
  <c r="L157" i="4"/>
  <c r="H158" i="4"/>
  <c r="G109" i="4"/>
  <c r="O113" i="4"/>
  <c r="R112" i="4"/>
  <c r="P110" i="4"/>
  <c r="K109" i="4"/>
  <c r="Q107" i="4"/>
  <c r="I117" i="4"/>
  <c r="DC398" i="6"/>
  <c r="DA362" i="6"/>
  <c r="J144" i="4"/>
  <c r="DE362" i="6"/>
  <c r="N144" i="4"/>
  <c r="B102" i="8"/>
  <c r="B101" i="9"/>
  <c r="B7" i="4"/>
  <c r="B7" i="9"/>
  <c r="H128" i="4"/>
  <c r="L129" i="4"/>
  <c r="H132" i="4"/>
  <c r="L133" i="4"/>
  <c r="P134" i="4"/>
  <c r="H136" i="4"/>
  <c r="L137" i="4"/>
  <c r="P139" i="4"/>
  <c r="H141" i="4"/>
  <c r="L142" i="4"/>
  <c r="P146" i="4"/>
  <c r="H148" i="4"/>
  <c r="L143" i="4"/>
  <c r="DB398" i="6"/>
  <c r="DA333" i="6"/>
  <c r="DE333" i="6"/>
  <c r="DI333" i="6"/>
  <c r="G145" i="4"/>
  <c r="I145" i="4"/>
  <c r="K145" i="4"/>
  <c r="M145" i="4"/>
  <c r="O145" i="4"/>
  <c r="Q145" i="4"/>
  <c r="G152" i="4"/>
  <c r="I152" i="4"/>
  <c r="K152" i="4"/>
  <c r="M152" i="4"/>
  <c r="O152" i="4"/>
  <c r="Q152" i="4"/>
  <c r="G153" i="4"/>
  <c r="I153" i="4"/>
  <c r="K153" i="4"/>
  <c r="M153" i="4"/>
  <c r="O153" i="4"/>
  <c r="Q153" i="4"/>
  <c r="G154" i="4"/>
  <c r="I154" i="4"/>
  <c r="K154" i="4"/>
  <c r="M154" i="4"/>
  <c r="O154" i="4"/>
  <c r="Q154" i="4"/>
  <c r="G157" i="4"/>
  <c r="I157" i="4"/>
  <c r="K157" i="4"/>
  <c r="M157" i="4"/>
  <c r="O157" i="4"/>
  <c r="Q157" i="4"/>
  <c r="G158" i="4"/>
  <c r="I158" i="4"/>
  <c r="K158" i="4"/>
  <c r="M158" i="4"/>
  <c r="O158" i="4"/>
  <c r="Q158" i="4"/>
  <c r="G159" i="4"/>
  <c r="I159" i="4"/>
  <c r="K159" i="4"/>
  <c r="M159" i="4"/>
  <c r="O159" i="4"/>
  <c r="Q159" i="4"/>
  <c r="G114" i="4"/>
  <c r="G112" i="4"/>
  <c r="G110" i="4"/>
  <c r="G108" i="4"/>
  <c r="Q114" i="4"/>
  <c r="O114" i="4"/>
  <c r="M114" i="4"/>
  <c r="K114" i="4"/>
  <c r="I114" i="4"/>
  <c r="R113" i="4"/>
  <c r="P113" i="4"/>
  <c r="N113" i="4"/>
  <c r="L113" i="4"/>
  <c r="J113" i="4"/>
  <c r="H113" i="4"/>
  <c r="Q112" i="4"/>
  <c r="O112" i="4"/>
  <c r="M112" i="4"/>
  <c r="K112" i="4"/>
  <c r="I112" i="4"/>
  <c r="R111" i="4"/>
  <c r="P111" i="4"/>
  <c r="N111" i="4"/>
  <c r="L111" i="4"/>
  <c r="J111" i="4"/>
  <c r="H111" i="4"/>
  <c r="Q110" i="4"/>
  <c r="O110" i="4"/>
  <c r="M110" i="4"/>
  <c r="K110" i="4"/>
  <c r="I110" i="4"/>
  <c r="R109" i="4"/>
  <c r="P109" i="4"/>
  <c r="N109" i="4"/>
  <c r="L109" i="4"/>
  <c r="J109" i="4"/>
  <c r="H109" i="4"/>
  <c r="Q108" i="4"/>
  <c r="O108" i="4"/>
  <c r="M108" i="4"/>
  <c r="K108" i="4"/>
  <c r="I108" i="4"/>
  <c r="R107" i="4"/>
  <c r="P107" i="4"/>
  <c r="N107" i="4"/>
  <c r="L107" i="4"/>
  <c r="J107" i="4"/>
  <c r="H107" i="4"/>
  <c r="H116" i="4"/>
  <c r="J116" i="4"/>
  <c r="L116" i="4"/>
  <c r="N116" i="4"/>
  <c r="P116" i="4"/>
  <c r="R116" i="4"/>
  <c r="H117" i="4"/>
  <c r="J117" i="4"/>
  <c r="L117" i="4"/>
  <c r="N117" i="4"/>
  <c r="Q117" i="4"/>
  <c r="J118" i="4"/>
  <c r="N118" i="4"/>
  <c r="R118" i="4"/>
  <c r="J119" i="4"/>
  <c r="N119" i="4"/>
  <c r="R119" i="4"/>
  <c r="J120" i="4"/>
  <c r="N120" i="4"/>
  <c r="R120" i="4"/>
  <c r="J121" i="4"/>
  <c r="N121" i="4"/>
  <c r="R121" i="4"/>
  <c r="J122" i="4"/>
  <c r="N122" i="4"/>
  <c r="R122" i="4"/>
  <c r="J123" i="4"/>
  <c r="N123" i="4"/>
  <c r="R123" i="4"/>
  <c r="J124" i="4"/>
  <c r="N124" i="4"/>
  <c r="R124" i="4"/>
  <c r="L128" i="4"/>
  <c r="H129" i="4"/>
  <c r="P129" i="4"/>
  <c r="H131" i="4"/>
  <c r="P131" i="4"/>
  <c r="L132" i="4"/>
  <c r="H133" i="4"/>
  <c r="P133" i="4"/>
  <c r="L134" i="4"/>
  <c r="H135" i="4"/>
  <c r="P135" i="4"/>
  <c r="L136" i="4"/>
  <c r="H137" i="4"/>
  <c r="P137" i="4"/>
  <c r="L139" i="4"/>
  <c r="H140" i="4"/>
  <c r="P140" i="4"/>
  <c r="L141" i="4"/>
  <c r="H142" i="4"/>
  <c r="P142" i="4"/>
  <c r="L146" i="4"/>
  <c r="H147" i="4"/>
  <c r="P147" i="4"/>
  <c r="L148" i="4"/>
  <c r="H143" i="4"/>
  <c r="P143" i="4"/>
  <c r="DA398" i="6"/>
  <c r="DE398" i="6"/>
  <c r="DI398" i="6"/>
  <c r="CX333" i="6"/>
  <c r="CZ333" i="6"/>
  <c r="DB333" i="6"/>
  <c r="DD333" i="6"/>
  <c r="DF333" i="6"/>
  <c r="DH333" i="6"/>
  <c r="CN362" i="6"/>
  <c r="I143" i="9"/>
  <c r="CR362" i="6"/>
  <c r="M143" i="9"/>
  <c r="CT362" i="6"/>
  <c r="O143" i="9"/>
  <c r="CV362" i="6"/>
  <c r="Q144" i="8"/>
  <c r="P128" i="4"/>
  <c r="L131" i="4"/>
  <c r="P132" i="4"/>
  <c r="H134" i="4"/>
  <c r="L135" i="4"/>
  <c r="P136" i="4"/>
  <c r="H139" i="4"/>
  <c r="L140" i="4"/>
  <c r="P141" i="4"/>
  <c r="H146" i="4"/>
  <c r="L147" i="4"/>
  <c r="CX398" i="6"/>
  <c r="CZ398" i="6"/>
  <c r="DD398" i="6"/>
  <c r="DF398" i="6"/>
  <c r="DH398" i="6"/>
  <c r="CY333" i="6"/>
  <c r="DC333" i="6"/>
  <c r="DG333" i="6"/>
  <c r="K140" i="8"/>
  <c r="O139" i="8"/>
  <c r="O137" i="8"/>
  <c r="G137" i="8"/>
  <c r="O136" i="8"/>
  <c r="G136" i="8"/>
  <c r="O135" i="8"/>
  <c r="G135" i="8"/>
  <c r="O134" i="8"/>
  <c r="K133" i="8"/>
  <c r="K132" i="8"/>
  <c r="K131" i="8"/>
  <c r="K130" i="8"/>
  <c r="G129" i="8"/>
  <c r="R128" i="8"/>
  <c r="N128" i="8"/>
  <c r="J128" i="8"/>
  <c r="R124" i="8"/>
  <c r="N124" i="8"/>
  <c r="J124" i="8"/>
  <c r="R123" i="8"/>
  <c r="N123" i="8"/>
  <c r="J123" i="8"/>
  <c r="R122" i="8"/>
  <c r="N122" i="8"/>
  <c r="J122" i="8"/>
  <c r="R121" i="8"/>
  <c r="N121" i="8"/>
  <c r="J121" i="8"/>
  <c r="R120" i="8"/>
  <c r="N120" i="8"/>
  <c r="J120" i="8"/>
  <c r="R119" i="8"/>
  <c r="N119" i="8"/>
  <c r="J119" i="8"/>
  <c r="R118" i="8"/>
  <c r="N118" i="8"/>
  <c r="J118" i="8"/>
  <c r="R117" i="8"/>
  <c r="N117" i="8"/>
  <c r="J117" i="8"/>
  <c r="R116" i="8"/>
  <c r="N116" i="8"/>
  <c r="J116" i="8"/>
  <c r="R114" i="8"/>
  <c r="N114" i="8"/>
  <c r="J114" i="8"/>
  <c r="R113" i="8"/>
  <c r="N113" i="8"/>
  <c r="J113" i="8"/>
  <c r="R112" i="8"/>
  <c r="N112" i="8"/>
  <c r="J112" i="8"/>
  <c r="R111" i="8"/>
  <c r="N111" i="8"/>
  <c r="J111" i="8"/>
  <c r="R110" i="8"/>
  <c r="N110" i="8"/>
  <c r="J110" i="8"/>
  <c r="R109" i="8"/>
  <c r="N109" i="8"/>
  <c r="J109" i="8"/>
  <c r="R108" i="8"/>
  <c r="N108" i="8"/>
  <c r="J108" i="8"/>
  <c r="R107" i="8"/>
  <c r="N107" i="8"/>
  <c r="J107" i="8"/>
  <c r="Q143" i="4"/>
  <c r="O143" i="4"/>
  <c r="M143" i="4"/>
  <c r="K143" i="4"/>
  <c r="I143" i="4"/>
  <c r="G143" i="4"/>
  <c r="Q148" i="4"/>
  <c r="O148" i="4"/>
  <c r="M148" i="4"/>
  <c r="K148" i="4"/>
  <c r="I148" i="4"/>
  <c r="G148" i="4"/>
  <c r="Q147" i="4"/>
  <c r="O147" i="4"/>
  <c r="M147" i="4"/>
  <c r="K147" i="4"/>
  <c r="I147" i="4"/>
  <c r="G147" i="4"/>
  <c r="Q146" i="4"/>
  <c r="O146" i="4"/>
  <c r="M146" i="4"/>
  <c r="K146" i="4"/>
  <c r="I146" i="4"/>
  <c r="G146" i="4"/>
  <c r="Q142" i="4"/>
  <c r="O142" i="4"/>
  <c r="M142" i="4"/>
  <c r="K142" i="4"/>
  <c r="I142" i="4"/>
  <c r="G142" i="4"/>
  <c r="Q141" i="4"/>
  <c r="O141" i="4"/>
  <c r="M141" i="4"/>
  <c r="K141" i="4"/>
  <c r="I141" i="4"/>
  <c r="G141" i="4"/>
  <c r="Q140" i="4"/>
  <c r="O140" i="4"/>
  <c r="M140" i="4"/>
  <c r="K140" i="4"/>
  <c r="I140" i="4"/>
  <c r="G140" i="4"/>
  <c r="Q139" i="4"/>
  <c r="O139" i="4"/>
  <c r="M139" i="4"/>
  <c r="K139" i="4"/>
  <c r="I139" i="4"/>
  <c r="G139" i="4"/>
  <c r="Q137" i="4"/>
  <c r="O137" i="4"/>
  <c r="M137" i="4"/>
  <c r="K137" i="4"/>
  <c r="I137" i="4"/>
  <c r="G137" i="4"/>
  <c r="Q136" i="4"/>
  <c r="O136" i="4"/>
  <c r="M136" i="4"/>
  <c r="K136" i="4"/>
  <c r="I136" i="4"/>
  <c r="G136" i="4"/>
  <c r="Q135" i="4"/>
  <c r="O135" i="4"/>
  <c r="M135" i="4"/>
  <c r="K135" i="4"/>
  <c r="I135" i="4"/>
  <c r="G135" i="4"/>
  <c r="Q134" i="4"/>
  <c r="O134" i="4"/>
  <c r="M134" i="4"/>
  <c r="K134" i="4"/>
  <c r="I134" i="4"/>
  <c r="G134" i="4"/>
  <c r="Q133" i="4"/>
  <c r="O133" i="4"/>
  <c r="M133" i="4"/>
  <c r="K133" i="4"/>
  <c r="I133" i="4"/>
  <c r="G133" i="4"/>
  <c r="Q132" i="4"/>
  <c r="O132" i="4"/>
  <c r="M132" i="4"/>
  <c r="K132" i="4"/>
  <c r="I132" i="4"/>
  <c r="G132" i="4"/>
  <c r="Q131" i="4"/>
  <c r="O131" i="4"/>
  <c r="M131" i="4"/>
  <c r="K131" i="4"/>
  <c r="I131" i="4"/>
  <c r="G131" i="4"/>
  <c r="Q129" i="4"/>
  <c r="O129" i="4"/>
  <c r="M129" i="4"/>
  <c r="K129" i="4"/>
  <c r="I129" i="4"/>
  <c r="G129" i="4"/>
  <c r="Q128" i="4"/>
  <c r="O128" i="4"/>
  <c r="M128" i="4"/>
  <c r="K128" i="4"/>
  <c r="I128" i="4"/>
  <c r="G128" i="4"/>
  <c r="H118" i="4"/>
  <c r="Q124" i="4"/>
  <c r="O124" i="4"/>
  <c r="M124" i="4"/>
  <c r="K124" i="4"/>
  <c r="I124" i="4"/>
  <c r="G124" i="4"/>
  <c r="Q123" i="4"/>
  <c r="O123" i="4"/>
  <c r="M123" i="4"/>
  <c r="K123" i="4"/>
  <c r="I123" i="4"/>
  <c r="G123" i="4"/>
  <c r="Q122" i="4"/>
  <c r="O122" i="4"/>
  <c r="M122" i="4"/>
  <c r="K122" i="4"/>
  <c r="I122" i="4"/>
  <c r="G122" i="4"/>
  <c r="Q121" i="4"/>
  <c r="O121" i="4"/>
  <c r="M121" i="4"/>
  <c r="K121" i="4"/>
  <c r="I121" i="4"/>
  <c r="G121" i="4"/>
  <c r="Q120" i="4"/>
  <c r="O120" i="4"/>
  <c r="M120" i="4"/>
  <c r="K120" i="4"/>
  <c r="I120" i="4"/>
  <c r="G120" i="4"/>
  <c r="Q119" i="4"/>
  <c r="O119" i="4"/>
  <c r="M119" i="4"/>
  <c r="K119" i="4"/>
  <c r="I119" i="4"/>
  <c r="G119" i="4"/>
  <c r="Q118" i="4"/>
  <c r="O118" i="4"/>
  <c r="M118" i="4"/>
  <c r="K118" i="4"/>
  <c r="I118" i="4"/>
  <c r="R117" i="4"/>
  <c r="P117" i="4"/>
  <c r="G109" i="8"/>
  <c r="K139" i="8"/>
  <c r="K137" i="8"/>
  <c r="K136" i="8"/>
  <c r="K135" i="8"/>
  <c r="G134" i="8"/>
  <c r="O133" i="8"/>
  <c r="G133" i="8"/>
  <c r="O132" i="8"/>
  <c r="G132" i="8"/>
  <c r="O131" i="8"/>
  <c r="G131" i="8"/>
  <c r="O130" i="8"/>
  <c r="G130" i="8"/>
  <c r="K129" i="8"/>
  <c r="P128" i="8"/>
  <c r="L128" i="8"/>
  <c r="H128" i="8"/>
  <c r="P124" i="8"/>
  <c r="L124" i="8"/>
  <c r="H124" i="8"/>
  <c r="P123" i="8"/>
  <c r="L123" i="8"/>
  <c r="H123" i="8"/>
  <c r="P122" i="8"/>
  <c r="L122" i="8"/>
  <c r="H122" i="8"/>
  <c r="P121" i="8"/>
  <c r="L121" i="8"/>
  <c r="H121" i="8"/>
  <c r="P120" i="8"/>
  <c r="L120" i="8"/>
  <c r="H120" i="8"/>
  <c r="P119" i="8"/>
  <c r="L119" i="8"/>
  <c r="H119" i="8"/>
  <c r="P118" i="8"/>
  <c r="L118" i="8"/>
  <c r="H118" i="8"/>
  <c r="P117" i="8"/>
  <c r="L117" i="8"/>
  <c r="H117" i="8"/>
  <c r="P116" i="8"/>
  <c r="L116" i="8"/>
  <c r="H116" i="8"/>
  <c r="P114" i="8"/>
  <c r="L114" i="8"/>
  <c r="H114" i="8"/>
  <c r="P113" i="8"/>
  <c r="L113" i="8"/>
  <c r="H113" i="8"/>
  <c r="P112" i="8"/>
  <c r="L112" i="8"/>
  <c r="H112" i="8"/>
  <c r="P111" i="8"/>
  <c r="L111" i="8"/>
  <c r="H111" i="8"/>
  <c r="P110" i="8"/>
  <c r="L110" i="8"/>
  <c r="H110" i="8"/>
  <c r="P109" i="8"/>
  <c r="L109" i="8"/>
  <c r="H109" i="8"/>
  <c r="P108" i="8"/>
  <c r="L108" i="8"/>
  <c r="H108" i="8"/>
  <c r="P107" i="8"/>
  <c r="L107" i="8"/>
  <c r="H107" i="8"/>
  <c r="J128" i="4"/>
  <c r="N128" i="4"/>
  <c r="R128" i="4"/>
  <c r="J129" i="4"/>
  <c r="N129" i="4"/>
  <c r="R129" i="4"/>
  <c r="J131" i="4"/>
  <c r="N131" i="4"/>
  <c r="R131" i="4"/>
  <c r="J132" i="4"/>
  <c r="N132" i="4"/>
  <c r="R132" i="4"/>
  <c r="J133" i="4"/>
  <c r="N133" i="4"/>
  <c r="R133" i="4"/>
  <c r="J134" i="4"/>
  <c r="N134" i="4"/>
  <c r="R134" i="4"/>
  <c r="J135" i="4"/>
  <c r="N135" i="4"/>
  <c r="R135" i="4"/>
  <c r="J136" i="4"/>
  <c r="N136" i="4"/>
  <c r="R136" i="4"/>
  <c r="J137" i="4"/>
  <c r="N137" i="4"/>
  <c r="R137" i="4"/>
  <c r="J139" i="4"/>
  <c r="N139" i="4"/>
  <c r="R139" i="4"/>
  <c r="J140" i="4"/>
  <c r="N140" i="4"/>
  <c r="R140" i="4"/>
  <c r="J141" i="4"/>
  <c r="N141" i="4"/>
  <c r="R141" i="4"/>
  <c r="J142" i="4"/>
  <c r="N142" i="4"/>
  <c r="R142" i="4"/>
  <c r="J146" i="4"/>
  <c r="N146" i="4"/>
  <c r="R146" i="4"/>
  <c r="J147" i="4"/>
  <c r="N147" i="4"/>
  <c r="R147" i="4"/>
  <c r="J148" i="4"/>
  <c r="N148" i="4"/>
  <c r="R148" i="4"/>
  <c r="J143" i="4"/>
  <c r="N143" i="4"/>
  <c r="R143" i="4"/>
  <c r="CY362" i="6"/>
  <c r="H144" i="4"/>
  <c r="DC362" i="6"/>
  <c r="L144" i="4"/>
  <c r="DG362" i="6"/>
  <c r="P144" i="4"/>
  <c r="Q107" i="8"/>
  <c r="Q108" i="8"/>
  <c r="Q109" i="8"/>
  <c r="Q110" i="8"/>
  <c r="Q111" i="8"/>
  <c r="Q112" i="8"/>
  <c r="Q113" i="8"/>
  <c r="Q114" i="8"/>
  <c r="Q116" i="8"/>
  <c r="Q117" i="8"/>
  <c r="Q118" i="8"/>
  <c r="Q119" i="8"/>
  <c r="Q120" i="8"/>
  <c r="Q121" i="8"/>
  <c r="Q122" i="8"/>
  <c r="Q123" i="8"/>
  <c r="Q124" i="8"/>
  <c r="Q143" i="8"/>
  <c r="Q145" i="8"/>
  <c r="Q147" i="8"/>
  <c r="Q153" i="8"/>
  <c r="Q157" i="8"/>
  <c r="Q159" i="8"/>
  <c r="G140" i="8"/>
  <c r="K134" i="8"/>
  <c r="CX362" i="6"/>
  <c r="CZ362" i="6"/>
  <c r="I144" i="4"/>
  <c r="DB362" i="6"/>
  <c r="K144" i="4"/>
  <c r="DD362" i="6"/>
  <c r="M144" i="4"/>
  <c r="DF362" i="6"/>
  <c r="O144" i="4"/>
  <c r="DH362" i="6"/>
  <c r="Q144" i="4"/>
  <c r="Q142" i="8"/>
  <c r="Q146" i="8"/>
  <c r="Q148" i="8"/>
  <c r="Q152" i="8"/>
  <c r="Q154" i="8"/>
  <c r="Q158" i="8"/>
  <c r="O129" i="8"/>
  <c r="O140" i="8"/>
  <c r="CO333" i="6"/>
  <c r="CW333" i="6"/>
  <c r="CM333" i="6"/>
  <c r="CQ333" i="6"/>
  <c r="CU333" i="6"/>
  <c r="CN333" i="6"/>
  <c r="CP333" i="6"/>
  <c r="CR333" i="6"/>
  <c r="CT333" i="6"/>
  <c r="CV333" i="6"/>
  <c r="Q128" i="8"/>
  <c r="B102" i="4"/>
  <c r="B7" i="8"/>
  <c r="G139" i="8"/>
  <c r="R129" i="8"/>
  <c r="P129" i="8"/>
  <c r="N129" i="8"/>
  <c r="L129" i="8"/>
  <c r="J129" i="8"/>
  <c r="H129" i="8"/>
  <c r="R130" i="8"/>
  <c r="P130" i="8"/>
  <c r="N130" i="8"/>
  <c r="L130" i="8"/>
  <c r="J130" i="8"/>
  <c r="H130" i="8"/>
  <c r="R131" i="8"/>
  <c r="P131" i="8"/>
  <c r="N131" i="8"/>
  <c r="L131" i="8"/>
  <c r="J131" i="8"/>
  <c r="H131" i="8"/>
  <c r="R132" i="8"/>
  <c r="P132" i="8"/>
  <c r="N132" i="8"/>
  <c r="L132" i="8"/>
  <c r="J132" i="8"/>
  <c r="H132" i="8"/>
  <c r="R133" i="8"/>
  <c r="P133" i="8"/>
  <c r="N133" i="8"/>
  <c r="L133" i="8"/>
  <c r="J133" i="8"/>
  <c r="H133" i="8"/>
  <c r="R134" i="8"/>
  <c r="P134" i="8"/>
  <c r="N134" i="8"/>
  <c r="L134" i="8"/>
  <c r="J134" i="8"/>
  <c r="H134" i="8"/>
  <c r="R135" i="8"/>
  <c r="P135" i="8"/>
  <c r="N135" i="8"/>
  <c r="L135" i="8"/>
  <c r="J135" i="8"/>
  <c r="H135" i="8"/>
  <c r="R136" i="8"/>
  <c r="P136" i="8"/>
  <c r="N136" i="8"/>
  <c r="L136" i="8"/>
  <c r="J136" i="8"/>
  <c r="H136" i="8"/>
  <c r="R137" i="8"/>
  <c r="P137" i="8"/>
  <c r="N137" i="8"/>
  <c r="L137" i="8"/>
  <c r="J137" i="8"/>
  <c r="H137" i="8"/>
  <c r="R139" i="8"/>
  <c r="P139" i="8"/>
  <c r="N139" i="8"/>
  <c r="L139" i="8"/>
  <c r="J139" i="8"/>
  <c r="H139" i="8"/>
  <c r="R140" i="8"/>
  <c r="P140" i="8"/>
  <c r="N140" i="8"/>
  <c r="L140" i="8"/>
  <c r="J140" i="8"/>
  <c r="H140" i="8"/>
  <c r="Q141" i="8"/>
  <c r="O141" i="8"/>
  <c r="M141" i="8"/>
  <c r="K141" i="8"/>
  <c r="I141" i="8"/>
  <c r="G141" i="8"/>
  <c r="R141" i="8"/>
  <c r="P141" i="8"/>
  <c r="N141" i="8"/>
  <c r="L141" i="8"/>
  <c r="J141" i="8"/>
  <c r="H141" i="8"/>
  <c r="G107" i="8"/>
  <c r="I107" i="8"/>
  <c r="K107" i="8"/>
  <c r="M107" i="8"/>
  <c r="O107" i="8"/>
  <c r="G108" i="8"/>
  <c r="I108" i="8"/>
  <c r="K108" i="8"/>
  <c r="M108" i="8"/>
  <c r="O108" i="8"/>
  <c r="I109" i="8"/>
  <c r="K109" i="8"/>
  <c r="M109" i="8"/>
  <c r="O109" i="8"/>
  <c r="G110" i="8"/>
  <c r="I110" i="8"/>
  <c r="K110" i="8"/>
  <c r="M110" i="8"/>
  <c r="O110" i="8"/>
  <c r="G111" i="8"/>
  <c r="I111" i="8"/>
  <c r="K111" i="8"/>
  <c r="M111" i="8"/>
  <c r="O111" i="8"/>
  <c r="G112" i="8"/>
  <c r="I112" i="8"/>
  <c r="K112" i="8"/>
  <c r="M112" i="8"/>
  <c r="O112" i="8"/>
  <c r="G113" i="8"/>
  <c r="I113" i="8"/>
  <c r="K113" i="8"/>
  <c r="M113" i="8"/>
  <c r="O113" i="8"/>
  <c r="G114" i="8"/>
  <c r="I114" i="8"/>
  <c r="K114" i="8"/>
  <c r="M114" i="8"/>
  <c r="O114" i="8"/>
  <c r="G116" i="8"/>
  <c r="I116" i="8"/>
  <c r="K116" i="8"/>
  <c r="M116" i="8"/>
  <c r="O116" i="8"/>
  <c r="G117" i="8"/>
  <c r="I117" i="8"/>
  <c r="K117" i="8"/>
  <c r="M117" i="8"/>
  <c r="O117" i="8"/>
  <c r="G118" i="8"/>
  <c r="I118" i="8"/>
  <c r="K118" i="8"/>
  <c r="M118" i="8"/>
  <c r="O118" i="8"/>
  <c r="G119" i="8"/>
  <c r="I119" i="8"/>
  <c r="K119" i="8"/>
  <c r="M119" i="8"/>
  <c r="O119" i="8"/>
  <c r="G120" i="8"/>
  <c r="I120" i="8"/>
  <c r="K120" i="8"/>
  <c r="M120" i="8"/>
  <c r="O120" i="8"/>
  <c r="G121" i="8"/>
  <c r="I121" i="8"/>
  <c r="K121" i="8"/>
  <c r="M121" i="8"/>
  <c r="O121" i="8"/>
  <c r="G122" i="8"/>
  <c r="I122" i="8"/>
  <c r="K122" i="8"/>
  <c r="M122" i="8"/>
  <c r="O122" i="8"/>
  <c r="G123" i="8"/>
  <c r="I123" i="8"/>
  <c r="K123" i="8"/>
  <c r="M123" i="8"/>
  <c r="O123" i="8"/>
  <c r="G124" i="8"/>
  <c r="I124" i="8"/>
  <c r="K124" i="8"/>
  <c r="M124" i="8"/>
  <c r="O124" i="8"/>
  <c r="G128" i="8"/>
  <c r="I128" i="8"/>
  <c r="K128" i="8"/>
  <c r="M128" i="8"/>
  <c r="O128" i="8"/>
  <c r="I129" i="8"/>
  <c r="M129" i="8"/>
  <c r="Q129" i="8"/>
  <c r="I130" i="8"/>
  <c r="M130" i="8"/>
  <c r="Q130" i="8"/>
  <c r="I131" i="8"/>
  <c r="M131" i="8"/>
  <c r="Q131" i="8"/>
  <c r="I132" i="8"/>
  <c r="M132" i="8"/>
  <c r="Q132" i="8"/>
  <c r="I133" i="8"/>
  <c r="M133" i="8"/>
  <c r="Q133" i="8"/>
  <c r="I134" i="8"/>
  <c r="M134" i="8"/>
  <c r="Q134" i="8"/>
  <c r="I135" i="8"/>
  <c r="M135" i="8"/>
  <c r="Q135" i="8"/>
  <c r="I136" i="8"/>
  <c r="M136" i="8"/>
  <c r="Q136" i="8"/>
  <c r="I137" i="8"/>
  <c r="M137" i="8"/>
  <c r="Q137" i="8"/>
  <c r="I139" i="8"/>
  <c r="M139" i="8"/>
  <c r="Q139" i="8"/>
  <c r="I140" i="8"/>
  <c r="M140" i="8"/>
  <c r="Q140" i="8"/>
  <c r="H142" i="8"/>
  <c r="J142" i="8"/>
  <c r="L142" i="8"/>
  <c r="N142" i="8"/>
  <c r="P142" i="8"/>
  <c r="R142" i="8"/>
  <c r="H143" i="8"/>
  <c r="J143" i="8"/>
  <c r="L143" i="8"/>
  <c r="N143" i="8"/>
  <c r="P143" i="8"/>
  <c r="R143" i="8"/>
  <c r="H144" i="8"/>
  <c r="J144" i="8"/>
  <c r="L144" i="8"/>
  <c r="N144" i="8"/>
  <c r="P144" i="8"/>
  <c r="R144" i="8"/>
  <c r="H145" i="8"/>
  <c r="J145" i="8"/>
  <c r="L145" i="8"/>
  <c r="N145" i="8"/>
  <c r="P145" i="8"/>
  <c r="R145" i="8"/>
  <c r="H146" i="8"/>
  <c r="J146" i="8"/>
  <c r="L146" i="8"/>
  <c r="N146" i="8"/>
  <c r="P146" i="8"/>
  <c r="R146" i="8"/>
  <c r="H147" i="8"/>
  <c r="J147" i="8"/>
  <c r="L147" i="8"/>
  <c r="N147" i="8"/>
  <c r="P147" i="8"/>
  <c r="R147" i="8"/>
  <c r="H148" i="8"/>
  <c r="J148" i="8"/>
  <c r="L148" i="8"/>
  <c r="N148" i="8"/>
  <c r="P148" i="8"/>
  <c r="R148" i="8"/>
  <c r="H152" i="8"/>
  <c r="J152" i="8"/>
  <c r="L152" i="8"/>
  <c r="N152" i="8"/>
  <c r="P152" i="8"/>
  <c r="R152" i="8"/>
  <c r="H153" i="8"/>
  <c r="J153" i="8"/>
  <c r="L153" i="8"/>
  <c r="N153" i="8"/>
  <c r="P153" i="8"/>
  <c r="R153" i="8"/>
  <c r="H154" i="8"/>
  <c r="J154" i="8"/>
  <c r="L154" i="8"/>
  <c r="N154" i="8"/>
  <c r="P154" i="8"/>
  <c r="R154" i="8"/>
  <c r="H157" i="8"/>
  <c r="J157" i="8"/>
  <c r="L157" i="8"/>
  <c r="N157" i="8"/>
  <c r="P157" i="8"/>
  <c r="R157" i="8"/>
  <c r="H158" i="8"/>
  <c r="J158" i="8"/>
  <c r="L158" i="8"/>
  <c r="N158" i="8"/>
  <c r="P158" i="8"/>
  <c r="R158" i="8"/>
  <c r="H159" i="8"/>
  <c r="J159" i="8"/>
  <c r="L159" i="8"/>
  <c r="N159" i="8"/>
  <c r="P159" i="8"/>
  <c r="R159" i="8"/>
  <c r="G142" i="8"/>
  <c r="I142" i="8"/>
  <c r="K142" i="8"/>
  <c r="M142" i="8"/>
  <c r="O142" i="8"/>
  <c r="G143" i="8"/>
  <c r="I143" i="8"/>
  <c r="K143" i="8"/>
  <c r="M143" i="8"/>
  <c r="O143" i="8"/>
  <c r="G144" i="8"/>
  <c r="I144" i="8"/>
  <c r="K144" i="8"/>
  <c r="M144" i="8"/>
  <c r="G145" i="8"/>
  <c r="I145" i="8"/>
  <c r="K145" i="8"/>
  <c r="M145" i="8"/>
  <c r="O145" i="8"/>
  <c r="G146" i="8"/>
  <c r="I146" i="8"/>
  <c r="K146" i="8"/>
  <c r="M146" i="8"/>
  <c r="O146" i="8"/>
  <c r="G147" i="8"/>
  <c r="I147" i="8"/>
  <c r="K147" i="8"/>
  <c r="M147" i="8"/>
  <c r="O147" i="8"/>
  <c r="G148" i="8"/>
  <c r="I148" i="8"/>
  <c r="K148" i="8"/>
  <c r="M148" i="8"/>
  <c r="O148" i="8"/>
  <c r="G152" i="8"/>
  <c r="I152" i="8"/>
  <c r="K152" i="8"/>
  <c r="M152" i="8"/>
  <c r="O152" i="8"/>
  <c r="G153" i="8"/>
  <c r="I153" i="8"/>
  <c r="K153" i="8"/>
  <c r="M153" i="8"/>
  <c r="O153" i="8"/>
  <c r="G154" i="8"/>
  <c r="I154" i="8"/>
  <c r="K154" i="8"/>
  <c r="M154" i="8"/>
  <c r="O154" i="8"/>
  <c r="G157" i="8"/>
  <c r="I157" i="8"/>
  <c r="K157" i="8"/>
  <c r="M157" i="8"/>
  <c r="O157" i="8"/>
  <c r="G158" i="8"/>
  <c r="I158" i="8"/>
  <c r="K158" i="8"/>
  <c r="M158" i="8"/>
  <c r="O158" i="8"/>
  <c r="G159" i="8"/>
  <c r="I159" i="8"/>
  <c r="K159" i="8"/>
  <c r="M159" i="8"/>
  <c r="O159" i="8"/>
  <c r="R65" i="4"/>
  <c r="Q65" i="4"/>
  <c r="P65" i="4"/>
  <c r="O65" i="4"/>
  <c r="N65" i="4"/>
  <c r="M65" i="4"/>
  <c r="L65" i="4"/>
  <c r="K65" i="4"/>
  <c r="J65" i="4"/>
  <c r="I65" i="4"/>
  <c r="H65" i="4"/>
  <c r="G65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T64" i="3"/>
  <c r="Q63" i="4"/>
  <c r="P63" i="4"/>
  <c r="O63" i="4"/>
  <c r="N63" i="4"/>
  <c r="M63" i="4"/>
  <c r="L63" i="4"/>
  <c r="K63" i="4"/>
  <c r="J63" i="4"/>
  <c r="I63" i="4"/>
  <c r="H63" i="4"/>
  <c r="G63" i="4"/>
  <c r="Q54" i="4"/>
  <c r="P54" i="4"/>
  <c r="O54" i="4"/>
  <c r="N54" i="4"/>
  <c r="M54" i="4"/>
  <c r="L54" i="4"/>
  <c r="K54" i="4"/>
  <c r="J54" i="4"/>
  <c r="I54" i="4"/>
  <c r="H54" i="4"/>
  <c r="G54" i="4"/>
  <c r="R60" i="4"/>
  <c r="S60" i="3"/>
  <c r="Q60" i="4"/>
  <c r="P60" i="4"/>
  <c r="O60" i="4"/>
  <c r="N60" i="4"/>
  <c r="M60" i="4"/>
  <c r="L60" i="4"/>
  <c r="K60" i="4"/>
  <c r="J60" i="4"/>
  <c r="I60" i="4"/>
  <c r="H60" i="4"/>
  <c r="G60" i="4"/>
  <c r="R59" i="4"/>
  <c r="Q59" i="4"/>
  <c r="Q58" i="4" s="1"/>
  <c r="P59" i="4"/>
  <c r="P58" i="4" s="1"/>
  <c r="O59" i="4"/>
  <c r="N59" i="4"/>
  <c r="N58" i="4" s="1"/>
  <c r="M59" i="4"/>
  <c r="L59" i="4"/>
  <c r="L58" i="4" s="1"/>
  <c r="K59" i="4"/>
  <c r="J59" i="4"/>
  <c r="I59" i="4"/>
  <c r="H59" i="4"/>
  <c r="H58" i="4" s="1"/>
  <c r="G59" i="4"/>
  <c r="R144" i="4"/>
  <c r="O144" i="8"/>
  <c r="G144" i="4"/>
  <c r="P54" i="3"/>
  <c r="Q143" i="9"/>
  <c r="G218" i="2"/>
  <c r="G217" i="2"/>
  <c r="G216" i="2"/>
  <c r="G215" i="2"/>
  <c r="G214" i="2"/>
  <c r="G213" i="2"/>
  <c r="B55" i="9"/>
  <c r="G212" i="2"/>
  <c r="R49" i="4"/>
  <c r="Q49" i="4"/>
  <c r="P49" i="4"/>
  <c r="O49" i="4"/>
  <c r="N49" i="4"/>
  <c r="M49" i="4"/>
  <c r="L49" i="4"/>
  <c r="K49" i="4"/>
  <c r="J49" i="4"/>
  <c r="I49" i="4"/>
  <c r="H49" i="4"/>
  <c r="G49" i="4"/>
  <c r="R52" i="4"/>
  <c r="Q52" i="4"/>
  <c r="P52" i="4"/>
  <c r="O52" i="4"/>
  <c r="N52" i="4"/>
  <c r="M52" i="4"/>
  <c r="L52" i="4"/>
  <c r="K52" i="4"/>
  <c r="J52" i="4"/>
  <c r="I52" i="4"/>
  <c r="H52" i="4"/>
  <c r="G52" i="4"/>
  <c r="R51" i="4"/>
  <c r="Q51" i="4"/>
  <c r="P51" i="4"/>
  <c r="O51" i="4"/>
  <c r="N51" i="4"/>
  <c r="M51" i="4"/>
  <c r="L51" i="4"/>
  <c r="K51" i="4"/>
  <c r="J51" i="4"/>
  <c r="I51" i="4"/>
  <c r="H51" i="4"/>
  <c r="G51" i="4"/>
  <c r="R50" i="4"/>
  <c r="Q50" i="4"/>
  <c r="P50" i="4"/>
  <c r="O50" i="4"/>
  <c r="N50" i="4"/>
  <c r="M50" i="4"/>
  <c r="L50" i="4"/>
  <c r="K50" i="4"/>
  <c r="J50" i="4"/>
  <c r="I50" i="4"/>
  <c r="H50" i="4"/>
  <c r="G50" i="4"/>
  <c r="R48" i="4"/>
  <c r="Q48" i="4"/>
  <c r="P48" i="4"/>
  <c r="O48" i="4"/>
  <c r="N48" i="4"/>
  <c r="M48" i="4"/>
  <c r="L48" i="4"/>
  <c r="K48" i="4"/>
  <c r="J48" i="4"/>
  <c r="I48" i="4"/>
  <c r="H48" i="4"/>
  <c r="G48" i="4"/>
  <c r="R47" i="4"/>
  <c r="Q47" i="4"/>
  <c r="P47" i="4"/>
  <c r="O47" i="4"/>
  <c r="N47" i="4"/>
  <c r="M47" i="4"/>
  <c r="L47" i="4"/>
  <c r="K47" i="4"/>
  <c r="J47" i="4"/>
  <c r="I47" i="4"/>
  <c r="H47" i="4"/>
  <c r="G47" i="4"/>
  <c r="R46" i="4"/>
  <c r="Q46" i="4"/>
  <c r="P46" i="4"/>
  <c r="O46" i="4"/>
  <c r="N46" i="4"/>
  <c r="M46" i="4"/>
  <c r="L46" i="4"/>
  <c r="K46" i="4"/>
  <c r="J46" i="4"/>
  <c r="I46" i="4"/>
  <c r="H46" i="4"/>
  <c r="G46" i="4"/>
  <c r="R45" i="4"/>
  <c r="Q45" i="4"/>
  <c r="P45" i="4"/>
  <c r="O45" i="4"/>
  <c r="N45" i="4"/>
  <c r="M45" i="4"/>
  <c r="L45" i="4"/>
  <c r="K45" i="4"/>
  <c r="J45" i="4"/>
  <c r="I45" i="4"/>
  <c r="H45" i="4"/>
  <c r="G45" i="4"/>
  <c r="R44" i="4"/>
  <c r="Q44" i="4"/>
  <c r="P44" i="4"/>
  <c r="O44" i="4"/>
  <c r="N44" i="4"/>
  <c r="M44" i="4"/>
  <c r="L44" i="4"/>
  <c r="K44" i="4"/>
  <c r="J44" i="4"/>
  <c r="I44" i="4"/>
  <c r="H44" i="4"/>
  <c r="G44" i="4"/>
  <c r="R42" i="4"/>
  <c r="Q42" i="4"/>
  <c r="P42" i="4"/>
  <c r="O42" i="4"/>
  <c r="N42" i="4"/>
  <c r="M42" i="4"/>
  <c r="L42" i="4"/>
  <c r="K42" i="4"/>
  <c r="J42" i="4"/>
  <c r="I42" i="4"/>
  <c r="H42" i="4"/>
  <c r="G42" i="4"/>
  <c r="R41" i="4"/>
  <c r="Q41" i="4"/>
  <c r="P41" i="4"/>
  <c r="O41" i="4"/>
  <c r="N41" i="4"/>
  <c r="M41" i="4"/>
  <c r="L41" i="4"/>
  <c r="K41" i="4"/>
  <c r="J41" i="4"/>
  <c r="I41" i="4"/>
  <c r="H41" i="4"/>
  <c r="G41" i="4"/>
  <c r="R40" i="4"/>
  <c r="Q40" i="4"/>
  <c r="P40" i="4"/>
  <c r="O40" i="4"/>
  <c r="N40" i="4"/>
  <c r="M40" i="4"/>
  <c r="L40" i="4"/>
  <c r="K40" i="4"/>
  <c r="J40" i="4"/>
  <c r="I40" i="4"/>
  <c r="H40" i="4"/>
  <c r="G40" i="4"/>
  <c r="R39" i="4"/>
  <c r="Q39" i="4"/>
  <c r="P39" i="4"/>
  <c r="O39" i="4"/>
  <c r="N39" i="4"/>
  <c r="M39" i="4"/>
  <c r="L39" i="4"/>
  <c r="K39" i="4"/>
  <c r="J39" i="4"/>
  <c r="I39" i="4"/>
  <c r="H39" i="4"/>
  <c r="G39" i="4"/>
  <c r="R38" i="4"/>
  <c r="Q38" i="4"/>
  <c r="P38" i="4"/>
  <c r="O38" i="4"/>
  <c r="N38" i="4"/>
  <c r="M38" i="4"/>
  <c r="L38" i="4"/>
  <c r="K38" i="4"/>
  <c r="J38" i="4"/>
  <c r="I38" i="4"/>
  <c r="H38" i="4"/>
  <c r="G38" i="4"/>
  <c r="R37" i="4"/>
  <c r="Q37" i="4"/>
  <c r="P37" i="4"/>
  <c r="O37" i="4"/>
  <c r="N37" i="4"/>
  <c r="M37" i="4"/>
  <c r="L37" i="4"/>
  <c r="K37" i="4"/>
  <c r="J37" i="4"/>
  <c r="I37" i="4"/>
  <c r="H37" i="4"/>
  <c r="G37" i="4"/>
  <c r="R36" i="4"/>
  <c r="Q36" i="4"/>
  <c r="P36" i="4"/>
  <c r="O36" i="4"/>
  <c r="N36" i="4"/>
  <c r="M36" i="4"/>
  <c r="L36" i="4"/>
  <c r="K36" i="4"/>
  <c r="J36" i="4"/>
  <c r="I36" i="4"/>
  <c r="H36" i="4"/>
  <c r="G36" i="4"/>
  <c r="R35" i="4"/>
  <c r="Q35" i="4"/>
  <c r="P35" i="4"/>
  <c r="O35" i="4"/>
  <c r="N35" i="4"/>
  <c r="M35" i="4"/>
  <c r="L35" i="4"/>
  <c r="K35" i="4"/>
  <c r="J35" i="4"/>
  <c r="I35" i="4"/>
  <c r="H35" i="4"/>
  <c r="G35" i="4"/>
  <c r="R34" i="4"/>
  <c r="Q34" i="4"/>
  <c r="P34" i="4"/>
  <c r="O34" i="4"/>
  <c r="N34" i="4"/>
  <c r="M34" i="4"/>
  <c r="L34" i="4"/>
  <c r="K34" i="4"/>
  <c r="J34" i="4"/>
  <c r="I34" i="4"/>
  <c r="H34" i="4"/>
  <c r="G34" i="4"/>
  <c r="R33" i="4"/>
  <c r="Q33" i="4"/>
  <c r="P33" i="4"/>
  <c r="P32" i="4" s="1"/>
  <c r="O33" i="4"/>
  <c r="O32" i="4" s="1"/>
  <c r="N33" i="4"/>
  <c r="M33" i="4"/>
  <c r="L33" i="4"/>
  <c r="K33" i="4"/>
  <c r="K32" i="4" s="1"/>
  <c r="J33" i="4"/>
  <c r="I33" i="4"/>
  <c r="I32" i="4" s="1"/>
  <c r="H33" i="4"/>
  <c r="G33" i="4"/>
  <c r="R24" i="4"/>
  <c r="Q24" i="4"/>
  <c r="P24" i="4"/>
  <c r="O24" i="4"/>
  <c r="N24" i="4"/>
  <c r="M24" i="4"/>
  <c r="L24" i="4"/>
  <c r="K24" i="4"/>
  <c r="J24" i="4"/>
  <c r="I24" i="4"/>
  <c r="H24" i="4"/>
  <c r="G24" i="4"/>
  <c r="R23" i="4"/>
  <c r="Q23" i="4"/>
  <c r="P23" i="4"/>
  <c r="O23" i="4"/>
  <c r="N23" i="4"/>
  <c r="M23" i="4"/>
  <c r="L23" i="4"/>
  <c r="K23" i="4"/>
  <c r="J23" i="4"/>
  <c r="I23" i="4"/>
  <c r="H23" i="4"/>
  <c r="G23" i="4"/>
  <c r="R22" i="4"/>
  <c r="Q22" i="4"/>
  <c r="P22" i="4"/>
  <c r="O22" i="4"/>
  <c r="N22" i="4"/>
  <c r="M22" i="4"/>
  <c r="L22" i="4"/>
  <c r="K22" i="4"/>
  <c r="J22" i="4"/>
  <c r="I22" i="4"/>
  <c r="H22" i="4"/>
  <c r="G22" i="4"/>
  <c r="R21" i="4"/>
  <c r="Q21" i="4"/>
  <c r="P21" i="4"/>
  <c r="O21" i="4"/>
  <c r="N21" i="4"/>
  <c r="M21" i="4"/>
  <c r="L21" i="4"/>
  <c r="K21" i="4"/>
  <c r="J21" i="4"/>
  <c r="I21" i="4"/>
  <c r="H21" i="4"/>
  <c r="G21" i="4"/>
  <c r="G234" i="2"/>
  <c r="Q8" i="9"/>
  <c r="Q102" i="9"/>
  <c r="G233" i="2"/>
  <c r="P8" i="10"/>
  <c r="P103" i="10"/>
  <c r="P8" i="9"/>
  <c r="P102" i="9"/>
  <c r="G232" i="2"/>
  <c r="O8" i="9"/>
  <c r="O102" i="9"/>
  <c r="G231" i="2"/>
  <c r="N8" i="9"/>
  <c r="N102" i="9"/>
  <c r="G230" i="2"/>
  <c r="M8" i="4"/>
  <c r="M103" i="4"/>
  <c r="G229" i="2"/>
  <c r="L8" i="9"/>
  <c r="L102" i="9"/>
  <c r="G228" i="2"/>
  <c r="K8" i="10"/>
  <c r="K103" i="10"/>
  <c r="K8" i="9"/>
  <c r="K102" i="9"/>
  <c r="G227" i="2"/>
  <c r="G226" i="2"/>
  <c r="I8" i="9"/>
  <c r="I102" i="9"/>
  <c r="G225" i="2"/>
  <c r="H8" i="10"/>
  <c r="H103" i="10"/>
  <c r="H8" i="9"/>
  <c r="H102" i="9"/>
  <c r="G224" i="2"/>
  <c r="G8" i="9"/>
  <c r="G102" i="9"/>
  <c r="G181" i="2"/>
  <c r="G75" i="2"/>
  <c r="B126" i="9"/>
  <c r="G19" i="2"/>
  <c r="G18" i="2"/>
  <c r="G8" i="11"/>
  <c r="N8" i="11"/>
  <c r="G8" i="3"/>
  <c r="N8" i="3"/>
  <c r="G17" i="2"/>
  <c r="G273" i="2"/>
  <c r="G269" i="2"/>
  <c r="D22" i="1"/>
  <c r="G271" i="2"/>
  <c r="T46" i="3"/>
  <c r="T17" i="3"/>
  <c r="B154" i="9"/>
  <c r="B54" i="9"/>
  <c r="B148" i="9"/>
  <c r="B61" i="9"/>
  <c r="B65" i="9"/>
  <c r="B159" i="9"/>
  <c r="B32" i="4"/>
  <c r="B137" i="4"/>
  <c r="L17" i="3"/>
  <c r="H8" i="4"/>
  <c r="H103" i="4"/>
  <c r="H8" i="8"/>
  <c r="H103" i="8"/>
  <c r="J8" i="4"/>
  <c r="J103" i="4"/>
  <c r="L8" i="4"/>
  <c r="L103" i="4"/>
  <c r="N8" i="4"/>
  <c r="N103" i="4"/>
  <c r="P8" i="4"/>
  <c r="P103" i="4"/>
  <c r="P8" i="8"/>
  <c r="P103" i="8"/>
  <c r="S103" i="10"/>
  <c r="B57" i="3"/>
  <c r="B62" i="3"/>
  <c r="B61" i="8"/>
  <c r="B155" i="8"/>
  <c r="G8" i="4"/>
  <c r="G103" i="4"/>
  <c r="I8" i="4"/>
  <c r="I103" i="4"/>
  <c r="K8" i="4"/>
  <c r="K103" i="4"/>
  <c r="K8" i="8"/>
  <c r="K103" i="8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 i="2"/>
  <c r="G241" i="2"/>
  <c r="G223" i="2"/>
  <c r="G237" i="2"/>
  <c r="G238" i="2" s="1"/>
  <c r="G7" i="11" s="1"/>
  <c r="E246" i="2"/>
  <c r="G246" i="2" s="1"/>
  <c r="B7" i="11" s="1"/>
  <c r="G222" i="2"/>
  <c r="G210" i="2"/>
  <c r="G209" i="2"/>
  <c r="G208" i="2"/>
  <c r="G207" i="2"/>
  <c r="G205" i="2"/>
  <c r="G204" i="2"/>
  <c r="G203" i="2"/>
  <c r="G201" i="2"/>
  <c r="B59" i="4"/>
  <c r="G200" i="2"/>
  <c r="G198" i="2"/>
  <c r="G197" i="2"/>
  <c r="G196" i="2"/>
  <c r="G195" i="2"/>
  <c r="G194" i="2"/>
  <c r="G193" i="2"/>
  <c r="B146" i="10"/>
  <c r="G192" i="2"/>
  <c r="G191" i="2"/>
  <c r="G190" i="2"/>
  <c r="G189" i="2"/>
  <c r="G188" i="2"/>
  <c r="G187" i="2"/>
  <c r="G186" i="2"/>
  <c r="G185" i="2"/>
  <c r="G184" i="2"/>
  <c r="G183" i="2"/>
  <c r="G182" i="2"/>
  <c r="G180" i="2"/>
  <c r="B145" i="4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B47" i="8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8" i="2"/>
  <c r="G117" i="2"/>
  <c r="G116" i="2"/>
  <c r="G115" i="2"/>
  <c r="G114" i="2"/>
  <c r="G113" i="2"/>
  <c r="G112" i="2"/>
  <c r="G111" i="2"/>
  <c r="G110" i="2"/>
  <c r="G109" i="2"/>
  <c r="G108" i="2"/>
  <c r="B132" i="4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B129" i="10"/>
  <c r="G82" i="2"/>
  <c r="G81" i="2"/>
  <c r="G80" i="2"/>
  <c r="G79" i="2"/>
  <c r="G78" i="2"/>
  <c r="G77" i="2"/>
  <c r="G76" i="2"/>
  <c r="G74" i="2"/>
  <c r="G73" i="2"/>
  <c r="G71" i="2"/>
  <c r="G70" i="2"/>
  <c r="G69" i="2"/>
  <c r="G68" i="2"/>
  <c r="G67" i="2"/>
  <c r="B124" i="4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5" i="2"/>
  <c r="B116" i="9"/>
  <c r="G34" i="2"/>
  <c r="G33" i="2"/>
  <c r="G32" i="2"/>
  <c r="G31" i="2"/>
  <c r="B113" i="4"/>
  <c r="G30" i="2"/>
  <c r="G29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0" i="2"/>
  <c r="G9" i="2"/>
  <c r="G8" i="2"/>
  <c r="E4" i="9"/>
  <c r="G7" i="2"/>
  <c r="E3" i="9"/>
  <c r="G6" i="2"/>
  <c r="E2" i="9"/>
  <c r="G5" i="2"/>
  <c r="G3" i="2"/>
  <c r="B10" i="9"/>
  <c r="B104" i="9"/>
  <c r="B11" i="9"/>
  <c r="B105" i="9"/>
  <c r="B107" i="9"/>
  <c r="B13" i="9"/>
  <c r="B109" i="9"/>
  <c r="B15" i="9"/>
  <c r="B111" i="9"/>
  <c r="B17" i="9"/>
  <c r="B113" i="9"/>
  <c r="B19" i="9"/>
  <c r="B115" i="9"/>
  <c r="B21" i="9"/>
  <c r="B117" i="9"/>
  <c r="B23" i="9"/>
  <c r="B119" i="9"/>
  <c r="B25" i="9"/>
  <c r="B122" i="9"/>
  <c r="B28" i="9"/>
  <c r="B62" i="9"/>
  <c r="B156" i="9"/>
  <c r="E198" i="6"/>
  <c r="B30" i="9"/>
  <c r="B127" i="9"/>
  <c r="B33" i="9"/>
  <c r="B128" i="9"/>
  <c r="B35" i="9"/>
  <c r="B129" i="9"/>
  <c r="B133" i="9"/>
  <c r="B40" i="9"/>
  <c r="B134" i="9"/>
  <c r="B135" i="9"/>
  <c r="B43" i="9"/>
  <c r="B137" i="9"/>
  <c r="B58" i="9"/>
  <c r="B152" i="9"/>
  <c r="B59" i="9"/>
  <c r="B153" i="9"/>
  <c r="B12" i="9"/>
  <c r="B14" i="9"/>
  <c r="B20" i="9"/>
  <c r="B24" i="9"/>
  <c r="B120" i="9"/>
  <c r="B64" i="9"/>
  <c r="B158" i="9"/>
  <c r="B63" i="9"/>
  <c r="B157" i="9"/>
  <c r="B31" i="9"/>
  <c r="B130" i="9"/>
  <c r="B38" i="9"/>
  <c r="B138" i="9"/>
  <c r="B45" i="9"/>
  <c r="B139" i="9"/>
  <c r="B142" i="9"/>
  <c r="B143" i="9"/>
  <c r="B51" i="9"/>
  <c r="B150" i="9"/>
  <c r="B151" i="9"/>
  <c r="B52" i="9"/>
  <c r="B146" i="9"/>
  <c r="E3" i="8"/>
  <c r="B11" i="4"/>
  <c r="B11" i="3"/>
  <c r="B106" i="4"/>
  <c r="B106" i="8"/>
  <c r="B11" i="8"/>
  <c r="B13" i="4"/>
  <c r="B13" i="3"/>
  <c r="B108" i="8"/>
  <c r="B13" i="8"/>
  <c r="B15" i="4"/>
  <c r="B110" i="4"/>
  <c r="B15" i="3"/>
  <c r="B110" i="8"/>
  <c r="B15" i="8"/>
  <c r="B17" i="4"/>
  <c r="B112" i="4"/>
  <c r="B17" i="3"/>
  <c r="B17" i="8"/>
  <c r="B19" i="4"/>
  <c r="B114" i="4"/>
  <c r="B19" i="3"/>
  <c r="B114" i="8"/>
  <c r="B19" i="8"/>
  <c r="B21" i="4"/>
  <c r="B21" i="3"/>
  <c r="B116" i="8"/>
  <c r="B21" i="8"/>
  <c r="B23" i="4"/>
  <c r="B118" i="4"/>
  <c r="B23" i="3"/>
  <c r="B118" i="8"/>
  <c r="B23" i="8"/>
  <c r="B25" i="4"/>
  <c r="B120" i="4"/>
  <c r="B25" i="3"/>
  <c r="B25" i="8"/>
  <c r="B28" i="4"/>
  <c r="B28" i="8"/>
  <c r="B28" i="3"/>
  <c r="B123" i="8"/>
  <c r="B123" i="4"/>
  <c r="B63" i="4"/>
  <c r="B157" i="4"/>
  <c r="B64" i="3"/>
  <c r="B63" i="8"/>
  <c r="B157" i="8"/>
  <c r="B33" i="4"/>
  <c r="B128" i="8"/>
  <c r="B33" i="8"/>
  <c r="B33" i="3"/>
  <c r="B128" i="4"/>
  <c r="B34" i="4"/>
  <c r="B129" i="4"/>
  <c r="B34" i="3"/>
  <c r="B129" i="8"/>
  <c r="B35" i="4"/>
  <c r="B35" i="8"/>
  <c r="B130" i="4"/>
  <c r="B130" i="8"/>
  <c r="B39" i="4"/>
  <c r="B39" i="3"/>
  <c r="B134" i="4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 i="4"/>
  <c r="E2" i="8"/>
  <c r="E4" i="4"/>
  <c r="E4" i="8"/>
  <c r="B12" i="4"/>
  <c r="B107" i="8"/>
  <c r="B107" i="4"/>
  <c r="B14" i="8"/>
  <c r="B16" i="4"/>
  <c r="B16" i="8"/>
  <c r="B111" i="4"/>
  <c r="B18" i="8"/>
  <c r="B20" i="4"/>
  <c r="B20" i="3"/>
  <c r="B115" i="4"/>
  <c r="B22" i="3"/>
  <c r="B24" i="4"/>
  <c r="B24" i="8"/>
  <c r="B24" i="3"/>
  <c r="B26" i="4"/>
  <c r="B26" i="8"/>
  <c r="B121" i="8"/>
  <c r="B122" i="8"/>
  <c r="B159" i="4"/>
  <c r="B66" i="3"/>
  <c r="B65" i="8"/>
  <c r="B29" i="8"/>
  <c r="B64" i="8"/>
  <c r="B158" i="4"/>
  <c r="B158" i="8"/>
  <c r="B31" i="3"/>
  <c r="B36" i="4"/>
  <c r="B131" i="4"/>
  <c r="B36" i="3"/>
  <c r="B131" i="8"/>
  <c r="B37" i="8"/>
  <c r="B38" i="4"/>
  <c r="B133" i="8"/>
  <c r="B44" i="3"/>
  <c r="B139" i="4"/>
  <c r="B44" i="8"/>
  <c r="B45" i="4"/>
  <c r="B45" i="3"/>
  <c r="B45" i="8"/>
  <c r="B140" i="8"/>
  <c r="B46" i="3"/>
  <c r="B47" i="4"/>
  <c r="B142" i="8"/>
  <c r="B48" i="3"/>
  <c r="B143" i="4"/>
  <c r="B48" i="8"/>
  <c r="B49" i="4"/>
  <c r="B49" i="3"/>
  <c r="B49" i="8"/>
  <c r="B144" i="8"/>
  <c r="B50" i="3"/>
  <c r="B51" i="4"/>
  <c r="B146" i="8"/>
  <c r="B30" i="4"/>
  <c r="B30" i="3"/>
  <c r="B125" i="8"/>
  <c r="B30" i="8"/>
  <c r="B125" i="4"/>
  <c r="B10" i="4"/>
  <c r="B10" i="3"/>
  <c r="B105" i="8"/>
  <c r="B105" i="4"/>
  <c r="B10" i="8"/>
  <c r="J12" i="3"/>
  <c r="B58" i="3"/>
  <c r="B58" i="8"/>
  <c r="B151" i="4"/>
  <c r="B59" i="8"/>
  <c r="B53" i="4"/>
  <c r="B53" i="8"/>
  <c r="B53" i="3"/>
  <c r="B148" i="8"/>
  <c r="B52" i="4"/>
  <c r="B52" i="3"/>
  <c r="B52" i="8"/>
  <c r="B147" i="4"/>
  <c r="B147" i="8"/>
  <c r="B60" i="4"/>
  <c r="B60" i="3"/>
  <c r="B60" i="8"/>
  <c r="B153" i="4"/>
  <c r="B153" i="8"/>
  <c r="B54" i="3"/>
  <c r="B61" i="3"/>
  <c r="B54" i="8"/>
  <c r="B154" i="4"/>
  <c r="B154" i="8"/>
  <c r="G242" i="2"/>
  <c r="T9" i="10"/>
  <c r="T104" i="10"/>
  <c r="E3" i="1"/>
  <c r="E3" i="3"/>
  <c r="E2" i="1"/>
  <c r="E2" i="3"/>
  <c r="E4" i="1"/>
  <c r="E4" i="3"/>
  <c r="T9" i="9"/>
  <c r="T103" i="9"/>
  <c r="T9" i="8"/>
  <c r="T104" i="8"/>
  <c r="DE291" i="6"/>
  <c r="N130" i="4"/>
  <c r="DH291" i="6"/>
  <c r="Q130" i="4"/>
  <c r="CZ291" i="6"/>
  <c r="I130" i="4"/>
  <c r="DC291" i="6"/>
  <c r="L130" i="4"/>
  <c r="DD291" i="6"/>
  <c r="M130" i="4"/>
  <c r="CY291" i="6"/>
  <c r="H130" i="4"/>
  <c r="DA291" i="6"/>
  <c r="J130" i="4"/>
  <c r="DB291" i="6"/>
  <c r="K130" i="4"/>
  <c r="DG291" i="6"/>
  <c r="P130" i="4"/>
  <c r="DF291" i="6"/>
  <c r="O130" i="4"/>
  <c r="DI291" i="6"/>
  <c r="CX291" i="6"/>
  <c r="G130" i="4"/>
  <c r="R130" i="4"/>
  <c r="B14" i="11"/>
  <c r="B109" i="10"/>
  <c r="B14" i="10"/>
  <c r="B14" i="4"/>
  <c r="B109" i="4"/>
  <c r="B27" i="11"/>
  <c r="B27" i="10"/>
  <c r="B122" i="10"/>
  <c r="B121" i="9"/>
  <c r="B122" i="4"/>
  <c r="B38" i="11"/>
  <c r="B38" i="10"/>
  <c r="B133" i="10"/>
  <c r="B46" i="11"/>
  <c r="B46" i="10"/>
  <c r="B46" i="9"/>
  <c r="B141" i="10"/>
  <c r="B59" i="3"/>
  <c r="B145" i="8"/>
  <c r="B142" i="4"/>
  <c r="B46" i="4"/>
  <c r="B38" i="8"/>
  <c r="B144" i="9"/>
  <c r="B131" i="9"/>
  <c r="B32" i="8"/>
  <c r="B149" i="9"/>
  <c r="B42" i="11"/>
  <c r="B42" i="10"/>
  <c r="B42" i="9"/>
  <c r="B42" i="4"/>
  <c r="B137" i="8"/>
  <c r="B137" i="10"/>
  <c r="J8" i="10"/>
  <c r="J103" i="10"/>
  <c r="J8" i="9"/>
  <c r="J102" i="9"/>
  <c r="J8" i="8"/>
  <c r="J103" i="8"/>
  <c r="Q8" i="10"/>
  <c r="Q103" i="10"/>
  <c r="Q8" i="8"/>
  <c r="Q103" i="8"/>
  <c r="B109" i="8"/>
  <c r="B22" i="9"/>
  <c r="B12" i="11"/>
  <c r="B107" i="10"/>
  <c r="B12" i="10"/>
  <c r="B106" i="9"/>
  <c r="B12" i="8"/>
  <c r="B16" i="11"/>
  <c r="B111" i="10"/>
  <c r="B16" i="10"/>
  <c r="B110" i="9"/>
  <c r="B111" i="8"/>
  <c r="B20" i="11"/>
  <c r="B20" i="10"/>
  <c r="B115" i="10"/>
  <c r="B114" i="9"/>
  <c r="B20" i="8"/>
  <c r="B65" i="11"/>
  <c r="B64" i="10"/>
  <c r="B158" i="10"/>
  <c r="B65" i="3"/>
  <c r="B36" i="11"/>
  <c r="B36" i="10"/>
  <c r="B131" i="10"/>
  <c r="B44" i="11"/>
  <c r="B44" i="10"/>
  <c r="B139" i="10"/>
  <c r="B44" i="9"/>
  <c r="B49" i="11"/>
  <c r="B144" i="10"/>
  <c r="B49" i="10"/>
  <c r="B18" i="11"/>
  <c r="B113" i="10"/>
  <c r="B18" i="10"/>
  <c r="B18" i="3"/>
  <c r="B29" i="11"/>
  <c r="B29" i="10"/>
  <c r="B123" i="9"/>
  <c r="B124" i="8"/>
  <c r="B124" i="10"/>
  <c r="B31" i="11"/>
  <c r="B31" i="10"/>
  <c r="B126" i="10"/>
  <c r="B125" i="9"/>
  <c r="B37" i="11"/>
  <c r="B132" i="10"/>
  <c r="B37" i="10"/>
  <c r="B37" i="9"/>
  <c r="B47" i="11"/>
  <c r="B47" i="10"/>
  <c r="B142" i="10"/>
  <c r="B59" i="11"/>
  <c r="B59" i="10"/>
  <c r="B152" i="10"/>
  <c r="T9" i="4"/>
  <c r="T104" i="4"/>
  <c r="B50" i="4"/>
  <c r="B141" i="8"/>
  <c r="B132" i="8"/>
  <c r="B29" i="3"/>
  <c r="B27" i="3"/>
  <c r="B57" i="9"/>
  <c r="B141" i="9"/>
  <c r="B18" i="9"/>
  <c r="B108" i="9"/>
  <c r="S7" i="10"/>
  <c r="S102" i="10"/>
  <c r="S7" i="9"/>
  <c r="S101" i="9"/>
  <c r="B150" i="4"/>
  <c r="E13" i="1"/>
  <c r="S7" i="4"/>
  <c r="S102" i="4"/>
  <c r="S103" i="8"/>
  <c r="B152" i="8"/>
  <c r="B51" i="8"/>
  <c r="B50" i="8"/>
  <c r="B46" i="8"/>
  <c r="B38" i="3"/>
  <c r="B126" i="8"/>
  <c r="B27" i="4"/>
  <c r="B47" i="9"/>
  <c r="B27" i="9"/>
  <c r="B112" i="9"/>
  <c r="B24" i="11"/>
  <c r="B24" i="10"/>
  <c r="B118" i="9"/>
  <c r="B119" i="8"/>
  <c r="B26" i="11"/>
  <c r="B26" i="10"/>
  <c r="B121" i="10"/>
  <c r="B26" i="3"/>
  <c r="B66" i="11"/>
  <c r="B65" i="10"/>
  <c r="B159" i="10"/>
  <c r="B65" i="4"/>
  <c r="B159" i="8"/>
  <c r="B45" i="11"/>
  <c r="B140" i="10"/>
  <c r="B45" i="10"/>
  <c r="B48" i="11"/>
  <c r="B48" i="10"/>
  <c r="B48" i="9"/>
  <c r="B58" i="11"/>
  <c r="B58" i="10"/>
  <c r="B56" i="9"/>
  <c r="B53" i="11"/>
  <c r="B148" i="10"/>
  <c r="B53" i="10"/>
  <c r="B53" i="9"/>
  <c r="O8" i="4"/>
  <c r="O103" i="4"/>
  <c r="B57" i="8"/>
  <c r="B42" i="8"/>
  <c r="B127" i="4"/>
  <c r="B32" i="9"/>
  <c r="L8" i="10"/>
  <c r="L103" i="10"/>
  <c r="L8" i="8"/>
  <c r="L103" i="8"/>
  <c r="N8" i="10"/>
  <c r="N103" i="10"/>
  <c r="N8" i="8"/>
  <c r="N103" i="8"/>
  <c r="R8" i="10"/>
  <c r="R103" i="10"/>
  <c r="R8" i="9"/>
  <c r="R102" i="9"/>
  <c r="R8" i="8"/>
  <c r="R103" i="8"/>
  <c r="B62" i="11"/>
  <c r="B61" i="10"/>
  <c r="B60" i="9"/>
  <c r="B155" i="4"/>
  <c r="B155" i="10"/>
  <c r="G261" i="2"/>
  <c r="D11" i="1"/>
  <c r="S7" i="8"/>
  <c r="S102" i="8"/>
  <c r="S103" i="4"/>
  <c r="B148" i="4"/>
  <c r="B152" i="4"/>
  <c r="B151" i="8"/>
  <c r="B58" i="4"/>
  <c r="B51" i="3"/>
  <c r="B144" i="4"/>
  <c r="B143" i="8"/>
  <c r="B48" i="4"/>
  <c r="B47" i="3"/>
  <c r="B141" i="4"/>
  <c r="B140" i="4"/>
  <c r="B139" i="8"/>
  <c r="B44" i="4"/>
  <c r="B133" i="4"/>
  <c r="B37" i="3"/>
  <c r="B36" i="8"/>
  <c r="B126" i="4"/>
  <c r="B31" i="4"/>
  <c r="B64" i="4"/>
  <c r="B29" i="4"/>
  <c r="B27" i="8"/>
  <c r="B121" i="4"/>
  <c r="B119" i="4"/>
  <c r="B117" i="8"/>
  <c r="B115" i="8"/>
  <c r="B113" i="8"/>
  <c r="B16" i="3"/>
  <c r="B14" i="3"/>
  <c r="B12" i="3"/>
  <c r="B147" i="9"/>
  <c r="B145" i="9"/>
  <c r="B49" i="9"/>
  <c r="B140" i="9"/>
  <c r="B132" i="9"/>
  <c r="B36" i="9"/>
  <c r="B29" i="9"/>
  <c r="B26" i="9"/>
  <c r="B16" i="9"/>
  <c r="E3" i="11"/>
  <c r="E3" i="10"/>
  <c r="E3" i="4"/>
  <c r="B10" i="11"/>
  <c r="B10" i="10"/>
  <c r="B105" i="10"/>
  <c r="E197" i="6"/>
  <c r="B13" i="11"/>
  <c r="B108" i="10"/>
  <c r="B13" i="10"/>
  <c r="B108" i="4"/>
  <c r="B17" i="11"/>
  <c r="B112" i="10"/>
  <c r="B17" i="10"/>
  <c r="B112" i="8"/>
  <c r="B21" i="11"/>
  <c r="B21" i="10"/>
  <c r="B116" i="10"/>
  <c r="B116" i="4"/>
  <c r="B25" i="11"/>
  <c r="B25" i="10"/>
  <c r="B120" i="10"/>
  <c r="B120" i="8"/>
  <c r="B30" i="11"/>
  <c r="B30" i="10"/>
  <c r="B125" i="10"/>
  <c r="B124" i="9"/>
  <c r="B34" i="11"/>
  <c r="B34" i="10"/>
  <c r="B34" i="9"/>
  <c r="B34" i="8"/>
  <c r="B35" i="11"/>
  <c r="B35" i="10"/>
  <c r="B130" i="10"/>
  <c r="B35" i="3"/>
  <c r="B39" i="11"/>
  <c r="B39" i="10"/>
  <c r="B134" i="10"/>
  <c r="B39" i="9"/>
  <c r="B39" i="8"/>
  <c r="B40" i="11"/>
  <c r="B40" i="10"/>
  <c r="B40" i="4"/>
  <c r="B135" i="8"/>
  <c r="B41" i="11"/>
  <c r="B136" i="10"/>
  <c r="B41" i="10"/>
  <c r="B41" i="9"/>
  <c r="B136" i="4"/>
  <c r="Q8" i="4"/>
  <c r="Q103" i="4"/>
  <c r="B61" i="4"/>
  <c r="S102" i="9"/>
  <c r="R8" i="4"/>
  <c r="R103" i="4"/>
  <c r="B42" i="3"/>
  <c r="B127" i="8"/>
  <c r="B136" i="9"/>
  <c r="H8" i="11"/>
  <c r="O8" i="11"/>
  <c r="H8" i="3"/>
  <c r="O8" i="3"/>
  <c r="G8" i="10"/>
  <c r="G103" i="10"/>
  <c r="G8" i="8"/>
  <c r="G103" i="8"/>
  <c r="B56" i="11"/>
  <c r="B149" i="10"/>
  <c r="B56" i="10"/>
  <c r="E199" i="6"/>
  <c r="B56" i="8"/>
  <c r="B63" i="11"/>
  <c r="B62" i="10"/>
  <c r="B156" i="10"/>
  <c r="B155" i="9"/>
  <c r="B63" i="3"/>
  <c r="B143" i="10"/>
  <c r="B22" i="11"/>
  <c r="B22" i="10"/>
  <c r="B117" i="10"/>
  <c r="B22" i="4"/>
  <c r="B117" i="4"/>
  <c r="B50" i="11"/>
  <c r="B145" i="10"/>
  <c r="B50" i="10"/>
  <c r="B50" i="9"/>
  <c r="B51" i="11"/>
  <c r="B51" i="10"/>
  <c r="B32" i="11"/>
  <c r="B32" i="10"/>
  <c r="B32" i="3"/>
  <c r="I8" i="10"/>
  <c r="I103" i="10"/>
  <c r="I8" i="8"/>
  <c r="I103" i="8"/>
  <c r="M8" i="10"/>
  <c r="M103" i="10"/>
  <c r="M8" i="9"/>
  <c r="M102" i="9"/>
  <c r="M8" i="8"/>
  <c r="M103" i="8"/>
  <c r="O8" i="10"/>
  <c r="O103" i="10"/>
  <c r="O8" i="8"/>
  <c r="O103" i="8"/>
  <c r="B57" i="11"/>
  <c r="B57" i="10"/>
  <c r="B150" i="10"/>
  <c r="B57" i="4"/>
  <c r="B150" i="8"/>
  <c r="B146" i="4"/>
  <c r="B37" i="4"/>
  <c r="B31" i="8"/>
  <c r="B22" i="8"/>
  <c r="B18" i="4"/>
  <c r="B127" i="10"/>
  <c r="E2" i="11"/>
  <c r="E2" i="10"/>
  <c r="E4" i="11"/>
  <c r="E4" i="10"/>
  <c r="B11" i="11"/>
  <c r="B106" i="10"/>
  <c r="B11" i="10"/>
  <c r="B15" i="11"/>
  <c r="B15" i="10"/>
  <c r="B110" i="10"/>
  <c r="B19" i="11"/>
  <c r="B114" i="10"/>
  <c r="B19" i="10"/>
  <c r="B23" i="11"/>
  <c r="B23" i="10"/>
  <c r="B118" i="10"/>
  <c r="B28" i="11"/>
  <c r="B28" i="10"/>
  <c r="B64" i="11"/>
  <c r="B63" i="10"/>
  <c r="B33" i="11"/>
  <c r="B33" i="10"/>
  <c r="B128" i="10"/>
  <c r="B43" i="11"/>
  <c r="B43" i="10"/>
  <c r="B138" i="10"/>
  <c r="B60" i="11"/>
  <c r="B60" i="10"/>
  <c r="B52" i="11"/>
  <c r="B52" i="10"/>
  <c r="B67" i="11"/>
  <c r="B160" i="10"/>
  <c r="B66" i="10"/>
  <c r="B55" i="11"/>
  <c r="B55" i="10"/>
  <c r="B147" i="10"/>
  <c r="L8" i="11"/>
  <c r="P8" i="11"/>
  <c r="S8" i="11"/>
  <c r="B54" i="11"/>
  <c r="B61" i="11"/>
  <c r="B54" i="10"/>
  <c r="B154" i="10"/>
  <c r="L8" i="3"/>
  <c r="G263" i="2"/>
  <c r="D19" i="1"/>
  <c r="G265" i="2"/>
  <c r="H11" i="1" s="1"/>
  <c r="G267" i="2"/>
  <c r="H19" i="1" s="1"/>
  <c r="R8" i="3"/>
  <c r="T14" i="3"/>
  <c r="K8" i="3"/>
  <c r="S8" i="9"/>
  <c r="F246" i="2"/>
  <c r="Q29" i="3"/>
  <c r="T16" i="3"/>
  <c r="T41" i="3"/>
  <c r="Q14" i="3"/>
  <c r="T12" i="3"/>
  <c r="S26" i="3"/>
  <c r="P18" i="3"/>
  <c r="P49" i="3"/>
  <c r="S21" i="3"/>
  <c r="T23" i="3"/>
  <c r="S24" i="3"/>
  <c r="S34" i="3"/>
  <c r="S36" i="3"/>
  <c r="S37" i="3"/>
  <c r="T38" i="3"/>
  <c r="T40" i="3"/>
  <c r="T42" i="3"/>
  <c r="T43" i="3"/>
  <c r="T45" i="3"/>
  <c r="T47" i="3"/>
  <c r="Q50" i="3"/>
  <c r="P52" i="3"/>
  <c r="I12" i="3"/>
  <c r="Q65" i="3"/>
  <c r="P17" i="3"/>
  <c r="P66" i="3"/>
  <c r="S27" i="3"/>
  <c r="P48" i="3"/>
  <c r="Q16" i="3"/>
  <c r="N7" i="11"/>
  <c r="R8" i="11"/>
  <c r="P12" i="3"/>
  <c r="S15" i="3"/>
  <c r="T18" i="3"/>
  <c r="T15" i="3"/>
  <c r="P25" i="3"/>
  <c r="P13" i="3"/>
  <c r="P28" i="3"/>
  <c r="P64" i="3"/>
  <c r="P42" i="3"/>
  <c r="P51" i="3"/>
  <c r="Q39" i="3"/>
  <c r="Q34" i="3"/>
  <c r="Q19" i="3"/>
  <c r="Q55" i="3"/>
  <c r="T50" i="3"/>
  <c r="S52" i="3"/>
  <c r="T53" i="3"/>
  <c r="S53" i="3"/>
  <c r="S19" i="3"/>
  <c r="S18" i="3"/>
  <c r="Q48" i="3"/>
  <c r="P65" i="3"/>
  <c r="M14" i="3"/>
  <c r="T51" i="3"/>
  <c r="P15" i="3"/>
  <c r="Q15" i="3"/>
  <c r="S48" i="3"/>
  <c r="T48" i="3"/>
  <c r="S51" i="3"/>
  <c r="T19" i="3"/>
  <c r="M20" i="3"/>
  <c r="M17" i="3"/>
  <c r="L12" i="3"/>
  <c r="L15" i="3"/>
  <c r="L25" i="3"/>
  <c r="M26" i="3"/>
  <c r="L27" i="3"/>
  <c r="M60" i="3"/>
  <c r="M65" i="3"/>
  <c r="L13" i="3"/>
  <c r="M16" i="3"/>
  <c r="L18" i="3"/>
  <c r="L29" i="3"/>
  <c r="M59" i="3"/>
  <c r="S29" i="3"/>
  <c r="Q45" i="3"/>
  <c r="M21" i="3"/>
  <c r="L23" i="3"/>
  <c r="L33" i="3"/>
  <c r="Q20" i="3"/>
  <c r="J17" i="3"/>
  <c r="Q25" i="3"/>
  <c r="S42" i="3"/>
  <c r="P45" i="3"/>
  <c r="S12" i="3"/>
  <c r="M13" i="3"/>
  <c r="T25" i="3"/>
  <c r="S45" i="3"/>
  <c r="P50" i="3"/>
  <c r="M18" i="3"/>
  <c r="L47" i="3"/>
  <c r="M55" i="3"/>
  <c r="T60" i="3"/>
  <c r="P37" i="3"/>
  <c r="T37" i="3"/>
  <c r="T22" i="3"/>
  <c r="P22" i="3"/>
  <c r="S22" i="3"/>
  <c r="Q22" i="3"/>
  <c r="I33" i="3"/>
  <c r="P36" i="3"/>
  <c r="Q36" i="3"/>
  <c r="T39" i="3"/>
  <c r="S39" i="3"/>
  <c r="I46" i="3"/>
  <c r="S47" i="3"/>
  <c r="S35" i="3"/>
  <c r="T35" i="3"/>
  <c r="Q35" i="3"/>
  <c r="J59" i="3"/>
  <c r="J28" i="3"/>
  <c r="I15" i="3"/>
  <c r="P35" i="3"/>
  <c r="I35" i="3"/>
  <c r="L35" i="3"/>
  <c r="T20" i="3"/>
  <c r="I59" i="3"/>
  <c r="S20" i="3"/>
  <c r="Q40" i="3"/>
  <c r="L14" i="3"/>
  <c r="P53" i="3"/>
  <c r="Q53" i="3"/>
  <c r="S54" i="3"/>
  <c r="Q54" i="3"/>
  <c r="T54" i="3"/>
  <c r="P24" i="3"/>
  <c r="Q24" i="3"/>
  <c r="I14" i="3"/>
  <c r="T24" i="3"/>
  <c r="Q47" i="3"/>
  <c r="L26" i="3"/>
  <c r="S49" i="3"/>
  <c r="Q46" i="3"/>
  <c r="P46" i="3"/>
  <c r="S46" i="3"/>
  <c r="L60" i="3"/>
  <c r="M47" i="3"/>
  <c r="P23" i="3"/>
  <c r="Q23" i="3"/>
  <c r="T26" i="3"/>
  <c r="S17" i="3"/>
  <c r="S64" i="3"/>
  <c r="Q64" i="3"/>
  <c r="J66" i="3"/>
  <c r="T65" i="3"/>
  <c r="S65" i="3"/>
  <c r="S66" i="3"/>
  <c r="Q66" i="3"/>
  <c r="T66" i="3"/>
  <c r="I66" i="3"/>
  <c r="I26" i="3"/>
  <c r="J47" i="3"/>
  <c r="J55" i="3"/>
  <c r="I13" i="1"/>
  <c r="I21" i="1"/>
  <c r="I17" i="1"/>
  <c r="E17" i="1"/>
  <c r="E21" i="1"/>
  <c r="Q17" i="3"/>
  <c r="S23" i="3"/>
  <c r="P47" i="3"/>
  <c r="T36" i="3"/>
  <c r="T29" i="3"/>
  <c r="P40" i="3"/>
  <c r="P29" i="3"/>
  <c r="P14" i="3"/>
  <c r="S14" i="3"/>
  <c r="Q51" i="3"/>
  <c r="P41" i="3"/>
  <c r="S40" i="3"/>
  <c r="Q18" i="3"/>
  <c r="P19" i="3"/>
  <c r="T52" i="3"/>
  <c r="S55" i="3"/>
  <c r="P55" i="3"/>
  <c r="I55" i="3"/>
  <c r="I65" i="3"/>
  <c r="Q26" i="3"/>
  <c r="S41" i="3"/>
  <c r="Q49" i="3"/>
  <c r="Q38" i="3"/>
  <c r="I23" i="3"/>
  <c r="S38" i="3"/>
  <c r="I17" i="3"/>
  <c r="J60" i="3"/>
  <c r="Q37" i="3"/>
  <c r="L46" i="3"/>
  <c r="Q12" i="3"/>
  <c r="P16" i="3"/>
  <c r="L65" i="3"/>
  <c r="P26" i="3"/>
  <c r="M23" i="3"/>
  <c r="Q41" i="3"/>
  <c r="Q52" i="3"/>
  <c r="P43" i="3"/>
  <c r="J65" i="3"/>
  <c r="T49" i="3"/>
  <c r="S43" i="3"/>
  <c r="J21" i="3"/>
  <c r="P38" i="3"/>
  <c r="J35" i="3"/>
  <c r="T21" i="3"/>
  <c r="T34" i="3"/>
  <c r="P21" i="3"/>
  <c r="L21" i="3"/>
  <c r="S16" i="3"/>
  <c r="T28" i="3"/>
  <c r="P27" i="3"/>
  <c r="T55" i="3"/>
  <c r="P39" i="3"/>
  <c r="Q27" i="3"/>
  <c r="Q21" i="3"/>
  <c r="S50" i="3"/>
  <c r="T27" i="3"/>
  <c r="Q42" i="3"/>
  <c r="P20" i="3"/>
  <c r="P34" i="3"/>
  <c r="S28" i="3"/>
  <c r="S25" i="3"/>
  <c r="Q28" i="3"/>
  <c r="T13" i="3"/>
  <c r="S13" i="3"/>
  <c r="Q13" i="3"/>
  <c r="M15" i="3"/>
  <c r="M46" i="3"/>
  <c r="M33" i="3"/>
  <c r="L16" i="3"/>
  <c r="M27" i="3"/>
  <c r="T44" i="3"/>
  <c r="S44" i="3"/>
  <c r="L59" i="3"/>
  <c r="J46" i="3"/>
  <c r="J33" i="3"/>
  <c r="L55" i="3"/>
  <c r="L20" i="3"/>
  <c r="M35" i="3"/>
  <c r="L19" i="3"/>
  <c r="M19" i="3"/>
  <c r="I28" i="3"/>
  <c r="M66" i="3"/>
  <c r="L66" i="3"/>
  <c r="M12" i="3"/>
  <c r="M25" i="3"/>
  <c r="M29" i="3"/>
  <c r="J26" i="3"/>
  <c r="I60" i="3"/>
  <c r="J15" i="3"/>
  <c r="J23" i="3"/>
  <c r="M28" i="3"/>
  <c r="L28" i="3"/>
  <c r="I13" i="3"/>
  <c r="J13" i="3"/>
  <c r="I18" i="3"/>
  <c r="J18" i="3"/>
  <c r="S33" i="3"/>
  <c r="Q33" i="3"/>
  <c r="P33" i="3"/>
  <c r="T33" i="3"/>
  <c r="I45" i="3"/>
  <c r="L45" i="3"/>
  <c r="M45" i="3"/>
  <c r="J45" i="3"/>
  <c r="I38" i="3"/>
  <c r="J38" i="3"/>
  <c r="L38" i="3"/>
  <c r="M38" i="3"/>
  <c r="I54" i="3"/>
  <c r="L54" i="3"/>
  <c r="J54" i="3"/>
  <c r="M54" i="3"/>
  <c r="I25" i="3"/>
  <c r="J25" i="3"/>
  <c r="I47" i="3"/>
  <c r="Q43" i="3"/>
  <c r="I50" i="3"/>
  <c r="M50" i="3"/>
  <c r="L50" i="3"/>
  <c r="J50" i="3"/>
  <c r="I51" i="3"/>
  <c r="J51" i="3"/>
  <c r="M51" i="3"/>
  <c r="L51" i="3"/>
  <c r="I36" i="3"/>
  <c r="L36" i="3"/>
  <c r="J36" i="3"/>
  <c r="M36" i="3"/>
  <c r="I34" i="3"/>
  <c r="L34" i="3"/>
  <c r="J34" i="3"/>
  <c r="M34" i="3"/>
  <c r="I52" i="3"/>
  <c r="J52" i="3"/>
  <c r="L52" i="3"/>
  <c r="M52" i="3"/>
  <c r="J61" i="3"/>
  <c r="I61" i="3"/>
  <c r="I29" i="3"/>
  <c r="J29" i="3"/>
  <c r="L40" i="3"/>
  <c r="M40" i="3"/>
  <c r="J40" i="3"/>
  <c r="I40" i="3"/>
  <c r="J16" i="3"/>
  <c r="I16" i="3"/>
  <c r="I43" i="3"/>
  <c r="L64" i="3"/>
  <c r="M64" i="3"/>
  <c r="I64" i="3"/>
  <c r="J64" i="3"/>
  <c r="I19" i="3"/>
  <c r="J19" i="3"/>
  <c r="Q58" i="3"/>
  <c r="P58" i="3"/>
  <c r="S58" i="3"/>
  <c r="T58" i="3"/>
  <c r="L53" i="3"/>
  <c r="M53" i="3"/>
  <c r="I53" i="3"/>
  <c r="J53" i="3"/>
  <c r="I48" i="3"/>
  <c r="L48" i="3"/>
  <c r="M48" i="3"/>
  <c r="J48" i="3"/>
  <c r="I42" i="3"/>
  <c r="M42" i="3"/>
  <c r="L42" i="3"/>
  <c r="J42" i="3"/>
  <c r="P60" i="3"/>
  <c r="Q60" i="3"/>
  <c r="I21" i="3"/>
  <c r="M43" i="3"/>
  <c r="J43" i="3"/>
  <c r="L43" i="3"/>
  <c r="L49" i="3"/>
  <c r="I49" i="3"/>
  <c r="J49" i="3"/>
  <c r="M49" i="3"/>
  <c r="I22" i="3"/>
  <c r="J22" i="3"/>
  <c r="M22" i="3"/>
  <c r="L22" i="3"/>
  <c r="J27" i="3"/>
  <c r="I27" i="3"/>
  <c r="Q44" i="3"/>
  <c r="P44" i="3"/>
  <c r="P59" i="3"/>
  <c r="Q59" i="3"/>
  <c r="T59" i="3"/>
  <c r="S59" i="3"/>
  <c r="J14" i="3"/>
  <c r="I37" i="3"/>
  <c r="J37" i="3"/>
  <c r="L37" i="3"/>
  <c r="M37" i="3"/>
  <c r="J41" i="3"/>
  <c r="I41" i="3"/>
  <c r="L41" i="3"/>
  <c r="M41" i="3"/>
  <c r="M39" i="3"/>
  <c r="I39" i="3"/>
  <c r="J39" i="3"/>
  <c r="L39" i="3"/>
  <c r="I24" i="3"/>
  <c r="L24" i="3"/>
  <c r="M24" i="3"/>
  <c r="J24" i="3"/>
  <c r="M44" i="3"/>
  <c r="I44" i="3"/>
  <c r="J44" i="3"/>
  <c r="L44" i="3"/>
  <c r="I20" i="3"/>
  <c r="J20" i="3"/>
  <c r="J32" i="3"/>
  <c r="I32" i="3"/>
  <c r="L32" i="3"/>
  <c r="M32" i="3"/>
  <c r="J11" i="3"/>
  <c r="M11" i="3"/>
  <c r="I11" i="3"/>
  <c r="L11" i="3"/>
  <c r="I58" i="3"/>
  <c r="L58" i="3"/>
  <c r="J58" i="3"/>
  <c r="M58" i="3"/>
  <c r="J10" i="3"/>
  <c r="M10" i="3"/>
  <c r="L10" i="3"/>
  <c r="I10" i="3"/>
  <c r="T32" i="3"/>
  <c r="P32" i="3"/>
  <c r="S32" i="3"/>
  <c r="Q32" i="3"/>
  <c r="T11" i="3"/>
  <c r="S11" i="3"/>
  <c r="P11" i="3"/>
  <c r="Q11" i="3"/>
  <c r="I56" i="3"/>
  <c r="L31" i="3"/>
  <c r="T10" i="3"/>
  <c r="P10" i="3"/>
  <c r="S10" i="3"/>
  <c r="Q10" i="3"/>
  <c r="J30" i="3"/>
  <c r="M30" i="3"/>
  <c r="L30" i="3"/>
  <c r="I30" i="3"/>
  <c r="L56" i="3"/>
  <c r="M56" i="3"/>
  <c r="J56" i="3"/>
  <c r="Q30" i="3"/>
  <c r="S30" i="3"/>
  <c r="T30" i="3"/>
  <c r="P30" i="3"/>
  <c r="J31" i="3"/>
  <c r="T31" i="3"/>
  <c r="Q31" i="3"/>
  <c r="S31" i="3"/>
  <c r="P31" i="3"/>
  <c r="M31" i="3"/>
  <c r="I31" i="3"/>
  <c r="L57" i="3"/>
  <c r="J57" i="3"/>
  <c r="M57" i="3"/>
  <c r="I57" i="3"/>
  <c r="S57" i="3"/>
  <c r="T57" i="3"/>
  <c r="Q57" i="3"/>
  <c r="P57" i="3"/>
  <c r="T56" i="3"/>
  <c r="S56" i="3"/>
  <c r="Q56" i="3"/>
  <c r="P56" i="3"/>
  <c r="I62" i="3"/>
  <c r="L62" i="3"/>
  <c r="M62" i="3"/>
  <c r="J62" i="3"/>
  <c r="M67" i="3"/>
  <c r="J67" i="3"/>
  <c r="P62" i="3"/>
  <c r="S62" i="3"/>
  <c r="Q62" i="3"/>
  <c r="T62" i="3"/>
  <c r="L67" i="3"/>
  <c r="I67" i="3"/>
  <c r="S63" i="3"/>
  <c r="P63" i="3"/>
  <c r="T63" i="3"/>
  <c r="Q63" i="3"/>
  <c r="Q67" i="3"/>
  <c r="S67" i="3"/>
  <c r="T67" i="3"/>
  <c r="P67" i="3"/>
  <c r="L63" i="3"/>
  <c r="J63" i="3"/>
  <c r="I63" i="3"/>
  <c r="M63" i="3"/>
  <c r="N15" i="11" l="1"/>
  <c r="R29" i="11"/>
  <c r="O51" i="11"/>
  <c r="O29" i="11"/>
  <c r="O19" i="11"/>
  <c r="O47" i="11"/>
  <c r="O54" i="11"/>
  <c r="S8" i="10"/>
  <c r="G266" i="2"/>
  <c r="H15" i="1" s="1"/>
  <c r="G262" i="2"/>
  <c r="D15" i="1" s="1"/>
  <c r="R20" i="11"/>
  <c r="P43" i="8"/>
  <c r="P30" i="8" s="1"/>
  <c r="CU198" i="6" s="1"/>
  <c r="Q32" i="4"/>
  <c r="Q11" i="8"/>
  <c r="Q10" i="8" s="1"/>
  <c r="CV197" i="6" s="1"/>
  <c r="J32" i="4"/>
  <c r="M58" i="8"/>
  <c r="J58" i="4"/>
  <c r="Q43" i="4"/>
  <c r="Q30" i="4" s="1"/>
  <c r="R32" i="4"/>
  <c r="Q138" i="10"/>
  <c r="K32" i="8"/>
  <c r="L32" i="8"/>
  <c r="R43" i="4"/>
  <c r="N21" i="11"/>
  <c r="N22" i="11"/>
  <c r="N23" i="11"/>
  <c r="M32" i="4"/>
  <c r="R17" i="11"/>
  <c r="R13" i="11"/>
  <c r="O41" i="11"/>
  <c r="O37" i="11"/>
  <c r="O33" i="11"/>
  <c r="O34" i="11"/>
  <c r="N58" i="11"/>
  <c r="R10" i="9"/>
  <c r="R59" i="11"/>
  <c r="R60" i="11"/>
  <c r="R64" i="11"/>
  <c r="R55" i="11"/>
  <c r="O38" i="11"/>
  <c r="R25" i="11"/>
  <c r="O46" i="11"/>
  <c r="O52" i="11"/>
  <c r="O45" i="11"/>
  <c r="R54" i="11"/>
  <c r="R65" i="11"/>
  <c r="R66" i="11"/>
  <c r="N51" i="11"/>
  <c r="P51" i="11" s="1"/>
  <c r="N27" i="11"/>
  <c r="N19" i="11"/>
  <c r="O18" i="11"/>
  <c r="O40" i="11"/>
  <c r="O27" i="11"/>
  <c r="O44" i="11"/>
  <c r="O14" i="11"/>
  <c r="O64" i="11"/>
  <c r="N26" i="11"/>
  <c r="O12" i="11"/>
  <c r="N46" i="11"/>
  <c r="N41" i="11"/>
  <c r="N37" i="11"/>
  <c r="N33" i="11"/>
  <c r="N18" i="11"/>
  <c r="N14" i="11"/>
  <c r="O35" i="11"/>
  <c r="R61" i="11"/>
  <c r="R27" i="11"/>
  <c r="R15" i="11"/>
  <c r="S15" i="11" s="1"/>
  <c r="O39" i="11"/>
  <c r="O42" i="11"/>
  <c r="O50" i="11"/>
  <c r="O36" i="11"/>
  <c r="O17" i="11"/>
  <c r="O61" i="11"/>
  <c r="N55" i="11"/>
  <c r="Q55" i="11" s="1"/>
  <c r="N60" i="11"/>
  <c r="S60" i="11" s="1"/>
  <c r="N64" i="11"/>
  <c r="N65" i="11"/>
  <c r="N66" i="11"/>
  <c r="O15" i="11"/>
  <c r="P15" i="11" s="1"/>
  <c r="O49" i="11"/>
  <c r="R53" i="11"/>
  <c r="N53" i="11"/>
  <c r="N49" i="11"/>
  <c r="N45" i="11"/>
  <c r="N40" i="11"/>
  <c r="N36" i="11"/>
  <c r="N29" i="11"/>
  <c r="Q29" i="11" s="1"/>
  <c r="N25" i="11"/>
  <c r="N13" i="11"/>
  <c r="K8" i="11"/>
  <c r="O13" i="11"/>
  <c r="R34" i="11"/>
  <c r="R35" i="11"/>
  <c r="R36" i="11"/>
  <c r="R37" i="11"/>
  <c r="R38" i="11"/>
  <c r="R39" i="11"/>
  <c r="R40" i="11"/>
  <c r="R42" i="11"/>
  <c r="R47" i="11"/>
  <c r="R26" i="11"/>
  <c r="R18" i="11"/>
  <c r="R14" i="11"/>
  <c r="O26" i="11"/>
  <c r="Q26" i="11" s="1"/>
  <c r="O22" i="11"/>
  <c r="O65" i="11"/>
  <c r="O28" i="11"/>
  <c r="O24" i="11"/>
  <c r="O59" i="11"/>
  <c r="O66" i="11"/>
  <c r="N52" i="11"/>
  <c r="N48" i="11"/>
  <c r="N39" i="11"/>
  <c r="T39" i="11" s="1"/>
  <c r="N35" i="11"/>
  <c r="N28" i="11"/>
  <c r="N20" i="11"/>
  <c r="N12" i="11"/>
  <c r="P12" i="11" s="1"/>
  <c r="N61" i="11"/>
  <c r="P43" i="4"/>
  <c r="P30" i="4" s="1"/>
  <c r="DG198" i="6" s="1"/>
  <c r="S17" i="4"/>
  <c r="T17" i="4" s="1"/>
  <c r="H41" i="11"/>
  <c r="S157" i="10"/>
  <c r="T157" i="10" s="1"/>
  <c r="O151" i="10"/>
  <c r="R58" i="8"/>
  <c r="J114" i="9"/>
  <c r="S60" i="8"/>
  <c r="T60" i="8" s="1"/>
  <c r="O115" i="10"/>
  <c r="L151" i="10"/>
  <c r="S44" i="8"/>
  <c r="T44" i="8" s="1"/>
  <c r="S12" i="4"/>
  <c r="T12" i="4" s="1"/>
  <c r="I11" i="4"/>
  <c r="I10" i="4" s="1"/>
  <c r="CZ197" i="6" s="1"/>
  <c r="H49" i="11"/>
  <c r="N138" i="10"/>
  <c r="H22" i="11"/>
  <c r="H53" i="11"/>
  <c r="H60" i="11"/>
  <c r="S123" i="10"/>
  <c r="T123" i="10" s="1"/>
  <c r="S143" i="10"/>
  <c r="T143" i="10" s="1"/>
  <c r="R106" i="10"/>
  <c r="H115" i="10"/>
  <c r="K18" i="11"/>
  <c r="G115" i="10"/>
  <c r="N59" i="11"/>
  <c r="P32" i="9"/>
  <c r="P30" i="9" s="1"/>
  <c r="P31" i="9" s="1"/>
  <c r="H106" i="10"/>
  <c r="S128" i="10"/>
  <c r="T128" i="10" s="1"/>
  <c r="O53" i="11"/>
  <c r="G151" i="10"/>
  <c r="L43" i="4"/>
  <c r="R58" i="4"/>
  <c r="S139" i="8"/>
  <c r="T139" i="8" s="1"/>
  <c r="R151" i="4"/>
  <c r="N150" i="9"/>
  <c r="J137" i="9"/>
  <c r="L105" i="9"/>
  <c r="G150" i="9"/>
  <c r="S14" i="9"/>
  <c r="T14" i="9" s="1"/>
  <c r="S18" i="9"/>
  <c r="T18" i="9" s="1"/>
  <c r="S14" i="4"/>
  <c r="T14" i="4" s="1"/>
  <c r="P11" i="4"/>
  <c r="P10" i="4" s="1"/>
  <c r="DG197" i="6" s="1"/>
  <c r="H27" i="11"/>
  <c r="S159" i="8"/>
  <c r="T159" i="8" s="1"/>
  <c r="S41" i="8"/>
  <c r="T41" i="8" s="1"/>
  <c r="S28" i="9"/>
  <c r="T28" i="9" s="1"/>
  <c r="K19" i="11"/>
  <c r="L11" i="4"/>
  <c r="L10" i="4" s="1"/>
  <c r="DC197" i="6" s="1"/>
  <c r="O11" i="4"/>
  <c r="O10" i="4" s="1"/>
  <c r="DF197" i="6" s="1"/>
  <c r="Q11" i="4"/>
  <c r="Q10" i="4" s="1"/>
  <c r="DH197" i="6" s="1"/>
  <c r="K151" i="10"/>
  <c r="I138" i="10"/>
  <c r="P138" i="10"/>
  <c r="S113" i="10"/>
  <c r="T113" i="10" s="1"/>
  <c r="H16" i="11"/>
  <c r="I106" i="10"/>
  <c r="H52" i="11"/>
  <c r="P127" i="10"/>
  <c r="P115" i="10"/>
  <c r="S114" i="10"/>
  <c r="T114" i="10" s="1"/>
  <c r="R138" i="10"/>
  <c r="H127" i="10"/>
  <c r="L115" i="10"/>
  <c r="S117" i="10"/>
  <c r="T117" i="10" s="1"/>
  <c r="N106" i="10"/>
  <c r="R151" i="10"/>
  <c r="R127" i="10"/>
  <c r="N115" i="10"/>
  <c r="J138" i="10"/>
  <c r="H138" i="10"/>
  <c r="H28" i="11"/>
  <c r="J115" i="10"/>
  <c r="S154" i="10"/>
  <c r="T154" i="10" s="1"/>
  <c r="S18" i="4"/>
  <c r="T18" i="4" s="1"/>
  <c r="S54" i="8"/>
  <c r="T54" i="8" s="1"/>
  <c r="H36" i="11"/>
  <c r="M150" i="9"/>
  <c r="S36" i="8"/>
  <c r="T36" i="8" s="1"/>
  <c r="S133" i="10"/>
  <c r="T133" i="10" s="1"/>
  <c r="H50" i="11"/>
  <c r="O23" i="11"/>
  <c r="K137" i="9"/>
  <c r="I114" i="9"/>
  <c r="R150" i="9"/>
  <c r="H150" i="9"/>
  <c r="L137" i="9"/>
  <c r="R114" i="9"/>
  <c r="P151" i="4"/>
  <c r="S21" i="9"/>
  <c r="T21" i="9" s="1"/>
  <c r="S26" i="9"/>
  <c r="T26" i="9" s="1"/>
  <c r="Q56" i="9"/>
  <c r="Q106" i="10"/>
  <c r="M138" i="10"/>
  <c r="P151" i="10"/>
  <c r="I151" i="10"/>
  <c r="R137" i="9"/>
  <c r="R19" i="11"/>
  <c r="H151" i="4"/>
  <c r="H48" i="11"/>
  <c r="S24" i="4"/>
  <c r="T24" i="4" s="1"/>
  <c r="I151" i="8"/>
  <c r="N151" i="8"/>
  <c r="M127" i="8"/>
  <c r="P138" i="8"/>
  <c r="I115" i="4"/>
  <c r="G127" i="4"/>
  <c r="I43" i="4"/>
  <c r="I30" i="4" s="1"/>
  <c r="H43" i="4"/>
  <c r="K11" i="8"/>
  <c r="K10" i="8" s="1"/>
  <c r="CP197" i="6" s="1"/>
  <c r="H32" i="9"/>
  <c r="H30" i="9" s="1"/>
  <c r="H31" i="9" s="1"/>
  <c r="L32" i="9"/>
  <c r="L30" i="9" s="1"/>
  <c r="L31" i="9" s="1"/>
  <c r="J56" i="9"/>
  <c r="N56" i="9"/>
  <c r="S50" i="8"/>
  <c r="T50" i="8" s="1"/>
  <c r="S19" i="4"/>
  <c r="T19" i="4" s="1"/>
  <c r="K127" i="10"/>
  <c r="I115" i="10"/>
  <c r="H64" i="11"/>
  <c r="G47" i="11"/>
  <c r="H11" i="4"/>
  <c r="H10" i="4" s="1"/>
  <c r="CY197" i="6" s="1"/>
  <c r="S147" i="10"/>
  <c r="T147" i="10" s="1"/>
  <c r="H37" i="11"/>
  <c r="O127" i="10"/>
  <c r="S142" i="10"/>
  <c r="T142" i="10" s="1"/>
  <c r="O60" i="11"/>
  <c r="S153" i="10"/>
  <c r="T153" i="10" s="1"/>
  <c r="S33" i="9"/>
  <c r="T33" i="9" s="1"/>
  <c r="S131" i="10"/>
  <c r="T131" i="10" s="1"/>
  <c r="S137" i="10"/>
  <c r="T137" i="10" s="1"/>
  <c r="H39" i="11"/>
  <c r="K14" i="11"/>
  <c r="I138" i="8"/>
  <c r="K115" i="8"/>
  <c r="S134" i="8"/>
  <c r="T134" i="8" s="1"/>
  <c r="G138" i="4"/>
  <c r="O138" i="4"/>
  <c r="P106" i="4"/>
  <c r="G114" i="9"/>
  <c r="M114" i="9"/>
  <c r="H32" i="4"/>
  <c r="S112" i="9"/>
  <c r="T112" i="9" s="1"/>
  <c r="H43" i="8"/>
  <c r="H30" i="8" s="1"/>
  <c r="L43" i="8"/>
  <c r="G43" i="8"/>
  <c r="G30" i="8" s="1"/>
  <c r="S46" i="8"/>
  <c r="T46" i="8" s="1"/>
  <c r="S53" i="8"/>
  <c r="T53" i="8" s="1"/>
  <c r="S63" i="8"/>
  <c r="T63" i="8" s="1"/>
  <c r="S64" i="8"/>
  <c r="T64" i="8" s="1"/>
  <c r="S65" i="8"/>
  <c r="T65" i="8" s="1"/>
  <c r="S16" i="9"/>
  <c r="T16" i="9" s="1"/>
  <c r="S20" i="9"/>
  <c r="T20" i="9" s="1"/>
  <c r="S22" i="9"/>
  <c r="T22" i="9" s="1"/>
  <c r="S23" i="9"/>
  <c r="T23" i="9" s="1"/>
  <c r="S25" i="9"/>
  <c r="T25" i="9" s="1"/>
  <c r="S27" i="9"/>
  <c r="T27" i="9" s="1"/>
  <c r="S29" i="9"/>
  <c r="T29" i="9" s="1"/>
  <c r="N32" i="9"/>
  <c r="H56" i="9"/>
  <c r="S55" i="4"/>
  <c r="T55" i="4" s="1"/>
  <c r="K17" i="11"/>
  <c r="S13" i="4"/>
  <c r="T13" i="4" s="1"/>
  <c r="N11" i="4"/>
  <c r="N10" i="4" s="1"/>
  <c r="DE197" i="6" s="1"/>
  <c r="R11" i="4"/>
  <c r="R10" i="4" s="1"/>
  <c r="DI197" i="6" s="1"/>
  <c r="M106" i="10"/>
  <c r="H47" i="11"/>
  <c r="H35" i="11"/>
  <c r="H33" i="11"/>
  <c r="N127" i="10"/>
  <c r="H44" i="11"/>
  <c r="O138" i="10"/>
  <c r="M127" i="10"/>
  <c r="S129" i="10"/>
  <c r="T129" i="10" s="1"/>
  <c r="R115" i="10"/>
  <c r="H19" i="11"/>
  <c r="M151" i="10"/>
  <c r="N151" i="10"/>
  <c r="O106" i="10"/>
  <c r="K106" i="10"/>
  <c r="K150" i="9"/>
  <c r="I11" i="9"/>
  <c r="I10" i="9" s="1"/>
  <c r="M11" i="9"/>
  <c r="M10" i="9" s="1"/>
  <c r="L11" i="10"/>
  <c r="L10" i="10" s="1"/>
  <c r="I32" i="10"/>
  <c r="H32" i="10"/>
  <c r="S37" i="10"/>
  <c r="T37" i="10" s="1"/>
  <c r="G41" i="11"/>
  <c r="O43" i="10"/>
  <c r="G46" i="11"/>
  <c r="G66" i="11"/>
  <c r="Q127" i="10"/>
  <c r="S107" i="10"/>
  <c r="T107" i="10" s="1"/>
  <c r="H13" i="11"/>
  <c r="L106" i="10"/>
  <c r="H15" i="11"/>
  <c r="S112" i="10"/>
  <c r="T112" i="10" s="1"/>
  <c r="M115" i="10"/>
  <c r="H25" i="11"/>
  <c r="S124" i="10"/>
  <c r="T124" i="10" s="1"/>
  <c r="S136" i="10"/>
  <c r="T136" i="10" s="1"/>
  <c r="S145" i="10"/>
  <c r="T145" i="10" s="1"/>
  <c r="J151" i="10"/>
  <c r="H66" i="11"/>
  <c r="S136" i="8"/>
  <c r="T136" i="8" s="1"/>
  <c r="P127" i="8"/>
  <c r="K138" i="4"/>
  <c r="G127" i="8"/>
  <c r="S17" i="10"/>
  <c r="T17" i="10" s="1"/>
  <c r="G24" i="11"/>
  <c r="G25" i="11"/>
  <c r="G26" i="11"/>
  <c r="S40" i="10"/>
  <c r="T40" i="10" s="1"/>
  <c r="S45" i="10"/>
  <c r="T45" i="10" s="1"/>
  <c r="G55" i="11"/>
  <c r="G65" i="11"/>
  <c r="G38" i="11"/>
  <c r="S34" i="10"/>
  <c r="T34" i="10" s="1"/>
  <c r="H29" i="11"/>
  <c r="H23" i="11"/>
  <c r="S109" i="10"/>
  <c r="T109" i="10" s="1"/>
  <c r="J127" i="10"/>
  <c r="S130" i="4"/>
  <c r="T130" i="4" s="1"/>
  <c r="S110" i="10"/>
  <c r="T110" i="10" s="1"/>
  <c r="P106" i="10"/>
  <c r="G151" i="4"/>
  <c r="S152" i="10"/>
  <c r="T152" i="10" s="1"/>
  <c r="S159" i="10"/>
  <c r="T159" i="10" s="1"/>
  <c r="S122" i="10"/>
  <c r="T122" i="10" s="1"/>
  <c r="K53" i="11"/>
  <c r="N16" i="11"/>
  <c r="G16" i="11"/>
  <c r="S113" i="4"/>
  <c r="T113" i="4" s="1"/>
  <c r="S141" i="8"/>
  <c r="T141" i="8" s="1"/>
  <c r="G11" i="10"/>
  <c r="S53" i="4"/>
  <c r="T53" i="4" s="1"/>
  <c r="O127" i="4"/>
  <c r="S41" i="4"/>
  <c r="T41" i="4" s="1"/>
  <c r="R41" i="11"/>
  <c r="S134" i="10"/>
  <c r="T134" i="10" s="1"/>
  <c r="S34" i="4"/>
  <c r="T34" i="4" s="1"/>
  <c r="S35" i="4"/>
  <c r="T35" i="4" s="1"/>
  <c r="S37" i="4"/>
  <c r="T37" i="4" s="1"/>
  <c r="K38" i="11"/>
  <c r="K41" i="11"/>
  <c r="S42" i="4"/>
  <c r="T42" i="4" s="1"/>
  <c r="S48" i="4"/>
  <c r="T48" i="4" s="1"/>
  <c r="S63" i="4"/>
  <c r="T63" i="4" s="1"/>
  <c r="O151" i="8"/>
  <c r="G151" i="8"/>
  <c r="S145" i="8"/>
  <c r="T145" i="8" s="1"/>
  <c r="S144" i="8"/>
  <c r="T144" i="8" s="1"/>
  <c r="P151" i="8"/>
  <c r="Q138" i="8"/>
  <c r="K127" i="8"/>
  <c r="S119" i="8"/>
  <c r="T119" i="8" s="1"/>
  <c r="M115" i="8"/>
  <c r="S110" i="8"/>
  <c r="T110" i="8" s="1"/>
  <c r="S108" i="8"/>
  <c r="T108" i="8" s="1"/>
  <c r="N138" i="8"/>
  <c r="O127" i="8"/>
  <c r="N138" i="4"/>
  <c r="J138" i="4"/>
  <c r="L106" i="8"/>
  <c r="S111" i="8"/>
  <c r="T111" i="8" s="1"/>
  <c r="L115" i="8"/>
  <c r="S120" i="8"/>
  <c r="T120" i="8" s="1"/>
  <c r="L127" i="8"/>
  <c r="K115" i="4"/>
  <c r="S119" i="4"/>
  <c r="T119" i="4" s="1"/>
  <c r="O115" i="4"/>
  <c r="S123" i="4"/>
  <c r="T123" i="4" s="1"/>
  <c r="M127" i="4"/>
  <c r="S134" i="4"/>
  <c r="T134" i="4" s="1"/>
  <c r="Q138" i="4"/>
  <c r="M138" i="4"/>
  <c r="N106" i="8"/>
  <c r="R106" i="8"/>
  <c r="N115" i="8"/>
  <c r="R115" i="8"/>
  <c r="S143" i="9"/>
  <c r="T143" i="9" s="1"/>
  <c r="N115" i="4"/>
  <c r="P115" i="4"/>
  <c r="S116" i="4"/>
  <c r="T116" i="4" s="1"/>
  <c r="N106" i="4"/>
  <c r="M106" i="4"/>
  <c r="S111" i="4"/>
  <c r="T111" i="4" s="1"/>
  <c r="S158" i="4"/>
  <c r="T158" i="4" s="1"/>
  <c r="O151" i="4"/>
  <c r="M151" i="4"/>
  <c r="Q151" i="4"/>
  <c r="N151" i="4"/>
  <c r="M115" i="4"/>
  <c r="S119" i="9"/>
  <c r="T119" i="9" s="1"/>
  <c r="S121" i="9"/>
  <c r="T121" i="9" s="1"/>
  <c r="M137" i="9"/>
  <c r="O114" i="9"/>
  <c r="I105" i="9"/>
  <c r="O126" i="9"/>
  <c r="M126" i="9"/>
  <c r="M124" i="9" s="1"/>
  <c r="M125" i="9" s="1"/>
  <c r="Q137" i="9"/>
  <c r="S113" i="9"/>
  <c r="T113" i="9" s="1"/>
  <c r="S156" i="9"/>
  <c r="T156" i="9" s="1"/>
  <c r="L150" i="9"/>
  <c r="P114" i="9"/>
  <c r="R126" i="9"/>
  <c r="S134" i="9"/>
  <c r="T134" i="9" s="1"/>
  <c r="S139" i="9"/>
  <c r="T139" i="9" s="1"/>
  <c r="P137" i="9"/>
  <c r="L126" i="9"/>
  <c r="P105" i="9"/>
  <c r="S132" i="9"/>
  <c r="T132" i="9" s="1"/>
  <c r="O150" i="9"/>
  <c r="L114" i="9"/>
  <c r="J105" i="9"/>
  <c r="G18" i="11"/>
  <c r="R43" i="10"/>
  <c r="S118" i="10"/>
  <c r="T118" i="10" s="1"/>
  <c r="H12" i="11"/>
  <c r="J106" i="10"/>
  <c r="H42" i="11"/>
  <c r="H38" i="11"/>
  <c r="G127" i="10"/>
  <c r="S120" i="10"/>
  <c r="T120" i="10" s="1"/>
  <c r="H26" i="11"/>
  <c r="S158" i="10"/>
  <c r="T158" i="10" s="1"/>
  <c r="S111" i="10"/>
  <c r="T111" i="10" s="1"/>
  <c r="G106" i="10"/>
  <c r="O48" i="11"/>
  <c r="G138" i="10"/>
  <c r="M11" i="4"/>
  <c r="M10" i="4" s="1"/>
  <c r="DD197" i="6" s="1"/>
  <c r="K20" i="11"/>
  <c r="S20" i="4"/>
  <c r="T20" i="4" s="1"/>
  <c r="S132" i="10"/>
  <c r="T132" i="10" s="1"/>
  <c r="I127" i="10"/>
  <c r="S135" i="10"/>
  <c r="T135" i="10" s="1"/>
  <c r="H21" i="11"/>
  <c r="S116" i="10"/>
  <c r="T116" i="10" s="1"/>
  <c r="H46" i="11"/>
  <c r="L138" i="10"/>
  <c r="S141" i="10"/>
  <c r="T141" i="10" s="1"/>
  <c r="S108" i="10"/>
  <c r="T108" i="10" s="1"/>
  <c r="S121" i="10"/>
  <c r="T121" i="10" s="1"/>
  <c r="S139" i="10"/>
  <c r="T139" i="10" s="1"/>
  <c r="S130" i="10"/>
  <c r="T130" i="10" s="1"/>
  <c r="K138" i="10"/>
  <c r="O21" i="11"/>
  <c r="H40" i="11"/>
  <c r="O16" i="11"/>
  <c r="O25" i="11"/>
  <c r="H65" i="11"/>
  <c r="K13" i="11"/>
  <c r="S33" i="10"/>
  <c r="T33" i="10" s="1"/>
  <c r="S50" i="10"/>
  <c r="T50" i="10" s="1"/>
  <c r="S44" i="10"/>
  <c r="T44" i="10" s="1"/>
  <c r="G17" i="11"/>
  <c r="N17" i="11"/>
  <c r="S15" i="9"/>
  <c r="T15" i="9" s="1"/>
  <c r="S17" i="9"/>
  <c r="T17" i="9" s="1"/>
  <c r="S19" i="9"/>
  <c r="T19" i="9" s="1"/>
  <c r="Q115" i="10"/>
  <c r="N11" i="8"/>
  <c r="N10" i="8" s="1"/>
  <c r="CS197" i="6" s="1"/>
  <c r="S15" i="8"/>
  <c r="T15" i="8" s="1"/>
  <c r="S16" i="8"/>
  <c r="T16" i="8" s="1"/>
  <c r="S19" i="8"/>
  <c r="T19" i="8" s="1"/>
  <c r="S22" i="8"/>
  <c r="T22" i="8" s="1"/>
  <c r="S23" i="8"/>
  <c r="T23" i="8" s="1"/>
  <c r="S26" i="8"/>
  <c r="T26" i="8" s="1"/>
  <c r="S29" i="8"/>
  <c r="T29" i="8" s="1"/>
  <c r="R30" i="8"/>
  <c r="S39" i="8"/>
  <c r="T39" i="8" s="1"/>
  <c r="Q151" i="10"/>
  <c r="N44" i="11"/>
  <c r="Q43" i="8"/>
  <c r="Q30" i="8" s="1"/>
  <c r="Q31" i="8" s="1"/>
  <c r="Q58" i="8"/>
  <c r="O32" i="9"/>
  <c r="O30" i="9" s="1"/>
  <c r="O31" i="9" s="1"/>
  <c r="S37" i="9"/>
  <c r="T37" i="9" s="1"/>
  <c r="S38" i="9"/>
  <c r="T38" i="9" s="1"/>
  <c r="S41" i="9"/>
  <c r="T41" i="9" s="1"/>
  <c r="S46" i="9"/>
  <c r="T46" i="9" s="1"/>
  <c r="S47" i="9"/>
  <c r="T47" i="9" s="1"/>
  <c r="S48" i="9"/>
  <c r="T48" i="9" s="1"/>
  <c r="S50" i="9"/>
  <c r="T50" i="9" s="1"/>
  <c r="S51" i="9"/>
  <c r="T51" i="9" s="1"/>
  <c r="S52" i="9"/>
  <c r="T52" i="9" s="1"/>
  <c r="S59" i="9"/>
  <c r="T59" i="9" s="1"/>
  <c r="S62" i="9"/>
  <c r="T62" i="9" s="1"/>
  <c r="S63" i="9"/>
  <c r="T63" i="9" s="1"/>
  <c r="S55" i="8"/>
  <c r="T55" i="8" s="1"/>
  <c r="K28" i="11"/>
  <c r="S26" i="4"/>
  <c r="T26" i="4" s="1"/>
  <c r="K29" i="11"/>
  <c r="J11" i="4"/>
  <c r="J10" i="4" s="1"/>
  <c r="K11" i="4"/>
  <c r="K10" i="4" s="1"/>
  <c r="DB197" i="6" s="1"/>
  <c r="H151" i="10"/>
  <c r="S148" i="10"/>
  <c r="T148" i="10" s="1"/>
  <c r="S144" i="10"/>
  <c r="T144" i="10" s="1"/>
  <c r="H45" i="11"/>
  <c r="H18" i="11"/>
  <c r="H11" i="10"/>
  <c r="H10" i="10" s="1"/>
  <c r="P11" i="10"/>
  <c r="P10" i="10" s="1"/>
  <c r="I11" i="10"/>
  <c r="I10" i="10" s="1"/>
  <c r="N11" i="10"/>
  <c r="N10" i="10" s="1"/>
  <c r="R11" i="10"/>
  <c r="R10" i="10" s="1"/>
  <c r="S15" i="10"/>
  <c r="T15" i="10" s="1"/>
  <c r="O11" i="10"/>
  <c r="O10" i="10" s="1"/>
  <c r="S18" i="10"/>
  <c r="T18" i="10" s="1"/>
  <c r="G22" i="11"/>
  <c r="S23" i="10"/>
  <c r="T23" i="10" s="1"/>
  <c r="S24" i="10"/>
  <c r="T24" i="10" s="1"/>
  <c r="S25" i="10"/>
  <c r="T25" i="10" s="1"/>
  <c r="S26" i="10"/>
  <c r="T26" i="10" s="1"/>
  <c r="G29" i="11"/>
  <c r="J32" i="10"/>
  <c r="N32" i="10"/>
  <c r="R32" i="10"/>
  <c r="K32" i="10"/>
  <c r="O32" i="10"/>
  <c r="G35" i="11"/>
  <c r="L32" i="10"/>
  <c r="P32" i="10"/>
  <c r="S36" i="10"/>
  <c r="T36" i="10" s="1"/>
  <c r="M32" i="10"/>
  <c r="Q32" i="10"/>
  <c r="G37" i="11"/>
  <c r="G40" i="11"/>
  <c r="G44" i="11"/>
  <c r="L43" i="10"/>
  <c r="P43" i="10"/>
  <c r="M43" i="10"/>
  <c r="Q43" i="10"/>
  <c r="J43" i="10"/>
  <c r="N43" i="10"/>
  <c r="K43" i="10"/>
  <c r="G48" i="11"/>
  <c r="S49" i="10"/>
  <c r="T49" i="10" s="1"/>
  <c r="S52" i="10"/>
  <c r="T52" i="10" s="1"/>
  <c r="G53" i="11"/>
  <c r="S55" i="10"/>
  <c r="T55" i="10" s="1"/>
  <c r="S63" i="10"/>
  <c r="T63" i="10" s="1"/>
  <c r="G54" i="11"/>
  <c r="Q150" i="9"/>
  <c r="S140" i="9"/>
  <c r="T140" i="9" s="1"/>
  <c r="K105" i="9"/>
  <c r="P126" i="9"/>
  <c r="S153" i="9"/>
  <c r="T153" i="9" s="1"/>
  <c r="K43" i="8"/>
  <c r="O43" i="8"/>
  <c r="O30" i="8" s="1"/>
  <c r="N43" i="8"/>
  <c r="N30" i="8" s="1"/>
  <c r="S52" i="8"/>
  <c r="T52" i="8" s="1"/>
  <c r="I32" i="9"/>
  <c r="I30" i="9" s="1"/>
  <c r="I31" i="9" s="1"/>
  <c r="H51" i="11"/>
  <c r="H17" i="11"/>
  <c r="H14" i="11"/>
  <c r="H43" i="10"/>
  <c r="R21" i="11"/>
  <c r="K21" i="11"/>
  <c r="S21" i="4"/>
  <c r="T21" i="4" s="1"/>
  <c r="N32" i="4"/>
  <c r="K40" i="11"/>
  <c r="M58" i="4"/>
  <c r="K65" i="11"/>
  <c r="S64" i="4"/>
  <c r="T64" i="4" s="1"/>
  <c r="S65" i="4"/>
  <c r="T65" i="4" s="1"/>
  <c r="K66" i="11"/>
  <c r="S158" i="8"/>
  <c r="T158" i="8" s="1"/>
  <c r="S153" i="8"/>
  <c r="T153" i="8" s="1"/>
  <c r="H151" i="8"/>
  <c r="S146" i="8"/>
  <c r="T146" i="8" s="1"/>
  <c r="H138" i="8"/>
  <c r="S142" i="8"/>
  <c r="T142" i="8" s="1"/>
  <c r="S123" i="8"/>
  <c r="T123" i="8" s="1"/>
  <c r="S114" i="8"/>
  <c r="T114" i="8" s="1"/>
  <c r="J138" i="8"/>
  <c r="S135" i="8"/>
  <c r="T135" i="8" s="1"/>
  <c r="S107" i="8"/>
  <c r="T107" i="8" s="1"/>
  <c r="H106" i="8"/>
  <c r="S124" i="8"/>
  <c r="T124" i="8" s="1"/>
  <c r="S109" i="8"/>
  <c r="T109" i="8" s="1"/>
  <c r="S121" i="4"/>
  <c r="T121" i="4" s="1"/>
  <c r="S129" i="4"/>
  <c r="T129" i="4" s="1"/>
  <c r="I127" i="4"/>
  <c r="S139" i="4"/>
  <c r="T139" i="4" s="1"/>
  <c r="I138" i="4"/>
  <c r="R127" i="8"/>
  <c r="S146" i="4"/>
  <c r="T146" i="4" s="1"/>
  <c r="S114" i="4"/>
  <c r="T114" i="4" s="1"/>
  <c r="S152" i="4"/>
  <c r="T152" i="4" s="1"/>
  <c r="I151" i="4"/>
  <c r="H127" i="4"/>
  <c r="L151" i="4"/>
  <c r="G105" i="9"/>
  <c r="N137" i="9"/>
  <c r="R46" i="11"/>
  <c r="S46" i="4"/>
  <c r="T46" i="4" s="1"/>
  <c r="S51" i="4"/>
  <c r="T51" i="4" s="1"/>
  <c r="S52" i="4"/>
  <c r="T52" i="4" s="1"/>
  <c r="M151" i="8"/>
  <c r="S148" i="8"/>
  <c r="T148" i="8" s="1"/>
  <c r="R151" i="8"/>
  <c r="S128" i="8"/>
  <c r="T128" i="8" s="1"/>
  <c r="O115" i="8"/>
  <c r="G106" i="8"/>
  <c r="L138" i="8"/>
  <c r="H127" i="8"/>
  <c r="S144" i="4"/>
  <c r="T144" i="4" s="1"/>
  <c r="Q106" i="8"/>
  <c r="P106" i="8"/>
  <c r="S131" i="8"/>
  <c r="T131" i="8" s="1"/>
  <c r="K127" i="4"/>
  <c r="J115" i="4"/>
  <c r="I106" i="4"/>
  <c r="P138" i="4"/>
  <c r="Q115" i="4"/>
  <c r="R106" i="4"/>
  <c r="S123" i="9"/>
  <c r="T123" i="9" s="1"/>
  <c r="K114" i="9"/>
  <c r="H126" i="9"/>
  <c r="S120" i="9"/>
  <c r="T120" i="9" s="1"/>
  <c r="S145" i="9"/>
  <c r="T145" i="9" s="1"/>
  <c r="K126" i="9"/>
  <c r="S118" i="9"/>
  <c r="T118" i="9" s="1"/>
  <c r="N105" i="9"/>
  <c r="S129" i="9"/>
  <c r="T129" i="9" s="1"/>
  <c r="S144" i="9"/>
  <c r="T144" i="9" s="1"/>
  <c r="R105" i="9"/>
  <c r="G126" i="9"/>
  <c r="S110" i="4"/>
  <c r="T110" i="4" s="1"/>
  <c r="S47" i="4"/>
  <c r="T47" i="4" s="1"/>
  <c r="S140" i="8"/>
  <c r="T140" i="8" s="1"/>
  <c r="S129" i="8"/>
  <c r="T129" i="8" s="1"/>
  <c r="J127" i="4"/>
  <c r="H115" i="8"/>
  <c r="S116" i="8"/>
  <c r="T116" i="8" s="1"/>
  <c r="S118" i="4"/>
  <c r="T118" i="4" s="1"/>
  <c r="P150" i="9"/>
  <c r="S130" i="9"/>
  <c r="T130" i="9" s="1"/>
  <c r="H105" i="9"/>
  <c r="S106" i="9"/>
  <c r="T106" i="9" s="1"/>
  <c r="S40" i="4"/>
  <c r="T40" i="4" s="1"/>
  <c r="S147" i="8"/>
  <c r="T147" i="8" s="1"/>
  <c r="I115" i="8"/>
  <c r="S132" i="8"/>
  <c r="T132" i="8" s="1"/>
  <c r="G115" i="4"/>
  <c r="K106" i="4"/>
  <c r="L106" i="4"/>
  <c r="O106" i="4"/>
  <c r="S35" i="8"/>
  <c r="T35" i="8" s="1"/>
  <c r="S37" i="8"/>
  <c r="T37" i="8" s="1"/>
  <c r="S40" i="8"/>
  <c r="T40" i="8" s="1"/>
  <c r="S36" i="4"/>
  <c r="T36" i="4" s="1"/>
  <c r="S157" i="8"/>
  <c r="T157" i="8" s="1"/>
  <c r="S136" i="4"/>
  <c r="T136" i="4" s="1"/>
  <c r="S143" i="4"/>
  <c r="T143" i="4" s="1"/>
  <c r="S141" i="4"/>
  <c r="T141" i="4" s="1"/>
  <c r="S151" i="9"/>
  <c r="T151" i="9" s="1"/>
  <c r="I150" i="9"/>
  <c r="S141" i="9"/>
  <c r="T141" i="9" s="1"/>
  <c r="S115" i="9"/>
  <c r="T115" i="9" s="1"/>
  <c r="H114" i="9"/>
  <c r="R44" i="11"/>
  <c r="S44" i="4"/>
  <c r="T44" i="4" s="1"/>
  <c r="O43" i="4"/>
  <c r="O30" i="4" s="1"/>
  <c r="J151" i="8"/>
  <c r="S121" i="8"/>
  <c r="T121" i="8" s="1"/>
  <c r="S118" i="8"/>
  <c r="T118" i="8" s="1"/>
  <c r="M106" i="8"/>
  <c r="S137" i="4"/>
  <c r="T137" i="4" s="1"/>
  <c r="S140" i="4"/>
  <c r="T140" i="4" s="1"/>
  <c r="H106" i="4"/>
  <c r="I126" i="9"/>
  <c r="S127" i="9"/>
  <c r="T127" i="9" s="1"/>
  <c r="S152" i="9"/>
  <c r="T152" i="9" s="1"/>
  <c r="J150" i="9"/>
  <c r="S108" i="9"/>
  <c r="T108" i="9" s="1"/>
  <c r="S35" i="9"/>
  <c r="T35" i="9" s="1"/>
  <c r="S36" i="9"/>
  <c r="T36" i="9" s="1"/>
  <c r="S40" i="9"/>
  <c r="T40" i="9" s="1"/>
  <c r="S49" i="9"/>
  <c r="T49" i="9" s="1"/>
  <c r="S53" i="9"/>
  <c r="T53" i="9" s="1"/>
  <c r="I56" i="9"/>
  <c r="S58" i="9"/>
  <c r="T58" i="9" s="1"/>
  <c r="S64" i="9"/>
  <c r="T64" i="9" s="1"/>
  <c r="S16" i="4"/>
  <c r="T16" i="4" s="1"/>
  <c r="R16" i="11"/>
  <c r="R12" i="11"/>
  <c r="K12" i="11"/>
  <c r="G11" i="4"/>
  <c r="S29" i="4"/>
  <c r="T29" i="4" s="1"/>
  <c r="S45" i="8"/>
  <c r="T45" i="8" s="1"/>
  <c r="S47" i="8"/>
  <c r="T47" i="8" s="1"/>
  <c r="S48" i="8"/>
  <c r="T48" i="8" s="1"/>
  <c r="S49" i="8"/>
  <c r="T49" i="8" s="1"/>
  <c r="S51" i="8"/>
  <c r="T51" i="8" s="1"/>
  <c r="Q54" i="9"/>
  <c r="Q31" i="9"/>
  <c r="S28" i="4"/>
  <c r="T28" i="4" s="1"/>
  <c r="K16" i="11"/>
  <c r="S34" i="8"/>
  <c r="T34" i="8" s="1"/>
  <c r="S38" i="8"/>
  <c r="T38" i="8" s="1"/>
  <c r="N43" i="9"/>
  <c r="K27" i="11"/>
  <c r="S27" i="4"/>
  <c r="T27" i="4" s="1"/>
  <c r="S42" i="8"/>
  <c r="T42" i="8" s="1"/>
  <c r="K25" i="11"/>
  <c r="S25" i="4"/>
  <c r="T25" i="4" s="1"/>
  <c r="K15" i="11"/>
  <c r="S15" i="4"/>
  <c r="T15" i="4" s="1"/>
  <c r="R28" i="11"/>
  <c r="J43" i="4"/>
  <c r="S140" i="10"/>
  <c r="T140" i="10" s="1"/>
  <c r="J58" i="8"/>
  <c r="S59" i="8"/>
  <c r="T59" i="8" s="1"/>
  <c r="K58" i="4"/>
  <c r="O58" i="4"/>
  <c r="S154" i="8"/>
  <c r="T154" i="8" s="1"/>
  <c r="O138" i="8"/>
  <c r="G138" i="8"/>
  <c r="S112" i="8"/>
  <c r="T112" i="8" s="1"/>
  <c r="N127" i="8"/>
  <c r="Q115" i="8"/>
  <c r="R127" i="4"/>
  <c r="R115" i="4"/>
  <c r="S120" i="4"/>
  <c r="T120" i="4" s="1"/>
  <c r="S124" i="4"/>
  <c r="T124" i="4" s="1"/>
  <c r="S131" i="4"/>
  <c r="T131" i="4" s="1"/>
  <c r="J127" i="8"/>
  <c r="K138" i="8"/>
  <c r="L138" i="4"/>
  <c r="S159" i="4"/>
  <c r="T159" i="4" s="1"/>
  <c r="S157" i="4"/>
  <c r="T157" i="4" s="1"/>
  <c r="K151" i="4"/>
  <c r="S153" i="4"/>
  <c r="T153" i="4" s="1"/>
  <c r="S133" i="9"/>
  <c r="T133" i="9" s="1"/>
  <c r="O137" i="9"/>
  <c r="I11" i="8"/>
  <c r="I10" i="8" s="1"/>
  <c r="CN197" i="6" s="1"/>
  <c r="O58" i="8"/>
  <c r="O11" i="9"/>
  <c r="O10" i="9" s="1"/>
  <c r="S53" i="10"/>
  <c r="T53" i="10" s="1"/>
  <c r="S16" i="10"/>
  <c r="T16" i="10" s="1"/>
  <c r="S29" i="10"/>
  <c r="T29" i="10" s="1"/>
  <c r="S48" i="10"/>
  <c r="T48" i="10" s="1"/>
  <c r="G36" i="11"/>
  <c r="G33" i="11"/>
  <c r="G64" i="11"/>
  <c r="G43" i="10"/>
  <c r="N47" i="11"/>
  <c r="S47" i="10"/>
  <c r="T47" i="10" s="1"/>
  <c r="N42" i="11"/>
  <c r="S42" i="10"/>
  <c r="T42" i="10" s="1"/>
  <c r="G42" i="11"/>
  <c r="N38" i="11"/>
  <c r="S38" i="10"/>
  <c r="T38" i="10" s="1"/>
  <c r="G34" i="11"/>
  <c r="N34" i="11"/>
  <c r="G27" i="11"/>
  <c r="S27" i="10"/>
  <c r="T27" i="10" s="1"/>
  <c r="S12" i="10"/>
  <c r="T12" i="10" s="1"/>
  <c r="G12" i="11"/>
  <c r="I43" i="8"/>
  <c r="I30" i="8" s="1"/>
  <c r="M43" i="8"/>
  <c r="M30" i="8" s="1"/>
  <c r="M56" i="8" s="1"/>
  <c r="G13" i="11"/>
  <c r="S13" i="10"/>
  <c r="T13" i="10" s="1"/>
  <c r="G14" i="11"/>
  <c r="S14" i="10"/>
  <c r="T14" i="10" s="1"/>
  <c r="G19" i="11"/>
  <c r="S19" i="10"/>
  <c r="T19" i="10" s="1"/>
  <c r="S20" i="10"/>
  <c r="T20" i="10" s="1"/>
  <c r="G20" i="11"/>
  <c r="S21" i="10"/>
  <c r="T21" i="10" s="1"/>
  <c r="G21" i="11"/>
  <c r="S28" i="10"/>
  <c r="T28" i="10" s="1"/>
  <c r="G28" i="11"/>
  <c r="G39" i="11"/>
  <c r="S39" i="10"/>
  <c r="T39" i="10" s="1"/>
  <c r="G45" i="11"/>
  <c r="I43" i="10"/>
  <c r="S51" i="10"/>
  <c r="T51" i="10" s="1"/>
  <c r="G51" i="11"/>
  <c r="G59" i="11"/>
  <c r="J58" i="10"/>
  <c r="G58" i="11" s="1"/>
  <c r="G60" i="11"/>
  <c r="S60" i="10"/>
  <c r="T60" i="10" s="1"/>
  <c r="N54" i="11"/>
  <c r="S54" i="10"/>
  <c r="T54" i="10" s="1"/>
  <c r="G50" i="11"/>
  <c r="N50" i="11"/>
  <c r="S59" i="10"/>
  <c r="T59" i="10" s="1"/>
  <c r="H61" i="11"/>
  <c r="S35" i="10"/>
  <c r="T35" i="10" s="1"/>
  <c r="S22" i="10"/>
  <c r="T22" i="10" s="1"/>
  <c r="K11" i="10"/>
  <c r="K10" i="10" s="1"/>
  <c r="G52" i="11"/>
  <c r="G49" i="11"/>
  <c r="M11" i="10"/>
  <c r="M10" i="10" s="1"/>
  <c r="Q11" i="10"/>
  <c r="Q10" i="10" s="1"/>
  <c r="J11" i="10"/>
  <c r="S24" i="9"/>
  <c r="T24" i="9" s="1"/>
  <c r="M56" i="9"/>
  <c r="G23" i="11"/>
  <c r="G32" i="10"/>
  <c r="K46" i="11"/>
  <c r="K47" i="11"/>
  <c r="S50" i="4"/>
  <c r="T50" i="4" s="1"/>
  <c r="G11" i="8"/>
  <c r="G10" i="8" s="1"/>
  <c r="CL197" i="6" s="1"/>
  <c r="L11" i="8"/>
  <c r="L10" i="8" s="1"/>
  <c r="CQ197" i="6" s="1"/>
  <c r="P11" i="8"/>
  <c r="P10" i="8" s="1"/>
  <c r="K58" i="8"/>
  <c r="P56" i="9"/>
  <c r="K55" i="11"/>
  <c r="K26" i="11"/>
  <c r="H59" i="11"/>
  <c r="S64" i="10"/>
  <c r="T64" i="10" s="1"/>
  <c r="S46" i="10"/>
  <c r="T46" i="10" s="1"/>
  <c r="S65" i="10"/>
  <c r="T65" i="10" s="1"/>
  <c r="S41" i="10"/>
  <c r="T41" i="10" s="1"/>
  <c r="N24" i="11"/>
  <c r="G15" i="11"/>
  <c r="R11" i="8"/>
  <c r="R10" i="8" s="1"/>
  <c r="S12" i="8"/>
  <c r="T12" i="8" s="1"/>
  <c r="S14" i="8"/>
  <c r="T14" i="8" s="1"/>
  <c r="S21" i="8"/>
  <c r="T21" i="8" s="1"/>
  <c r="S25" i="8"/>
  <c r="T25" i="8" s="1"/>
  <c r="S27" i="8"/>
  <c r="T27" i="8" s="1"/>
  <c r="S28" i="8"/>
  <c r="T28" i="8" s="1"/>
  <c r="J11" i="9"/>
  <c r="J10" i="9" s="1"/>
  <c r="S12" i="9"/>
  <c r="T12" i="9" s="1"/>
  <c r="S34" i="9"/>
  <c r="T34" i="9" s="1"/>
  <c r="G32" i="9"/>
  <c r="S39" i="9"/>
  <c r="T39" i="9" s="1"/>
  <c r="R43" i="9"/>
  <c r="R30" i="9" s="1"/>
  <c r="S44" i="9"/>
  <c r="T44" i="9" s="1"/>
  <c r="S13" i="8"/>
  <c r="T13" i="8" s="1"/>
  <c r="J11" i="8"/>
  <c r="J10" i="8" s="1"/>
  <c r="S24" i="8"/>
  <c r="T24" i="8" s="1"/>
  <c r="J43" i="9"/>
  <c r="J30" i="9" s="1"/>
  <c r="J31" i="9" s="1"/>
  <c r="S45" i="9"/>
  <c r="T45" i="9" s="1"/>
  <c r="S20" i="8"/>
  <c r="T20" i="8" s="1"/>
  <c r="J32" i="8"/>
  <c r="J30" i="8" s="1"/>
  <c r="S33" i="8"/>
  <c r="T33" i="8" s="1"/>
  <c r="S42" i="9"/>
  <c r="T42" i="9" s="1"/>
  <c r="K22" i="11"/>
  <c r="S22" i="4"/>
  <c r="T22" i="4" s="1"/>
  <c r="R22" i="11"/>
  <c r="R23" i="11"/>
  <c r="K23" i="11"/>
  <c r="S23" i="4"/>
  <c r="T23" i="4" s="1"/>
  <c r="K24" i="11"/>
  <c r="R24" i="11"/>
  <c r="K33" i="11"/>
  <c r="S33" i="4"/>
  <c r="T33" i="4" s="1"/>
  <c r="G32" i="4"/>
  <c r="R33" i="11"/>
  <c r="S39" i="4"/>
  <c r="T39" i="4" s="1"/>
  <c r="K39" i="11"/>
  <c r="S57" i="9"/>
  <c r="T57" i="9" s="1"/>
  <c r="S38" i="4"/>
  <c r="T38" i="4" s="1"/>
  <c r="K54" i="11"/>
  <c r="S54" i="4"/>
  <c r="T54" i="4" s="1"/>
  <c r="L151" i="8"/>
  <c r="K106" i="8"/>
  <c r="S137" i="8"/>
  <c r="T137" i="8" s="1"/>
  <c r="S133" i="8"/>
  <c r="T133" i="8" s="1"/>
  <c r="Q127" i="8"/>
  <c r="S148" i="4"/>
  <c r="T148" i="4" s="1"/>
  <c r="L127" i="4"/>
  <c r="H115" i="4"/>
  <c r="H138" i="4"/>
  <c r="S128" i="4"/>
  <c r="T128" i="4" s="1"/>
  <c r="G106" i="4"/>
  <c r="S109" i="4"/>
  <c r="T109" i="4" s="1"/>
  <c r="S108" i="4"/>
  <c r="T108" i="4" s="1"/>
  <c r="S131" i="9"/>
  <c r="T131" i="9" s="1"/>
  <c r="M105" i="9"/>
  <c r="S136" i="9"/>
  <c r="T136" i="9" s="1"/>
  <c r="S110" i="9"/>
  <c r="T110" i="9" s="1"/>
  <c r="S107" i="9"/>
  <c r="T107" i="9" s="1"/>
  <c r="S138" i="9"/>
  <c r="T138" i="9" s="1"/>
  <c r="I137" i="9"/>
  <c r="H137" i="9"/>
  <c r="S135" i="9"/>
  <c r="T135" i="9" s="1"/>
  <c r="S142" i="9"/>
  <c r="T142" i="9" s="1"/>
  <c r="G137" i="9"/>
  <c r="S147" i="9"/>
  <c r="T147" i="9" s="1"/>
  <c r="S157" i="9"/>
  <c r="T157" i="9" s="1"/>
  <c r="S154" i="4"/>
  <c r="T154" i="4" s="1"/>
  <c r="S119" i="10"/>
  <c r="T119" i="10" s="1"/>
  <c r="H34" i="11"/>
  <c r="L127" i="10"/>
  <c r="S146" i="10"/>
  <c r="T146" i="10" s="1"/>
  <c r="K60" i="11"/>
  <c r="G58" i="4"/>
  <c r="S60" i="4"/>
  <c r="T60" i="4" s="1"/>
  <c r="K151" i="8"/>
  <c r="S143" i="8"/>
  <c r="T143" i="8" s="1"/>
  <c r="M138" i="8"/>
  <c r="R138" i="8"/>
  <c r="N127" i="4"/>
  <c r="S135" i="4"/>
  <c r="T135" i="4" s="1"/>
  <c r="J106" i="8"/>
  <c r="J115" i="8"/>
  <c r="S142" i="4"/>
  <c r="T142" i="4" s="1"/>
  <c r="P127" i="4"/>
  <c r="L115" i="4"/>
  <c r="J106" i="4"/>
  <c r="S132" i="4"/>
  <c r="T132" i="4" s="1"/>
  <c r="S117" i="9"/>
  <c r="T117" i="9" s="1"/>
  <c r="S109" i="9"/>
  <c r="T109" i="9" s="1"/>
  <c r="S128" i="9"/>
  <c r="T128" i="9" s="1"/>
  <c r="S122" i="9"/>
  <c r="T122" i="9" s="1"/>
  <c r="S111" i="9"/>
  <c r="T111" i="9" s="1"/>
  <c r="S158" i="9"/>
  <c r="T158" i="9" s="1"/>
  <c r="S116" i="9"/>
  <c r="T116" i="9" s="1"/>
  <c r="I127" i="8"/>
  <c r="S130" i="8"/>
  <c r="T130" i="8" s="1"/>
  <c r="S117" i="8"/>
  <c r="T117" i="8" s="1"/>
  <c r="O106" i="8"/>
  <c r="Q151" i="8"/>
  <c r="R138" i="4"/>
  <c r="S113" i="8"/>
  <c r="T113" i="8" s="1"/>
  <c r="P115" i="8"/>
  <c r="S122" i="8"/>
  <c r="T122" i="8" s="1"/>
  <c r="S122" i="4"/>
  <c r="T122" i="4" s="1"/>
  <c r="Q127" i="4"/>
  <c r="S147" i="4"/>
  <c r="T147" i="4" s="1"/>
  <c r="S133" i="4"/>
  <c r="T133" i="4" s="1"/>
  <c r="Q106" i="4"/>
  <c r="S112" i="4"/>
  <c r="T112" i="4" s="1"/>
  <c r="S145" i="4"/>
  <c r="T145" i="4" s="1"/>
  <c r="S117" i="4"/>
  <c r="T117" i="4" s="1"/>
  <c r="N126" i="9"/>
  <c r="S152" i="8"/>
  <c r="T152" i="8" s="1"/>
  <c r="S59" i="4"/>
  <c r="T59" i="4" s="1"/>
  <c r="K115" i="10"/>
  <c r="H24" i="11"/>
  <c r="G115" i="8"/>
  <c r="S107" i="4"/>
  <c r="T107" i="4" s="1"/>
  <c r="I106" i="8"/>
  <c r="K64" i="11"/>
  <c r="N43" i="4"/>
  <c r="K44" i="11"/>
  <c r="Q114" i="9"/>
  <c r="Q126" i="9"/>
  <c r="O105" i="9"/>
  <c r="S146" i="9"/>
  <c r="T146" i="9" s="1"/>
  <c r="J126" i="9"/>
  <c r="N114" i="9"/>
  <c r="Q105" i="9"/>
  <c r="H11" i="9"/>
  <c r="S13" i="9"/>
  <c r="T13" i="9" s="1"/>
  <c r="J151" i="4"/>
  <c r="R45" i="11"/>
  <c r="G43" i="4"/>
  <c r="K45" i="11"/>
  <c r="S45" i="4"/>
  <c r="T45" i="4" s="1"/>
  <c r="R48" i="11"/>
  <c r="K48" i="11"/>
  <c r="K50" i="11"/>
  <c r="R50" i="11"/>
  <c r="R51" i="11"/>
  <c r="K51" i="11"/>
  <c r="K52" i="11"/>
  <c r="R52" i="11"/>
  <c r="R49" i="11"/>
  <c r="K49" i="11"/>
  <c r="S49" i="4"/>
  <c r="T49" i="4" s="1"/>
  <c r="S17" i="8"/>
  <c r="T17" i="8" s="1"/>
  <c r="S18" i="8"/>
  <c r="T18" i="8" s="1"/>
  <c r="K35" i="11"/>
  <c r="K37" i="11"/>
  <c r="K42" i="11"/>
  <c r="M43" i="4"/>
  <c r="L32" i="4"/>
  <c r="K34" i="11"/>
  <c r="K36" i="11"/>
  <c r="I58" i="4"/>
  <c r="K32" i="9"/>
  <c r="K30" i="9" s="1"/>
  <c r="M32" i="9"/>
  <c r="M30" i="9" s="1"/>
  <c r="K43" i="4"/>
  <c r="K30" i="4" s="1"/>
  <c r="K59" i="11"/>
  <c r="H11" i="8"/>
  <c r="L11" i="9"/>
  <c r="L10" i="9" s="1"/>
  <c r="N11" i="9"/>
  <c r="N10" i="9" s="1"/>
  <c r="P11" i="9"/>
  <c r="P10" i="9" s="1"/>
  <c r="T20" i="11" l="1"/>
  <c r="T64" i="11"/>
  <c r="J30" i="4"/>
  <c r="DA198" i="6" s="1"/>
  <c r="Q125" i="10"/>
  <c r="Q126" i="10" s="1"/>
  <c r="Q18" i="11"/>
  <c r="R30" i="4"/>
  <c r="R31" i="4" s="1"/>
  <c r="M30" i="4"/>
  <c r="M31" i="4" s="1"/>
  <c r="T66" i="11"/>
  <c r="Q37" i="11"/>
  <c r="Q28" i="11"/>
  <c r="S20" i="11"/>
  <c r="I105" i="4"/>
  <c r="P41" i="11"/>
  <c r="Q34" i="11"/>
  <c r="L30" i="8"/>
  <c r="CQ198" i="6" s="1"/>
  <c r="P22" i="11"/>
  <c r="K30" i="8"/>
  <c r="K31" i="8" s="1"/>
  <c r="T60" i="11"/>
  <c r="Q13" i="11"/>
  <c r="T14" i="11"/>
  <c r="Q40" i="11"/>
  <c r="I104" i="9"/>
  <c r="T15" i="11"/>
  <c r="T29" i="11"/>
  <c r="Q51" i="11"/>
  <c r="Q49" i="11"/>
  <c r="P26" i="11"/>
  <c r="T35" i="11"/>
  <c r="Q105" i="10"/>
  <c r="T36" i="11"/>
  <c r="S37" i="11"/>
  <c r="T21" i="11"/>
  <c r="P21" i="11"/>
  <c r="O32" i="11"/>
  <c r="Q23" i="11"/>
  <c r="P29" i="11"/>
  <c r="Q22" i="11"/>
  <c r="S13" i="11"/>
  <c r="P50" i="11"/>
  <c r="T17" i="11"/>
  <c r="P33" i="11"/>
  <c r="Q53" i="11"/>
  <c r="T59" i="11"/>
  <c r="Q14" i="11"/>
  <c r="Q27" i="11"/>
  <c r="S19" i="11"/>
  <c r="T27" i="11"/>
  <c r="Q42" i="11"/>
  <c r="P52" i="11"/>
  <c r="R104" i="9"/>
  <c r="P44" i="11"/>
  <c r="T55" i="11"/>
  <c r="Q41" i="11"/>
  <c r="P64" i="11"/>
  <c r="T25" i="11"/>
  <c r="Q25" i="11"/>
  <c r="P35" i="11"/>
  <c r="S18" i="11"/>
  <c r="Q46" i="11"/>
  <c r="Q45" i="11"/>
  <c r="P37" i="11"/>
  <c r="Q39" i="11"/>
  <c r="S26" i="11"/>
  <c r="T65" i="11"/>
  <c r="CZ198" i="6"/>
  <c r="CZ199" i="6" s="1"/>
  <c r="I31" i="4"/>
  <c r="I47" i="11"/>
  <c r="Q15" i="11"/>
  <c r="O56" i="4"/>
  <c r="O57" i="4" s="1"/>
  <c r="P14" i="11"/>
  <c r="S29" i="11"/>
  <c r="S14" i="11"/>
  <c r="P36" i="11"/>
  <c r="S55" i="11"/>
  <c r="P55" i="11"/>
  <c r="Q52" i="11"/>
  <c r="T18" i="11"/>
  <c r="T46" i="11"/>
  <c r="K125" i="10"/>
  <c r="K126" i="10" s="1"/>
  <c r="N11" i="11"/>
  <c r="P28" i="11"/>
  <c r="Q35" i="11"/>
  <c r="N125" i="10"/>
  <c r="N126" i="10" s="1"/>
  <c r="P60" i="11"/>
  <c r="O20" i="11"/>
  <c r="P20" i="11" s="1"/>
  <c r="S40" i="11"/>
  <c r="T53" i="11"/>
  <c r="T54" i="11"/>
  <c r="P46" i="11"/>
  <c r="S25" i="11"/>
  <c r="P45" i="11"/>
  <c r="P49" i="11"/>
  <c r="S27" i="11"/>
  <c r="Q59" i="11"/>
  <c r="T19" i="11"/>
  <c r="O58" i="11"/>
  <c r="P58" i="11" s="1"/>
  <c r="P105" i="10"/>
  <c r="P19" i="11"/>
  <c r="T26" i="11"/>
  <c r="T40" i="11"/>
  <c r="S35" i="11"/>
  <c r="S53" i="11"/>
  <c r="Q66" i="11"/>
  <c r="P66" i="11"/>
  <c r="S66" i="11"/>
  <c r="S64" i="11"/>
  <c r="P27" i="11"/>
  <c r="S12" i="11"/>
  <c r="P39" i="11"/>
  <c r="Q36" i="11"/>
  <c r="P24" i="11"/>
  <c r="J39" i="11"/>
  <c r="T13" i="11"/>
  <c r="Q19" i="11"/>
  <c r="S36" i="11"/>
  <c r="T37" i="11"/>
  <c r="I37" i="11"/>
  <c r="P48" i="11"/>
  <c r="S65" i="11"/>
  <c r="Q65" i="11"/>
  <c r="I41" i="11"/>
  <c r="Q33" i="11"/>
  <c r="Q64" i="11"/>
  <c r="Q12" i="11"/>
  <c r="P13" i="11"/>
  <c r="S39" i="11"/>
  <c r="P40" i="11"/>
  <c r="T12" i="11"/>
  <c r="P65" i="11"/>
  <c r="P18" i="11"/>
  <c r="J105" i="4"/>
  <c r="R125" i="8"/>
  <c r="R126" i="8" s="1"/>
  <c r="J37" i="11"/>
  <c r="J41" i="11"/>
  <c r="I125" i="8"/>
  <c r="I126" i="8" s="1"/>
  <c r="I33" i="11"/>
  <c r="J22" i="11"/>
  <c r="P23" i="11"/>
  <c r="K125" i="8"/>
  <c r="K126" i="8" s="1"/>
  <c r="K105" i="8"/>
  <c r="M31" i="8"/>
  <c r="M25" i="11"/>
  <c r="K124" i="9"/>
  <c r="K125" i="9" s="1"/>
  <c r="L17" i="11"/>
  <c r="L41" i="11"/>
  <c r="P54" i="9"/>
  <c r="P55" i="9" s="1"/>
  <c r="I15" i="11"/>
  <c r="P105" i="4"/>
  <c r="L30" i="4"/>
  <c r="L31" i="4" s="1"/>
  <c r="I27" i="11"/>
  <c r="I46" i="11"/>
  <c r="J104" i="9"/>
  <c r="L105" i="10"/>
  <c r="J66" i="11"/>
  <c r="R105" i="10"/>
  <c r="H30" i="4"/>
  <c r="H56" i="4" s="1"/>
  <c r="H61" i="4" s="1"/>
  <c r="H66" i="4" s="1"/>
  <c r="H62" i="4" s="1"/>
  <c r="H125" i="10"/>
  <c r="H126" i="10" s="1"/>
  <c r="O105" i="10"/>
  <c r="J28" i="11"/>
  <c r="I56" i="4"/>
  <c r="I57" i="4" s="1"/>
  <c r="O104" i="9"/>
  <c r="Q124" i="9"/>
  <c r="Q125" i="9" s="1"/>
  <c r="M41" i="11"/>
  <c r="L21" i="11"/>
  <c r="I64" i="11"/>
  <c r="O125" i="8"/>
  <c r="O126" i="8" s="1"/>
  <c r="Q30" i="10"/>
  <c r="Q31" i="10" s="1"/>
  <c r="R30" i="10"/>
  <c r="R31" i="10" s="1"/>
  <c r="L124" i="9"/>
  <c r="L125" i="9" s="1"/>
  <c r="R124" i="9"/>
  <c r="R125" i="9" s="1"/>
  <c r="S59" i="11"/>
  <c r="I25" i="11"/>
  <c r="P59" i="11"/>
  <c r="Q48" i="11"/>
  <c r="O125" i="4"/>
  <c r="O126" i="4" s="1"/>
  <c r="M105" i="8"/>
  <c r="K105" i="4"/>
  <c r="DG199" i="6"/>
  <c r="H105" i="10"/>
  <c r="P53" i="11"/>
  <c r="J124" i="9"/>
  <c r="J125" i="9" s="1"/>
  <c r="P124" i="9"/>
  <c r="P125" i="9" s="1"/>
  <c r="I125" i="10"/>
  <c r="I126" i="10" s="1"/>
  <c r="O105" i="4"/>
  <c r="I38" i="11"/>
  <c r="H30" i="10"/>
  <c r="H56" i="10" s="1"/>
  <c r="I105" i="10"/>
  <c r="H58" i="11"/>
  <c r="J58" i="11" s="1"/>
  <c r="M125" i="10"/>
  <c r="M126" i="10" s="1"/>
  <c r="N105" i="10"/>
  <c r="R125" i="10"/>
  <c r="R126" i="10" s="1"/>
  <c r="P125" i="10"/>
  <c r="P126" i="10" s="1"/>
  <c r="H124" i="9"/>
  <c r="H125" i="9" s="1"/>
  <c r="L14" i="11"/>
  <c r="G105" i="10"/>
  <c r="S58" i="10"/>
  <c r="T58" i="10" s="1"/>
  <c r="O124" i="9"/>
  <c r="O125" i="9" s="1"/>
  <c r="L104" i="9"/>
  <c r="J125" i="10"/>
  <c r="J126" i="10" s="1"/>
  <c r="O105" i="8"/>
  <c r="I28" i="11"/>
  <c r="S21" i="11"/>
  <c r="S46" i="11"/>
  <c r="J51" i="11"/>
  <c r="N30" i="4"/>
  <c r="N31" i="4" s="1"/>
  <c r="J19" i="11"/>
  <c r="S11" i="4"/>
  <c r="T11" i="4" s="1"/>
  <c r="S150" i="9"/>
  <c r="T150" i="9" s="1"/>
  <c r="J125" i="4"/>
  <c r="J126" i="4" s="1"/>
  <c r="P25" i="11"/>
  <c r="L53" i="11"/>
  <c r="O30" i="10"/>
  <c r="O31" i="10" s="1"/>
  <c r="J105" i="10"/>
  <c r="I124" i="9"/>
  <c r="I125" i="9" s="1"/>
  <c r="I125" i="4"/>
  <c r="I126" i="4" s="1"/>
  <c r="J35" i="11"/>
  <c r="CT198" i="6"/>
  <c r="O56" i="8"/>
  <c r="O57" i="8" s="1"/>
  <c r="S151" i="4"/>
  <c r="T151" i="4" s="1"/>
  <c r="K105" i="10"/>
  <c r="Q125" i="4"/>
  <c r="Q126" i="4" s="1"/>
  <c r="M125" i="8"/>
  <c r="J50" i="11"/>
  <c r="I13" i="11"/>
  <c r="N124" i="9"/>
  <c r="N125" i="9" s="1"/>
  <c r="Q105" i="4"/>
  <c r="M104" i="9"/>
  <c r="M148" i="9" s="1"/>
  <c r="M154" i="9" s="1"/>
  <c r="M159" i="9" s="1"/>
  <c r="M155" i="9" s="1"/>
  <c r="CR198" i="6"/>
  <c r="M35" i="11"/>
  <c r="J23" i="11"/>
  <c r="I22" i="11"/>
  <c r="M20" i="11"/>
  <c r="M38" i="11"/>
  <c r="S151" i="10"/>
  <c r="T151" i="10" s="1"/>
  <c r="I66" i="11"/>
  <c r="G125" i="10"/>
  <c r="G126" i="10" s="1"/>
  <c r="J38" i="11"/>
  <c r="M105" i="4"/>
  <c r="I54" i="9"/>
  <c r="I55" i="9" s="1"/>
  <c r="J47" i="11"/>
  <c r="O125" i="10"/>
  <c r="O126" i="10" s="1"/>
  <c r="G125" i="4"/>
  <c r="G126" i="4" s="1"/>
  <c r="I19" i="11"/>
  <c r="K104" i="9"/>
  <c r="L40" i="11"/>
  <c r="J30" i="10"/>
  <c r="J31" i="10" s="1"/>
  <c r="I45" i="11"/>
  <c r="L35" i="11"/>
  <c r="Q125" i="8"/>
  <c r="Q126" i="8" s="1"/>
  <c r="S54" i="11"/>
  <c r="Q24" i="11"/>
  <c r="H43" i="11"/>
  <c r="G10" i="10"/>
  <c r="N10" i="11" s="1"/>
  <c r="H125" i="8"/>
  <c r="H126" i="8" s="1"/>
  <c r="S138" i="10"/>
  <c r="T138" i="10" s="1"/>
  <c r="R105" i="8"/>
  <c r="L105" i="8"/>
  <c r="L25" i="11"/>
  <c r="L54" i="9"/>
  <c r="L60" i="9" s="1"/>
  <c r="L65" i="9" s="1"/>
  <c r="L61" i="9" s="1"/>
  <c r="N125" i="4"/>
  <c r="N126" i="4" s="1"/>
  <c r="H105" i="4"/>
  <c r="O43" i="11"/>
  <c r="I23" i="11"/>
  <c r="L20" i="11"/>
  <c r="I30" i="10"/>
  <c r="I31" i="10" s="1"/>
  <c r="L28" i="11"/>
  <c r="J33" i="11"/>
  <c r="J44" i="11"/>
  <c r="P104" i="9"/>
  <c r="Q16" i="11"/>
  <c r="I65" i="11"/>
  <c r="I26" i="11"/>
  <c r="J25" i="11"/>
  <c r="M105" i="10"/>
  <c r="CV198" i="6"/>
  <c r="O31" i="8"/>
  <c r="N30" i="9"/>
  <c r="N31" i="9" s="1"/>
  <c r="K125" i="4"/>
  <c r="K126" i="4" s="1"/>
  <c r="I17" i="11"/>
  <c r="Q60" i="11"/>
  <c r="P125" i="8"/>
  <c r="P126" i="8" s="1"/>
  <c r="I14" i="11"/>
  <c r="CS198" i="6"/>
  <c r="N31" i="8"/>
  <c r="N56" i="8"/>
  <c r="CS199" i="6" s="1"/>
  <c r="M53" i="11"/>
  <c r="I53" i="11"/>
  <c r="S105" i="9"/>
  <c r="T105" i="9" s="1"/>
  <c r="M18" i="11"/>
  <c r="J18" i="11"/>
  <c r="S17" i="11"/>
  <c r="S41" i="11"/>
  <c r="T41" i="11"/>
  <c r="J16" i="11"/>
  <c r="I16" i="11"/>
  <c r="J53" i="11"/>
  <c r="O31" i="4"/>
  <c r="S106" i="10"/>
  <c r="T106" i="10" s="1"/>
  <c r="I39" i="11"/>
  <c r="J45" i="11"/>
  <c r="K11" i="11"/>
  <c r="M40" i="11"/>
  <c r="J13" i="11"/>
  <c r="Q56" i="8"/>
  <c r="Q61" i="8" s="1"/>
  <c r="Q66" i="8" s="1"/>
  <c r="Q62" i="8" s="1"/>
  <c r="S43" i="8"/>
  <c r="T43" i="8" s="1"/>
  <c r="J65" i="11"/>
  <c r="O11" i="11"/>
  <c r="P125" i="4"/>
  <c r="P126" i="4" s="1"/>
  <c r="H11" i="11"/>
  <c r="S137" i="9"/>
  <c r="T137" i="9" s="1"/>
  <c r="I51" i="11"/>
  <c r="N125" i="8"/>
  <c r="N126" i="8" s="1"/>
  <c r="S58" i="8"/>
  <c r="T58" i="8" s="1"/>
  <c r="M27" i="11"/>
  <c r="P31" i="8"/>
  <c r="L38" i="11"/>
  <c r="Q44" i="11"/>
  <c r="I48" i="11"/>
  <c r="J48" i="11"/>
  <c r="M30" i="10"/>
  <c r="M31" i="10" s="1"/>
  <c r="N30" i="10"/>
  <c r="I18" i="11"/>
  <c r="J26" i="11"/>
  <c r="N105" i="4"/>
  <c r="N105" i="8"/>
  <c r="M125" i="4"/>
  <c r="I35" i="11"/>
  <c r="R31" i="8"/>
  <c r="CW198" i="6"/>
  <c r="O54" i="9"/>
  <c r="O55" i="9" s="1"/>
  <c r="R125" i="4"/>
  <c r="R126" i="4" s="1"/>
  <c r="G125" i="8"/>
  <c r="G126" i="8" s="1"/>
  <c r="L125" i="8"/>
  <c r="L126" i="8" s="1"/>
  <c r="I54" i="11"/>
  <c r="J54" i="11"/>
  <c r="P30" i="10"/>
  <c r="K30" i="10"/>
  <c r="K31" i="10" s="1"/>
  <c r="J29" i="11"/>
  <c r="L29" i="11"/>
  <c r="I29" i="11"/>
  <c r="J17" i="11"/>
  <c r="M17" i="11"/>
  <c r="I44" i="11"/>
  <c r="J55" i="11"/>
  <c r="I55" i="11"/>
  <c r="J46" i="11"/>
  <c r="J40" i="11"/>
  <c r="I40" i="11"/>
  <c r="P17" i="11"/>
  <c r="Q17" i="11"/>
  <c r="L18" i="11"/>
  <c r="S115" i="4"/>
  <c r="T115" i="4" s="1"/>
  <c r="M28" i="11"/>
  <c r="H104" i="9"/>
  <c r="L30" i="10"/>
  <c r="M29" i="11"/>
  <c r="CM198" i="6"/>
  <c r="H31" i="8"/>
  <c r="P16" i="11"/>
  <c r="Q21" i="11"/>
  <c r="L26" i="11"/>
  <c r="M26" i="11"/>
  <c r="CU197" i="6"/>
  <c r="P56" i="8"/>
  <c r="L12" i="11"/>
  <c r="I12" i="11"/>
  <c r="M12" i="11"/>
  <c r="G43" i="11"/>
  <c r="N43" i="11"/>
  <c r="S43" i="10"/>
  <c r="T43" i="10" s="1"/>
  <c r="L16" i="11"/>
  <c r="M16" i="11"/>
  <c r="S16" i="11"/>
  <c r="T16" i="11"/>
  <c r="H105" i="8"/>
  <c r="S115" i="8"/>
  <c r="T115" i="8" s="1"/>
  <c r="P105" i="8"/>
  <c r="L15" i="11"/>
  <c r="J15" i="11"/>
  <c r="M15" i="11"/>
  <c r="L47" i="11"/>
  <c r="M47" i="11"/>
  <c r="J105" i="8"/>
  <c r="P31" i="4"/>
  <c r="DF198" i="6"/>
  <c r="DF199" i="6" s="1"/>
  <c r="I52" i="11"/>
  <c r="J52" i="11"/>
  <c r="S32" i="8"/>
  <c r="T32" i="8" s="1"/>
  <c r="L105" i="4"/>
  <c r="S43" i="9"/>
  <c r="T43" i="9" s="1"/>
  <c r="DH198" i="6"/>
  <c r="DH199" i="6" s="1"/>
  <c r="Q31" i="4"/>
  <c r="Q54" i="11"/>
  <c r="P54" i="11"/>
  <c r="I59" i="11"/>
  <c r="J59" i="11"/>
  <c r="J14" i="11"/>
  <c r="M14" i="11"/>
  <c r="I50" i="11"/>
  <c r="J36" i="11"/>
  <c r="I36" i="11"/>
  <c r="J12" i="11"/>
  <c r="S28" i="11"/>
  <c r="T28" i="11"/>
  <c r="P56" i="4"/>
  <c r="J125" i="8"/>
  <c r="J126" i="8" s="1"/>
  <c r="L65" i="11"/>
  <c r="M65" i="11"/>
  <c r="T42" i="11"/>
  <c r="S42" i="11"/>
  <c r="Q50" i="11"/>
  <c r="M21" i="11"/>
  <c r="I49" i="11"/>
  <c r="J49" i="11"/>
  <c r="I60" i="11"/>
  <c r="J60" i="11"/>
  <c r="L19" i="11"/>
  <c r="M19" i="11"/>
  <c r="L13" i="11"/>
  <c r="M13" i="11"/>
  <c r="L27" i="11"/>
  <c r="J27" i="11"/>
  <c r="T38" i="11"/>
  <c r="Q38" i="11"/>
  <c r="P38" i="11"/>
  <c r="J64" i="11"/>
  <c r="G10" i="4"/>
  <c r="S10" i="4" s="1"/>
  <c r="T10" i="4" s="1"/>
  <c r="R11" i="11"/>
  <c r="T44" i="11"/>
  <c r="S44" i="11"/>
  <c r="Q56" i="4"/>
  <c r="R105" i="4"/>
  <c r="Q105" i="8"/>
  <c r="S38" i="11"/>
  <c r="S151" i="8"/>
  <c r="T151" i="8" s="1"/>
  <c r="J21" i="11"/>
  <c r="I21" i="11"/>
  <c r="Q60" i="9"/>
  <c r="Q65" i="9" s="1"/>
  <c r="Q61" i="9" s="1"/>
  <c r="Q55" i="9"/>
  <c r="S56" i="9"/>
  <c r="T56" i="9" s="1"/>
  <c r="L66" i="11"/>
  <c r="M66" i="11"/>
  <c r="G104" i="9"/>
  <c r="M55" i="11"/>
  <c r="L55" i="11"/>
  <c r="M46" i="11"/>
  <c r="L46" i="11"/>
  <c r="G30" i="10"/>
  <c r="G32" i="11"/>
  <c r="S32" i="10"/>
  <c r="T32" i="10" s="1"/>
  <c r="N32" i="11"/>
  <c r="J10" i="10"/>
  <c r="S11" i="10"/>
  <c r="T11" i="10" s="1"/>
  <c r="G11" i="11"/>
  <c r="T34" i="11"/>
  <c r="S34" i="11"/>
  <c r="P34" i="11"/>
  <c r="I42" i="11"/>
  <c r="J42" i="11"/>
  <c r="Q47" i="11"/>
  <c r="P47" i="11"/>
  <c r="S47" i="11"/>
  <c r="P42" i="11"/>
  <c r="T47" i="11"/>
  <c r="M48" i="11"/>
  <c r="L48" i="11"/>
  <c r="I105" i="8"/>
  <c r="S106" i="8"/>
  <c r="T106" i="8" s="1"/>
  <c r="L39" i="11"/>
  <c r="M39" i="11"/>
  <c r="M24" i="11"/>
  <c r="L24" i="11"/>
  <c r="G56" i="8"/>
  <c r="G31" i="8"/>
  <c r="CL198" i="6"/>
  <c r="J56" i="8"/>
  <c r="CO197" i="6"/>
  <c r="S127" i="8"/>
  <c r="T127" i="8" s="1"/>
  <c r="J54" i="9"/>
  <c r="H10" i="8"/>
  <c r="S11" i="8"/>
  <c r="T11" i="8" s="1"/>
  <c r="M42" i="11"/>
  <c r="L42" i="11"/>
  <c r="S51" i="11"/>
  <c r="T51" i="11"/>
  <c r="S48" i="11"/>
  <c r="T48" i="11"/>
  <c r="M44" i="11"/>
  <c r="L44" i="11"/>
  <c r="L59" i="11"/>
  <c r="M59" i="11"/>
  <c r="M31" i="9"/>
  <c r="M54" i="9"/>
  <c r="M37" i="11"/>
  <c r="L37" i="11"/>
  <c r="T50" i="11"/>
  <c r="S50" i="11"/>
  <c r="DB198" i="6"/>
  <c r="DB199" i="6" s="1"/>
  <c r="K31" i="4"/>
  <c r="K56" i="4"/>
  <c r="K54" i="9"/>
  <c r="K31" i="9"/>
  <c r="M52" i="11"/>
  <c r="L52" i="11"/>
  <c r="L50" i="11"/>
  <c r="M50" i="11"/>
  <c r="L45" i="11"/>
  <c r="M45" i="11"/>
  <c r="N104" i="9"/>
  <c r="S114" i="9"/>
  <c r="T114" i="9" s="1"/>
  <c r="M64" i="11"/>
  <c r="L64" i="11"/>
  <c r="J24" i="11"/>
  <c r="I24" i="11"/>
  <c r="L60" i="11"/>
  <c r="M60" i="11"/>
  <c r="I34" i="11"/>
  <c r="J34" i="11"/>
  <c r="G105" i="4"/>
  <c r="S106" i="4"/>
  <c r="T106" i="4" s="1"/>
  <c r="S127" i="4"/>
  <c r="T127" i="4" s="1"/>
  <c r="L125" i="4"/>
  <c r="L126" i="4" s="1"/>
  <c r="H20" i="11"/>
  <c r="G105" i="8"/>
  <c r="S33" i="11"/>
  <c r="T33" i="11"/>
  <c r="T24" i="11"/>
  <c r="S24" i="11"/>
  <c r="S23" i="11"/>
  <c r="T23" i="11"/>
  <c r="S138" i="8"/>
  <c r="T138" i="8" s="1"/>
  <c r="CN198" i="6"/>
  <c r="I31" i="8"/>
  <c r="I56" i="8"/>
  <c r="G124" i="9"/>
  <c r="R56" i="8"/>
  <c r="CW197" i="6"/>
  <c r="L49" i="11"/>
  <c r="M49" i="11"/>
  <c r="H125" i="4"/>
  <c r="S138" i="4"/>
  <c r="T138" i="4" s="1"/>
  <c r="L54" i="11"/>
  <c r="M54" i="11"/>
  <c r="DA197" i="6"/>
  <c r="S115" i="10"/>
  <c r="T115" i="10" s="1"/>
  <c r="CR199" i="6"/>
  <c r="M57" i="8"/>
  <c r="M61" i="8"/>
  <c r="M66" i="8" s="1"/>
  <c r="M62" i="8" s="1"/>
  <c r="S32" i="9"/>
  <c r="T32" i="9" s="1"/>
  <c r="G30" i="9"/>
  <c r="M51" i="11"/>
  <c r="L51" i="11"/>
  <c r="K43" i="11"/>
  <c r="R43" i="11"/>
  <c r="S43" i="4"/>
  <c r="T43" i="4" s="1"/>
  <c r="K32" i="11"/>
  <c r="S32" i="4"/>
  <c r="T32" i="4" s="1"/>
  <c r="R32" i="11"/>
  <c r="G30" i="4"/>
  <c r="S22" i="11"/>
  <c r="T22" i="11"/>
  <c r="M36" i="11"/>
  <c r="L36" i="11"/>
  <c r="T49" i="11"/>
  <c r="S49" i="11"/>
  <c r="S45" i="11"/>
  <c r="T45" i="11"/>
  <c r="H10" i="9"/>
  <c r="S11" i="9"/>
  <c r="T11" i="9" s="1"/>
  <c r="L34" i="11"/>
  <c r="M34" i="11"/>
  <c r="T52" i="11"/>
  <c r="S52" i="11"/>
  <c r="Q104" i="9"/>
  <c r="K58" i="11"/>
  <c r="S58" i="4"/>
  <c r="T58" i="4" s="1"/>
  <c r="R58" i="11"/>
  <c r="L125" i="10"/>
  <c r="S127" i="10"/>
  <c r="T127" i="10" s="1"/>
  <c r="H32" i="11"/>
  <c r="L33" i="11"/>
  <c r="M33" i="11"/>
  <c r="M23" i="11"/>
  <c r="L23" i="11"/>
  <c r="M22" i="11"/>
  <c r="L22" i="11"/>
  <c r="J31" i="8"/>
  <c r="CO198" i="6"/>
  <c r="S126" i="9"/>
  <c r="T126" i="9" s="1"/>
  <c r="R31" i="9"/>
  <c r="R54" i="9"/>
  <c r="J56" i="4" l="1"/>
  <c r="J31" i="4"/>
  <c r="Q149" i="10"/>
  <c r="Q155" i="10" s="1"/>
  <c r="Q160" i="10" s="1"/>
  <c r="Q156" i="10" s="1"/>
  <c r="M56" i="4"/>
  <c r="M57" i="4" s="1"/>
  <c r="M149" i="8"/>
  <c r="M155" i="8" s="1"/>
  <c r="M160" i="8" s="1"/>
  <c r="M156" i="8" s="1"/>
  <c r="M56" i="10"/>
  <c r="M57" i="10" s="1"/>
  <c r="R56" i="4"/>
  <c r="DI198" i="6"/>
  <c r="DI199" i="6" s="1"/>
  <c r="DD198" i="6"/>
  <c r="DD199" i="6" s="1"/>
  <c r="L56" i="8"/>
  <c r="CQ199" i="6" s="1"/>
  <c r="L31" i="8"/>
  <c r="S31" i="8" s="1"/>
  <c r="T31" i="8" s="1"/>
  <c r="K56" i="8"/>
  <c r="K57" i="8" s="1"/>
  <c r="P60" i="9"/>
  <c r="P65" i="9" s="1"/>
  <c r="P61" i="9" s="1"/>
  <c r="Q150" i="10"/>
  <c r="S30" i="8"/>
  <c r="T30" i="8" s="1"/>
  <c r="CP198" i="6"/>
  <c r="Q20" i="11"/>
  <c r="N148" i="9"/>
  <c r="N149" i="9" s="1"/>
  <c r="I149" i="10"/>
  <c r="I155" i="10" s="1"/>
  <c r="I160" i="10" s="1"/>
  <c r="I156" i="10" s="1"/>
  <c r="I61" i="4"/>
  <c r="I66" i="4" s="1"/>
  <c r="I62" i="4" s="1"/>
  <c r="H149" i="8"/>
  <c r="H155" i="8" s="1"/>
  <c r="H160" i="8" s="1"/>
  <c r="H156" i="8" s="1"/>
  <c r="R56" i="10"/>
  <c r="R61" i="10" s="1"/>
  <c r="R66" i="10" s="1"/>
  <c r="R62" i="10" s="1"/>
  <c r="CY198" i="6"/>
  <c r="CY199" i="6" s="1"/>
  <c r="H31" i="4"/>
  <c r="O149" i="8"/>
  <c r="O155" i="8" s="1"/>
  <c r="O160" i="8" s="1"/>
  <c r="O156" i="8" s="1"/>
  <c r="Q149" i="4"/>
  <c r="Q150" i="4" s="1"/>
  <c r="O30" i="11"/>
  <c r="O10" i="11"/>
  <c r="P10" i="11" s="1"/>
  <c r="L56" i="4"/>
  <c r="L61" i="4" s="1"/>
  <c r="L66" i="4" s="1"/>
  <c r="L62" i="4" s="1"/>
  <c r="DA199" i="6"/>
  <c r="K149" i="10"/>
  <c r="K155" i="10" s="1"/>
  <c r="K160" i="10" s="1"/>
  <c r="K156" i="10" s="1"/>
  <c r="Q58" i="11"/>
  <c r="P11" i="11"/>
  <c r="I149" i="8"/>
  <c r="I155" i="8" s="1"/>
  <c r="I160" i="8" s="1"/>
  <c r="I156" i="8" s="1"/>
  <c r="G149" i="10"/>
  <c r="G150" i="10" s="1"/>
  <c r="N149" i="10"/>
  <c r="N150" i="10" s="1"/>
  <c r="O61" i="4"/>
  <c r="O66" i="4" s="1"/>
  <c r="O62" i="4" s="1"/>
  <c r="J43" i="11"/>
  <c r="D12" i="1"/>
  <c r="E12" i="1" s="1"/>
  <c r="L57" i="8"/>
  <c r="K148" i="9"/>
  <c r="K154" i="9" s="1"/>
  <c r="K159" i="9" s="1"/>
  <c r="K155" i="9" s="1"/>
  <c r="J149" i="10"/>
  <c r="J155" i="10" s="1"/>
  <c r="J160" i="10" s="1"/>
  <c r="J156" i="10" s="1"/>
  <c r="K149" i="8"/>
  <c r="K155" i="8" s="1"/>
  <c r="K160" i="8" s="1"/>
  <c r="K156" i="8" s="1"/>
  <c r="R149" i="8"/>
  <c r="R150" i="8" s="1"/>
  <c r="G10" i="11"/>
  <c r="H12" i="1" s="1"/>
  <c r="I12" i="1" s="1"/>
  <c r="Q149" i="8"/>
  <c r="Q155" i="8" s="1"/>
  <c r="Q160" i="8" s="1"/>
  <c r="Q156" i="8" s="1"/>
  <c r="I60" i="9"/>
  <c r="I65" i="9" s="1"/>
  <c r="I61" i="9" s="1"/>
  <c r="Q56" i="10"/>
  <c r="Q61" i="10" s="1"/>
  <c r="Q66" i="10" s="1"/>
  <c r="Q62" i="10" s="1"/>
  <c r="N56" i="4"/>
  <c r="N61" i="4" s="1"/>
  <c r="N66" i="4" s="1"/>
  <c r="N62" i="4" s="1"/>
  <c r="H31" i="10"/>
  <c r="CT199" i="6"/>
  <c r="M126" i="8"/>
  <c r="S126" i="8" s="1"/>
  <c r="T126" i="8" s="1"/>
  <c r="I11" i="11"/>
  <c r="O61" i="8"/>
  <c r="O66" i="8" s="1"/>
  <c r="O62" i="8" s="1"/>
  <c r="I58" i="11"/>
  <c r="DC198" i="6"/>
  <c r="DC199" i="6" s="1"/>
  <c r="P149" i="10"/>
  <c r="P155" i="10" s="1"/>
  <c r="P160" i="10" s="1"/>
  <c r="P156" i="10" s="1"/>
  <c r="J148" i="9"/>
  <c r="J149" i="9" s="1"/>
  <c r="I148" i="9"/>
  <c r="I154" i="9" s="1"/>
  <c r="I159" i="9" s="1"/>
  <c r="I155" i="9" s="1"/>
  <c r="H149" i="10"/>
  <c r="H150" i="10" s="1"/>
  <c r="R149" i="10"/>
  <c r="R155" i="10" s="1"/>
  <c r="R160" i="10" s="1"/>
  <c r="R156" i="10" s="1"/>
  <c r="S105" i="10"/>
  <c r="T105" i="10" s="1"/>
  <c r="R149" i="4"/>
  <c r="R155" i="4" s="1"/>
  <c r="R160" i="4" s="1"/>
  <c r="R156" i="4" s="1"/>
  <c r="O149" i="4"/>
  <c r="L148" i="9"/>
  <c r="L149" i="9" s="1"/>
  <c r="P148" i="9"/>
  <c r="P154" i="9" s="1"/>
  <c r="P159" i="9" s="1"/>
  <c r="P155" i="9" s="1"/>
  <c r="Q148" i="9"/>
  <c r="Q154" i="9" s="1"/>
  <c r="Q159" i="9" s="1"/>
  <c r="Q155" i="9" s="1"/>
  <c r="O60" i="9"/>
  <c r="O65" i="9" s="1"/>
  <c r="O61" i="9" s="1"/>
  <c r="P149" i="4"/>
  <c r="P155" i="4" s="1"/>
  <c r="P160" i="4" s="1"/>
  <c r="P156" i="4" s="1"/>
  <c r="R148" i="9"/>
  <c r="R149" i="9" s="1"/>
  <c r="M61" i="10"/>
  <c r="M66" i="10" s="1"/>
  <c r="M62" i="10" s="1"/>
  <c r="O56" i="10"/>
  <c r="O61" i="10" s="1"/>
  <c r="O66" i="10" s="1"/>
  <c r="O62" i="10" s="1"/>
  <c r="H148" i="9"/>
  <c r="H154" i="9" s="1"/>
  <c r="H159" i="9" s="1"/>
  <c r="H155" i="9" s="1"/>
  <c r="M149" i="10"/>
  <c r="M150" i="10" s="1"/>
  <c r="H10" i="11"/>
  <c r="Q11" i="11"/>
  <c r="N57" i="8"/>
  <c r="DE198" i="6"/>
  <c r="DE199" i="6" s="1"/>
  <c r="J149" i="4"/>
  <c r="I149" i="4"/>
  <c r="I150" i="4" s="1"/>
  <c r="CV199" i="6"/>
  <c r="O148" i="9"/>
  <c r="N149" i="4"/>
  <c r="N150" i="4" s="1"/>
  <c r="M149" i="9"/>
  <c r="H57" i="4"/>
  <c r="I56" i="10"/>
  <c r="I61" i="10" s="1"/>
  <c r="I66" i="10" s="1"/>
  <c r="I62" i="10" s="1"/>
  <c r="L149" i="8"/>
  <c r="L150" i="8" s="1"/>
  <c r="O149" i="10"/>
  <c r="H30" i="11"/>
  <c r="P149" i="8"/>
  <c r="P150" i="8" s="1"/>
  <c r="Q57" i="8"/>
  <c r="L55" i="9"/>
  <c r="P43" i="11"/>
  <c r="K56" i="10"/>
  <c r="K149" i="4"/>
  <c r="L61" i="8"/>
  <c r="L66" i="8" s="1"/>
  <c r="L62" i="8" s="1"/>
  <c r="N54" i="9"/>
  <c r="L31" i="10"/>
  <c r="L56" i="10"/>
  <c r="N61" i="8"/>
  <c r="N66" i="8" s="1"/>
  <c r="N62" i="8" s="1"/>
  <c r="P56" i="10"/>
  <c r="P31" i="10"/>
  <c r="L11" i="11"/>
  <c r="M126" i="4"/>
  <c r="M149" i="4"/>
  <c r="J11" i="11"/>
  <c r="N149" i="8"/>
  <c r="N56" i="10"/>
  <c r="N31" i="10"/>
  <c r="H57" i="10"/>
  <c r="H61" i="10"/>
  <c r="H66" i="10" s="1"/>
  <c r="H62" i="10" s="1"/>
  <c r="Q43" i="11"/>
  <c r="I43" i="11"/>
  <c r="CU199" i="6"/>
  <c r="P57" i="8"/>
  <c r="P61" i="8"/>
  <c r="P66" i="8" s="1"/>
  <c r="P62" i="8" s="1"/>
  <c r="M11" i="11"/>
  <c r="J56" i="10"/>
  <c r="S10" i="10"/>
  <c r="T10" i="10" s="1"/>
  <c r="N30" i="11"/>
  <c r="D16" i="1" s="1"/>
  <c r="E16" i="1" s="1"/>
  <c r="G30" i="11"/>
  <c r="H16" i="1" s="1"/>
  <c r="I16" i="1" s="1"/>
  <c r="G31" i="10"/>
  <c r="S30" i="10"/>
  <c r="T30" i="10" s="1"/>
  <c r="G56" i="10"/>
  <c r="T11" i="11"/>
  <c r="S11" i="11"/>
  <c r="S125" i="8"/>
  <c r="T125" i="8" s="1"/>
  <c r="Q32" i="11"/>
  <c r="P32" i="11"/>
  <c r="Q61" i="4"/>
  <c r="Q66" i="4" s="1"/>
  <c r="Q62" i="4" s="1"/>
  <c r="Q57" i="4"/>
  <c r="R10" i="11"/>
  <c r="K10" i="11"/>
  <c r="CX197" i="6"/>
  <c r="P57" i="4"/>
  <c r="P61" i="4"/>
  <c r="P66" i="4" s="1"/>
  <c r="P62" i="4" s="1"/>
  <c r="J149" i="8"/>
  <c r="R30" i="11"/>
  <c r="CX198" i="6"/>
  <c r="G31" i="4"/>
  <c r="S30" i="4"/>
  <c r="T30" i="4" s="1"/>
  <c r="K30" i="11"/>
  <c r="G56" i="4"/>
  <c r="L126" i="10"/>
  <c r="H31" i="11" s="1"/>
  <c r="L149" i="10"/>
  <c r="M58" i="11"/>
  <c r="L58" i="11"/>
  <c r="L32" i="11"/>
  <c r="M32" i="11"/>
  <c r="J61" i="4"/>
  <c r="J66" i="4" s="1"/>
  <c r="J62" i="4" s="1"/>
  <c r="J57" i="4"/>
  <c r="I61" i="8"/>
  <c r="I66" i="8" s="1"/>
  <c r="I62" i="8" s="1"/>
  <c r="CN199" i="6"/>
  <c r="I57" i="8"/>
  <c r="S105" i="8"/>
  <c r="T105" i="8" s="1"/>
  <c r="G149" i="8"/>
  <c r="J20" i="11"/>
  <c r="I20" i="11"/>
  <c r="G149" i="4"/>
  <c r="S105" i="4"/>
  <c r="T105" i="4" s="1"/>
  <c r="K60" i="9"/>
  <c r="K65" i="9" s="1"/>
  <c r="K61" i="9" s="1"/>
  <c r="K55" i="9"/>
  <c r="M60" i="9"/>
  <c r="M65" i="9" s="1"/>
  <c r="M61" i="9" s="1"/>
  <c r="M55" i="9"/>
  <c r="J60" i="9"/>
  <c r="J65" i="9" s="1"/>
  <c r="J61" i="9" s="1"/>
  <c r="J55" i="9"/>
  <c r="S125" i="4"/>
  <c r="T125" i="4" s="1"/>
  <c r="H126" i="4"/>
  <c r="R57" i="8"/>
  <c r="CW199" i="6"/>
  <c r="R61" i="8"/>
  <c r="R66" i="8" s="1"/>
  <c r="R62" i="8" s="1"/>
  <c r="G57" i="8"/>
  <c r="G61" i="8"/>
  <c r="CL199" i="6"/>
  <c r="J32" i="11"/>
  <c r="I32" i="11"/>
  <c r="T58" i="11"/>
  <c r="S58" i="11"/>
  <c r="L149" i="4"/>
  <c r="T32" i="11"/>
  <c r="S32" i="11"/>
  <c r="S43" i="11"/>
  <c r="T43" i="11"/>
  <c r="G54" i="9"/>
  <c r="S30" i="9"/>
  <c r="T30" i="9" s="1"/>
  <c r="G31" i="9"/>
  <c r="S31" i="9" s="1"/>
  <c r="T31" i="9" s="1"/>
  <c r="L57" i="4"/>
  <c r="G125" i="9"/>
  <c r="S125" i="9" s="1"/>
  <c r="T125" i="9" s="1"/>
  <c r="S124" i="9"/>
  <c r="T124" i="9" s="1"/>
  <c r="O31" i="11"/>
  <c r="G148" i="9"/>
  <c r="J61" i="8"/>
  <c r="J66" i="8" s="1"/>
  <c r="J62" i="8" s="1"/>
  <c r="J57" i="8"/>
  <c r="CO199" i="6"/>
  <c r="H149" i="4"/>
  <c r="S104" i="9"/>
  <c r="T104" i="9" s="1"/>
  <c r="K61" i="4"/>
  <c r="K66" i="4" s="1"/>
  <c r="K62" i="4" s="1"/>
  <c r="K57" i="4"/>
  <c r="CM197" i="6"/>
  <c r="H56" i="8"/>
  <c r="S10" i="8"/>
  <c r="T10" i="8" s="1"/>
  <c r="R55" i="9"/>
  <c r="R60" i="9"/>
  <c r="R65" i="9" s="1"/>
  <c r="R61" i="9" s="1"/>
  <c r="S10" i="9"/>
  <c r="T10" i="9" s="1"/>
  <c r="H54" i="9"/>
  <c r="M43" i="11"/>
  <c r="L43" i="11"/>
  <c r="S125" i="10"/>
  <c r="T125" i="10" s="1"/>
  <c r="M61" i="4" l="1"/>
  <c r="M66" i="4" s="1"/>
  <c r="M62" i="4" s="1"/>
  <c r="M150" i="8"/>
  <c r="K61" i="8"/>
  <c r="K66" i="8" s="1"/>
  <c r="K62" i="8" s="1"/>
  <c r="R61" i="4"/>
  <c r="R66" i="4" s="1"/>
  <c r="R62" i="4" s="1"/>
  <c r="R57" i="4"/>
  <c r="I150" i="8"/>
  <c r="Q155" i="4"/>
  <c r="Q160" i="4" s="1"/>
  <c r="Q156" i="4" s="1"/>
  <c r="CP199" i="6"/>
  <c r="K150" i="8"/>
  <c r="N154" i="9"/>
  <c r="N159" i="9" s="1"/>
  <c r="N155" i="9" s="1"/>
  <c r="I150" i="10"/>
  <c r="O57" i="11" s="1"/>
  <c r="H150" i="8"/>
  <c r="Q150" i="8"/>
  <c r="Q57" i="10"/>
  <c r="Q10" i="11"/>
  <c r="K149" i="9"/>
  <c r="R57" i="10"/>
  <c r="I149" i="9"/>
  <c r="R155" i="8"/>
  <c r="R160" i="8" s="1"/>
  <c r="R156" i="8" s="1"/>
  <c r="O150" i="8"/>
  <c r="N155" i="10"/>
  <c r="N160" i="10" s="1"/>
  <c r="N156" i="10" s="1"/>
  <c r="P149" i="9"/>
  <c r="K150" i="10"/>
  <c r="O57" i="10"/>
  <c r="L154" i="9"/>
  <c r="L159" i="9" s="1"/>
  <c r="L155" i="9" s="1"/>
  <c r="G155" i="10"/>
  <c r="G160" i="10" s="1"/>
  <c r="G156" i="10" s="1"/>
  <c r="J154" i="9"/>
  <c r="J159" i="9" s="1"/>
  <c r="J155" i="9" s="1"/>
  <c r="J150" i="10"/>
  <c r="Q149" i="9"/>
  <c r="O56" i="11"/>
  <c r="N57" i="4"/>
  <c r="I155" i="4"/>
  <c r="I160" i="4" s="1"/>
  <c r="I156" i="4" s="1"/>
  <c r="I10" i="11"/>
  <c r="J10" i="11"/>
  <c r="H155" i="10"/>
  <c r="H160" i="10" s="1"/>
  <c r="H156" i="10" s="1"/>
  <c r="M10" i="11"/>
  <c r="R154" i="9"/>
  <c r="R159" i="9" s="1"/>
  <c r="R155" i="9" s="1"/>
  <c r="R150" i="10"/>
  <c r="R150" i="4"/>
  <c r="M155" i="10"/>
  <c r="M160" i="10" s="1"/>
  <c r="M156" i="10" s="1"/>
  <c r="P150" i="10"/>
  <c r="H149" i="9"/>
  <c r="P150" i="4"/>
  <c r="O155" i="4"/>
  <c r="O160" i="4" s="1"/>
  <c r="O156" i="4" s="1"/>
  <c r="O150" i="4"/>
  <c r="P30" i="11"/>
  <c r="I57" i="10"/>
  <c r="N155" i="4"/>
  <c r="N160" i="4" s="1"/>
  <c r="N156" i="4" s="1"/>
  <c r="P155" i="8"/>
  <c r="P160" i="8" s="1"/>
  <c r="P156" i="8" s="1"/>
  <c r="O154" i="9"/>
  <c r="O159" i="9" s="1"/>
  <c r="O155" i="9" s="1"/>
  <c r="O149" i="9"/>
  <c r="J150" i="4"/>
  <c r="J155" i="4"/>
  <c r="J160" i="4" s="1"/>
  <c r="J156" i="4" s="1"/>
  <c r="L155" i="8"/>
  <c r="L160" i="8" s="1"/>
  <c r="L156" i="8" s="1"/>
  <c r="O150" i="10"/>
  <c r="O155" i="10"/>
  <c r="O160" i="10" s="1"/>
  <c r="O156" i="10" s="1"/>
  <c r="CX199" i="6"/>
  <c r="N55" i="9"/>
  <c r="N60" i="9"/>
  <c r="N65" i="9" s="1"/>
  <c r="N61" i="9" s="1"/>
  <c r="K61" i="10"/>
  <c r="K66" i="10" s="1"/>
  <c r="K62" i="10" s="1"/>
  <c r="K57" i="10"/>
  <c r="K155" i="4"/>
  <c r="K160" i="4" s="1"/>
  <c r="K156" i="4" s="1"/>
  <c r="K150" i="4"/>
  <c r="S126" i="4"/>
  <c r="T126" i="4" s="1"/>
  <c r="M150" i="4"/>
  <c r="M155" i="4"/>
  <c r="M160" i="4" s="1"/>
  <c r="M156" i="4" s="1"/>
  <c r="P61" i="10"/>
  <c r="P66" i="10" s="1"/>
  <c r="P62" i="10" s="1"/>
  <c r="P57" i="10"/>
  <c r="N61" i="10"/>
  <c r="N66" i="10" s="1"/>
  <c r="N62" i="10" s="1"/>
  <c r="N57" i="10"/>
  <c r="L61" i="10"/>
  <c r="L66" i="10" s="1"/>
  <c r="L62" i="10" s="1"/>
  <c r="L57" i="10"/>
  <c r="N155" i="8"/>
  <c r="N160" i="8" s="1"/>
  <c r="N156" i="8" s="1"/>
  <c r="N150" i="8"/>
  <c r="I30" i="11"/>
  <c r="Q30" i="11"/>
  <c r="N31" i="11"/>
  <c r="Q31" i="11" s="1"/>
  <c r="S31" i="10"/>
  <c r="T31" i="10" s="1"/>
  <c r="G31" i="11"/>
  <c r="I31" i="11" s="1"/>
  <c r="J61" i="10"/>
  <c r="J66" i="10" s="1"/>
  <c r="J62" i="10" s="1"/>
  <c r="J57" i="10"/>
  <c r="J150" i="8"/>
  <c r="J155" i="8"/>
  <c r="J160" i="8" s="1"/>
  <c r="J156" i="8" s="1"/>
  <c r="T10" i="11"/>
  <c r="S10" i="11"/>
  <c r="S56" i="10"/>
  <c r="T56" i="10" s="1"/>
  <c r="G61" i="10"/>
  <c r="G56" i="11"/>
  <c r="H20" i="1" s="1"/>
  <c r="I20" i="1" s="1"/>
  <c r="N56" i="11"/>
  <c r="G57" i="10"/>
  <c r="L10" i="11"/>
  <c r="J30" i="11"/>
  <c r="G66" i="8"/>
  <c r="S149" i="8"/>
  <c r="T149" i="8" s="1"/>
  <c r="G155" i="8"/>
  <c r="G150" i="8"/>
  <c r="K31" i="11"/>
  <c r="S31" i="4"/>
  <c r="T31" i="4" s="1"/>
  <c r="R31" i="11"/>
  <c r="S126" i="10"/>
  <c r="T126" i="10" s="1"/>
  <c r="G155" i="4"/>
  <c r="S149" i="4"/>
  <c r="T149" i="4" s="1"/>
  <c r="G150" i="4"/>
  <c r="L150" i="10"/>
  <c r="L155" i="10"/>
  <c r="S149" i="10"/>
  <c r="T149" i="10" s="1"/>
  <c r="H56" i="11"/>
  <c r="H60" i="9"/>
  <c r="H65" i="9" s="1"/>
  <c r="H61" i="9" s="1"/>
  <c r="H55" i="9"/>
  <c r="H155" i="4"/>
  <c r="H160" i="4" s="1"/>
  <c r="H156" i="4" s="1"/>
  <c r="H150" i="4"/>
  <c r="G154" i="9"/>
  <c r="G149" i="9"/>
  <c r="S148" i="9"/>
  <c r="T148" i="9" s="1"/>
  <c r="G60" i="9"/>
  <c r="S54" i="9"/>
  <c r="T54" i="9" s="1"/>
  <c r="G55" i="9"/>
  <c r="H61" i="8"/>
  <c r="H66" i="8" s="1"/>
  <c r="H62" i="8" s="1"/>
  <c r="H57" i="8"/>
  <c r="S57" i="8" s="1"/>
  <c r="T57" i="8" s="1"/>
  <c r="CM199" i="6"/>
  <c r="L150" i="4"/>
  <c r="L155" i="4"/>
  <c r="L160" i="4" s="1"/>
  <c r="L156" i="4" s="1"/>
  <c r="R56" i="11"/>
  <c r="G57" i="4"/>
  <c r="S56" i="4"/>
  <c r="T56" i="4" s="1"/>
  <c r="K56" i="11"/>
  <c r="G61" i="4"/>
  <c r="S56" i="8"/>
  <c r="T56" i="8" s="1"/>
  <c r="M30" i="11"/>
  <c r="L30" i="11"/>
  <c r="S30" i="11"/>
  <c r="T30" i="11"/>
  <c r="O67" i="11" l="1"/>
  <c r="O62" i="11"/>
  <c r="S55" i="9"/>
  <c r="T55" i="9" s="1"/>
  <c r="P31" i="11"/>
  <c r="S149" i="9"/>
  <c r="T149" i="9" s="1"/>
  <c r="J31" i="11"/>
  <c r="N57" i="11"/>
  <c r="S57" i="10"/>
  <c r="T57" i="10" s="1"/>
  <c r="G57" i="11"/>
  <c r="D20" i="1"/>
  <c r="E20" i="1" s="1"/>
  <c r="P56" i="11"/>
  <c r="Q56" i="11"/>
  <c r="S150" i="8"/>
  <c r="T150" i="8" s="1"/>
  <c r="S61" i="10"/>
  <c r="T61" i="10" s="1"/>
  <c r="G66" i="10"/>
  <c r="G62" i="11"/>
  <c r="N62" i="11"/>
  <c r="G61" i="11"/>
  <c r="T56" i="11"/>
  <c r="S56" i="11"/>
  <c r="G159" i="9"/>
  <c r="S154" i="9"/>
  <c r="T154" i="9" s="1"/>
  <c r="H57" i="11"/>
  <c r="S150" i="10"/>
  <c r="T150" i="10" s="1"/>
  <c r="S66" i="8"/>
  <c r="T66" i="8" s="1"/>
  <c r="G62" i="8"/>
  <c r="S62" i="8" s="1"/>
  <c r="T62" i="8" s="1"/>
  <c r="M56" i="11"/>
  <c r="L56" i="11"/>
  <c r="J56" i="11"/>
  <c r="I56" i="11"/>
  <c r="R57" i="11"/>
  <c r="S57" i="4"/>
  <c r="T57" i="4" s="1"/>
  <c r="K57" i="11"/>
  <c r="L160" i="10"/>
  <c r="H62" i="11"/>
  <c r="S155" i="10"/>
  <c r="T155" i="10" s="1"/>
  <c r="S155" i="4"/>
  <c r="T155" i="4" s="1"/>
  <c r="G160" i="4"/>
  <c r="M31" i="11"/>
  <c r="L31" i="11"/>
  <c r="S61" i="8"/>
  <c r="T61" i="8" s="1"/>
  <c r="S31" i="11"/>
  <c r="T31" i="11"/>
  <c r="S155" i="8"/>
  <c r="T155" i="8" s="1"/>
  <c r="G160" i="8"/>
  <c r="O63" i="11"/>
  <c r="G66" i="4"/>
  <c r="S61" i="4"/>
  <c r="T61" i="4" s="1"/>
  <c r="K62" i="11"/>
  <c r="R62" i="11"/>
  <c r="G65" i="9"/>
  <c r="S60" i="9"/>
  <c r="T60" i="9" s="1"/>
  <c r="S150" i="4"/>
  <c r="T150" i="4" s="1"/>
  <c r="J61" i="11" l="1"/>
  <c r="M61" i="11"/>
  <c r="L61" i="11"/>
  <c r="I61" i="11"/>
  <c r="P62" i="11"/>
  <c r="Q62" i="11"/>
  <c r="G67" i="11"/>
  <c r="G62" i="10"/>
  <c r="N67" i="11"/>
  <c r="S66" i="10"/>
  <c r="T66" i="10" s="1"/>
  <c r="P57" i="11"/>
  <c r="Q57" i="11"/>
  <c r="S160" i="4"/>
  <c r="T160" i="4" s="1"/>
  <c r="G156" i="4"/>
  <c r="S156" i="4" s="1"/>
  <c r="T156" i="4" s="1"/>
  <c r="L156" i="10"/>
  <c r="H67" i="11"/>
  <c r="S160" i="10"/>
  <c r="T160" i="10" s="1"/>
  <c r="S62" i="11"/>
  <c r="T62" i="11"/>
  <c r="L62" i="11"/>
  <c r="M62" i="11"/>
  <c r="I62" i="11"/>
  <c r="J62" i="11"/>
  <c r="T57" i="11"/>
  <c r="S57" i="11"/>
  <c r="S159" i="9"/>
  <c r="T159" i="9" s="1"/>
  <c r="G155" i="9"/>
  <c r="S155" i="9" s="1"/>
  <c r="T155" i="9" s="1"/>
  <c r="G61" i="9"/>
  <c r="S61" i="9" s="1"/>
  <c r="T61" i="9" s="1"/>
  <c r="S65" i="9"/>
  <c r="T65" i="9" s="1"/>
  <c r="K67" i="11"/>
  <c r="S66" i="4"/>
  <c r="T66" i="4" s="1"/>
  <c r="G62" i="4"/>
  <c r="R67" i="11"/>
  <c r="G156" i="8"/>
  <c r="S156" i="8" s="1"/>
  <c r="T156" i="8" s="1"/>
  <c r="S160" i="8"/>
  <c r="T160" i="8" s="1"/>
  <c r="M57" i="11"/>
  <c r="L57" i="11"/>
  <c r="I57" i="11"/>
  <c r="J57" i="11"/>
  <c r="S62" i="10" l="1"/>
  <c r="T62" i="10" s="1"/>
  <c r="G63" i="11"/>
  <c r="N63" i="11"/>
  <c r="P67" i="11"/>
  <c r="Q67" i="11"/>
  <c r="S156" i="10"/>
  <c r="T156" i="10" s="1"/>
  <c r="H63" i="11"/>
  <c r="R63" i="11"/>
  <c r="K63" i="11"/>
  <c r="S62" i="4"/>
  <c r="T62" i="4" s="1"/>
  <c r="I67" i="11"/>
  <c r="J67" i="11"/>
  <c r="M67" i="11"/>
  <c r="L67" i="11"/>
  <c r="S67" i="11"/>
  <c r="T67" i="11"/>
  <c r="Q63" i="11" l="1"/>
  <c r="P63" i="11"/>
  <c r="L63" i="11"/>
  <c r="M63" i="11"/>
  <c r="I63" i="11"/>
  <c r="J63" i="11"/>
  <c r="T63" i="11"/>
  <c r="S63" i="11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<sst xmlns="http://schemas.openxmlformats.org/spreadsheetml/2006/main" count="1338" uniqueCount="715">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</sst>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0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6" fillId="0" borderId="0"/>
    <xf numFmtId="0" fontId="57" fillId="0" borderId="0"/>
    <xf numFmtId="0" fontId="58" fillId="0" borderId="0"/>
    <xf numFmtId="0" fontId="58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1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4" fontId="65" fillId="3" borderId="6" xfId="0" applyNumberFormat="1" applyFont="1" applyFill="1" applyBorder="1" applyAlignment="1" applyProtection="1">
      <alignment vertical="center"/>
      <protection hidden="1"/>
    </xf>
    <xf numFmtId="165" fontId="65" fillId="3" borderId="7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894"/>
          <c:y val="0"/>
        </c:manualLayout>
      </c:layout>
      <c:overlay val="1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18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73712"/>
        <c:axId val="706575392"/>
      </c:lineChart>
      <c:catAx>
        <c:axId val="70657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sr-Latn-RS"/>
          </a:p>
        </c:txPr>
        <c:crossAx val="706575392"/>
        <c:crosses val="autoZero"/>
        <c:auto val="1"/>
        <c:lblAlgn val="ctr"/>
        <c:lblOffset val="100"/>
        <c:tickLblSkip val="3"/>
        <c:noMultiLvlLbl val="0"/>
      </c:catAx>
      <c:valAx>
        <c:axId val="706575392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70657371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7936"/>
          <c:y val="2.666666666666667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368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65872"/>
        <c:axId val="706566432"/>
      </c:lineChart>
      <c:catAx>
        <c:axId val="70656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600"/>
            </a:pPr>
            <a:endParaRPr lang="sr-Latn-RS"/>
          </a:p>
        </c:txPr>
        <c:crossAx val="706566432"/>
        <c:crosses val="autoZero"/>
        <c:auto val="1"/>
        <c:lblAlgn val="ctr"/>
        <c:lblOffset val="100"/>
        <c:tickLblSkip val="3"/>
        <c:noMultiLvlLbl val="0"/>
      </c:catAx>
      <c:valAx>
        <c:axId val="70656643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706565872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_2015plan"/><Relationship Id="rId3" Type="http://schemas.openxmlformats.org/officeDocument/2006/relationships/hyperlink" Target="#'2015'!A1"/><Relationship Id="rId7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4'!_2014plan"/><Relationship Id="rId3" Type="http://schemas.openxmlformats.org/officeDocument/2006/relationships/hyperlink" Target="#'2014'!A1"/><Relationship Id="rId7" Type="http://schemas.openxmlformats.org/officeDocument/2006/relationships/hyperlink" Target="#'2014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3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tabSelected="1" workbookViewId="0">
      <pane ySplit="5" topLeftCell="A6" activePane="bottomLeft" state="frozen"/>
      <selection activeCell="DK219" sqref="DK219"/>
      <selection pane="bottomLeft" activeCell="G9" sqref="G9"/>
    </sheetView>
  </sheetViews>
  <sheetFormatPr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Mart</v>
      </c>
      <c r="E11" s="158"/>
      <c r="F11" s="158"/>
      <c r="G11" s="158"/>
      <c r="H11" s="321" t="str">
        <f>+Master!G265</f>
        <v>Prihodi za period Januar - Mart</v>
      </c>
      <c r="I11" s="322"/>
      <c r="J11" s="310"/>
      <c r="K11" s="159"/>
    </row>
    <row r="12" spans="3:11">
      <c r="C12" s="157"/>
      <c r="D12" s="161">
        <f>+'Analitika - 2015'!N10</f>
        <v>100283965.03999996</v>
      </c>
      <c r="E12" s="162">
        <f>+D12/'2014'!T7</f>
        <v>2.9554387263954908E-2</v>
      </c>
      <c r="F12" s="158"/>
      <c r="G12" s="158"/>
      <c r="H12" s="323">
        <f>+'Analitika - 2015'!G10</f>
        <v>258216277.29999995</v>
      </c>
      <c r="I12" s="324">
        <f>+H12/'2014'!T7</f>
        <v>7.6098146439832579E-2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Mart</v>
      </c>
      <c r="E15" s="158"/>
      <c r="F15" s="158"/>
      <c r="G15" s="158"/>
      <c r="H15" s="321" t="str">
        <f>+Master!G266</f>
        <v>Rashodi za period Januar - Mart</v>
      </c>
      <c r="I15" s="322"/>
      <c r="J15" s="310"/>
      <c r="K15" s="159"/>
    </row>
    <row r="16" spans="3:11">
      <c r="C16" s="157"/>
      <c r="D16" s="161">
        <f>+'Analitika - 2015'!N30</f>
        <v>108671593.11000001</v>
      </c>
      <c r="E16" s="162">
        <f>+D16/'2014'!T7</f>
        <v>3.2026280034727628E-2</v>
      </c>
      <c r="F16" s="158"/>
      <c r="G16" s="158"/>
      <c r="H16" s="323">
        <f>+'Analitika - 2015'!G30</f>
        <v>309848557.0800001</v>
      </c>
      <c r="I16" s="324">
        <f>+H16/'2014'!T7</f>
        <v>9.1314541117988132E-2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Mart</v>
      </c>
      <c r="E19" s="158"/>
      <c r="F19" s="158"/>
      <c r="G19" s="158"/>
      <c r="H19" s="321" t="str">
        <f>+Master!G267</f>
        <v>Deficit za period Januar - Mart</v>
      </c>
      <c r="I19" s="322"/>
      <c r="J19" s="310"/>
      <c r="K19" s="159"/>
    </row>
    <row r="20" spans="3:11">
      <c r="C20" s="157"/>
      <c r="D20" s="161">
        <f>+'Analitika - 2015'!N56</f>
        <v>-8387628.0700000525</v>
      </c>
      <c r="E20" s="162">
        <f>+D20/'2014'!T7</f>
        <v>-2.4718927707727215E-3</v>
      </c>
      <c r="F20" s="158"/>
      <c r="G20" s="158"/>
      <c r="H20" s="323">
        <f>+'Analitika - 2015'!G56</f>
        <v>-51632279.780000135</v>
      </c>
      <c r="I20" s="324">
        <f>+H20/'2014'!T7</f>
        <v>-1.5216394678155548E-2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8" t="str">
        <f>+Master!G269</f>
        <v>Stanje javnog duga (% BDP)</v>
      </c>
      <c r="E22" s="329"/>
      <c r="F22" s="32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2015-03</v>
      </c>
      <c r="O6" s="169" t="str">
        <f>+CONCATENATE(N6,"p")</f>
        <v>2015-03p</v>
      </c>
      <c r="P6" s="153"/>
      <c r="Q6" s="153"/>
      <c r="R6" s="169" t="str">
        <f>+IF(Master!B3-10&gt;=0,CONCATENATE(Master!B4-1,"-",Master!B3),CONCATENATE(Master!B4-1,"-0",Master!B3))</f>
        <v>2014-03</v>
      </c>
      <c r="S6" s="153"/>
      <c r="T6" s="153"/>
    </row>
    <row r="7" spans="1:20">
      <c r="A7" s="170"/>
      <c r="B7" s="364" t="str">
        <f>+Master!G246</f>
        <v>Analitika za period Jan - Mar</v>
      </c>
      <c r="C7" s="365"/>
      <c r="D7" s="365"/>
      <c r="E7" s="365"/>
      <c r="F7" s="365"/>
      <c r="G7" s="372" t="str">
        <f>+Master!G238</f>
        <v>Jan - Mar</v>
      </c>
      <c r="H7" s="373"/>
      <c r="I7" s="373"/>
      <c r="J7" s="373"/>
      <c r="K7" s="373"/>
      <c r="L7" s="373"/>
      <c r="M7" s="374"/>
      <c r="N7" s="375" t="str">
        <f>+Master!G237</f>
        <v>Mart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Mar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Mart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+SUMPRODUCT(('2015'!$G10:$R10)*('2015'!$G$5:$R$5&lt;=Master!$B$3)*($A10='2015'!$A$10:$A$66))</f>
        <v>258216277.29999995</v>
      </c>
      <c r="H10" s="177">
        <f>+SUMPRODUCT(('2015'!$G105:$R105)*('2015'!$G$5:$R$5&lt;=Master!$B$3))</f>
        <v>252113355.45667142</v>
      </c>
      <c r="I10" s="178">
        <f>+G10-H10</f>
        <v>6102921.8433285356</v>
      </c>
      <c r="J10" s="179">
        <f>+IF(ISNUMBER(G10/H10-1),G10/H10-1,"…")</f>
        <v>2.4207054926835836E-2</v>
      </c>
      <c r="K10" s="177">
        <f>+SUMPRODUCT(('2014'!$G10:$R10)*('2014'!$G$5:$R$5&lt;=Master!$B$3))</f>
        <v>253623533.18000001</v>
      </c>
      <c r="L10" s="178">
        <f>+G10-K10</f>
        <v>4592744.1199999452</v>
      </c>
      <c r="M10" s="180">
        <f>+IF(ISNUMBER(G10/K10-1),G10/K10-1,"…")</f>
        <v>1.8108509342232182E-2</v>
      </c>
      <c r="N10" s="181">
        <f>+INDEX('2015'!$1:$1048576,MATCH('Analitika - 2015'!$A10,'2015'!$A:$A,0),MATCH('Analitika - 2015'!$N$6,'2015'!$6:$6,0))</f>
        <v>100283965.03999996</v>
      </c>
      <c r="O10" s="177">
        <f>+INDEX('2015'!$1:$1048576,MATCH(CONCATENATE('Analitika - 2015'!$A10,"p"),'2015'!$A:$A,0),MATCH('Analitika - 2015'!$O$6,'2015'!$101:$101,0))</f>
        <v>101074773.72935867</v>
      </c>
      <c r="P10" s="178">
        <f>+N10-O10</f>
        <v>-790808.68935871124</v>
      </c>
      <c r="Q10" s="179">
        <f>+IF(ISNUMBER(N10/O10-1),N10/O10-1,"…")</f>
        <v>-7.8239966331876687E-3</v>
      </c>
      <c r="R10" s="177">
        <f>+INDEX('2014'!$1:$1048576,MATCH('Analitika - 2015'!$A10,'2014'!$A:$A,0),MATCH('Analitika - 2015'!$R$6,'2014'!$6:$6,0))</f>
        <v>100708163.93000002</v>
      </c>
      <c r="S10" s="178">
        <f>+N10-R10</f>
        <v>-424198.8900000602</v>
      </c>
      <c r="T10" s="182">
        <f>+IF(ISNUMBER(N10/R10-1),N10/R10-1,"…")</f>
        <v>-4.2121599028943635E-3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+SUMPRODUCT(('2015'!$G11:$R11)*('2015'!$G$5:$R$5&lt;=Master!$B$3)*($A11='2015'!$A$10:$A$66))</f>
        <v>160603850.08999997</v>
      </c>
      <c r="H11" s="183">
        <f>+SUMPRODUCT(('2015'!$G106:$R106)*('2015'!$G$5:$R$5&lt;=Master!$B$3))</f>
        <v>164132736.70924956</v>
      </c>
      <c r="I11" s="184">
        <f t="shared" ref="I11:I67" si="0">+G11-H11</f>
        <v>-3528886.6192495823</v>
      </c>
      <c r="J11" s="185">
        <f t="shared" ref="J11:J67" si="1">+IF(ISNUMBER(G11/H11-1),G11/H11-1,"…")</f>
        <v>-2.1500199716408597E-2</v>
      </c>
      <c r="K11" s="183">
        <f>+SUMPRODUCT(('2014'!$G11:$R11)*('2014'!$G$5:$R$5&lt;=Master!$B$3))</f>
        <v>164263222.46000001</v>
      </c>
      <c r="L11" s="184">
        <f t="shared" ref="L11:L67" si="2">+G11-K11</f>
        <v>-3659372.3700000346</v>
      </c>
      <c r="M11" s="186">
        <f t="shared" ref="M11:M67" si="3">+IF(ISNUMBER(G11/K11-1),G11/K11-1,"…")</f>
        <v>-2.2277490452198623E-2</v>
      </c>
      <c r="N11" s="187">
        <f>+INDEX('2015'!$1:$1048576,MATCH('Analitika - 2015'!$A11,'2015'!$A:$A,0),MATCH('Analitika - 2015'!$N$6,'2015'!$6:$6,0))</f>
        <v>60361034.989999995</v>
      </c>
      <c r="O11" s="183">
        <f>+INDEX('2015'!$1:$1048576,MATCH(CONCATENATE('Analitika - 2015'!$A11,"p"),'2015'!$A:$A,0),MATCH('Analitika - 2015'!$O$6,'2015'!$101:$101,0))</f>
        <v>68643020.701511934</v>
      </c>
      <c r="P11" s="184">
        <f t="shared" ref="P11:P67" si="4">+N11-O11</f>
        <v>-8281985.7115119398</v>
      </c>
      <c r="Q11" s="185">
        <f t="shared" ref="Q11:Q67" si="5">+IF(ISNUMBER(N11/O11-1),N11/O11-1,"…")</f>
        <v>-0.12065299030946519</v>
      </c>
      <c r="R11" s="183">
        <f>+INDEX('2014'!$1:$1048576,MATCH('Analitika - 2015'!$A11,'2014'!$A:$A,0),MATCH('Analitika - 2015'!$R$6,'2014'!$6:$6,0))</f>
        <v>66983401.860000007</v>
      </c>
      <c r="S11" s="184">
        <f t="shared" ref="S11:S67" si="6">+N11-R11</f>
        <v>-6622366.8700000122</v>
      </c>
      <c r="T11" s="188">
        <f t="shared" ref="T11:T67" si="7">+IF(ISNUMBER(N11/R11-1),N11/R11-1,"…")</f>
        <v>-9.8865788928445664E-2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+SUMPRODUCT(('2015'!$G12:$R12)*('2015'!$G$5:$R$5&lt;=Master!$B$3)*($A12='2015'!$A$10:$A$66))</f>
        <v>17855684.559999995</v>
      </c>
      <c r="H12" s="189">
        <f>+SUMPRODUCT(('2015'!$G107:$R107)*('2015'!$G$5:$R$5&lt;=Master!$B$3))</f>
        <v>19076797.135611743</v>
      </c>
      <c r="I12" s="190">
        <f t="shared" si="0"/>
        <v>-1221112.5756117478</v>
      </c>
      <c r="J12" s="191">
        <f t="shared" si="1"/>
        <v>-6.401035598015703E-2</v>
      </c>
      <c r="K12" s="189">
        <f>+SUMPRODUCT(('2014'!$G12:$R12)*('2014'!$G$5:$R$5&lt;=Master!$B$3))</f>
        <v>18480753.43</v>
      </c>
      <c r="L12" s="190">
        <f t="shared" si="2"/>
        <v>-625068.87000000477</v>
      </c>
      <c r="M12" s="192">
        <f t="shared" si="3"/>
        <v>-3.3822694099977735E-2</v>
      </c>
      <c r="N12" s="193">
        <f>+INDEX('2015'!$1:$1048576,MATCH('Analitika - 2015'!$A12,'2015'!$A:$A,0),MATCH('Analitika - 2015'!$N$6,'2015'!$6:$6,0))</f>
        <v>7348323.950000002</v>
      </c>
      <c r="O12" s="189">
        <f>+INDEX('2015'!$1:$1048576,MATCH(CONCATENATE('Analitika - 2015'!$A12,"p"),'2015'!$A:$A,0),MATCH('Analitika - 2015'!$O$6,'2015'!$101:$101,0))</f>
        <v>8628957.8256391361</v>
      </c>
      <c r="P12" s="190">
        <f t="shared" si="4"/>
        <v>-1280633.8756391341</v>
      </c>
      <c r="Q12" s="191">
        <f t="shared" si="5"/>
        <v>-0.14841118725067814</v>
      </c>
      <c r="R12" s="189">
        <f>+INDEX('2014'!$1:$1048576,MATCH('Analitika - 2015'!$A12,'2014'!$A:$A,0),MATCH('Analitika - 2015'!$R$6,'2014'!$6:$6,0))</f>
        <v>8194536.0300000003</v>
      </c>
      <c r="S12" s="190">
        <f t="shared" si="6"/>
        <v>-846212.07999999821</v>
      </c>
      <c r="T12" s="194">
        <f t="shared" si="7"/>
        <v>-0.10326540476508206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+SUMPRODUCT(('2015'!$G13:$R13)*('2015'!$G$5:$R$5&lt;=Master!$B$3)*($A13='2015'!$A$10:$A$66))</f>
        <v>11124106.059999999</v>
      </c>
      <c r="H13" s="189">
        <f>+SUMPRODUCT(('2015'!$G108:$R108)*('2015'!$G$5:$R$5&lt;=Master!$B$3))</f>
        <v>13831624.078903489</v>
      </c>
      <c r="I13" s="190">
        <f t="shared" si="0"/>
        <v>-2707518.0189034902</v>
      </c>
      <c r="J13" s="191">
        <f t="shared" si="1"/>
        <v>-0.19574838091740054</v>
      </c>
      <c r="K13" s="189">
        <f>+SUMPRODUCT(('2014'!$G13:$R13)*('2014'!$G$5:$R$5&lt;=Master!$B$3))</f>
        <v>14603148.550000001</v>
      </c>
      <c r="L13" s="190">
        <f t="shared" si="2"/>
        <v>-3479042.4900000021</v>
      </c>
      <c r="M13" s="192">
        <f t="shared" si="3"/>
        <v>-0.23823920424338918</v>
      </c>
      <c r="N13" s="193">
        <f>+INDEX('2015'!$1:$1048576,MATCH('Analitika - 2015'!$A13,'2015'!$A:$A,0),MATCH('Analitika - 2015'!$N$6,'2015'!$6:$6,0))</f>
        <v>9846873.8099999987</v>
      </c>
      <c r="O13" s="189">
        <f>+INDEX('2015'!$1:$1048576,MATCH(CONCATENATE('Analitika - 2015'!$A13,"p"),'2015'!$A:$A,0),MATCH('Analitika - 2015'!$O$6,'2015'!$101:$101,0))</f>
        <v>11938576.266732469</v>
      </c>
      <c r="P13" s="190">
        <f t="shared" si="4"/>
        <v>-2091702.4567324705</v>
      </c>
      <c r="Q13" s="191">
        <f t="shared" si="5"/>
        <v>-0.17520535196153331</v>
      </c>
      <c r="R13" s="189">
        <f>+INDEX('2014'!$1:$1048576,MATCH('Analitika - 2015'!$A13,'2014'!$A:$A,0),MATCH('Analitika - 2015'!$R$6,'2014'!$6:$6,0))</f>
        <v>12105724.380000001</v>
      </c>
      <c r="S13" s="190">
        <f t="shared" si="6"/>
        <v>-2258850.5700000022</v>
      </c>
      <c r="T13" s="194">
        <f t="shared" si="7"/>
        <v>-0.18659358986661501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+SUMPRODUCT(('2015'!$G14:$R14)*('2015'!$G$5:$R$5&lt;=Master!$B$3)*($A14='2015'!$A$10:$A$66))</f>
        <v>329673.92000000004</v>
      </c>
      <c r="H14" s="189">
        <f>+SUMPRODUCT(('2015'!$G109:$R109)*('2015'!$G$5:$R$5&lt;=Master!$B$3))</f>
        <v>371613.12879633339</v>
      </c>
      <c r="I14" s="190">
        <f t="shared" si="0"/>
        <v>-41939.208796333347</v>
      </c>
      <c r="J14" s="191">
        <f t="shared" si="1"/>
        <v>-0.11285717738815026</v>
      </c>
      <c r="K14" s="189">
        <f>+SUMPRODUCT(('2014'!$G14:$R14)*('2014'!$G$5:$R$5&lt;=Master!$B$3))</f>
        <v>357419.75</v>
      </c>
      <c r="L14" s="190">
        <f t="shared" si="2"/>
        <v>-27745.829999999958</v>
      </c>
      <c r="M14" s="192">
        <f t="shared" si="3"/>
        <v>-7.7628138903907629E-2</v>
      </c>
      <c r="N14" s="193">
        <f>+INDEX('2015'!$1:$1048576,MATCH('Analitika - 2015'!$A14,'2015'!$A:$A,0),MATCH('Analitika - 2015'!$N$6,'2015'!$6:$6,0))</f>
        <v>109018.21</v>
      </c>
      <c r="O14" s="189">
        <f>+INDEX('2015'!$1:$1048576,MATCH(CONCATENATE('Analitika - 2015'!$A14,"p"),'2015'!$A:$A,0),MATCH('Analitika - 2015'!$O$6,'2015'!$101:$101,0))</f>
        <v>152502.18590714125</v>
      </c>
      <c r="P14" s="190">
        <f t="shared" si="4"/>
        <v>-43483.975907141241</v>
      </c>
      <c r="Q14" s="191">
        <f t="shared" si="5"/>
        <v>-0.28513673852267718</v>
      </c>
      <c r="R14" s="189">
        <f>+INDEX('2014'!$1:$1048576,MATCH('Analitika - 2015'!$A14,'2014'!$A:$A,0),MATCH('Analitika - 2015'!$R$6,'2014'!$6:$6,0))</f>
        <v>147063.39000000001</v>
      </c>
      <c r="S14" s="190">
        <f t="shared" si="6"/>
        <v>-38045.180000000008</v>
      </c>
      <c r="T14" s="194">
        <f t="shared" si="7"/>
        <v>-0.25869919087272508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+SUMPRODUCT(('2015'!$G15:$R15)*('2015'!$G$5:$R$5&lt;=Master!$B$3)*($A15='2015'!$A$10:$A$66))</f>
        <v>93369945.780000001</v>
      </c>
      <c r="H15" s="189">
        <f>+SUMPRODUCT(('2015'!$G110:$R110)*('2015'!$G$5:$R$5&lt;=Master!$B$3))</f>
        <v>96374023.880004466</v>
      </c>
      <c r="I15" s="190">
        <f t="shared" si="0"/>
        <v>-3004078.1000044644</v>
      </c>
      <c r="J15" s="191">
        <f t="shared" si="1"/>
        <v>-3.1171035296241767E-2</v>
      </c>
      <c r="K15" s="189">
        <f>+SUMPRODUCT(('2014'!$G15:$R15)*('2014'!$G$5:$R$5&lt;=Master!$B$3))</f>
        <v>98253466.519999996</v>
      </c>
      <c r="L15" s="190">
        <f t="shared" si="2"/>
        <v>-4883520.7399999946</v>
      </c>
      <c r="M15" s="192">
        <f t="shared" si="3"/>
        <v>-4.9703292036072155E-2</v>
      </c>
      <c r="N15" s="193">
        <f>+INDEX('2015'!$1:$1048576,MATCH('Analitika - 2015'!$A15,'2015'!$A:$A,0),MATCH('Analitika - 2015'!$N$6,'2015'!$6:$6,0))</f>
        <v>29666863.00999999</v>
      </c>
      <c r="O15" s="189">
        <f>+INDEX('2015'!$1:$1048576,MATCH(CONCATENATE('Analitika - 2015'!$A15,"p"),'2015'!$A:$A,0),MATCH('Analitika - 2015'!$O$6,'2015'!$101:$101,0))</f>
        <v>35625079.391823784</v>
      </c>
      <c r="P15" s="190">
        <f t="shared" si="4"/>
        <v>-5958216.3818237931</v>
      </c>
      <c r="Q15" s="191">
        <f t="shared" si="5"/>
        <v>-0.16724780642008186</v>
      </c>
      <c r="R15" s="189">
        <f>+INDEX('2014'!$1:$1048576,MATCH('Analitika - 2015'!$A15,'2014'!$A:$A,0),MATCH('Analitika - 2015'!$R$6,'2014'!$6:$6,0))</f>
        <v>34924206.759999998</v>
      </c>
      <c r="S15" s="190">
        <f t="shared" si="6"/>
        <v>-5257343.7500000075</v>
      </c>
      <c r="T15" s="194">
        <f t="shared" si="7"/>
        <v>-0.15053580990768389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+SUMPRODUCT(('2015'!$G16:$R16)*('2015'!$G$5:$R$5&lt;=Master!$B$3)*($A16='2015'!$A$10:$A$66))</f>
        <v>32084642.32</v>
      </c>
      <c r="H16" s="189">
        <f>+SUMPRODUCT(('2015'!$G111:$R111)*('2015'!$G$5:$R$5&lt;=Master!$B$3))</f>
        <v>29430727.240693208</v>
      </c>
      <c r="I16" s="190">
        <f t="shared" si="0"/>
        <v>2653915.0793067925</v>
      </c>
      <c r="J16" s="191">
        <f t="shared" si="1"/>
        <v>9.0174974529249274E-2</v>
      </c>
      <c r="K16" s="189">
        <f>+SUMPRODUCT(('2014'!$G16:$R16)*('2014'!$G$5:$R$5&lt;=Master!$B$3))</f>
        <v>27640146.18</v>
      </c>
      <c r="L16" s="190">
        <f t="shared" si="2"/>
        <v>4444496.1400000006</v>
      </c>
      <c r="M16" s="192">
        <f t="shared" si="3"/>
        <v>0.16079857577656265</v>
      </c>
      <c r="N16" s="193">
        <f>+INDEX('2015'!$1:$1048576,MATCH('Analitika - 2015'!$A16,'2015'!$A:$A,0),MATCH('Analitika - 2015'!$N$6,'2015'!$6:$6,0))</f>
        <v>10877770.980000008</v>
      </c>
      <c r="O16" s="189">
        <f>+INDEX('2015'!$1:$1048576,MATCH(CONCATENATE('Analitika - 2015'!$A16,"p"),'2015'!$A:$A,0),MATCH('Analitika - 2015'!$O$6,'2015'!$101:$101,0))</f>
        <v>10140030.796069261</v>
      </c>
      <c r="P16" s="190">
        <f t="shared" si="4"/>
        <v>737740.18393074721</v>
      </c>
      <c r="Q16" s="191">
        <f t="shared" si="5"/>
        <v>7.2755221238255841E-2</v>
      </c>
      <c r="R16" s="189">
        <f>+INDEX('2014'!$1:$1048576,MATCH('Analitika - 2015'!$A16,'2014'!$A:$A,0),MATCH('Analitika - 2015'!$R$6,'2014'!$6:$6,0))</f>
        <v>9529436.2400000002</v>
      </c>
      <c r="S16" s="190">
        <f t="shared" si="6"/>
        <v>1348334.7400000077</v>
      </c>
      <c r="T16" s="194">
        <f t="shared" si="7"/>
        <v>0.14149155375428668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+SUMPRODUCT(('2015'!$G17:$R17)*('2015'!$G$5:$R$5&lt;=Master!$B$3)*($A17='2015'!$A$10:$A$66))</f>
        <v>4590661.21</v>
      </c>
      <c r="H17" s="189">
        <f>+SUMPRODUCT(('2015'!$G112:$R112)*('2015'!$G$5:$R$5&lt;=Master!$B$3))</f>
        <v>4061131.9317455152</v>
      </c>
      <c r="I17" s="190">
        <f t="shared" si="0"/>
        <v>529529.27825448476</v>
      </c>
      <c r="J17" s="191">
        <f t="shared" si="1"/>
        <v>0.13038957786995309</v>
      </c>
      <c r="K17" s="189">
        <f>+SUMPRODUCT(('2014'!$G17:$R17)*('2014'!$G$5:$R$5&lt;=Master!$B$3))</f>
        <v>3897133.5</v>
      </c>
      <c r="L17" s="190">
        <f t="shared" si="2"/>
        <v>693527.71</v>
      </c>
      <c r="M17" s="192">
        <f t="shared" si="3"/>
        <v>0.17795841738549623</v>
      </c>
      <c r="N17" s="193">
        <f>+INDEX('2015'!$1:$1048576,MATCH('Analitika - 2015'!$A17,'2015'!$A:$A,0),MATCH('Analitika - 2015'!$N$6,'2015'!$6:$6,0))</f>
        <v>2074964.34</v>
      </c>
      <c r="O17" s="189">
        <f>+INDEX('2015'!$1:$1048576,MATCH(CONCATENATE('Analitika - 2015'!$A17,"p"),'2015'!$A:$A,0),MATCH('Analitika - 2015'!$O$6,'2015'!$101:$101,0))</f>
        <v>1733008.7830788183</v>
      </c>
      <c r="P17" s="190">
        <f t="shared" si="4"/>
        <v>341955.55692118173</v>
      </c>
      <c r="Q17" s="191">
        <f t="shared" si="5"/>
        <v>0.19731899818399778</v>
      </c>
      <c r="R17" s="189">
        <f>+INDEX('2014'!$1:$1048576,MATCH('Analitika - 2015'!$A17,'2014'!$A:$A,0),MATCH('Analitika - 2015'!$R$6,'2014'!$6:$6,0))</f>
        <v>1639263.5</v>
      </c>
      <c r="S17" s="190">
        <f t="shared" si="6"/>
        <v>435700.84000000008</v>
      </c>
      <c r="T17" s="194">
        <f t="shared" si="7"/>
        <v>0.26579060657423303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+SUMPRODUCT(('2015'!$G19:$R19)*('2015'!$G$5:$R$5&lt;=Master!$B$3)*($A19='2015'!$A$10:$A$66))</f>
        <v>1249136.24</v>
      </c>
      <c r="H19" s="189">
        <f>+SUMPRODUCT(('2015'!$G114:$R114)*('2015'!$G$5:$R$5&lt;=Master!$B$3))</f>
        <v>986819.31349480606</v>
      </c>
      <c r="I19" s="190">
        <f t="shared" si="0"/>
        <v>262316.92650519393</v>
      </c>
      <c r="J19" s="191">
        <f t="shared" si="1"/>
        <v>0.26582062482766222</v>
      </c>
      <c r="K19" s="189">
        <f>+SUMPRODUCT(('2014'!$G19:$R19)*('2014'!$G$5:$R$5&lt;=Master!$B$3))</f>
        <v>1031154.53</v>
      </c>
      <c r="L19" s="190">
        <f t="shared" si="2"/>
        <v>217981.70999999996</v>
      </c>
      <c r="M19" s="192">
        <f t="shared" si="3"/>
        <v>0.21139577401652887</v>
      </c>
      <c r="N19" s="193">
        <f>+INDEX('2015'!$1:$1048576,MATCH('Analitika - 2015'!$A19,'2015'!$A:$A,0),MATCH('Analitika - 2015'!$N$6,'2015'!$6:$6,0))</f>
        <v>437220.69</v>
      </c>
      <c r="O19" s="189">
        <f>+INDEX('2015'!$1:$1048576,MATCH(CONCATENATE('Analitika - 2015'!$A19,"p"),'2015'!$A:$A,0),MATCH('Analitika - 2015'!$O$6,'2015'!$101:$101,0))</f>
        <v>424865.45226132218</v>
      </c>
      <c r="P19" s="190">
        <f t="shared" si="4"/>
        <v>12355.237738677824</v>
      </c>
      <c r="Q19" s="191">
        <f t="shared" si="5"/>
        <v>2.9080353963631955E-2</v>
      </c>
      <c r="R19" s="189">
        <f>+INDEX('2014'!$1:$1048576,MATCH('Analitika - 2015'!$A19,'2014'!$A:$A,0),MATCH('Analitika - 2015'!$R$6,'2014'!$6:$6,0))</f>
        <v>443171.56</v>
      </c>
      <c r="S19" s="190">
        <f t="shared" si="6"/>
        <v>-5950.8699999999953</v>
      </c>
      <c r="T19" s="194">
        <f t="shared" si="7"/>
        <v>-1.3427914914034611E-2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+SUMPRODUCT(('2015'!$G20:$R20)*('2015'!$G$5:$R$5&lt;=Master!$B$3)*($A20='2015'!$A$10:$A$66))</f>
        <v>83839022.069999993</v>
      </c>
      <c r="H20" s="195">
        <f>+SUMPRODUCT(('2015'!$G115:$R115)*('2015'!$G$5:$R$5&lt;=Master!$B$3))</f>
        <v>72925649.610928923</v>
      </c>
      <c r="I20" s="196">
        <f t="shared" si="0"/>
        <v>10913372.45907107</v>
      </c>
      <c r="J20" s="197">
        <f t="shared" si="1"/>
        <v>0.14965067184585701</v>
      </c>
      <c r="K20" s="195">
        <f>+SUMPRODUCT(('2014'!$G20:$R20)*('2014'!$G$5:$R$5&lt;=Master!$B$3))</f>
        <v>75014333.820000008</v>
      </c>
      <c r="L20" s="196">
        <f t="shared" si="2"/>
        <v>8824688.2499999851</v>
      </c>
      <c r="M20" s="198">
        <f t="shared" si="3"/>
        <v>0.11764002692039077</v>
      </c>
      <c r="N20" s="199">
        <f>+INDEX('2015'!$1:$1048576,MATCH('Analitika - 2015'!$A20,'2015'!$A:$A,0),MATCH('Analitika - 2015'!$N$6,'2015'!$6:$6,0))</f>
        <v>34742689.229999982</v>
      </c>
      <c r="O20" s="195">
        <f>+INDEX('2015'!$1:$1048576,MATCH(CONCATENATE('Analitika - 2015'!$A20,"p"),'2015'!$A:$A,0),MATCH('Analitika - 2015'!$O$6,'2015'!$101:$101,0))</f>
        <v>28082312.197140861</v>
      </c>
      <c r="P20" s="196">
        <f t="shared" si="4"/>
        <v>6660377.0328591205</v>
      </c>
      <c r="Q20" s="197">
        <f t="shared" si="5"/>
        <v>0.23717338465944526</v>
      </c>
      <c r="R20" s="195">
        <f>+INDEX('2014'!$1:$1048576,MATCH('Analitika - 2015'!$A20,'2014'!$A:$A,0),MATCH('Analitika - 2015'!$R$6,'2014'!$6:$6,0))</f>
        <v>29711005.170000013</v>
      </c>
      <c r="S20" s="196">
        <f t="shared" si="6"/>
        <v>5031684.0599999689</v>
      </c>
      <c r="T20" s="200">
        <f t="shared" si="7"/>
        <v>0.16935421845237975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+SUMPRODUCT(('2015'!$G21:$R21)*('2015'!$G$5:$R$5&lt;=Master!$B$3)*($A21='2015'!$A$10:$A$66))</f>
        <v>50560972.180000007</v>
      </c>
      <c r="H21" s="189">
        <f>+SUMPRODUCT(('2015'!$G116:$R116)*('2015'!$G$5:$R$5&lt;=Master!$B$3))</f>
        <v>44256598.389912754</v>
      </c>
      <c r="I21" s="190">
        <f t="shared" si="0"/>
        <v>6304373.7900872529</v>
      </c>
      <c r="J21" s="191">
        <f t="shared" si="1"/>
        <v>0.14245048240138103</v>
      </c>
      <c r="K21" s="189">
        <f>+SUMPRODUCT(('2014'!$G21:$R21)*('2014'!$G$5:$R$5&lt;=Master!$B$3))</f>
        <v>46630224.140000001</v>
      </c>
      <c r="L21" s="190">
        <f t="shared" si="2"/>
        <v>3930748.0400000066</v>
      </c>
      <c r="M21" s="192">
        <f t="shared" si="3"/>
        <v>8.4296142952230868E-2</v>
      </c>
      <c r="N21" s="193">
        <f>+INDEX('2015'!$1:$1048576,MATCH('Analitika - 2015'!$A21,'2015'!$A:$A,0),MATCH('Analitika - 2015'!$N$6,'2015'!$6:$6,0))</f>
        <v>20966658.349999998</v>
      </c>
      <c r="O21" s="189">
        <f>+INDEX('2015'!$1:$1048576,MATCH(CONCATENATE('Analitika - 2015'!$A21,"p"),'2015'!$A:$A,0),MATCH('Analitika - 2015'!$O$6,'2015'!$101:$101,0))</f>
        <v>16133814.702883076</v>
      </c>
      <c r="P21" s="190">
        <f t="shared" si="4"/>
        <v>4832843.6471169218</v>
      </c>
      <c r="Q21" s="191">
        <f t="shared" si="5"/>
        <v>0.29954748682302035</v>
      </c>
      <c r="R21" s="189">
        <f>+INDEX('2014'!$1:$1048576,MATCH('Analitika - 2015'!$A21,'2014'!$A:$A,0),MATCH('Analitika - 2015'!$R$6,'2014'!$6:$6,0))</f>
        <v>17730616.32</v>
      </c>
      <c r="S21" s="190">
        <f t="shared" si="6"/>
        <v>3236042.0299999975</v>
      </c>
      <c r="T21" s="194">
        <f t="shared" si="7"/>
        <v>0.18251153663224695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+SUMPRODUCT(('2015'!$G22:$R22)*('2015'!$G$5:$R$5&lt;=Master!$B$3)*($A22='2015'!$A$10:$A$66))</f>
        <v>28782348.929999977</v>
      </c>
      <c r="H22" s="189">
        <f>+SUMPRODUCT(('2015'!$G117:$R117)*('2015'!$G$5:$R$5&lt;=Master!$B$3))</f>
        <v>24813380.973626919</v>
      </c>
      <c r="I22" s="190">
        <f t="shared" si="0"/>
        <v>3968967.9563730583</v>
      </c>
      <c r="J22" s="191">
        <f t="shared" si="1"/>
        <v>0.15995272714312914</v>
      </c>
      <c r="K22" s="189">
        <f>+SUMPRODUCT(('2014'!$G22:$R22)*('2014'!$G$5:$R$5&lt;=Master!$B$3))</f>
        <v>24791584.289999999</v>
      </c>
      <c r="L22" s="190">
        <f t="shared" si="2"/>
        <v>3990764.6399999782</v>
      </c>
      <c r="M22" s="192">
        <f t="shared" si="3"/>
        <v>0.16097255396500443</v>
      </c>
      <c r="N22" s="193">
        <f>+INDEX('2015'!$1:$1048576,MATCH('Analitika - 2015'!$A22,'2015'!$A:$A,0),MATCH('Analitika - 2015'!$N$6,'2015'!$6:$6,0))</f>
        <v>11914746.479999989</v>
      </c>
      <c r="O22" s="189">
        <f>+INDEX('2015'!$1:$1048576,MATCH(CONCATENATE('Analitika - 2015'!$A22,"p"),'2015'!$A:$A,0),MATCH('Analitika - 2015'!$O$6,'2015'!$101:$101,0))</f>
        <v>10128217.755015116</v>
      </c>
      <c r="P22" s="190">
        <f t="shared" si="4"/>
        <v>1786528.7249848731</v>
      </c>
      <c r="Q22" s="191">
        <f t="shared" si="5"/>
        <v>0.17639122382615158</v>
      </c>
      <c r="R22" s="189">
        <f>+INDEX('2014'!$1:$1048576,MATCH('Analitika - 2015'!$A22,'2014'!$A:$A,0),MATCH('Analitika - 2015'!$R$6,'2014'!$6:$6,0))</f>
        <v>10464094.869999999</v>
      </c>
      <c r="S22" s="190">
        <f t="shared" si="6"/>
        <v>1450651.6099999901</v>
      </c>
      <c r="T22" s="194">
        <f t="shared" si="7"/>
        <v>0.13863135111273994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+SUMPRODUCT(('2015'!$G23:$R23)*('2015'!$G$5:$R$5&lt;=Master!$B$3)*($A23='2015'!$A$10:$A$66))</f>
        <v>2321055.3999999994</v>
      </c>
      <c r="H23" s="189">
        <f>+SUMPRODUCT(('2015'!$G118:$R118)*('2015'!$G$5:$R$5&lt;=Master!$B$3))</f>
        <v>2056985.3319162813</v>
      </c>
      <c r="I23" s="190">
        <f t="shared" si="0"/>
        <v>264070.06808371819</v>
      </c>
      <c r="J23" s="191">
        <f t="shared" si="1"/>
        <v>0.1283772246629058</v>
      </c>
      <c r="K23" s="189">
        <f>+SUMPRODUCT(('2014'!$G23:$R23)*('2014'!$G$5:$R$5&lt;=Master!$B$3))</f>
        <v>1985917.72</v>
      </c>
      <c r="L23" s="190">
        <f t="shared" si="2"/>
        <v>335137.67999999947</v>
      </c>
      <c r="M23" s="192">
        <f t="shared" si="3"/>
        <v>0.16875708224205765</v>
      </c>
      <c r="N23" s="193">
        <f>+INDEX('2015'!$1:$1048576,MATCH('Analitika - 2015'!$A23,'2015'!$A:$A,0),MATCH('Analitika - 2015'!$N$6,'2015'!$6:$6,0))</f>
        <v>963008.57000000007</v>
      </c>
      <c r="O23" s="189">
        <f>+INDEX('2015'!$1:$1048576,MATCH(CONCATENATE('Analitika - 2015'!$A23,"p"),'2015'!$A:$A,0),MATCH('Analitika - 2015'!$O$6,'2015'!$101:$101,0))</f>
        <v>913696.79908484616</v>
      </c>
      <c r="P23" s="190">
        <f t="shared" si="4"/>
        <v>49311.770915153902</v>
      </c>
      <c r="Q23" s="191">
        <f t="shared" si="5"/>
        <v>5.3969512604776781E-2</v>
      </c>
      <c r="R23" s="189">
        <f>+INDEX('2014'!$1:$1048576,MATCH('Analitika - 2015'!$A23,'2014'!$A:$A,0),MATCH('Analitika - 2015'!$R$6,'2014'!$6:$6,0))</f>
        <v>824174.47</v>
      </c>
      <c r="S23" s="190">
        <f t="shared" si="6"/>
        <v>138834.10000000009</v>
      </c>
      <c r="T23" s="194">
        <f t="shared" si="7"/>
        <v>0.16845231811172234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+SUMPRODUCT(('2015'!$G24:$R24)*('2015'!$G$5:$R$5&lt;=Master!$B$3)*($A24='2015'!$A$10:$A$66))</f>
        <v>2174645.5600000005</v>
      </c>
      <c r="H24" s="189">
        <f>+SUMPRODUCT(('2015'!$G119:$R119)*('2015'!$G$5:$R$5&lt;=Master!$B$3))</f>
        <v>1798684.9154729617</v>
      </c>
      <c r="I24" s="190">
        <f t="shared" si="0"/>
        <v>375960.64452703879</v>
      </c>
      <c r="J24" s="191">
        <f t="shared" si="1"/>
        <v>0.20901973508138338</v>
      </c>
      <c r="K24" s="189">
        <f>+SUMPRODUCT(('2014'!$G24:$R24)*('2014'!$G$5:$R$5&lt;=Master!$B$3))</f>
        <v>1606607.67</v>
      </c>
      <c r="L24" s="190">
        <f t="shared" si="2"/>
        <v>568037.8900000006</v>
      </c>
      <c r="M24" s="192">
        <f t="shared" si="3"/>
        <v>0.35356353676563779</v>
      </c>
      <c r="N24" s="193">
        <f>+INDEX('2015'!$1:$1048576,MATCH('Analitika - 2015'!$A24,'2015'!$A:$A,0),MATCH('Analitika - 2015'!$N$6,'2015'!$6:$6,0))</f>
        <v>898275.83000000007</v>
      </c>
      <c r="O24" s="189">
        <f>+INDEX('2015'!$1:$1048576,MATCH(CONCATENATE('Analitika - 2015'!$A24,"p"),'2015'!$A:$A,0),MATCH('Analitika - 2015'!$O$6,'2015'!$101:$101,0))</f>
        <v>906582.94015782466</v>
      </c>
      <c r="P24" s="190">
        <f t="shared" si="4"/>
        <v>-8307.1101578245871</v>
      </c>
      <c r="Q24" s="191">
        <f t="shared" si="5"/>
        <v>-9.1631000208082236E-3</v>
      </c>
      <c r="R24" s="189">
        <f>+INDEX('2014'!$1:$1048576,MATCH('Analitika - 2015'!$A24,'2014'!$A:$A,0),MATCH('Analitika - 2015'!$R$6,'2014'!$6:$6,0))</f>
        <v>692119.51</v>
      </c>
      <c r="S24" s="190">
        <f t="shared" si="6"/>
        <v>206156.32000000007</v>
      </c>
      <c r="T24" s="194">
        <f t="shared" si="7"/>
        <v>0.29786231571481059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+SUMPRODUCT(('2015'!$G25:$R25)*('2015'!$G$5:$R$5&lt;=Master!$B$3)*($A25='2015'!$A$10:$A$66))</f>
        <v>2540658.85</v>
      </c>
      <c r="H25" s="201">
        <f>+SUMPRODUCT(('2015'!$G120:$R120)*('2015'!$G$5:$R$5&lt;=Master!$B$3))</f>
        <v>4940880.9603889957</v>
      </c>
      <c r="I25" s="202">
        <f t="shared" si="0"/>
        <v>-2400222.1103889956</v>
      </c>
      <c r="J25" s="203">
        <f t="shared" si="1"/>
        <v>-0.48578828950374586</v>
      </c>
      <c r="K25" s="201">
        <f>+SUMPRODUCT(('2014'!$G25:$R25)*('2014'!$G$5:$R$5&lt;=Master!$B$3))</f>
        <v>4573002.58</v>
      </c>
      <c r="L25" s="202">
        <f t="shared" si="2"/>
        <v>-2032343.73</v>
      </c>
      <c r="M25" s="204">
        <f t="shared" si="3"/>
        <v>-0.44442216999580175</v>
      </c>
      <c r="N25" s="205">
        <f>+INDEX('2015'!$1:$1048576,MATCH('Analitika - 2015'!$A25,'2015'!$A:$A,0),MATCH('Analitika - 2015'!$N$6,'2015'!$6:$6,0))</f>
        <v>963694.44000000029</v>
      </c>
      <c r="O25" s="201">
        <f>+INDEX('2015'!$1:$1048576,MATCH(CONCATENATE('Analitika - 2015'!$A25,"p"),'2015'!$A:$A,0),MATCH('Analitika - 2015'!$O$6,'2015'!$101:$101,0))</f>
        <v>1117006.3290833589</v>
      </c>
      <c r="P25" s="202">
        <f t="shared" si="4"/>
        <v>-153311.88908335858</v>
      </c>
      <c r="Q25" s="203">
        <f t="shared" si="5"/>
        <v>-0.13725248021572967</v>
      </c>
      <c r="R25" s="201">
        <f>+INDEX('2014'!$1:$1048576,MATCH('Analitika - 2015'!$A25,'2014'!$A:$A,0),MATCH('Analitika - 2015'!$R$6,'2014'!$6:$6,0))</f>
        <v>1026658.4100000001</v>
      </c>
      <c r="S25" s="202">
        <f t="shared" si="6"/>
        <v>-62963.969999999856</v>
      </c>
      <c r="T25" s="206">
        <f t="shared" si="7"/>
        <v>-6.1329035428638656E-2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+SUMPRODUCT(('2015'!$G26:$R26)*('2015'!$G$5:$R$5&lt;=Master!$B$3)*($A26='2015'!$A$10:$A$66))</f>
        <v>3269862.15</v>
      </c>
      <c r="H26" s="201">
        <f>+SUMPRODUCT(('2015'!$G121:$R121)*('2015'!$G$5:$R$5&lt;=Master!$B$3))</f>
        <v>2679647.1972975191</v>
      </c>
      <c r="I26" s="202">
        <f t="shared" si="0"/>
        <v>590214.95270248083</v>
      </c>
      <c r="J26" s="203">
        <f t="shared" si="1"/>
        <v>0.22025845540328026</v>
      </c>
      <c r="K26" s="201">
        <f>+SUMPRODUCT(('2014'!$G26:$R26)*('2014'!$G$5:$R$5&lt;=Master!$B$3))</f>
        <v>2893511.8800000004</v>
      </c>
      <c r="L26" s="202">
        <f t="shared" si="2"/>
        <v>376350.26999999955</v>
      </c>
      <c r="M26" s="204">
        <f t="shared" si="3"/>
        <v>0.13006695172096538</v>
      </c>
      <c r="N26" s="205">
        <f>+INDEX('2015'!$1:$1048576,MATCH('Analitika - 2015'!$A26,'2015'!$A:$A,0),MATCH('Analitika - 2015'!$N$6,'2015'!$6:$6,0))</f>
        <v>1519129.5299999998</v>
      </c>
      <c r="O26" s="201">
        <f>+INDEX('2015'!$1:$1048576,MATCH(CONCATENATE('Analitika - 2015'!$A26,"p"),'2015'!$A:$A,0),MATCH('Analitika - 2015'!$O$6,'2015'!$101:$101,0))</f>
        <v>784896.45053551998</v>
      </c>
      <c r="P26" s="202">
        <f t="shared" si="4"/>
        <v>734233.07946447982</v>
      </c>
      <c r="Q26" s="203">
        <f t="shared" si="5"/>
        <v>0.93545215927977066</v>
      </c>
      <c r="R26" s="201">
        <f>+INDEX('2014'!$1:$1048576,MATCH('Analitika - 2015'!$A26,'2014'!$A:$A,0),MATCH('Analitika - 2015'!$R$6,'2014'!$6:$6,0))</f>
        <v>890846.15</v>
      </c>
      <c r="S26" s="202">
        <f t="shared" si="6"/>
        <v>628283.37999999977</v>
      </c>
      <c r="T26" s="206">
        <f t="shared" si="7"/>
        <v>0.70526586436950955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+SUMPRODUCT(('2015'!$G27:$R27)*('2015'!$G$5:$R$5&lt;=Master!$B$3)*($A27='2015'!$A$10:$A$66))</f>
        <v>4339649.7199999988</v>
      </c>
      <c r="H27" s="201">
        <f>+SUMPRODUCT(('2015'!$G122:$R122)*('2015'!$G$5:$R$5&lt;=Master!$B$3))</f>
        <v>5899342.9296896569</v>
      </c>
      <c r="I27" s="202">
        <f t="shared" si="0"/>
        <v>-1559693.2096896581</v>
      </c>
      <c r="J27" s="203">
        <f t="shared" si="1"/>
        <v>-0.26438422520585825</v>
      </c>
      <c r="K27" s="201">
        <f>+SUMPRODUCT(('2014'!$G27:$R27)*('2014'!$G$5:$R$5&lt;=Master!$B$3))</f>
        <v>5285451.9700000007</v>
      </c>
      <c r="L27" s="202">
        <f t="shared" si="2"/>
        <v>-945802.25000000186</v>
      </c>
      <c r="M27" s="204">
        <f t="shared" si="3"/>
        <v>-0.17894444133980125</v>
      </c>
      <c r="N27" s="205">
        <f>+INDEX('2015'!$1:$1048576,MATCH('Analitika - 2015'!$A27,'2015'!$A:$A,0),MATCH('Analitika - 2015'!$N$6,'2015'!$6:$6,0))</f>
        <v>1903496.8099999991</v>
      </c>
      <c r="O27" s="201">
        <f>+INDEX('2015'!$1:$1048576,MATCH(CONCATENATE('Analitika - 2015'!$A27,"p"),'2015'!$A:$A,0),MATCH('Analitika - 2015'!$O$6,'2015'!$101:$101,0))</f>
        <v>2006908.1745379991</v>
      </c>
      <c r="P27" s="202">
        <f t="shared" si="4"/>
        <v>-103411.36453799997</v>
      </c>
      <c r="Q27" s="203">
        <f t="shared" si="5"/>
        <v>-5.1527701092655032E-2</v>
      </c>
      <c r="R27" s="201">
        <f>+INDEX('2014'!$1:$1048576,MATCH('Analitika - 2015'!$A27,'2014'!$A:$A,0),MATCH('Analitika - 2015'!$R$6,'2014'!$6:$6,0))</f>
        <v>1630424.69</v>
      </c>
      <c r="S27" s="202">
        <f t="shared" si="6"/>
        <v>273072.11999999918</v>
      </c>
      <c r="T27" s="206">
        <f t="shared" si="7"/>
        <v>0.16748527035615446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+SUMPRODUCT(('2015'!$G28:$R28)*('2015'!$G$5:$R$5&lt;=Master!$B$3)*($A28='2015'!$A$10:$A$66))</f>
        <v>2798294.4299999997</v>
      </c>
      <c r="H28" s="201">
        <f>+SUMPRODUCT(('2015'!$G123:$R123)*('2015'!$G$5:$R$5&lt;=Master!$B$3))</f>
        <v>391256.93077411636</v>
      </c>
      <c r="I28" s="202">
        <f t="shared" si="0"/>
        <v>2407037.4992258833</v>
      </c>
      <c r="J28" s="203">
        <f t="shared" si="1"/>
        <v>6.1520635416309952</v>
      </c>
      <c r="K28" s="201">
        <f>+SUMPRODUCT(('2014'!$G28:$R28)*('2014'!$G$5:$R$5&lt;=Master!$B$3))</f>
        <v>546163.78</v>
      </c>
      <c r="L28" s="202">
        <f t="shared" si="2"/>
        <v>2252130.6499999994</v>
      </c>
      <c r="M28" s="204">
        <f t="shared" si="3"/>
        <v>4.1235444979526097</v>
      </c>
      <c r="N28" s="205">
        <f>+INDEX('2015'!$1:$1048576,MATCH('Analitika - 2015'!$A28,'2015'!$A:$A,0),MATCH('Analitika - 2015'!$N$6,'2015'!$6:$6,0))</f>
        <v>506716.21999999991</v>
      </c>
      <c r="O28" s="201">
        <f>+INDEX('2015'!$1:$1048576,MATCH(CONCATENATE('Analitika - 2015'!$A28,"p"),'2015'!$A:$A,0),MATCH('Analitika - 2015'!$O$6,'2015'!$101:$101,0))</f>
        <v>207943.58242626418</v>
      </c>
      <c r="P28" s="202">
        <f t="shared" si="4"/>
        <v>298772.63757373573</v>
      </c>
      <c r="Q28" s="203">
        <f t="shared" si="5"/>
        <v>1.4367966257370752</v>
      </c>
      <c r="R28" s="201">
        <f>+INDEX('2014'!$1:$1048576,MATCH('Analitika - 2015'!$A28,'2014'!$A:$A,0),MATCH('Analitika - 2015'!$R$6,'2014'!$6:$6,0))</f>
        <v>292731.87</v>
      </c>
      <c r="S28" s="202">
        <f t="shared" si="6"/>
        <v>213984.34999999992</v>
      </c>
      <c r="T28" s="206">
        <f t="shared" si="7"/>
        <v>0.73099095769790945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+SUMPRODUCT(('2015'!$G29:$R29)*('2015'!$G$5:$R$5&lt;=Master!$B$3)*($A29='2015'!$A$10:$A$66))</f>
        <v>824939.99000000011</v>
      </c>
      <c r="H29" s="201">
        <f>+SUMPRODUCT(('2015'!$G124:$R124)*('2015'!$G$5:$R$5&lt;=Master!$B$3))</f>
        <v>1143841.1183426389</v>
      </c>
      <c r="I29" s="202">
        <f t="shared" si="0"/>
        <v>-318901.12834263884</v>
      </c>
      <c r="J29" s="203">
        <f t="shared" si="1"/>
        <v>-0.27879844781651886</v>
      </c>
      <c r="K29" s="201">
        <f>+SUMPRODUCT(('2014'!$G29:$R29)*('2014'!$G$5:$R$5&lt;=Master!$B$3))</f>
        <v>1047846.69</v>
      </c>
      <c r="L29" s="202">
        <f t="shared" si="2"/>
        <v>-222906.69999999984</v>
      </c>
      <c r="M29" s="204">
        <f t="shared" si="3"/>
        <v>-0.21272835246537813</v>
      </c>
      <c r="N29" s="205">
        <f>+INDEX('2015'!$1:$1048576,MATCH('Analitika - 2015'!$A29,'2015'!$A:$A,0),MATCH('Analitika - 2015'!$N$6,'2015'!$6:$6,0))</f>
        <v>287203.82000000007</v>
      </c>
      <c r="O29" s="201">
        <f>+INDEX('2015'!$1:$1048576,MATCH(CONCATENATE('Analitika - 2015'!$A29,"p"),'2015'!$A:$A,0),MATCH('Analitika - 2015'!$O$6,'2015'!$101:$101,0))</f>
        <v>232686.29412273181</v>
      </c>
      <c r="P29" s="202">
        <f t="shared" si="4"/>
        <v>54517.525877268257</v>
      </c>
      <c r="Q29" s="203">
        <f t="shared" si="5"/>
        <v>0.23429624887365597</v>
      </c>
      <c r="R29" s="201">
        <f>+INDEX('2014'!$1:$1048576,MATCH('Analitika - 2015'!$A29,'2014'!$A:$A,0),MATCH('Analitika - 2015'!$R$6,'2014'!$6:$6,0))</f>
        <v>173095.78</v>
      </c>
      <c r="S29" s="202">
        <f t="shared" si="6"/>
        <v>114108.04000000007</v>
      </c>
      <c r="T29" s="206">
        <f t="shared" si="7"/>
        <v>0.65921907512707745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+SUMPRODUCT(('2015'!$G30:$R30)*('2015'!$G$5:$R$5&lt;=Master!$B$3)*($A30='2015'!$A$10:$A$66))</f>
        <v>309848557.0800001</v>
      </c>
      <c r="H30" s="177">
        <f>+SUMPRODUCT(('2015'!$G125:$R125)*('2015'!$G$5:$R$5&lt;=Master!$B$3))</f>
        <v>391242204.03000003</v>
      </c>
      <c r="I30" s="178">
        <f t="shared" si="0"/>
        <v>-81393646.949999928</v>
      </c>
      <c r="J30" s="179">
        <f t="shared" si="1"/>
        <v>-0.20803902572780397</v>
      </c>
      <c r="K30" s="177">
        <f>+SUMPRODUCT(('2014'!$G30:$R30)*('2014'!$G$5:$R$5&lt;=Master!$B$3))</f>
        <v>306139517.35999995</v>
      </c>
      <c r="L30" s="178">
        <f t="shared" si="2"/>
        <v>3709039.7200001478</v>
      </c>
      <c r="M30" s="180">
        <f t="shared" si="3"/>
        <v>1.2115520897090004E-2</v>
      </c>
      <c r="N30" s="181">
        <f>+INDEX('2015'!$1:$1048576,MATCH('Analitika - 2015'!$A30,'2015'!$A:$A,0),MATCH('Analitika - 2015'!$N$6,'2015'!$6:$6,0))</f>
        <v>108671593.11000001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-21742474.899999991</v>
      </c>
      <c r="Q30" s="179">
        <f t="shared" si="5"/>
        <v>-0.16671878449748845</v>
      </c>
      <c r="R30" s="177">
        <f>+INDEX('2014'!$1:$1048576,MATCH('Analitika - 2015'!$A30,'2014'!$A:$A,0),MATCH('Analitika - 2015'!$R$6,'2014'!$6:$6,0))</f>
        <v>117729573.00999999</v>
      </c>
      <c r="S30" s="178">
        <f t="shared" si="6"/>
        <v>-9057979.8999999762</v>
      </c>
      <c r="T30" s="182">
        <f t="shared" si="7"/>
        <v>-7.6938866492198943E-2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+SUMPRODUCT(('2015'!$G31:$R31)*('2015'!$G$5:$R$5&lt;=Master!$B$3)*($A31='2015'!$A$10:$A$66))</f>
        <v>293168366.93000007</v>
      </c>
      <c r="H31" s="207">
        <f>+SUMPRODUCT(('2015'!$G126:$R126)*('2015'!$G$5:$R$5&lt;=Master!$B$3))</f>
        <v>320067934.77999997</v>
      </c>
      <c r="I31" s="208">
        <f t="shared" si="0"/>
        <v>-26899567.849999905</v>
      </c>
      <c r="J31" s="209">
        <f t="shared" si="1"/>
        <v>-8.4043307457491556E-2</v>
      </c>
      <c r="K31" s="207">
        <f>+SUMPRODUCT(('2014'!$G31:$R31)*('2014'!$G$5:$R$5&lt;=Master!$B$3))</f>
        <v>297571312.56999999</v>
      </c>
      <c r="L31" s="208">
        <f t="shared" si="2"/>
        <v>-4402945.6399999261</v>
      </c>
      <c r="M31" s="210">
        <f t="shared" si="3"/>
        <v>-1.47962705207485E-2</v>
      </c>
      <c r="N31" s="211">
        <f>+INDEX('2015'!$1:$1048576,MATCH('Analitika - 2015'!$A31,'2015'!$A:$A,0),MATCH('Analitika - 2015'!$N$6,'2015'!$6:$6,0))</f>
        <v>105246120.44000001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-1443191.1533333212</v>
      </c>
      <c r="Q31" s="209">
        <f t="shared" si="5"/>
        <v>-1.3527045322349829E-2</v>
      </c>
      <c r="R31" s="207">
        <f>+INDEX('2014'!$1:$1048576,MATCH('Analitika - 2015'!$A31,'2014'!$A:$A,0),MATCH('Analitika - 2015'!$R$6,'2014'!$6:$6,0))</f>
        <v>111528924.38</v>
      </c>
      <c r="S31" s="208">
        <f t="shared" si="6"/>
        <v>-6282803.9399999827</v>
      </c>
      <c r="T31" s="212">
        <f t="shared" si="7"/>
        <v>-5.6333403867442455E-2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+SUMPRODUCT(('2015'!$G32:$R32)*('2015'!$G$5:$R$5&lt;=Master!$B$3)*($A32='2015'!$A$10:$A$66))</f>
        <v>136203424.29000002</v>
      </c>
      <c r="H32" s="213">
        <f>+SUMPRODUCT(('2015'!$G127:$R127)*('2015'!$G$5:$R$5&lt;=Master!$B$3))</f>
        <v>157956588.51750001</v>
      </c>
      <c r="I32" s="214">
        <f t="shared" si="0"/>
        <v>-21753164.227499992</v>
      </c>
      <c r="J32" s="215">
        <f t="shared" si="1"/>
        <v>-0.13771609295733778</v>
      </c>
      <c r="K32" s="213">
        <f>+SUMPRODUCT(('2014'!$G32:$R32)*('2014'!$G$5:$R$5&lt;=Master!$B$3))</f>
        <v>132839503.63000003</v>
      </c>
      <c r="L32" s="214">
        <f t="shared" si="2"/>
        <v>3363920.6599999964</v>
      </c>
      <c r="M32" s="216">
        <f t="shared" si="3"/>
        <v>2.5323195044220981E-2</v>
      </c>
      <c r="N32" s="217">
        <f>+INDEX('2015'!$1:$1048576,MATCH('Analitika - 2015'!$A32,'2015'!$A:$A,0),MATCH('Analitika - 2015'!$N$6,'2015'!$6:$6,0))</f>
        <v>50137847.660000011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-2514348.5124999955</v>
      </c>
      <c r="Q32" s="215">
        <f t="shared" si="5"/>
        <v>-4.7753915226298349E-2</v>
      </c>
      <c r="R32" s="213">
        <f>+INDEX('2014'!$1:$1048576,MATCH('Analitika - 2015'!$A32,'2014'!$A:$A,0),MATCH('Analitika - 2015'!$R$6,'2014'!$6:$6,0))</f>
        <v>49493169.750000015</v>
      </c>
      <c r="S32" s="214">
        <f t="shared" si="6"/>
        <v>644677.90999999642</v>
      </c>
      <c r="T32" s="218">
        <f t="shared" si="7"/>
        <v>1.302559349616117E-2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+SUMPRODUCT(('2015'!$G33:$R33)*('2015'!$G$5:$R$5&lt;=Master!$B$3)*($A33='2015'!$A$10:$A$66))</f>
        <v>91553820.850000024</v>
      </c>
      <c r="H33" s="189">
        <f>+SUMPRODUCT(('2015'!$G128:$R128)*('2015'!$G$5:$R$5&lt;=Master!$B$3))</f>
        <v>94840899.182500005</v>
      </c>
      <c r="I33" s="190">
        <f t="shared" si="0"/>
        <v>-3287078.3324999809</v>
      </c>
      <c r="J33" s="191">
        <f t="shared" si="1"/>
        <v>-3.4658869336263165E-2</v>
      </c>
      <c r="K33" s="189">
        <f>+SUMPRODUCT(('2014'!$G33:$R33)*('2014'!$G$5:$R$5&lt;=Master!$B$3))</f>
        <v>92688079.320000023</v>
      </c>
      <c r="L33" s="190">
        <f t="shared" si="2"/>
        <v>-1134258.4699999988</v>
      </c>
      <c r="M33" s="192">
        <f t="shared" si="3"/>
        <v>-1.2237371605080316E-2</v>
      </c>
      <c r="N33" s="193">
        <f>+INDEX('2015'!$1:$1048576,MATCH('Analitika - 2015'!$A33,'2015'!$A:$A,0),MATCH('Analitika - 2015'!$N$6,'2015'!$6:$6,0))</f>
        <v>28423566.280000005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-3190066.78083333</v>
      </c>
      <c r="Q33" s="191">
        <f t="shared" si="5"/>
        <v>-0.10090794609701337</v>
      </c>
      <c r="R33" s="189">
        <f>+INDEX('2014'!$1:$1048576,MATCH('Analitika - 2015'!$A33,'2014'!$A:$A,0),MATCH('Analitika - 2015'!$R$6,'2014'!$6:$6,0))</f>
        <v>28950708.15000001</v>
      </c>
      <c r="S33" s="190">
        <f t="shared" si="6"/>
        <v>-527141.87000000477</v>
      </c>
      <c r="T33" s="194">
        <f t="shared" si="7"/>
        <v>-1.820825477804433E-2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+SUMPRODUCT(('2015'!$G34:$R34)*('2015'!$G$5:$R$5&lt;=Master!$B$3)*($A34='2015'!$A$10:$A$66))</f>
        <v>2580695.6599999983</v>
      </c>
      <c r="H34" s="189">
        <f>+SUMPRODUCT(('2015'!$G129:$R129)*('2015'!$G$5:$R$5&lt;=Master!$B$3))</f>
        <v>2904901.2549999999</v>
      </c>
      <c r="I34" s="190">
        <f t="shared" si="0"/>
        <v>-324205.5950000016</v>
      </c>
      <c r="J34" s="191">
        <f t="shared" si="1"/>
        <v>-0.11160640811523959</v>
      </c>
      <c r="K34" s="189">
        <f>+SUMPRODUCT(('2014'!$G34:$R34)*('2014'!$G$5:$R$5&lt;=Master!$B$3))</f>
        <v>2210999.2299999981</v>
      </c>
      <c r="L34" s="190">
        <f t="shared" si="2"/>
        <v>369696.43000000017</v>
      </c>
      <c r="M34" s="192">
        <f t="shared" si="3"/>
        <v>0.1672078510855024</v>
      </c>
      <c r="N34" s="193">
        <f>+INDEX('2015'!$1:$1048576,MATCH('Analitika - 2015'!$A34,'2015'!$A:$A,0),MATCH('Analitika - 2015'!$N$6,'2015'!$6:$6,0))</f>
        <v>1465514.319999998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497213.90166666475</v>
      </c>
      <c r="Q34" s="191">
        <f t="shared" si="5"/>
        <v>0.51349136306528065</v>
      </c>
      <c r="R34" s="189">
        <f>+INDEX('2014'!$1:$1048576,MATCH('Analitika - 2015'!$A34,'2014'!$A:$A,0),MATCH('Analitika - 2015'!$R$6,'2014'!$6:$6,0))</f>
        <v>1312845.2299999986</v>
      </c>
      <c r="S34" s="190">
        <f t="shared" si="6"/>
        <v>152669.08999999939</v>
      </c>
      <c r="T34" s="194">
        <f t="shared" si="7"/>
        <v>0.11628871896803816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+SUMPRODUCT(('2015'!$G35:$R35)*('2015'!$G$5:$R$5&lt;=Master!$B$3)*($A35='2015'!$A$10:$A$66))</f>
        <v>5420214.5399999991</v>
      </c>
      <c r="H35" s="189">
        <f>+SUMPRODUCT(('2015'!$G130:$R130)*('2015'!$G$5:$R$5&lt;=Master!$B$3))</f>
        <v>7351520.5199999996</v>
      </c>
      <c r="I35" s="190">
        <f t="shared" si="0"/>
        <v>-1931305.9800000004</v>
      </c>
      <c r="J35" s="191">
        <f t="shared" si="1"/>
        <v>-0.26270837097520616</v>
      </c>
      <c r="K35" s="189">
        <f>+SUMPRODUCT(('2014'!$G35:$R35)*('2014'!$G$5:$R$5&lt;=Master!$B$3))</f>
        <v>5772182.9000000004</v>
      </c>
      <c r="L35" s="190">
        <f t="shared" si="2"/>
        <v>-351968.36000000127</v>
      </c>
      <c r="M35" s="192">
        <f t="shared" si="3"/>
        <v>-6.0976647153713981E-2</v>
      </c>
      <c r="N35" s="193">
        <f>+INDEX('2015'!$1:$1048576,MATCH('Analitika - 2015'!$A35,'2015'!$A:$A,0),MATCH('Analitika - 2015'!$N$6,'2015'!$6:$6,0))</f>
        <v>2148164.209999999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-302342.63000000082</v>
      </c>
      <c r="Q35" s="191">
        <f t="shared" si="5"/>
        <v>-0.12337963112969763</v>
      </c>
      <c r="R35" s="189">
        <f>+INDEX('2014'!$1:$1048576,MATCH('Analitika - 2015'!$A35,'2014'!$A:$A,0),MATCH('Analitika - 2015'!$R$6,'2014'!$6:$6,0))</f>
        <v>2361059.9200000004</v>
      </c>
      <c r="S35" s="190">
        <f t="shared" si="6"/>
        <v>-212895.71000000136</v>
      </c>
      <c r="T35" s="194">
        <f t="shared" si="7"/>
        <v>-9.0169549784234748E-2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+SUMPRODUCT(('2015'!$G36:$R36)*('2015'!$G$5:$R$5&lt;=Master!$B$3)*($A36='2015'!$A$10:$A$66))</f>
        <v>8303261.8800000148</v>
      </c>
      <c r="H36" s="189">
        <f>+SUMPRODUCT(('2015'!$G131:$R131)*('2015'!$G$5:$R$5&lt;=Master!$B$3))</f>
        <v>10382643.380000001</v>
      </c>
      <c r="I36" s="190">
        <f t="shared" si="0"/>
        <v>-2079381.499999986</v>
      </c>
      <c r="J36" s="191">
        <f t="shared" si="1"/>
        <v>-0.20027476856283832</v>
      </c>
      <c r="K36" s="189">
        <f>+SUMPRODUCT(('2014'!$G36:$R36)*('2014'!$G$5:$R$5&lt;=Master!$B$3))</f>
        <v>8181965.0400000066</v>
      </c>
      <c r="L36" s="190">
        <f t="shared" si="2"/>
        <v>121296.84000000823</v>
      </c>
      <c r="M36" s="192">
        <f t="shared" si="3"/>
        <v>1.4824903236204445E-2</v>
      </c>
      <c r="N36" s="193">
        <f>+INDEX('2015'!$1:$1048576,MATCH('Analitika - 2015'!$A36,'2015'!$A:$A,0),MATCH('Analitika - 2015'!$N$6,'2015'!$6:$6,0))</f>
        <v>3762417.1200000113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301535.99333334435</v>
      </c>
      <c r="Q36" s="191">
        <f t="shared" si="5"/>
        <v>8.7126943196621065E-2</v>
      </c>
      <c r="R36" s="189">
        <f>+INDEX('2014'!$1:$1048576,MATCH('Analitika - 2015'!$A36,'2014'!$A:$A,0),MATCH('Analitika - 2015'!$R$6,'2014'!$6:$6,0))</f>
        <v>4045459.9400000055</v>
      </c>
      <c r="S36" s="190">
        <f t="shared" si="6"/>
        <v>-283042.81999999424</v>
      </c>
      <c r="T36" s="194">
        <f t="shared" si="7"/>
        <v>-6.9965547600996381E-2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+SUMPRODUCT(('2015'!$G37:$R37)*('2015'!$G$5:$R$5&lt;=Master!$B$3)*($A37='2015'!$A$10:$A$66))</f>
        <v>3577680.6699999995</v>
      </c>
      <c r="H37" s="189">
        <f>+SUMPRODUCT(('2015'!$G132:$R132)*('2015'!$G$5:$R$5&lt;=Master!$B$3))</f>
        <v>5202805.3325000005</v>
      </c>
      <c r="I37" s="190">
        <f t="shared" si="0"/>
        <v>-1625124.662500001</v>
      </c>
      <c r="J37" s="191">
        <f t="shared" si="1"/>
        <v>-0.31235546184064367</v>
      </c>
      <c r="K37" s="189">
        <f>+SUMPRODUCT(('2014'!$G37:$R37)*('2014'!$G$5:$R$5&lt;=Master!$B$3))</f>
        <v>2013981.9999999998</v>
      </c>
      <c r="L37" s="190">
        <f t="shared" si="2"/>
        <v>1563698.6699999997</v>
      </c>
      <c r="M37" s="192">
        <f t="shared" si="3"/>
        <v>0.77642137318009796</v>
      </c>
      <c r="N37" s="193">
        <f>+INDEX('2015'!$1:$1048576,MATCH('Analitika - 2015'!$A37,'2015'!$A:$A,0),MATCH('Analitika - 2015'!$N$6,'2015'!$6:$6,0))</f>
        <v>1541159.98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-193108.46416666685</v>
      </c>
      <c r="Q37" s="191">
        <f t="shared" si="5"/>
        <v>-0.11134865817123107</v>
      </c>
      <c r="R37" s="189">
        <f>+INDEX('2014'!$1:$1048576,MATCH('Analitika - 2015'!$A37,'2014'!$A:$A,0),MATCH('Analitika - 2015'!$R$6,'2014'!$6:$6,0))</f>
        <v>1189329.8499999999</v>
      </c>
      <c r="S37" s="190">
        <f t="shared" si="6"/>
        <v>351830.13000000012</v>
      </c>
      <c r="T37" s="194">
        <f t="shared" si="7"/>
        <v>0.2958221640531431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+SUMPRODUCT(('2015'!$G38:$R38)*('2015'!$G$5:$R$5&lt;=Master!$B$3)*($A38='2015'!$A$10:$A$66))</f>
        <v>10219393.17</v>
      </c>
      <c r="H38" s="189">
        <f>+SUMPRODUCT(('2015'!$G133:$R133)*('2015'!$G$5:$R$5&lt;=Master!$B$3))</f>
        <v>18941470.9925</v>
      </c>
      <c r="I38" s="190">
        <f t="shared" si="0"/>
        <v>-8722077.8224999998</v>
      </c>
      <c r="J38" s="191">
        <f t="shared" si="1"/>
        <v>-0.4604752094466984</v>
      </c>
      <c r="K38" s="189">
        <f>+SUMPRODUCT(('2014'!$G38:$R38)*('2014'!$G$5:$R$5&lt;=Master!$B$3))</f>
        <v>8046523.7400000002</v>
      </c>
      <c r="L38" s="190">
        <f t="shared" si="2"/>
        <v>2172869.4299999997</v>
      </c>
      <c r="M38" s="192">
        <f t="shared" si="3"/>
        <v>0.27003827990943075</v>
      </c>
      <c r="N38" s="193">
        <f>+INDEX('2015'!$1:$1048576,MATCH('Analitika - 2015'!$A38,'2015'!$A:$A,0),MATCH('Analitika - 2015'!$N$6,'2015'!$6:$6,0))</f>
        <v>5097734.28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-1216089.3841666663</v>
      </c>
      <c r="Q38" s="191">
        <f t="shared" si="5"/>
        <v>-0.19260743550194992</v>
      </c>
      <c r="R38" s="189">
        <f>+INDEX('2014'!$1:$1048576,MATCH('Analitika - 2015'!$A38,'2014'!$A:$A,0),MATCH('Analitika - 2015'!$R$6,'2014'!$6:$6,0))</f>
        <v>4624851.26</v>
      </c>
      <c r="S38" s="190">
        <f t="shared" si="6"/>
        <v>472883.02000000048</v>
      </c>
      <c r="T38" s="194">
        <f t="shared" si="7"/>
        <v>0.10224826560151912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+SUMPRODUCT(('2015'!$G39:$R39)*('2015'!$G$5:$R$5&lt;=Master!$B$3)*($A39='2015'!$A$10:$A$66))</f>
        <v>2458431.9300000002</v>
      </c>
      <c r="H39" s="189">
        <f>+SUMPRODUCT(('2015'!$G134:$R134)*('2015'!$G$5:$R$5&lt;=Master!$B$3))</f>
        <v>2081990.1224999996</v>
      </c>
      <c r="I39" s="190">
        <f t="shared" si="0"/>
        <v>376441.80750000058</v>
      </c>
      <c r="J39" s="191">
        <f t="shared" si="1"/>
        <v>0.18080864238105954</v>
      </c>
      <c r="K39" s="189">
        <f>+SUMPRODUCT(('2014'!$G39:$R39)*('2014'!$G$5:$R$5&lt;=Master!$B$3))</f>
        <v>2108732.1100000003</v>
      </c>
      <c r="L39" s="190">
        <f t="shared" si="2"/>
        <v>349699.81999999983</v>
      </c>
      <c r="M39" s="192">
        <f t="shared" si="3"/>
        <v>0.16583416088826941</v>
      </c>
      <c r="N39" s="193">
        <f>+INDEX('2015'!$1:$1048576,MATCH('Analitika - 2015'!$A39,'2015'!$A:$A,0),MATCH('Analitika - 2015'!$N$6,'2015'!$6:$6,0))</f>
        <v>1109766.83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415770.12250000017</v>
      </c>
      <c r="Q39" s="191">
        <f t="shared" si="5"/>
        <v>0.59909523778252249</v>
      </c>
      <c r="R39" s="189">
        <f>+INDEX('2014'!$1:$1048576,MATCH('Analitika - 2015'!$A39,'2014'!$A:$A,0),MATCH('Analitika - 2015'!$R$6,'2014'!$6:$6,0))</f>
        <v>635952.7300000001</v>
      </c>
      <c r="S39" s="190">
        <f t="shared" si="6"/>
        <v>473814.1</v>
      </c>
      <c r="T39" s="194">
        <f t="shared" si="7"/>
        <v>0.74504609800165489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+SUMPRODUCT(('2015'!$G40:$R40)*('2015'!$G$5:$R$5&lt;=Master!$B$3)*($A40='2015'!$A$10:$A$66))</f>
        <v>4797293.7699999996</v>
      </c>
      <c r="H40" s="189">
        <f>+SUMPRODUCT(('2015'!$G135:$R135)*('2015'!$G$5:$R$5&lt;=Master!$B$3))</f>
        <v>5312900</v>
      </c>
      <c r="I40" s="190">
        <f t="shared" si="0"/>
        <v>-515606.23000000045</v>
      </c>
      <c r="J40" s="191">
        <f t="shared" si="1"/>
        <v>-9.7047983210675981E-2</v>
      </c>
      <c r="K40" s="189">
        <f>+SUMPRODUCT(('2014'!$G40:$R40)*('2014'!$G$5:$R$5&lt;=Master!$B$3))</f>
        <v>6092924.5500000007</v>
      </c>
      <c r="L40" s="190">
        <f t="shared" si="2"/>
        <v>-1295630.7800000012</v>
      </c>
      <c r="M40" s="192">
        <f t="shared" si="3"/>
        <v>-0.21264513771141336</v>
      </c>
      <c r="N40" s="193">
        <f>+INDEX('2015'!$1:$1048576,MATCH('Analitika - 2015'!$A40,'2015'!$A:$A,0),MATCH('Analitika - 2015'!$N$6,'2015'!$6:$6,0))</f>
        <v>2404016.9299999992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633050.26333333249</v>
      </c>
      <c r="Q40" s="191">
        <f t="shared" si="5"/>
        <v>0.3574602928720656</v>
      </c>
      <c r="R40" s="189">
        <f>+INDEX('2014'!$1:$1048576,MATCH('Analitika - 2015'!$A40,'2014'!$A:$A,0),MATCH('Analitika - 2015'!$R$6,'2014'!$6:$6,0))</f>
        <v>3024119.0700000003</v>
      </c>
      <c r="S40" s="190">
        <f t="shared" si="6"/>
        <v>-620102.14000000106</v>
      </c>
      <c r="T40" s="194">
        <f t="shared" si="7"/>
        <v>-0.20505215755277817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+SUMPRODUCT(('2015'!$G41:$R41)*('2015'!$G$5:$R$5&lt;=Master!$B$3)*($A41='2015'!$A$10:$A$66))</f>
        <v>5300081.7699999986</v>
      </c>
      <c r="H41" s="189">
        <f>+SUMPRODUCT(('2015'!$G136:$R136)*('2015'!$G$5:$R$5&lt;=Master!$B$3))</f>
        <v>7474988.4299999988</v>
      </c>
      <c r="I41" s="190">
        <f t="shared" si="0"/>
        <v>-2174906.66</v>
      </c>
      <c r="J41" s="191">
        <f t="shared" si="1"/>
        <v>-0.29095786306120086</v>
      </c>
      <c r="K41" s="189">
        <f>+SUMPRODUCT(('2014'!$G41:$R41)*('2014'!$G$5:$R$5&lt;=Master!$B$3))</f>
        <v>4918128.6700000018</v>
      </c>
      <c r="L41" s="190">
        <f t="shared" si="2"/>
        <v>381953.09999999683</v>
      </c>
      <c r="M41" s="192">
        <f t="shared" si="3"/>
        <v>7.7662282878011135E-2</v>
      </c>
      <c r="N41" s="193">
        <f>+INDEX('2015'!$1:$1048576,MATCH('Analitika - 2015'!$A41,'2015'!$A:$A,0),MATCH('Analitika - 2015'!$N$6,'2015'!$6:$6,0))</f>
        <v>2567235.54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75572.730000000447</v>
      </c>
      <c r="Q41" s="191">
        <f t="shared" si="5"/>
        <v>3.033023958807668E-2</v>
      </c>
      <c r="R41" s="189">
        <f>+INDEX('2014'!$1:$1048576,MATCH('Analitika - 2015'!$A41,'2014'!$A:$A,0),MATCH('Analitika - 2015'!$R$6,'2014'!$6:$6,0))</f>
        <v>2924489.21</v>
      </c>
      <c r="S41" s="190">
        <f t="shared" si="6"/>
        <v>-357253.66999999993</v>
      </c>
      <c r="T41" s="194">
        <f t="shared" si="7"/>
        <v>-0.12215933940819701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+SUMPRODUCT(('2015'!$G42:$R42)*('2015'!$G$5:$R$5&lt;=Master!$B$3)*($A42='2015'!$A$10:$A$66))</f>
        <v>1992550.0500000026</v>
      </c>
      <c r="H42" s="189">
        <f>+SUMPRODUCT(('2015'!$G137:$R137)*('2015'!$G$5:$R$5&lt;=Master!$B$3))</f>
        <v>3462469.3024999998</v>
      </c>
      <c r="I42" s="190">
        <f t="shared" si="0"/>
        <v>-1469919.2524999972</v>
      </c>
      <c r="J42" s="191">
        <f t="shared" si="1"/>
        <v>-0.42452917963450953</v>
      </c>
      <c r="K42" s="189">
        <f>+SUMPRODUCT(('2014'!$G42:$R42)*('2014'!$G$5:$R$5&lt;=Master!$B$3))</f>
        <v>805986.06999999983</v>
      </c>
      <c r="L42" s="190">
        <f t="shared" si="2"/>
        <v>1186563.9800000028</v>
      </c>
      <c r="M42" s="192">
        <f t="shared" si="3"/>
        <v>1.4721891905650466</v>
      </c>
      <c r="N42" s="193">
        <f>+INDEX('2015'!$1:$1048576,MATCH('Analitika - 2015'!$A42,'2015'!$A:$A,0),MATCH('Analitika - 2015'!$N$6,'2015'!$6:$6,0))</f>
        <v>1618272.1700000025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464115.7358333359</v>
      </c>
      <c r="Q42" s="191">
        <f t="shared" si="5"/>
        <v>0.4021255023097805</v>
      </c>
      <c r="R42" s="189">
        <f>+INDEX('2014'!$1:$1048576,MATCH('Analitika - 2015'!$A42,'2014'!$A:$A,0),MATCH('Analitika - 2015'!$R$6,'2014'!$6:$6,0))</f>
        <v>424354.38999999996</v>
      </c>
      <c r="S42" s="190">
        <f t="shared" si="6"/>
        <v>1193917.7800000026</v>
      </c>
      <c r="T42" s="194">
        <f t="shared" si="7"/>
        <v>2.8134922322825568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+SUMPRODUCT(('2015'!$G43:$R43)*('2015'!$G$5:$R$5&lt;=Master!$B$3)*($A43='2015'!$A$10:$A$66))</f>
        <v>120719934.25000003</v>
      </c>
      <c r="H43" s="219">
        <f>+SUMPRODUCT(('2015'!$G138:$R138)*('2015'!$G$5:$R$5&lt;=Master!$B$3))</f>
        <v>126211381.25</v>
      </c>
      <c r="I43" s="220">
        <f t="shared" si="0"/>
        <v>-5491446.9999999702</v>
      </c>
      <c r="J43" s="221">
        <f t="shared" si="1"/>
        <v>-4.3509919197560198E-2</v>
      </c>
      <c r="K43" s="219">
        <f>+SUMPRODUCT(('2014'!$G43:$R43)*('2014'!$G$5:$R$5&lt;=Master!$B$3))</f>
        <v>122890971.77999997</v>
      </c>
      <c r="L43" s="220">
        <f t="shared" si="2"/>
        <v>-2171037.5299999416</v>
      </c>
      <c r="M43" s="222">
        <f t="shared" si="3"/>
        <v>-1.7666371243988066E-2</v>
      </c>
      <c r="N43" s="223">
        <f>+INDEX('2015'!$1:$1048576,MATCH('Analitika - 2015'!$A43,'2015'!$A:$A,0),MATCH('Analitika - 2015'!$N$6,'2015'!$6:$6,0))</f>
        <v>40864096.719999999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-1206363.6966666654</v>
      </c>
      <c r="Q43" s="221">
        <f t="shared" si="5"/>
        <v>-2.8674839417463405E-2</v>
      </c>
      <c r="R43" s="219">
        <f>+INDEX('2014'!$1:$1048576,MATCH('Analitika - 2015'!$A43,'2014'!$A:$A,0),MATCH('Analitika - 2015'!$R$6,'2014'!$6:$6,0))</f>
        <v>41909906.139999978</v>
      </c>
      <c r="S43" s="220">
        <f t="shared" si="6"/>
        <v>-1045809.4199999794</v>
      </c>
      <c r="T43" s="224">
        <f t="shared" si="7"/>
        <v>-2.495375237793318E-2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+SUMPRODUCT(('2015'!$G44:$R44)*('2015'!$G$5:$R$5&lt;=Master!$B$3)*($A44='2015'!$A$10:$A$66))</f>
        <v>15108426.169999998</v>
      </c>
      <c r="H44" s="189">
        <f>+SUMPRODUCT(('2015'!$G139:$R139)*('2015'!$G$5:$R$5&lt;=Master!$B$3))</f>
        <v>15132656.25</v>
      </c>
      <c r="I44" s="190">
        <f t="shared" si="0"/>
        <v>-24230.080000001937</v>
      </c>
      <c r="J44" s="191">
        <f t="shared" si="1"/>
        <v>-1.6011782465489288E-3</v>
      </c>
      <c r="K44" s="189">
        <f>+SUMPRODUCT(('2014'!$G44:$R44)*('2014'!$G$5:$R$5&lt;=Master!$B$3))</f>
        <v>15391718.199999999</v>
      </c>
      <c r="L44" s="190">
        <f t="shared" si="2"/>
        <v>-283292.03000000119</v>
      </c>
      <c r="M44" s="192">
        <f t="shared" si="3"/>
        <v>-1.8405484450722431E-2</v>
      </c>
      <c r="N44" s="193">
        <f>+INDEX('2015'!$1:$1048576,MATCH('Analitika - 2015'!$A44,'2015'!$A:$A,0),MATCH('Analitika - 2015'!$N$6,'2015'!$6:$6,0))</f>
        <v>5071055.13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26836.379999999888</v>
      </c>
      <c r="Q44" s="191">
        <f t="shared" si="5"/>
        <v>5.320225257875677E-3</v>
      </c>
      <c r="R44" s="189">
        <f>+INDEX('2014'!$1:$1048576,MATCH('Analitika - 2015'!$A44,'2014'!$A:$A,0),MATCH('Analitika - 2015'!$R$6,'2014'!$6:$6,0))</f>
        <v>4943694.8400000008</v>
      </c>
      <c r="S44" s="190">
        <f t="shared" si="6"/>
        <v>127360.28999999911</v>
      </c>
      <c r="T44" s="194">
        <f t="shared" si="7"/>
        <v>2.5762166582272039E-2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+SUMPRODUCT(('2015'!$G45:$R45)*('2015'!$G$5:$R$5&lt;=Master!$B$3)*($A45='2015'!$A$10:$A$66))</f>
        <v>2934225.42</v>
      </c>
      <c r="H45" s="189">
        <f>+SUMPRODUCT(('2015'!$G140:$R140)*('2015'!$G$5:$R$5&lt;=Master!$B$3))</f>
        <v>4860000</v>
      </c>
      <c r="I45" s="190">
        <f t="shared" si="0"/>
        <v>-1925774.58</v>
      </c>
      <c r="J45" s="191">
        <f t="shared" si="1"/>
        <v>-0.39624991358024697</v>
      </c>
      <c r="K45" s="189">
        <f>+SUMPRODUCT(('2014'!$G45:$R45)*('2014'!$G$5:$R$5&lt;=Master!$B$3))</f>
        <v>6349338.0499999998</v>
      </c>
      <c r="L45" s="190">
        <f t="shared" si="2"/>
        <v>-3415112.63</v>
      </c>
      <c r="M45" s="192">
        <f t="shared" si="3"/>
        <v>-0.5378690822738601</v>
      </c>
      <c r="N45" s="193">
        <f>+INDEX('2015'!$1:$1048576,MATCH('Analitika - 2015'!$A45,'2015'!$A:$A,0),MATCH('Analitika - 2015'!$N$6,'2015'!$6:$6,0))</f>
        <v>1308387.6299999999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-311612.37000000011</v>
      </c>
      <c r="Q45" s="191">
        <f t="shared" si="5"/>
        <v>-0.19235331481481488</v>
      </c>
      <c r="R45" s="189">
        <f>+INDEX('2014'!$1:$1048576,MATCH('Analitika - 2015'!$A45,'2014'!$A:$A,0),MATCH('Analitika - 2015'!$R$6,'2014'!$6:$6,0))</f>
        <v>3379279.58</v>
      </c>
      <c r="S45" s="190">
        <f t="shared" si="6"/>
        <v>-2070891.9500000002</v>
      </c>
      <c r="T45" s="194">
        <f t="shared" si="7"/>
        <v>-0.61282054383911033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+SUMPRODUCT(('2015'!$G46:$R46)*('2015'!$G$5:$R$5&lt;=Master!$B$3)*($A46='2015'!$A$10:$A$66))</f>
        <v>96402848.26000002</v>
      </c>
      <c r="H46" s="189">
        <f>+SUMPRODUCT(('2015'!$G141:$R141)*('2015'!$G$5:$R$5&lt;=Master!$B$3))</f>
        <v>100613725</v>
      </c>
      <c r="I46" s="190">
        <f t="shared" si="0"/>
        <v>-4210876.7399999797</v>
      </c>
      <c r="J46" s="191">
        <f t="shared" si="1"/>
        <v>-4.1851911754584026E-2</v>
      </c>
      <c r="K46" s="189">
        <f>+SUMPRODUCT(('2014'!$G46:$R46)*('2014'!$G$5:$R$5&lt;=Master!$B$3))</f>
        <v>96392658.899999976</v>
      </c>
      <c r="L46" s="190">
        <f t="shared" si="2"/>
        <v>10189.360000044107</v>
      </c>
      <c r="M46" s="192">
        <f t="shared" si="3"/>
        <v>1.0570680502364205E-4</v>
      </c>
      <c r="N46" s="193">
        <f>+INDEX('2015'!$1:$1048576,MATCH('Analitika - 2015'!$A46,'2015'!$A:$A,0),MATCH('Analitika - 2015'!$N$6,'2015'!$6:$6,0))</f>
        <v>32846294.43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-691613.90333333239</v>
      </c>
      <c r="Q46" s="191">
        <f t="shared" si="5"/>
        <v>-2.0621855616616891E-2</v>
      </c>
      <c r="R46" s="189">
        <f>+INDEX('2014'!$1:$1048576,MATCH('Analitika - 2015'!$A46,'2014'!$A:$A,0),MATCH('Analitika - 2015'!$R$6,'2014'!$6:$6,0))</f>
        <v>32139547.499999978</v>
      </c>
      <c r="S46" s="190">
        <f t="shared" si="6"/>
        <v>706746.93000002205</v>
      </c>
      <c r="T46" s="194">
        <f t="shared" si="7"/>
        <v>2.1989946498158552E-2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+SUMPRODUCT(('2015'!$G47:$R47)*('2015'!$G$5:$R$5&lt;=Master!$B$3)*($A47='2015'!$A$10:$A$66))</f>
        <v>4373243.58</v>
      </c>
      <c r="H47" s="189">
        <f>+SUMPRODUCT(('2015'!$G142:$R142)*('2015'!$G$5:$R$5&lt;=Master!$B$3))</f>
        <v>3750000</v>
      </c>
      <c r="I47" s="190">
        <f t="shared" si="0"/>
        <v>623243.58000000007</v>
      </c>
      <c r="J47" s="191">
        <f t="shared" si="1"/>
        <v>0.16619828799999992</v>
      </c>
      <c r="K47" s="189">
        <f>+SUMPRODUCT(('2014'!$G47:$R47)*('2014'!$G$5:$R$5&lt;=Master!$B$3))</f>
        <v>3198763.06</v>
      </c>
      <c r="L47" s="190">
        <f t="shared" si="2"/>
        <v>1174480.52</v>
      </c>
      <c r="M47" s="192">
        <f t="shared" si="3"/>
        <v>0.3671670886433207</v>
      </c>
      <c r="N47" s="193">
        <f>+INDEX('2015'!$1:$1048576,MATCH('Analitika - 2015'!$A47,'2015'!$A:$A,0),MATCH('Analitika - 2015'!$N$6,'2015'!$6:$6,0))</f>
        <v>1102979.5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-147020.5</v>
      </c>
      <c r="Q47" s="191">
        <f t="shared" si="5"/>
        <v>-0.11761639999999995</v>
      </c>
      <c r="R47" s="189">
        <f>+INDEX('2014'!$1:$1048576,MATCH('Analitika - 2015'!$A47,'2014'!$A:$A,0),MATCH('Analitika - 2015'!$R$6,'2014'!$6:$6,0))</f>
        <v>818430.35000000021</v>
      </c>
      <c r="S47" s="190">
        <f t="shared" si="6"/>
        <v>284549.14999999979</v>
      </c>
      <c r="T47" s="194">
        <f t="shared" si="7"/>
        <v>0.34767668378866912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+SUMPRODUCT(('2015'!$G48:$R48)*('2015'!$G$5:$R$5&lt;=Master!$B$3)*($A48='2015'!$A$10:$A$66))</f>
        <v>1901190.8199999998</v>
      </c>
      <c r="H48" s="189">
        <f>+SUMPRODUCT(('2015'!$G143:$R143)*('2015'!$G$5:$R$5&lt;=Master!$B$3))</f>
        <v>1854999.9999999998</v>
      </c>
      <c r="I48" s="190">
        <f t="shared" si="0"/>
        <v>46190.820000000065</v>
      </c>
      <c r="J48" s="191">
        <f t="shared" si="1"/>
        <v>2.4900711590296609E-2</v>
      </c>
      <c r="K48" s="189">
        <f>+SUMPRODUCT(('2014'!$G48:$R48)*('2014'!$G$5:$R$5&lt;=Master!$B$3))</f>
        <v>1558493.5699999998</v>
      </c>
      <c r="L48" s="190">
        <f t="shared" si="2"/>
        <v>342697.25</v>
      </c>
      <c r="M48" s="192">
        <f t="shared" si="3"/>
        <v>0.2198900634540315</v>
      </c>
      <c r="N48" s="193">
        <f>+INDEX('2015'!$1:$1048576,MATCH('Analitika - 2015'!$A48,'2015'!$A:$A,0),MATCH('Analitika - 2015'!$N$6,'2015'!$6:$6,0))</f>
        <v>535380.03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-82953.303333333228</v>
      </c>
      <c r="Q48" s="191">
        <f t="shared" si="5"/>
        <v>-0.13415628571428551</v>
      </c>
      <c r="R48" s="189">
        <f>+INDEX('2014'!$1:$1048576,MATCH('Analitika - 2015'!$A48,'2014'!$A:$A,0),MATCH('Analitika - 2015'!$R$6,'2014'!$6:$6,0))</f>
        <v>628953.87</v>
      </c>
      <c r="S48" s="190">
        <f t="shared" si="6"/>
        <v>-93573.839999999967</v>
      </c>
      <c r="T48" s="194">
        <f t="shared" si="7"/>
        <v>-0.14877695243372935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+SUMPRODUCT(('2015'!$G49:$R49)*('2015'!$G$5:$R$5&lt;=Master!$B$3)*($A49='2015'!$A$10:$A$66))</f>
        <v>29630726.720000021</v>
      </c>
      <c r="H49" s="201">
        <f>+SUMPRODUCT(('2015'!$G144:$R144)*('2015'!$G$5:$R$5&lt;=Master!$B$3))</f>
        <v>32073674.155000001</v>
      </c>
      <c r="I49" s="202">
        <f t="shared" si="0"/>
        <v>-2442947.43499998</v>
      </c>
      <c r="J49" s="203">
        <f t="shared" si="1"/>
        <v>-7.6166747320376649E-2</v>
      </c>
      <c r="K49" s="201">
        <f>+SUMPRODUCT(('2014'!$G49:$R49)*('2014'!$G$5:$R$5&lt;=Master!$B$3))</f>
        <v>20341128.82</v>
      </c>
      <c r="L49" s="202">
        <f t="shared" si="2"/>
        <v>9289597.9000000209</v>
      </c>
      <c r="M49" s="204">
        <f t="shared" si="3"/>
        <v>0.4566903824367019</v>
      </c>
      <c r="N49" s="205">
        <f>+INDEX('2015'!$1:$1048576,MATCH('Analitika - 2015'!$A49,'2015'!$A:$A,0),MATCH('Analitika - 2015'!$N$6,'2015'!$6:$6,0))</f>
        <v>11420501.770000005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729277.05166667141</v>
      </c>
      <c r="Q49" s="203">
        <f t="shared" si="5"/>
        <v>6.821267636588968E-2</v>
      </c>
      <c r="R49" s="201">
        <f>+INDEX('2014'!$1:$1048576,MATCH('Analitika - 2015'!$A49,'2014'!$A:$A,0),MATCH('Analitika - 2015'!$R$6,'2014'!$6:$6,0))</f>
        <v>11943087.780000003</v>
      </c>
      <c r="S49" s="202">
        <f t="shared" si="6"/>
        <v>-522586.00999999791</v>
      </c>
      <c r="T49" s="206">
        <f t="shared" si="7"/>
        <v>-4.3756356783638872E-2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+SUMPRODUCT(('2015'!$G50:$R50)*('2015'!$G$5:$R$5&lt;=Master!$B$3)*($A50='2015'!$A$10:$A$66))</f>
        <v>16680190.149999997</v>
      </c>
      <c r="H50" s="201">
        <f>+SUMPRODUCT(('2015'!$G145:$R145)*('2015'!$G$5:$R$5&lt;=Master!$B$3))</f>
        <v>71174269.25</v>
      </c>
      <c r="I50" s="202">
        <f t="shared" si="0"/>
        <v>-54494079.100000001</v>
      </c>
      <c r="J50" s="203">
        <f t="shared" si="1"/>
        <v>-0.76564297286410143</v>
      </c>
      <c r="K50" s="201">
        <f>+SUMPRODUCT(('2014'!$G50:$R50)*('2014'!$G$5:$R$5&lt;=Master!$B$3))</f>
        <v>8568204.790000001</v>
      </c>
      <c r="L50" s="202">
        <f t="shared" si="2"/>
        <v>8111985.3599999957</v>
      </c>
      <c r="M50" s="204">
        <f t="shared" si="3"/>
        <v>0.94675437373620408</v>
      </c>
      <c r="N50" s="205">
        <f>+INDEX('2015'!$1:$1048576,MATCH('Analitika - 2015'!$A50,'2015'!$A:$A,0),MATCH('Analitika - 2015'!$N$6,'2015'!$6:$6,0))</f>
        <v>3425472.6699999962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-20299283.74666667</v>
      </c>
      <c r="Q50" s="203">
        <f t="shared" si="5"/>
        <v>-0.85561610792372145</v>
      </c>
      <c r="R50" s="201">
        <f>+INDEX('2014'!$1:$1048576,MATCH('Analitika - 2015'!$A50,'2014'!$A:$A,0),MATCH('Analitika - 2015'!$R$6,'2014'!$6:$6,0))</f>
        <v>6200648.6300000018</v>
      </c>
      <c r="S50" s="202">
        <f t="shared" si="6"/>
        <v>-2775175.9600000056</v>
      </c>
      <c r="T50" s="206">
        <f t="shared" si="7"/>
        <v>-0.4475622028594135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+SUMPRODUCT(('2015'!$G51:$R51)*('2015'!$G$5:$R$5&lt;=Master!$B$3)*($A51='2015'!$A$10:$A$66))</f>
        <v>316631.12</v>
      </c>
      <c r="H51" s="189">
        <f>+SUMPRODUCT(('2015'!$G146:$R146)*('2015'!$G$5:$R$5&lt;=Master!$B$3))</f>
        <v>562500</v>
      </c>
      <c r="I51" s="190">
        <f t="shared" si="0"/>
        <v>-245868.88</v>
      </c>
      <c r="J51" s="191">
        <f t="shared" si="1"/>
        <v>-0.43710023111111107</v>
      </c>
      <c r="K51" s="189">
        <f>+SUMPRODUCT(('2014'!$G51:$R51)*('2014'!$G$5:$R$5&lt;=Master!$B$3))</f>
        <v>539845.79</v>
      </c>
      <c r="L51" s="190">
        <f t="shared" si="2"/>
        <v>-223214.67000000004</v>
      </c>
      <c r="M51" s="192">
        <f t="shared" si="3"/>
        <v>-0.41347857876227956</v>
      </c>
      <c r="N51" s="193">
        <f>+INDEX('2015'!$1:$1048576,MATCH('Analitika - 2015'!$A51,'2015'!$A:$A,0),MATCH('Analitika - 2015'!$N$6,'2015'!$6:$6,0))</f>
        <v>0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-187500</v>
      </c>
      <c r="Q51" s="191">
        <f t="shared" si="5"/>
        <v>-1</v>
      </c>
      <c r="R51" s="189">
        <f>+INDEX('2014'!$1:$1048576,MATCH('Analitika - 2015'!$A51,'2014'!$A:$A,0),MATCH('Analitika - 2015'!$R$6,'2014'!$6:$6,0))</f>
        <v>0</v>
      </c>
      <c r="S51" s="190">
        <f t="shared" si="6"/>
        <v>0</v>
      </c>
      <c r="T51" s="194" t="str">
        <f t="shared" si="7"/>
        <v>…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+SUMPRODUCT(('2015'!$G52:$R52)*('2015'!$G$5:$R$5&lt;=Master!$B$3)*($A52='2015'!$A$10:$A$66))</f>
        <v>851726.67</v>
      </c>
      <c r="H52" s="189">
        <f>+SUMPRODUCT(('2015'!$G147:$R147)*('2015'!$G$5:$R$5&lt;=Master!$B$3))</f>
        <v>3263790.8574999999</v>
      </c>
      <c r="I52" s="190">
        <f t="shared" si="0"/>
        <v>-2412064.1875</v>
      </c>
      <c r="J52" s="191">
        <f t="shared" si="1"/>
        <v>-0.73903760774291583</v>
      </c>
      <c r="K52" s="189">
        <f>+SUMPRODUCT(('2014'!$G52:$R52)*('2014'!$G$5:$R$5&lt;=Master!$B$3))</f>
        <v>4271466.6399999997</v>
      </c>
      <c r="L52" s="190">
        <f t="shared" si="2"/>
        <v>-3419739.9699999997</v>
      </c>
      <c r="M52" s="192">
        <f t="shared" si="3"/>
        <v>-0.80060088447746836</v>
      </c>
      <c r="N52" s="193">
        <f>+INDEX('2015'!$1:$1048576,MATCH('Analitika - 2015'!$A52,'2015'!$A:$A,0),MATCH('Analitika - 2015'!$N$6,'2015'!$6:$6,0))</f>
        <v>851726.67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-236203.61583333334</v>
      </c>
      <c r="Q52" s="191">
        <f t="shared" si="5"/>
        <v>-0.21711282322874759</v>
      </c>
      <c r="R52" s="189">
        <f>+INDEX('2014'!$1:$1048576,MATCH('Analitika - 2015'!$A52,'2014'!$A:$A,0),MATCH('Analitika - 2015'!$R$6,'2014'!$6:$6,0))</f>
        <v>1804250.6199999999</v>
      </c>
      <c r="S52" s="190">
        <f t="shared" si="6"/>
        <v>-952523.94999999984</v>
      </c>
      <c r="T52" s="194">
        <f t="shared" si="7"/>
        <v>-0.5279332812422699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4529565.8099999996</v>
      </c>
      <c r="S53" s="226">
        <f t="shared" si="6"/>
        <v>-4529565.8099999996</v>
      </c>
      <c r="T53" s="230">
        <f t="shared" si="7"/>
        <v>-1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f>+SUMPRODUCT(('2015'!$G54:$R54)*('2015'!$G$5:$R$5&lt;=Master!$B$3)*($A54='2015'!$A$10:$A$66))</f>
        <v>5445923.8799999999</v>
      </c>
      <c r="H54" s="225">
        <v>0</v>
      </c>
      <c r="I54" s="226">
        <f>+G54-H54</f>
        <v>5445923.8799999999</v>
      </c>
      <c r="J54" s="227" t="str">
        <f>+IF(ISNUMBER(G54/H54-1),G54/H54-1,"…")</f>
        <v>…</v>
      </c>
      <c r="K54" s="225">
        <f>+SUMPRODUCT(('2014'!$G54:$R54)*('2014'!$G$5:$R$5&lt;=Master!$B$3))</f>
        <v>7005628.839999998</v>
      </c>
      <c r="L54" s="226">
        <f>+G54-K54</f>
        <v>-1559704.9599999981</v>
      </c>
      <c r="M54" s="228">
        <f>+IF(ISNUMBER(G54/K54-1),G54/K54-1,"…")</f>
        <v>-0.22263596825092413</v>
      </c>
      <c r="N54" s="229">
        <f>+INDEX('2015'!$1:$1048576,MATCH('Analitika - 2015'!$A54,'2015'!$A:$A,0),MATCH('Analitika - 2015'!$N$6,'2015'!$6:$6,0))</f>
        <v>1971947.6200000008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-845642.37999999919</v>
      </c>
      <c r="Q54" s="227">
        <f>+IF(ISNUMBER(N54/O54-O592),N54/O54-1,"…")</f>
        <v>-0.30012967820016367</v>
      </c>
      <c r="R54" s="225">
        <f>+INDEX('2014'!$1:$1048576,MATCH('Analitika - 2015'!$A54,'2014'!$A:$A,0),MATCH('Analitika - 2015'!$R$6,'2014'!$6:$6,0))</f>
        <v>1848944.2799999998</v>
      </c>
      <c r="S54" s="226">
        <f>+N54-R54</f>
        <v>123003.34000000102</v>
      </c>
      <c r="T54" s="230">
        <f>+IF(ISNUMBER(N54/R54-1),N54/R54-1,"…")</f>
        <v>6.6526255729026706E-2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+SUMPRODUCT(('2015'!$G56:$R56)*('2015'!$G$5:$R$5&lt;=Master!$B$3)*($A56='2015'!$A$10:$A$66))</f>
        <v>-51632279.780000135</v>
      </c>
      <c r="H56" s="177">
        <f>+SUMPRODUCT(('2015'!$G149:$R149)*('2015'!$G$5:$R$5&lt;=Master!$B$3))</f>
        <v>-139128848.57332861</v>
      </c>
      <c r="I56" s="178">
        <f t="shared" si="0"/>
        <v>87496568.793328479</v>
      </c>
      <c r="J56" s="179">
        <f t="shared" si="1"/>
        <v>-0.62888875808681</v>
      </c>
      <c r="K56" s="177">
        <f>+SUMPRODUCT(('2014'!$G56:$R56)*('2014'!$G$5:$R$5&lt;=Master!$B$3))</f>
        <v>-52515984.179999962</v>
      </c>
      <c r="L56" s="178">
        <f t="shared" si="2"/>
        <v>883704.39999982715</v>
      </c>
      <c r="M56" s="180">
        <f t="shared" si="3"/>
        <v>-1.6827341499892845E-2</v>
      </c>
      <c r="N56" s="181">
        <f>+INDEX('2015'!$1:$1048576,MATCH('Analitika - 2015'!$A56,'2015'!$A:$A,0),MATCH('Analitika - 2015'!$N$6,'2015'!$6:$6,0))</f>
        <v>-8387628.0700000525</v>
      </c>
      <c r="O56" s="177">
        <f>+INDEX('2015'!$1:$1048576,MATCH(CONCATENATE('Analitika - 2015'!$A56,"p"),'2015'!$A:$A,0),MATCH('Analitika - 2015'!$O$6,'2015'!$101:$101,0))</f>
        <v>-29339294.280641332</v>
      </c>
      <c r="P56" s="178">
        <f t="shared" si="4"/>
        <v>20951666.21064128</v>
      </c>
      <c r="Q56" s="179">
        <f t="shared" si="5"/>
        <v>-0.71411622959403009</v>
      </c>
      <c r="R56" s="177">
        <f>+INDEX('2014'!$1:$1048576,MATCH('Analitika - 2015'!$A56,'2014'!$A:$A,0),MATCH('Analitika - 2015'!$R$6,'2014'!$6:$6,0))</f>
        <v>-17021409.079999968</v>
      </c>
      <c r="S56" s="178">
        <f t="shared" si="6"/>
        <v>8633781.009999916</v>
      </c>
      <c r="T56" s="182">
        <f t="shared" si="7"/>
        <v>-0.50723068633281043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+SUMPRODUCT(('2015'!$G57:$R57)*('2015'!$G$5:$R$5&lt;=Master!$B$3)*($A57='2015'!$A$10:$A$66))</f>
        <v>-41412886.610000134</v>
      </c>
      <c r="H57" s="231">
        <f>+SUMPRODUCT(('2015'!$G150:$R150)*('2015'!$G$5:$R$5&lt;=Master!$B$3))</f>
        <v>-120187377.58082861</v>
      </c>
      <c r="I57" s="232">
        <f t="shared" si="0"/>
        <v>78774490.970828474</v>
      </c>
      <c r="J57" s="233">
        <f t="shared" si="1"/>
        <v>-0.65543064967742493</v>
      </c>
      <c r="K57" s="231">
        <f>+SUMPRODUCT(('2014'!$G57:$R57)*('2014'!$G$5:$R$5&lt;=Master!$B$3))</f>
        <v>-44469460.43999996</v>
      </c>
      <c r="L57" s="232">
        <f t="shared" si="2"/>
        <v>3056573.8299998268</v>
      </c>
      <c r="M57" s="234">
        <f t="shared" si="3"/>
        <v>-6.873422343686586E-2</v>
      </c>
      <c r="N57" s="235">
        <f>+INDEX('2015'!$1:$1048576,MATCH('Analitika - 2015'!$A57,'2015'!$A:$A,0),MATCH('Analitika - 2015'!$N$6,'2015'!$6:$6,0))</f>
        <v>-3289893.7900000522</v>
      </c>
      <c r="O57" s="231">
        <f>+INDEX('2015'!$1:$1048576,MATCH(CONCATENATE('Analitika - 2015'!$A57,"p"),'2015'!$A:$A,0),MATCH('Analitika - 2015'!$O$6,'2015'!$101:$101,0))</f>
        <v>-23025470.616474666</v>
      </c>
      <c r="P57" s="232">
        <f t="shared" si="4"/>
        <v>19735576.826474614</v>
      </c>
      <c r="Q57" s="233">
        <f t="shared" si="5"/>
        <v>-0.8571193681641347</v>
      </c>
      <c r="R57" s="231">
        <f>+INDEX('2014'!$1:$1048576,MATCH('Analitika - 2015'!$A57,'2014'!$A:$A,0),MATCH('Analitika - 2015'!$R$6,'2014'!$6:$6,0))</f>
        <v>-12396557.819999969</v>
      </c>
      <c r="S57" s="232">
        <f t="shared" si="6"/>
        <v>9106664.0299999155</v>
      </c>
      <c r="T57" s="236">
        <f t="shared" si="7"/>
        <v>-0.73461231434000918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>+SUMPRODUCT(('2015'!$G58:$R58)*('2015'!$G$5:$R$5&lt;=Master!$B$3)*($A58='2015'!$A$10:$A$66))</f>
        <v>49792620.610000007</v>
      </c>
      <c r="H58" s="219">
        <f>+SUMPRODUCT(('2015'!$G151:$R151)*('2015'!$G$5:$R$5&lt;=Master!$B$3))</f>
        <v>99573021.092500001</v>
      </c>
      <c r="I58" s="220">
        <f t="shared" si="0"/>
        <v>-49780400.482499994</v>
      </c>
      <c r="J58" s="221">
        <f t="shared" si="1"/>
        <v>-0.49993863735695709</v>
      </c>
      <c r="K58" s="219">
        <f>+SUMPRODUCT(('2014'!$G58:$R58)*('2014'!$G$5:$R$5&lt;=Master!$B$3))</f>
        <v>14316213.77</v>
      </c>
      <c r="L58" s="220">
        <f t="shared" si="2"/>
        <v>35476406.840000004</v>
      </c>
      <c r="M58" s="222">
        <f t="shared" si="3"/>
        <v>2.4780579146101984</v>
      </c>
      <c r="N58" s="223">
        <f>+INDEX('2015'!$1:$1048576,MATCH('Analitika - 2015'!$A58,'2015'!$A:$A,0),MATCH('Analitika - 2015'!$N$6,'2015'!$6:$6,0))</f>
        <v>30815576.710000008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-2375430.3208333254</v>
      </c>
      <c r="Q58" s="221">
        <f t="shared" si="5"/>
        <v>-7.1568491990213756E-2</v>
      </c>
      <c r="R58" s="219">
        <f>+INDEX('2014'!$1:$1048576,MATCH('Analitika - 2015'!$A58,'2014'!$A:$A,0),MATCH('Analitika - 2015'!$R$6,'2014'!$6:$6,0))</f>
        <v>7984326.129999999</v>
      </c>
      <c r="S58" s="220">
        <f t="shared" si="6"/>
        <v>22831250.580000009</v>
      </c>
      <c r="T58" s="224">
        <f t="shared" si="7"/>
        <v>2.85950876858784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+SUMPRODUCT(('2015'!$G59:$R59)*('2015'!$G$5:$R$5&lt;=Master!$B$3)*($A59='2015'!$A$10:$A$66))</f>
        <v>20230236.120000001</v>
      </c>
      <c r="H59" s="237">
        <f>+SUMPRODUCT(('2015'!$G152:$R152)*('2015'!$G$5:$R$5&lt;=Master!$B$3))</f>
        <v>11677530.48</v>
      </c>
      <c r="I59" s="238">
        <f t="shared" si="0"/>
        <v>8552705.6400000006</v>
      </c>
      <c r="J59" s="239">
        <f t="shared" si="1"/>
        <v>0.73240704913150445</v>
      </c>
      <c r="K59" s="237">
        <f>+SUMPRODUCT(('2014'!$G59:$R59)*('2014'!$G$5:$R$5&lt;=Master!$B$3))</f>
        <v>7395676.1499999994</v>
      </c>
      <c r="L59" s="238">
        <f t="shared" si="2"/>
        <v>12834559.970000003</v>
      </c>
      <c r="M59" s="240">
        <f t="shared" si="3"/>
        <v>1.7354140053847549</v>
      </c>
      <c r="N59" s="241">
        <f>+INDEX('2015'!$1:$1048576,MATCH('Analitika - 2015'!$A59,'2015'!$A:$A,0),MATCH('Analitika - 2015'!$N$6,'2015'!$6:$6,0))</f>
        <v>18805287.670000002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14912777.510000002</v>
      </c>
      <c r="Q59" s="239">
        <f t="shared" si="5"/>
        <v>3.8311467143351017</v>
      </c>
      <c r="R59" s="237">
        <f>+INDEX('2014'!$1:$1048576,MATCH('Analitika - 2015'!$A59,'2014'!$A:$A,0),MATCH('Analitika - 2015'!$R$6,'2014'!$6:$6,0))</f>
        <v>4238041.8499999996</v>
      </c>
      <c r="S59" s="238">
        <f t="shared" si="6"/>
        <v>14567245.820000002</v>
      </c>
      <c r="T59" s="242">
        <f t="shared" si="7"/>
        <v>3.4372586056459076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+SUMPRODUCT(('2015'!$G60:$R60)*('2015'!$G$5:$R$5&lt;=Master!$B$3)*($A60='2015'!$A$10:$A$66))</f>
        <v>29562384.490000002</v>
      </c>
      <c r="H60" s="237">
        <f>+SUMPRODUCT(('2015'!$G153:$R153)*('2015'!$G$5:$R$5&lt;=Master!$B$3))</f>
        <v>79442720.612499997</v>
      </c>
      <c r="I60" s="238">
        <f t="shared" si="0"/>
        <v>-49880336.122499995</v>
      </c>
      <c r="J60" s="239">
        <f t="shared" si="1"/>
        <v>-0.62787799483608731</v>
      </c>
      <c r="K60" s="237">
        <f>+SUMPRODUCT(('2014'!$G60:$R60)*('2014'!$G$5:$R$5&lt;=Master!$B$3))</f>
        <v>6920537.6199999992</v>
      </c>
      <c r="L60" s="238">
        <f t="shared" si="2"/>
        <v>22641846.870000005</v>
      </c>
      <c r="M60" s="240">
        <f t="shared" si="3"/>
        <v>3.2716890093287301</v>
      </c>
      <c r="N60" s="241">
        <f>+INDEX('2015'!$1:$1048576,MATCH('Analitika - 2015'!$A60,'2015'!$A:$A,0),MATCH('Analitika - 2015'!$N$6,'2015'!$6:$6,0))</f>
        <v>12010289.040000005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-14470617.830833329</v>
      </c>
      <c r="Q60" s="239">
        <f t="shared" si="5"/>
        <v>-0.54645476838905371</v>
      </c>
      <c r="R60" s="237">
        <f>+INDEX('2014'!$1:$1048576,MATCH('Analitika - 2015'!$A60,'2014'!$A:$A,0),MATCH('Analitika - 2015'!$R$6,'2014'!$6:$6,0))</f>
        <v>3746284.2799999993</v>
      </c>
      <c r="S60" s="238">
        <f t="shared" si="6"/>
        <v>8264004.7600000054</v>
      </c>
      <c r="T60" s="242">
        <f t="shared" si="7"/>
        <v>2.2059203579713409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8452770</v>
      </c>
      <c r="I61" s="238">
        <f>+G61-H61</f>
        <v>-8452770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f>+SUMPRODUCT(('2015'!$G61:$R61)*('2015'!$G$5:$R$5&lt;=Master!$B$3)*($A62='2015'!$A$10:$A$66))</f>
        <v>-101424900.39000013</v>
      </c>
      <c r="H62" s="243">
        <f>+SUMPRODUCT(('2015'!$G155:$R155)*('2015'!$G$5:$R$5&lt;=Master!$B$3))</f>
        <v>-238701869.66582859</v>
      </c>
      <c r="I62" s="244">
        <f t="shared" si="0"/>
        <v>137276969.27582845</v>
      </c>
      <c r="J62" s="245">
        <f t="shared" si="1"/>
        <v>-0.57509800601063477</v>
      </c>
      <c r="K62" s="243">
        <f>+SUMPRODUCT(('2014'!$G61:$R61)*('2014'!$G$5:$R$5&lt;=Master!$B$3))</f>
        <v>-66832197.949999958</v>
      </c>
      <c r="L62" s="244">
        <f t="shared" si="2"/>
        <v>-34592702.440000176</v>
      </c>
      <c r="M62" s="246">
        <f t="shared" si="3"/>
        <v>0.51760533846096846</v>
      </c>
      <c r="N62" s="247">
        <f>+INDEX('2015'!$1:$1048576,MATCH('Analitika - 2015'!$A62,'2015'!$A:$A,0),MATCH('Analitika - 2015'!$N$6,'2015'!$6:$6,0))</f>
        <v>-39203204.780000061</v>
      </c>
      <c r="O62" s="243">
        <f>+INDEX('2015'!$1:$1048576,MATCH(CONCATENATE('Analitika - 2015'!$A62,"p"),'2015'!$A:$A,0),MATCH('Analitika - 2015'!$O$6,'2015'!$101:$101,0))</f>
        <v>-62530301.311474666</v>
      </c>
      <c r="P62" s="244">
        <f t="shared" si="4"/>
        <v>23327096.531474605</v>
      </c>
      <c r="Q62" s="245">
        <f t="shared" si="5"/>
        <v>-0.37305268073598663</v>
      </c>
      <c r="R62" s="243">
        <f>+INDEX('2014'!$1:$1048576,MATCH('Analitika - 2015'!$A62,'2014'!$A:$A,0),MATCH('Analitika - 2015'!$R$6,'2014'!$6:$6,0))</f>
        <v>-25005735.209999967</v>
      </c>
      <c r="S62" s="244">
        <f t="shared" si="6"/>
        <v>-14197469.570000093</v>
      </c>
      <c r="T62" s="248">
        <f t="shared" si="7"/>
        <v>0.56776853192952426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f>+SUMPRODUCT(('2015'!$G62:$R62)*('2015'!$G$5:$R$5&lt;=Master!$B$3)*($A63='2015'!$A$10:$A$66))</f>
        <v>101424900.3900001</v>
      </c>
      <c r="H63" s="177">
        <f>+SUMPRODUCT(('2015'!$G156:$R156)*('2015'!$G$5:$R$5&lt;=Master!$B$3))</f>
        <v>238701869.66582859</v>
      </c>
      <c r="I63" s="178">
        <f t="shared" si="0"/>
        <v>-137276969.27582848</v>
      </c>
      <c r="J63" s="179">
        <f t="shared" si="1"/>
        <v>-0.57509800601063499</v>
      </c>
      <c r="K63" s="177">
        <f>+SUMPRODUCT(('2014'!$G62:$R62)*('2014'!$G$5:$R$5&lt;=Master!$B$3))</f>
        <v>66832197.949999958</v>
      </c>
      <c r="L63" s="178">
        <f t="shared" si="2"/>
        <v>34592702.440000147</v>
      </c>
      <c r="M63" s="180">
        <f t="shared" si="3"/>
        <v>0.51760533846096801</v>
      </c>
      <c r="N63" s="181">
        <f>+INDEX('2015'!$1:$1048576,MATCH('Analitika - 2015'!$A63,'2015'!$A:$A,0),MATCH('Analitika - 2015'!$N$6,'2015'!$6:$6,0))</f>
        <v>39203204.780000031</v>
      </c>
      <c r="O63" s="177">
        <f>+INDEX('2015'!$1:$1048576,MATCH(CONCATENATE('Analitika - 2015'!$A63,"p"),'2015'!$A:$A,0),MATCH('Analitika - 2015'!$O$6,'2015'!$101:$101,0))</f>
        <v>62530301.311474666</v>
      </c>
      <c r="P63" s="178">
        <f t="shared" si="4"/>
        <v>-23327096.531474635</v>
      </c>
      <c r="Q63" s="179">
        <f t="shared" si="5"/>
        <v>-0.37305268073598707</v>
      </c>
      <c r="R63" s="177">
        <f>+INDEX('2014'!$1:$1048576,MATCH('Analitika - 2015'!$A63,'2014'!$A:$A,0),MATCH('Analitika - 2015'!$R$6,'2014'!$6:$6,0))</f>
        <v>25005735.209999964</v>
      </c>
      <c r="S63" s="178">
        <f t="shared" si="6"/>
        <v>14197469.570000067</v>
      </c>
      <c r="T63" s="182">
        <f t="shared" si="7"/>
        <v>0.56776853192952315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77951610.030000001</v>
      </c>
      <c r="L64" s="238">
        <f t="shared" si="2"/>
        <v>-42556476.890000001</v>
      </c>
      <c r="M64" s="240">
        <f t="shared" si="3"/>
        <v>-0.54593454674793707</v>
      </c>
      <c r="N64" s="241">
        <f>+INDEX('2015'!$1:$1048576,MATCH('Analitika - 2015'!$A64,'2015'!$A:$A,0),MATCH('Analitika - 2015'!$N$6,'2015'!$6:$6,0))</f>
        <v>12751233.139999999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12751233.139999999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68600000</v>
      </c>
      <c r="S64" s="238">
        <f t="shared" si="6"/>
        <v>-55848766.859999999</v>
      </c>
      <c r="T64" s="242">
        <f t="shared" si="7"/>
        <v>-0.81412196588921282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f>+SUMPRODUCT(('2015'!$G64:$R64)*('2015'!$G$5:$R$5&lt;=Master!$B$3)*($A65='2015'!$A$10:$A$66))</f>
        <v>496890784.25</v>
      </c>
      <c r="H65" s="237">
        <f>+SUMPRODUCT(('2015'!$G158:$R158)*('2015'!$G$5:$R$5&lt;=Master!$B$3))</f>
        <v>158520409.70915428</v>
      </c>
      <c r="I65" s="238">
        <f t="shared" si="0"/>
        <v>338370374.54084575</v>
      </c>
      <c r="J65" s="239">
        <f t="shared" si="1"/>
        <v>2.1345539994608367</v>
      </c>
      <c r="K65" s="237">
        <f>+SUMPRODUCT(('2014'!$G64:$R64)*('2014'!$G$5:$R$5&lt;=Master!$B$3))</f>
        <v>713103.68</v>
      </c>
      <c r="L65" s="238">
        <f t="shared" si="2"/>
        <v>496177680.56999999</v>
      </c>
      <c r="M65" s="240">
        <f t="shared" si="3"/>
        <v>695.80019636134818</v>
      </c>
      <c r="N65" s="241">
        <f>+INDEX('2015'!$1:$1048576,MATCH('Analitika - 2015'!$A65,'2015'!$A:$A,0),MATCH('Analitika - 2015'!$N$6,'2015'!$6:$6,0))</f>
        <v>496529781.13999999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443689644.57028186</v>
      </c>
      <c r="Q65" s="239">
        <f t="shared" si="5"/>
        <v>8.39683001168763</v>
      </c>
      <c r="R65" s="237">
        <f>+INDEX('2014'!$1:$1048576,MATCH('Analitika - 2015'!$A65,'2014'!$A:$A,0),MATCH('Analitika - 2015'!$R$6,'2014'!$6:$6,0))</f>
        <v>307940.25</v>
      </c>
      <c r="S65" s="238">
        <f t="shared" si="6"/>
        <v>496221840.88999999</v>
      </c>
      <c r="T65" s="242">
        <f t="shared" si="7"/>
        <v>1611.4224785165304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f>+SUMPRODUCT(('2015'!$G65:$R65)*('2015'!$G$5:$R$5&lt;=Master!$B$3)*($A66='2015'!$A$10:$A$66))</f>
        <v>1449675.5500000003</v>
      </c>
      <c r="H66" s="237">
        <f>+SUMPRODUCT(('2015'!$G159:$R159)*('2015'!$G$5:$R$5&lt;=Master!$B$3))</f>
        <v>0</v>
      </c>
      <c r="I66" s="238">
        <f t="shared" si="0"/>
        <v>1449675.5500000003</v>
      </c>
      <c r="J66" s="239" t="str">
        <f t="shared" si="1"/>
        <v>…</v>
      </c>
      <c r="K66" s="237">
        <f>+SUMPRODUCT(('2014'!$G65:$R65)*('2014'!$G$5:$R$5&lt;=Master!$B$3))</f>
        <v>288223.71999999997</v>
      </c>
      <c r="L66" s="238">
        <f t="shared" si="2"/>
        <v>1161451.8300000003</v>
      </c>
      <c r="M66" s="240">
        <f t="shared" si="3"/>
        <v>4.0296885696985676</v>
      </c>
      <c r="N66" s="241">
        <f>+INDEX('2015'!$1:$1048576,MATCH('Analitika - 2015'!$A66,'2015'!$A:$A,0),MATCH('Analitika - 2015'!$N$6,'2015'!$6:$6,0))</f>
        <v>996410.07000000018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996410.07000000018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140595.07999999999</v>
      </c>
      <c r="S66" s="238">
        <f t="shared" si="6"/>
        <v>855814.99000000022</v>
      </c>
      <c r="T66" s="242">
        <f t="shared" si="7"/>
        <v>6.0870906008944283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-432310692.54999983</v>
      </c>
      <c r="H67" s="251">
        <f>+SUMPRODUCT(('2015'!$G160:$R160)*('2015'!$G$5:$R$5&lt;=Master!$B$3))</f>
        <v>80181459.956674322</v>
      </c>
      <c r="I67" s="252">
        <f t="shared" si="0"/>
        <v>-512492152.50667417</v>
      </c>
      <c r="J67" s="253">
        <f t="shared" si="1"/>
        <v>-6.3916540405175573</v>
      </c>
      <c r="K67" s="251">
        <f>+SUMPRODUCT(('2014'!$G66:$R66)*('2014'!$G$5:$R$5&lt;=Master!$B$3))</f>
        <v>-12120739.480000041</v>
      </c>
      <c r="L67" s="252">
        <f t="shared" si="2"/>
        <v>-420189953.06999981</v>
      </c>
      <c r="M67" s="254">
        <f t="shared" si="3"/>
        <v>34.667022896031945</v>
      </c>
      <c r="N67" s="255">
        <f>+INDEX('2015'!$1:$1048576,MATCH('Analitika - 2015'!$A67,'2015'!$A:$A,0),MATCH('Analitika - 2015'!$N$6,'2015'!$6:$6,0))</f>
        <v>-471074219.56999993</v>
      </c>
      <c r="O67" s="251">
        <f>+INDEX('2015'!$1:$1048576,MATCH(CONCATENATE('Analitika - 2015'!$A67,"p"),'2015'!$A:$A,0),MATCH('Analitika - 2015'!$O$6,'2015'!$101:$101,0))</f>
        <v>9690164.7417565733</v>
      </c>
      <c r="P67" s="252">
        <f t="shared" si="4"/>
        <v>-480764384.31175649</v>
      </c>
      <c r="Q67" s="253">
        <f t="shared" si="5"/>
        <v>-49.613644052929331</v>
      </c>
      <c r="R67" s="251">
        <f>+INDEX('2014'!$1:$1048576,MATCH('Analitika - 2015'!$A67,'2014'!$A:$A,0),MATCH('Analitika - 2015'!$R$6,'2014'!$6:$6,0))</f>
        <v>-44042800.120000035</v>
      </c>
      <c r="S67" s="252">
        <f t="shared" si="6"/>
        <v>-427031419.44999993</v>
      </c>
      <c r="T67" s="256">
        <f t="shared" si="7"/>
        <v>9.6958281100770201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2015-03</v>
      </c>
      <c r="O6" s="169" t="str">
        <f>+CONCATENATE(N6,"p")</f>
        <v>2015-03p</v>
      </c>
      <c r="P6" s="153"/>
      <c r="Q6" s="153"/>
      <c r="R6" s="169" t="str">
        <f>+IF(Master!B3-10&gt;=0,CONCATENATE(Master!B4-1,"-",Master!B3),CONCATENATE(Master!B4-1,"-0",Master!B3))</f>
        <v>2014-03</v>
      </c>
      <c r="S6" s="153"/>
      <c r="T6" s="153"/>
    </row>
    <row r="7" spans="1:20">
      <c r="A7" s="170"/>
      <c r="B7" s="364" t="s">
        <v>714</v>
      </c>
      <c r="C7" s="365"/>
      <c r="D7" s="365"/>
      <c r="E7" s="365"/>
      <c r="F7" s="365"/>
      <c r="G7" s="372" t="s">
        <v>712</v>
      </c>
      <c r="H7" s="373"/>
      <c r="I7" s="373"/>
      <c r="J7" s="373"/>
      <c r="K7" s="373"/>
      <c r="L7" s="373"/>
      <c r="M7" s="374"/>
      <c r="N7" s="375" t="str">
        <f>+Master!G235</f>
        <v>Decembar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Mar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Mart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2015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3547000000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tr">
        <f>+Master!G238</f>
        <v>Jan - Mar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71181346.609999985</v>
      </c>
      <c r="H10" s="177">
        <f t="shared" ref="H10:R10" si="1">+H11+H20+SUM(H25:H29)</f>
        <v>86750965.650000006</v>
      </c>
      <c r="I10" s="177">
        <f t="shared" si="1"/>
        <v>100283965.03999996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258216277.29999995</v>
      </c>
      <c r="T10" s="266">
        <f>+S10/$T$7</f>
        <v>7.2798499379757534E-2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160603850.08999997</v>
      </c>
      <c r="T11" s="269">
        <f t="shared" ref="T11:T66" si="4">+S11/$T$7</f>
        <v>4.5278784914011834E-2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0</v>
      </c>
      <c r="K12" s="189">
        <f>+INDEX(DataEx!$1:$1048576,MATCH('2015'!$A12,DataEx!$D:$D,0),MATCH('2015'!K$6,DataEx!$7:$7,0))</f>
        <v>0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17855684.559999995</v>
      </c>
      <c r="T12" s="271">
        <f t="shared" si="4"/>
        <v>5.0340244037214536E-3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0</v>
      </c>
      <c r="K13" s="189">
        <f>+INDEX(DataEx!$1:$1048576,MATCH('2015'!$A13,DataEx!$D:$D,0),MATCH('2015'!K$6,DataEx!$7:$7,0))</f>
        <v>0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11124106.059999999</v>
      </c>
      <c r="T13" s="271">
        <f t="shared" si="4"/>
        <v>3.1362013137862981E-3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0</v>
      </c>
      <c r="K14" s="189">
        <f>+INDEX(DataEx!$1:$1048576,MATCH('2015'!$A14,DataEx!$D:$D,0),MATCH('2015'!K$6,DataEx!$7:$7,0))</f>
        <v>0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329673.92000000004</v>
      </c>
      <c r="T14" s="271">
        <f t="shared" si="4"/>
        <v>9.2944437552861588E-5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0</v>
      </c>
      <c r="K15" s="189">
        <f>+INDEX(DataEx!$1:$1048576,MATCH('2015'!$A15,DataEx!$D:$D,0),MATCH('2015'!K$6,DataEx!$7:$7,0))</f>
        <v>0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93369945.780000001</v>
      </c>
      <c r="T15" s="271">
        <f t="shared" si="4"/>
        <v>2.6323638505779533E-2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0</v>
      </c>
      <c r="K16" s="189">
        <f>+INDEX(DataEx!$1:$1048576,MATCH('2015'!$A16,DataEx!$D:$D,0),MATCH('2015'!K$6,DataEx!$7:$7,0))</f>
        <v>0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32084642.32</v>
      </c>
      <c r="T16" s="271">
        <f t="shared" si="4"/>
        <v>9.045571559063997E-3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0</v>
      </c>
      <c r="K17" s="189">
        <f>+INDEX(DataEx!$1:$1048576,MATCH('2015'!$A17,DataEx!$D:$D,0),MATCH('2015'!K$6,DataEx!$7:$7,0))</f>
        <v>0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4590661.21</v>
      </c>
      <c r="T17" s="271">
        <f t="shared" si="4"/>
        <v>1.2942377248378913E-3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0</v>
      </c>
      <c r="K19" s="189">
        <f>+INDEX(DataEx!$1:$1048576,MATCH('2015'!$A19,DataEx!$D:$D,0),MATCH('2015'!K$6,DataEx!$7:$7,0))</f>
        <v>0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1249136.24</v>
      </c>
      <c r="T19" s="271">
        <f t="shared" si="4"/>
        <v>3.5216696926980548E-4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0</v>
      </c>
      <c r="K20" s="195">
        <f>+INDEX(DataEx!$1:$1048576,MATCH('2015'!$A20,DataEx!$D:$D,0),MATCH('2015'!K$6,DataEx!$7:$7,0))</f>
        <v>0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83839022.069999993</v>
      </c>
      <c r="T20" s="274">
        <f t="shared" si="4"/>
        <v>2.3636600527206088E-2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0</v>
      </c>
      <c r="K21" s="189">
        <f>+INDEX(DataEx!$1:$1048576,MATCH('2015'!$A21,DataEx!$D:$D,0),MATCH('2015'!K$6,DataEx!$7:$7,0))</f>
        <v>0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50560972.180000007</v>
      </c>
      <c r="T21" s="271">
        <f t="shared" si="4"/>
        <v>1.4254573493092757E-2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0</v>
      </c>
      <c r="K22" s="189">
        <f>+INDEX(DataEx!$1:$1048576,MATCH('2015'!$A22,DataEx!$D:$D,0),MATCH('2015'!K$6,DataEx!$7:$7,0))</f>
        <v>0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28782348.929999977</v>
      </c>
      <c r="T22" s="271">
        <f t="shared" si="4"/>
        <v>8.1145612996898729E-3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0</v>
      </c>
      <c r="K23" s="189">
        <f>+INDEX(DataEx!$1:$1048576,MATCH('2015'!$A23,DataEx!$D:$D,0),MATCH('2015'!K$6,DataEx!$7:$7,0))</f>
        <v>0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2321055.3999999994</v>
      </c>
      <c r="T23" s="271">
        <f t="shared" si="4"/>
        <v>6.5437141246123471E-4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0</v>
      </c>
      <c r="K24" s="189">
        <f>+INDEX(DataEx!$1:$1048576,MATCH('2015'!$A24,DataEx!$D:$D,0),MATCH('2015'!K$6,DataEx!$7:$7,0))</f>
        <v>0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2174645.5600000005</v>
      </c>
      <c r="T24" s="271">
        <f t="shared" si="4"/>
        <v>6.1309432196222176E-4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870122.2699999999</v>
      </c>
      <c r="I25" s="201">
        <f>+INDEX(DataEx!$1:$1048576,MATCH('2015'!$A25,DataEx!$D:$D,0),MATCH('2015'!I$6,DataEx!$7:$7,0))</f>
        <v>963694.44000000029</v>
      </c>
      <c r="J25" s="201">
        <f>+INDEX(DataEx!$1:$1048576,MATCH('2015'!$A25,DataEx!$D:$D,0),MATCH('2015'!J$6,DataEx!$7:$7,0))</f>
        <v>0</v>
      </c>
      <c r="K25" s="201">
        <f>+INDEX(DataEx!$1:$1048576,MATCH('2015'!$A25,DataEx!$D:$D,0),MATCH('2015'!K$6,DataEx!$7:$7,0))</f>
        <v>0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2540658.85</v>
      </c>
      <c r="T25" s="274">
        <f t="shared" si="4"/>
        <v>7.162838595996617E-4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0</v>
      </c>
      <c r="K26" s="201">
        <f>+INDEX(DataEx!$1:$1048576,MATCH('2015'!$A26,DataEx!$D:$D,0),MATCH('2015'!K$6,DataEx!$7:$7,0))</f>
        <v>0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3269862.15</v>
      </c>
      <c r="T26" s="274">
        <f t="shared" si="4"/>
        <v>9.2186697208908937E-4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+INDEX(DataEx!$1:$1048576,MATCH('2015'!$A27,DataEx!$D:$D,0),MATCH('2015'!G$6,DataEx!$7:$7,0))</f>
        <v>1079000.5799999996</v>
      </c>
      <c r="H27" s="201">
        <f>+INDEX(DataEx!$1:$1048576,MATCH('2015'!$A27,DataEx!$D:$D,0),MATCH('2015'!H$6,DataEx!$7:$7,0))</f>
        <v>1357152.3299999994</v>
      </c>
      <c r="I27" s="201">
        <f>+INDEX(DataEx!$1:$1048576,MATCH('2015'!$A27,DataEx!$D:$D,0),MATCH('2015'!I$6,DataEx!$7:$7,0))</f>
        <v>1903496.8099999991</v>
      </c>
      <c r="J27" s="201">
        <f>+INDEX(DataEx!$1:$1048576,MATCH('2015'!$A27,DataEx!$D:$D,0),MATCH('2015'!J$6,DataEx!$7:$7,0))</f>
        <v>0</v>
      </c>
      <c r="K27" s="201">
        <f>+INDEX(DataEx!$1:$1048576,MATCH('2015'!$A27,DataEx!$D:$D,0),MATCH('2015'!K$6,DataEx!$7:$7,0))</f>
        <v>0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4339649.7199999988</v>
      </c>
      <c r="T27" s="274">
        <f t="shared" si="4"/>
        <v>1.2234704595432758E-3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0</v>
      </c>
      <c r="K28" s="201">
        <f>+INDEX(DataEx!$1:$1048576,MATCH('2015'!$A28,DataEx!$D:$D,0),MATCH('2015'!K$6,DataEx!$7:$7,0))</f>
        <v>0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2798294.4299999997</v>
      </c>
      <c r="T28" s="274">
        <f t="shared" si="4"/>
        <v>7.8891864392444306E-4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0</v>
      </c>
      <c r="K29" s="201">
        <f>+INDEX(DataEx!$1:$1048576,MATCH('2015'!$A29,DataEx!$D:$D,0),MATCH('2015'!K$6,DataEx!$7:$7,0))</f>
        <v>0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824939.99000000011</v>
      </c>
      <c r="T29" s="277">
        <f t="shared" si="4"/>
        <v>2.325740033831407E-4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108671593.11000001</v>
      </c>
      <c r="J30" s="177">
        <f t="shared" si="5"/>
        <v>0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309848557.0800001</v>
      </c>
      <c r="T30" s="279">
        <f t="shared" si="4"/>
        <v>8.7355104899915451E-2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105246120.44000001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293168366.93000007</v>
      </c>
      <c r="T31" s="281">
        <f t="shared" si="4"/>
        <v>8.2652485742881324E-2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50137847.660000011</v>
      </c>
      <c r="J32" s="213">
        <f t="shared" si="7"/>
        <v>0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136203424.29000002</v>
      </c>
      <c r="T32" s="269">
        <f t="shared" si="4"/>
        <v>3.8399612148294342E-2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28423566.280000005</v>
      </c>
      <c r="J33" s="189">
        <f>+INDEX(DataEx!$1:$1048576,MATCH('2015'!$A33,DataEx!$D:$D,0),MATCH('2015'!J$6,DataEx!$7:$7,0))</f>
        <v>0</v>
      </c>
      <c r="K33" s="189">
        <f>+INDEX(DataEx!$1:$1048576,MATCH('2015'!$A33,DataEx!$D:$D,0),MATCH('2015'!K$6,DataEx!$7:$7,0))</f>
        <v>0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91553820.850000024</v>
      </c>
      <c r="T33" s="271">
        <f t="shared" si="4"/>
        <v>2.5811621327882724E-2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0</v>
      </c>
      <c r="K34" s="189">
        <f>+INDEX(DataEx!$1:$1048576,MATCH('2015'!$A34,DataEx!$D:$D,0),MATCH('2015'!K$6,DataEx!$7:$7,0))</f>
        <v>0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2580695.6599999983</v>
      </c>
      <c r="T34" s="271">
        <f t="shared" si="4"/>
        <v>7.2757137299125972E-4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0</v>
      </c>
      <c r="K35" s="189">
        <f>+INDEX(DataEx!$1:$1048576,MATCH('2015'!$A35,DataEx!$D:$D,0),MATCH('2015'!K$6,DataEx!$7:$7,0))</f>
        <v>0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5420214.5399999991</v>
      </c>
      <c r="T35" s="271">
        <f t="shared" si="4"/>
        <v>1.5281123597406256E-3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3762417.1200000113</v>
      </c>
      <c r="J36" s="189">
        <f>+INDEX(DataEx!$1:$1048576,MATCH('2015'!$A36,DataEx!$D:$D,0),MATCH('2015'!J$6,DataEx!$7:$7,0))</f>
        <v>0</v>
      </c>
      <c r="K36" s="189">
        <f>+INDEX(DataEx!$1:$1048576,MATCH('2015'!$A36,DataEx!$D:$D,0),MATCH('2015'!K$6,DataEx!$7:$7,0))</f>
        <v>0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8303261.8800000148</v>
      </c>
      <c r="T36" s="271">
        <f t="shared" si="4"/>
        <v>2.3409252551451973E-3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0</v>
      </c>
      <c r="K37" s="189">
        <f>+INDEX(DataEx!$1:$1048576,MATCH('2015'!$A37,DataEx!$D:$D,0),MATCH('2015'!K$6,DataEx!$7:$7,0))</f>
        <v>0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3577680.6699999995</v>
      </c>
      <c r="T37" s="271">
        <f t="shared" si="4"/>
        <v>1.0086497519030165E-3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5097734.28</v>
      </c>
      <c r="J38" s="189">
        <f>+INDEX(DataEx!$1:$1048576,MATCH('2015'!$A38,DataEx!$D:$D,0),MATCH('2015'!J$6,DataEx!$7:$7,0))</f>
        <v>0</v>
      </c>
      <c r="K38" s="189">
        <f>+INDEX(DataEx!$1:$1048576,MATCH('2015'!$A38,DataEx!$D:$D,0),MATCH('2015'!K$6,DataEx!$7:$7,0))</f>
        <v>0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10219393.17</v>
      </c>
      <c r="T38" s="271">
        <f t="shared" si="4"/>
        <v>2.8811370651254582E-3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0</v>
      </c>
      <c r="K39" s="189">
        <f>+INDEX(DataEx!$1:$1048576,MATCH('2015'!$A39,DataEx!$D:$D,0),MATCH('2015'!K$6,DataEx!$7:$7,0))</f>
        <v>0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2458431.9300000002</v>
      </c>
      <c r="T39" s="271">
        <f t="shared" si="4"/>
        <v>6.9310175641387089E-4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0</v>
      </c>
      <c r="K40" s="189">
        <f>+INDEX(DataEx!$1:$1048576,MATCH('2015'!$A40,DataEx!$D:$D,0),MATCH('2015'!K$6,DataEx!$7:$7,0))</f>
        <v>0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4797293.7699999996</v>
      </c>
      <c r="T40" s="271">
        <f t="shared" si="4"/>
        <v>1.3524933098393007E-3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2567235.54</v>
      </c>
      <c r="J41" s="189">
        <f>+INDEX(DataEx!$1:$1048576,MATCH('2015'!$A41,DataEx!$D:$D,0),MATCH('2015'!J$6,DataEx!$7:$7,0))</f>
        <v>0</v>
      </c>
      <c r="K41" s="189">
        <f>+INDEX(DataEx!$1:$1048576,MATCH('2015'!$A41,DataEx!$D:$D,0),MATCH('2015'!K$6,DataEx!$7:$7,0))</f>
        <v>0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5300081.7699999986</v>
      </c>
      <c r="T41" s="271">
        <f t="shared" si="4"/>
        <v>1.4942435212855932E-3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0</v>
      </c>
      <c r="K42" s="189">
        <f>+INDEX(DataEx!$1:$1048576,MATCH('2015'!$A42,DataEx!$D:$D,0),MATCH('2015'!K$6,DataEx!$7:$7,0))</f>
        <v>0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1992550.0500000026</v>
      </c>
      <c r="T42" s="271">
        <f t="shared" si="4"/>
        <v>5.6175642796729708E-4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0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120719934.25000003</v>
      </c>
      <c r="T43" s="274">
        <f t="shared" si="4"/>
        <v>3.4034376726811401E-2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0</v>
      </c>
      <c r="K44" s="189">
        <f>+INDEX(DataEx!$1:$1048576,MATCH('2015'!$A44,DataEx!$D:$D,0),MATCH('2015'!K$6,DataEx!$7:$7,0))</f>
        <v>0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15108426.169999998</v>
      </c>
      <c r="T44" s="271">
        <f t="shared" si="4"/>
        <v>4.2594942683958272E-3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0</v>
      </c>
      <c r="K45" s="189">
        <f>+INDEX(DataEx!$1:$1048576,MATCH('2015'!$A45,DataEx!$D:$D,0),MATCH('2015'!K$6,DataEx!$7:$7,0))</f>
        <v>0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2934225.42</v>
      </c>
      <c r="T45" s="271">
        <f t="shared" si="4"/>
        <v>8.2724144911192554E-4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0</v>
      </c>
      <c r="K46" s="189">
        <f>+INDEX(DataEx!$1:$1048576,MATCH('2015'!$A46,DataEx!$D:$D,0),MATCH('2015'!K$6,DataEx!$7:$7,0))</f>
        <v>0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96402848.26000002</v>
      </c>
      <c r="T46" s="271">
        <f t="shared" si="4"/>
        <v>2.7178699819565836E-2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0</v>
      </c>
      <c r="K47" s="189">
        <f>+INDEX(DataEx!$1:$1048576,MATCH('2015'!$A47,DataEx!$D:$D,0),MATCH('2015'!K$6,DataEx!$7:$7,0))</f>
        <v>0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4373243.58</v>
      </c>
      <c r="T47" s="271">
        <f t="shared" si="4"/>
        <v>1.232941522413307E-3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0</v>
      </c>
      <c r="K48" s="189">
        <f>+INDEX(DataEx!$1:$1048576,MATCH('2015'!$A48,DataEx!$D:$D,0),MATCH('2015'!K$6,DataEx!$7:$7,0))</f>
        <v>0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1901190.8199999998</v>
      </c>
      <c r="T48" s="271">
        <f t="shared" si="4"/>
        <v>5.3599966732449948E-4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0</v>
      </c>
      <c r="K49" s="201">
        <f>+INDEX(DataEx!$1:$1048576,MATCH('2015'!$A49,DataEx!$D:$D,0),MATCH('2015'!K$6,DataEx!$7:$7,0))</f>
        <v>0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29630726.720000021</v>
      </c>
      <c r="T49" s="274">
        <f t="shared" si="4"/>
        <v>8.3537430842965943E-3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0</v>
      </c>
      <c r="K50" s="201">
        <f>+INDEX(DataEx!$1:$1048576,MATCH('2015'!$A50,DataEx!$D:$D,0),MATCH('2015'!K$6,DataEx!$7:$7,0))</f>
        <v>0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16680190.149999997</v>
      </c>
      <c r="T50" s="274">
        <f t="shared" si="4"/>
        <v>4.7026191570341122E-3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0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316631.12</v>
      </c>
      <c r="T51" s="271">
        <f t="shared" si="4"/>
        <v>8.9267301945305887E-5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851726.67</v>
      </c>
      <c r="J52" s="189">
        <f>+INDEX(DataEx!$1:$1048576,MATCH('2015'!$A52,DataEx!$D:$D,0),MATCH('2015'!J$6,DataEx!$7:$7,0))</f>
        <v>0</v>
      </c>
      <c r="K52" s="189">
        <f>+INDEX(DataEx!$1:$1048576,MATCH('2015'!$A52,DataEx!$D:$D,0),MATCH('2015'!K$6,DataEx!$7:$7,0))</f>
        <v>0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851726.67</v>
      </c>
      <c r="T52" s="271">
        <f t="shared" si="4"/>
        <v>2.4012592895404568E-4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0</v>
      </c>
      <c r="K54" s="225">
        <f>+INDEX(DataEx!$1:$1048576,MATCH('2015'!$A54,DataEx!$D:$D,0),MATCH('2015'!K$6,DataEx!$7:$7,0))</f>
        <v>0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5445923.8799999999</v>
      </c>
      <c r="T54" s="285">
        <f>+S54/$T$7</f>
        <v>1.5353605525796447E-3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-21938190.850000039</v>
      </c>
      <c r="H56" s="177">
        <f t="shared" ref="H56:R56" si="9">+H10-H30</f>
        <v>-21306460.860000044</v>
      </c>
      <c r="I56" s="177">
        <f t="shared" si="9"/>
        <v>-8387628.0700000525</v>
      </c>
      <c r="J56" s="177">
        <f t="shared" si="9"/>
        <v>0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-51632279.780000135</v>
      </c>
      <c r="T56" s="287">
        <f t="shared" si="4"/>
        <v>-1.4556605520157919E-2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-19706739.840000041</v>
      </c>
      <c r="H57" s="231">
        <f t="shared" ref="H57:R57" si="10">+H56+H38</f>
        <v>-18416252.980000045</v>
      </c>
      <c r="I57" s="231">
        <f t="shared" si="10"/>
        <v>-3289893.7900000522</v>
      </c>
      <c r="J57" s="231">
        <f t="shared" si="10"/>
        <v>0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-41412886.610000134</v>
      </c>
      <c r="T57" s="287">
        <f t="shared" si="4"/>
        <v>-1.1675468455032459E-2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0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49792620.610000007</v>
      </c>
      <c r="T58" s="289">
        <f t="shared" si="4"/>
        <v>1.4037953371863549E-2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0</v>
      </c>
      <c r="K59" s="237">
        <f>+INDEX(DataEx!$1:$1048576,MATCH('2015'!$A59,DataEx!$D:$D,0),MATCH('2015'!K$6,DataEx!$7:$7,0))</f>
        <v>0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20230236.120000001</v>
      </c>
      <c r="T59" s="291">
        <f t="shared" si="4"/>
        <v>5.7034779024527776E-3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0</v>
      </c>
      <c r="K60" s="237">
        <f>+INDEX(DataEx!$1:$1048576,MATCH('2015'!$A60,DataEx!$D:$D,0),MATCH('2015'!K$6,DataEx!$7:$7,0))</f>
        <v>0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29562384.490000002</v>
      </c>
      <c r="T60" s="291">
        <f t="shared" si="4"/>
        <v>8.3344754694107698E-3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-38982178.500000037</v>
      </c>
      <c r="H61" s="243">
        <f t="shared" si="12"/>
        <v>-23239517.110000044</v>
      </c>
      <c r="I61" s="243">
        <f t="shared" si="12"/>
        <v>-39203204.780000061</v>
      </c>
      <c r="J61" s="243">
        <f t="shared" si="12"/>
        <v>0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-101424900.39000013</v>
      </c>
      <c r="T61" s="293">
        <f t="shared" si="4"/>
        <v>-2.8594558892021466E-2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38982178.500000037</v>
      </c>
      <c r="H62" s="177">
        <f t="shared" ref="H62:R62" si="13">+SUM(H63:H66)</f>
        <v>23239517.110000044</v>
      </c>
      <c r="I62" s="177">
        <f t="shared" si="13"/>
        <v>39203204.780000031</v>
      </c>
      <c r="J62" s="177">
        <f t="shared" si="13"/>
        <v>0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101424900.3900001</v>
      </c>
      <c r="T62" s="295">
        <f t="shared" si="4"/>
        <v>2.8594558892021456E-2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9.9788929066817033E-3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0</v>
      </c>
      <c r="K64" s="237">
        <f>+INDEX(DataEx!$1:$1048576,MATCH('2015'!$A64,DataEx!$D:$D,0),MATCH('2015'!K$6,DataEx!$7:$7,0))</f>
        <v>0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496890784.25</v>
      </c>
      <c r="T64" s="291">
        <f t="shared" si="4"/>
        <v>0.14008761890329857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0</v>
      </c>
      <c r="K65" s="237">
        <f>+INDEX(DataEx!$1:$1048576,MATCH('2015'!$A65,DataEx!$D:$D,0),MATCH('2015'!K$6,DataEx!$7:$7,0))</f>
        <v>0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1449675.5500000003</v>
      </c>
      <c r="T65" s="291">
        <f t="shared" si="4"/>
        <v>4.0870469410769674E-4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17540154.930000037</v>
      </c>
      <c r="H66" s="251">
        <f t="shared" ref="H66:R66" si="14">-H61-SUM(H63:H65)</f>
        <v>21223372.090000045</v>
      </c>
      <c r="I66" s="251">
        <f t="shared" si="14"/>
        <v>-471074219.56999993</v>
      </c>
      <c r="J66" s="251">
        <f t="shared" si="14"/>
        <v>0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-432310692.54999983</v>
      </c>
      <c r="T66" s="297">
        <f t="shared" si="4"/>
        <v>-0.12188065761206648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2015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f>+T7</f>
        <v>3547000000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0.37473336951039843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0.23475405118955217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3.0428430455410025E-2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1.3147887916565409E-2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4.3854746409484281E-4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0.13539474214718153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4.7282151516103758E-2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6.4495185635991834E-3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1.6127731265974117E-3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0.11770289618077272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6.9468677487957667E-2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4.1008135733142125E-2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3.5866088917066775E-3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3.6394740679662591E-3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4.765403626910524E-3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3.8000362682935451E-3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1.0422042947006759E-2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1.4304335718348705E-3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1.8585057260278404E-3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0.4412091390245278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0.36094495041443475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0.17812978688187203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0.10695336812235692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3.2758965379193678E-3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8.2904093825768247E-3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1.1708647736115024E-2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5.8672741274316351E-3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2.136055369890048E-2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2.3478884945023959E-3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5.9914293769382579E-3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8.4296458190019699E-3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3.9046735861291218E-3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0.14233028615731605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1.7065301663377504E-2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5.480687905272061E-3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0.1134634620806315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4.22892585283338E-3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2.0919086552015779E-3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3.6169917287848886E-2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8.0264188610093018E-2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6.3433887792500702E-4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3.6806212094727935E-3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-6.6475769514129354E-2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-4.5115215815228878E-2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0.11228984617141249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1.3168909478432474E-2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8.9588633338032131E-2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9.5323033549478426E-3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-0.17876561568554183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0.17876561568554183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0.17876561568554195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-7.5619086971879848E-17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2014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3393200615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">
        <v>712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0.39840060461323473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0.2455509346652644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3.0769127297827041E-2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1.3267818973326457E-2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4.3598951192574855E-4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0.14664302210731506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4.6111905691140515E-2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6.5631926864424435E-3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1.7598783972871586E-3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0.13093927974252709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7.9606324143024487E-2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4.4510985561046761E-2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3.5836718101030988E-3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3.2382982283527609E-3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4.4226650713370804E-3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4.9973439457248244E-3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8.7027102139081748E-3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2.1755866768873615E-3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1.612084297585806E-3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0.42862911977870194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0.40648118841331748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0.20379732505441622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0.11415276017801856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3.4852096594942977E-3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8.4242839116660962E-3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1.5297318531813356E-2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6.2699929016722762E-3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2.2097712292204096E-2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2.3718024995112172E-3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5.4305257574639451E-3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7.30202109785955E-3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1.8965698224712835E-2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0.14503946744097826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1.823202369660068E-2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6.6567762896624361E-3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0.11328267510938193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4.4840071267050622E-3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2.3839852186281654E-3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2.9190654287323946E-2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2.2147931365384371E-2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7.3231737581775714E-4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3.9881351724911198E-3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4.4969138819986919E-3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1.9236375200291544E-2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-3.0228515165467165E-2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-8.130802873263069E-3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6.1815075522730328E-2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2.9399038877634998E-2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3.2416036645095334E-2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-9.204359068819748E-2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9.204359068819748E-2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3.0770582561031393E-2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6.0635231173916303E-2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1.1549328096535194E-3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-5.1715585640371372E-4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2014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v>3393200615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0.3760627632201376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0.23512576822974871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2.8295307442202294E-2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1.3083706673647706E-2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4.5518578125450444E-4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0.13437037247772365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5.0427902131389341E-2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6.9949750662055259E-3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1.4983186573256908E-3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0.1172412771442288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6.9221488309227794E-2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4.0866224710631789E-2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3.4237249248201315E-3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3.7298391995490955E-3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6.1661686331742679E-3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3.8383359093761595E-3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9.2569743079391181E-3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2.0765829335340686E-3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2.3576560621364857E-3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0.39124304396667259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0.36463969502203597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0.18628946907697047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0.11385819335648088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3.3826953553113162E-3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9.0783697777108516E-3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1.2572946392542568E-2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6.3818517255573469E-3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2.226964176416666E-2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2.4012143885574536E-3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5.562476888800163E-3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7.7324621213227737E-3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3.0496173065204988E-3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0.1457984525827985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1.7283092470499275E-2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5.0860900837128957E-3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0.1170930693615945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4.2732516126223804E-3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2.0629490543694236E-3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2.9311573027103615E-2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2.6603348944636448E-2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6.3067299662150969E-4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2.6095273385419913E-3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-1.5180280746534897E-2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7.0893610176317699E-3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5.0520710367724604E-2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8.8436696425625259E-3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3.1852051355943767E-2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9.8249893692182975E-3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-6.5700991114259505E-2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6.5700991114259505E-2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6.718599980650701E-2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1.4735350388353032E-3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-2.9585437310828172E-3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3327000000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">
        <v>713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6" t="str">
        <f>+VLOOKUP($A54,Master!$D$22:$G$218,4,FALSE)</f>
        <v>Otplata obaveza iz prethodnih godina</v>
      </c>
      <c r="C54" s="387"/>
      <c r="D54" s="387"/>
      <c r="E54" s="387"/>
      <c r="F54" s="387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4" t="str">
        <f>+VLOOKUP($A56,Master!$D$22:$G$218,4,FALSE)</f>
        <v>Suficit / deficit</v>
      </c>
      <c r="C56" s="395"/>
      <c r="D56" s="395"/>
      <c r="E56" s="395"/>
      <c r="F56" s="395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6" t="str">
        <f>+VLOOKUP($A57,Master!$D$22:$G$218,4,FALSE)</f>
        <v>Primarni bilans</v>
      </c>
      <c r="C57" s="397"/>
      <c r="D57" s="397"/>
      <c r="E57" s="397"/>
      <c r="F57" s="397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4" t="str">
        <f>+VLOOKUP($A58,Master!$D$22:$G$218,4,FALSE)</f>
        <v>Otplata dugova</v>
      </c>
      <c r="C58" s="385"/>
      <c r="D58" s="385"/>
      <c r="E58" s="385"/>
      <c r="F58" s="385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0" t="str">
        <f>+VLOOKUP($A59,Master!$D$22:$G$218,4,FALSE)</f>
        <v>Otplata hartija od vrijednosti i kredita rezidentima</v>
      </c>
      <c r="C59" s="381"/>
      <c r="D59" s="381"/>
      <c r="E59" s="381"/>
      <c r="F59" s="38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2" t="str">
        <f>+VLOOKUP($A60,Master!$D$22:$G$218,4,FALSE)</f>
        <v>Otplata hartija od vrijednosti i kredita nerezidentima</v>
      </c>
      <c r="C60" s="383"/>
      <c r="D60" s="383"/>
      <c r="E60" s="383"/>
      <c r="F60" s="383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8" t="str">
        <f>+VLOOKUP($A61,Master!$D$22:$G$218,4,FALSE)</f>
        <v>Nedostajuća sredstva</v>
      </c>
      <c r="C61" s="389"/>
      <c r="D61" s="389"/>
      <c r="E61" s="389"/>
      <c r="F61" s="389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0" t="str">
        <f>+VLOOKUP($A62,Master!$D$22:$G$218,4,FALSE)</f>
        <v>Finansiranje</v>
      </c>
      <c r="C62" s="391"/>
      <c r="D62" s="391"/>
      <c r="E62" s="391"/>
      <c r="F62" s="391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0" t="str">
        <f>+VLOOKUP($A63,Master!$D$22:$G$218,4,FALSE)</f>
        <v>Pozajmice i krediti od domaćih izvora</v>
      </c>
      <c r="C63" s="381"/>
      <c r="D63" s="381"/>
      <c r="E63" s="381"/>
      <c r="F63" s="38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2" t="str">
        <f>+VLOOKUP($A64,Master!$D$22:$G$218,4,FALSE)</f>
        <v>Pozajmice i krediti od inostranih izvora</v>
      </c>
      <c r="C64" s="383"/>
      <c r="D64" s="383"/>
      <c r="E64" s="383"/>
      <c r="F64" s="383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2" t="str">
        <f>+VLOOKUP($A65,Master!$D$22:$G$218,4,FALSE)</f>
        <v>Primici od prodaje imovine</v>
      </c>
      <c r="C65" s="383"/>
      <c r="D65" s="383"/>
      <c r="E65" s="383"/>
      <c r="F65" s="383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5" t="str">
        <f>+Master!G245</f>
        <v>Plan ostvarenja budžeta</v>
      </c>
      <c r="C102" s="365"/>
      <c r="D102" s="365"/>
      <c r="E102" s="365"/>
      <c r="F102" s="365"/>
      <c r="G102" s="372">
        <v>2013</v>
      </c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6"/>
      <c r="S102" s="261" t="str">
        <f>+S7</f>
        <v>BDP</v>
      </c>
      <c r="T102" s="262">
        <v>3393200615</v>
      </c>
    </row>
    <row r="103" spans="1:20" ht="15.75" customHeight="1">
      <c r="A103" s="170"/>
      <c r="B103" s="366"/>
      <c r="C103" s="367"/>
      <c r="D103" s="367"/>
      <c r="E103" s="367"/>
      <c r="F103" s="368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2" t="str">
        <f>+Master!G239</f>
        <v>Jan - Dec</v>
      </c>
      <c r="T103" s="376">
        <f>+T8</f>
        <v>0</v>
      </c>
    </row>
    <row r="104" spans="1:20" ht="13.5" thickBot="1">
      <c r="A104" s="170"/>
      <c r="B104" s="369"/>
      <c r="C104" s="370"/>
      <c r="D104" s="370"/>
      <c r="E104" s="370"/>
      <c r="F104" s="371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8" t="str">
        <f>+VLOOKUP(LEFT($A105,LEN(A105)-1)*1,Master!$D$22:$G$218,4,FALSE)</f>
        <v>Prihodi budžeta</v>
      </c>
      <c r="C105" s="359"/>
      <c r="D105" s="359"/>
      <c r="E105" s="359"/>
      <c r="F105" s="359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0" t="str">
        <f>+VLOOKUP(LEFT($A106,LEN(A106)-1)*1,Master!$D$22:$G$218,4,FALSE)</f>
        <v>Porezi</v>
      </c>
      <c r="C106" s="361"/>
      <c r="D106" s="361"/>
      <c r="E106" s="361"/>
      <c r="F106" s="361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2" t="str">
        <f>+VLOOKUP(LEFT($A107,LEN(A107)-1)*1,Master!$D$22:$G$218,4,FALSE)</f>
        <v>Porez na dohodak fizičkih lica</v>
      </c>
      <c r="C107" s="343"/>
      <c r="D107" s="343"/>
      <c r="E107" s="343"/>
      <c r="F107" s="343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2" t="str">
        <f>+VLOOKUP(LEFT($A108,LEN(A108)-1)*1,Master!$D$22:$G$218,4,FALSE)</f>
        <v>Porez na dobit pravnih lica</v>
      </c>
      <c r="C108" s="343"/>
      <c r="D108" s="343"/>
      <c r="E108" s="343"/>
      <c r="F108" s="343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2" t="str">
        <f>+VLOOKUP(LEFT($A109,LEN(A109)-1)*1,Master!$D$22:$G$218,4,FALSE)</f>
        <v>Porez na promet nepokretnosti</v>
      </c>
      <c r="C109" s="343"/>
      <c r="D109" s="343"/>
      <c r="E109" s="343"/>
      <c r="F109" s="343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2" t="str">
        <f>+VLOOKUP(LEFT($A110,LEN(A110)-1)*1,Master!$D$22:$G$218,4,FALSE)</f>
        <v>Porez na dodatu vrijednost</v>
      </c>
      <c r="C110" s="343"/>
      <c r="D110" s="343"/>
      <c r="E110" s="343"/>
      <c r="F110" s="343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2" t="str">
        <f>+VLOOKUP(LEFT($A111,LEN(A111)-1)*1,Master!$D$22:$G$218,4,FALSE)</f>
        <v>Akcize</v>
      </c>
      <c r="C111" s="343"/>
      <c r="D111" s="343"/>
      <c r="E111" s="343"/>
      <c r="F111" s="343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2" t="str">
        <f>+VLOOKUP(LEFT($A112,LEN(A112)-1)*1,Master!$D$22:$G$218,4,FALSE)</f>
        <v>Porez na međunarodnu trgovinu i transakcije</v>
      </c>
      <c r="C112" s="343"/>
      <c r="D112" s="343"/>
      <c r="E112" s="343"/>
      <c r="F112" s="343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2" t="str">
        <f>+VLOOKUP(LEFT($A113,LEN(A113)-1)*1,Master!$D$22:$G$218,4,FALSE)</f>
        <v>Lokalni porezi</v>
      </c>
      <c r="C113" s="343"/>
      <c r="D113" s="343"/>
      <c r="E113" s="343"/>
      <c r="F113" s="343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2" t="str">
        <f>+VLOOKUP(LEFT($A114,LEN(A114)-1)*1,Master!$D$22:$G$218,4,FALSE)</f>
        <v>Ostali republički porezi</v>
      </c>
      <c r="C114" s="343"/>
      <c r="D114" s="343"/>
      <c r="E114" s="343"/>
      <c r="F114" s="343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2" t="str">
        <f>+VLOOKUP(LEFT($A115,LEN(A115)-1)*1,Master!$D$22:$G$218,4,FALSE)</f>
        <v>Doprinosi</v>
      </c>
      <c r="C115" s="363"/>
      <c r="D115" s="363"/>
      <c r="E115" s="363"/>
      <c r="F115" s="363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2" t="str">
        <f>+VLOOKUP(LEFT($A116,LEN(A116)-1)*1,Master!$D$22:$G$218,4,FALSE)</f>
        <v>Doprinosi za penzijsko i invalidsko osiguranje</v>
      </c>
      <c r="C116" s="343"/>
      <c r="D116" s="343"/>
      <c r="E116" s="343"/>
      <c r="F116" s="343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2" t="str">
        <f>+VLOOKUP(LEFT($A117,LEN(A117)-1)*1,Master!$D$22:$G$218,4,FALSE)</f>
        <v>Doprinosi za zdravstveno osiguranje</v>
      </c>
      <c r="C117" s="343"/>
      <c r="D117" s="343"/>
      <c r="E117" s="343"/>
      <c r="F117" s="343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2" t="str">
        <f>+VLOOKUP(LEFT($A118,LEN(A118)-1)*1,Master!$D$22:$G$218,4,FALSE)</f>
        <v>Doprinosi za osiguranje od nezaposlenosti</v>
      </c>
      <c r="C118" s="343"/>
      <c r="D118" s="343"/>
      <c r="E118" s="343"/>
      <c r="F118" s="343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2" t="str">
        <f>+VLOOKUP(LEFT($A119,LEN(A119)-1)*1,Master!$D$22:$G$218,4,FALSE)</f>
        <v>Ostali doprinosi</v>
      </c>
      <c r="C119" s="343"/>
      <c r="D119" s="343"/>
      <c r="E119" s="343"/>
      <c r="F119" s="343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0" t="str">
        <f>+VLOOKUP(LEFT($A120,LEN(A120)-1)*1,Master!$D$22:$G$218,4,FALSE)</f>
        <v>Takse</v>
      </c>
      <c r="C120" s="351"/>
      <c r="D120" s="351"/>
      <c r="E120" s="351"/>
      <c r="F120" s="351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0" t="str">
        <f>+VLOOKUP(LEFT($A121,LEN(A121)-1)*1,Master!$D$22:$G$218,4,FALSE)</f>
        <v>Naknade</v>
      </c>
      <c r="C121" s="351"/>
      <c r="D121" s="351"/>
      <c r="E121" s="351"/>
      <c r="F121" s="351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0" t="str">
        <f>+VLOOKUP(LEFT($A122,LEN(A122)-1)*1,Master!$D$22:$G$218,4,FALSE)</f>
        <v>Ostali prihodi</v>
      </c>
      <c r="C122" s="351"/>
      <c r="D122" s="351"/>
      <c r="E122" s="351"/>
      <c r="F122" s="351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0" t="str">
        <f>+VLOOKUP(LEFT($A123,LEN(A123)-1)*1,Master!$D$22:$G$218,4,FALSE)</f>
        <v>Primici od otplate kredita i sredstva prenesena iz prethodne godine</v>
      </c>
      <c r="C123" s="351"/>
      <c r="D123" s="351"/>
      <c r="E123" s="351"/>
      <c r="F123" s="351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2" t="str">
        <f>+VLOOKUP(LEFT($A124,LEN(A124)-1)*1,Master!$D$22:$G$218,4,FALSE)</f>
        <v>Donacije i transferi</v>
      </c>
      <c r="C124" s="353"/>
      <c r="D124" s="353"/>
      <c r="E124" s="353"/>
      <c r="F124" s="353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8" t="str">
        <f>+VLOOKUP(LEFT($A125,LEN(A125)-1)*1,Master!$D$22:$G$218,4,FALSE)</f>
        <v>Budžetki izdaci</v>
      </c>
      <c r="C125" s="339"/>
      <c r="D125" s="339"/>
      <c r="E125" s="339"/>
      <c r="F125" s="339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4" t="str">
        <f>+VLOOKUP(LEFT($A126,LEN(A126)-1)*1,Master!$D$22:$G$218,4,FALSE)</f>
        <v>Tekući izdaci</v>
      </c>
      <c r="C126" s="355"/>
      <c r="D126" s="355"/>
      <c r="E126" s="355"/>
      <c r="F126" s="355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6" t="str">
        <f>+VLOOKUP(LEFT($A127,LEN(A127)-1)*1,Master!$D$22:$G$218,4,FALSE)</f>
        <v>Tekući budžetski izdaci</v>
      </c>
      <c r="C127" s="357"/>
      <c r="D127" s="357"/>
      <c r="E127" s="357"/>
      <c r="F127" s="357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2" t="str">
        <f>+VLOOKUP(LEFT($A128,LEN(A128)-1)*1,Master!$D$22:$G$218,4,FALSE)</f>
        <v>Bruto zarade i doprinosi na teret poslodavca</v>
      </c>
      <c r="C128" s="343"/>
      <c r="D128" s="343"/>
      <c r="E128" s="343"/>
      <c r="F128" s="343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2" t="str">
        <f>+VLOOKUP(LEFT($A129,LEN(A129)-1)*1,Master!$D$22:$G$218,4,FALSE)</f>
        <v>Ostala lična primanja</v>
      </c>
      <c r="C129" s="343"/>
      <c r="D129" s="343"/>
      <c r="E129" s="343"/>
      <c r="F129" s="343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2" t="str">
        <f>+VLOOKUP(LEFT($A130,LEN(A130)-1)*1,Master!$D$22:$G$218,4,FALSE)</f>
        <v>Rashodi za materijal</v>
      </c>
      <c r="C130" s="343"/>
      <c r="D130" s="343"/>
      <c r="E130" s="343"/>
      <c r="F130" s="343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2" t="str">
        <f>+VLOOKUP(LEFT($A131,LEN(A131)-1)*1,Master!$D$22:$G$218,4,FALSE)</f>
        <v>Rashodi za usluge</v>
      </c>
      <c r="C131" s="343"/>
      <c r="D131" s="343"/>
      <c r="E131" s="343"/>
      <c r="F131" s="343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2" t="str">
        <f>+VLOOKUP(LEFT($A132,LEN(A132)-1)*1,Master!$D$22:$G$218,4,FALSE)</f>
        <v>Rashodi za tekuće održavanje</v>
      </c>
      <c r="C132" s="343"/>
      <c r="D132" s="343"/>
      <c r="E132" s="343"/>
      <c r="F132" s="343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2" t="str">
        <f>+VLOOKUP(LEFT($A133,LEN(A133)-1)*1,Master!$D$22:$G$218,4,FALSE)</f>
        <v>Kamate</v>
      </c>
      <c r="C133" s="343"/>
      <c r="D133" s="343"/>
      <c r="E133" s="343"/>
      <c r="F133" s="343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2" t="str">
        <f>+VLOOKUP(LEFT($A134,LEN(A134)-1)*1,Master!$D$22:$G$218,4,FALSE)</f>
        <v>Renta</v>
      </c>
      <c r="C134" s="343"/>
      <c r="D134" s="343"/>
      <c r="E134" s="343"/>
      <c r="F134" s="343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2" t="str">
        <f>+VLOOKUP(LEFT($A135,LEN(A135)-1)*1,Master!$D$22:$G$218,4,FALSE)</f>
        <v>Subvencije</v>
      </c>
      <c r="C135" s="343"/>
      <c r="D135" s="343"/>
      <c r="E135" s="343"/>
      <c r="F135" s="343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2" t="str">
        <f>+VLOOKUP(LEFT($A136,LEN(A136)-1)*1,Master!$D$22:$G$218,4,FALSE)</f>
        <v>Ostali izdaci</v>
      </c>
      <c r="C136" s="343"/>
      <c r="D136" s="343"/>
      <c r="E136" s="343"/>
      <c r="F136" s="343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2" t="str">
        <f>+VLOOKUP(LEFT($A137,LEN(A137)-1)*1,Master!$D$22:$G$218,4,FALSE)</f>
        <v>Kapitalni izdaci u tekućem budžetu</v>
      </c>
      <c r="C137" s="343"/>
      <c r="D137" s="343"/>
      <c r="E137" s="343"/>
      <c r="F137" s="343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2" t="str">
        <f>+VLOOKUP(LEFT($A138,LEN(A138)-1)*1,Master!$D$22:$G$218,4,FALSE)</f>
        <v>Transferi za socijalnu zaštitu</v>
      </c>
      <c r="C138" s="333"/>
      <c r="D138" s="333"/>
      <c r="E138" s="333"/>
      <c r="F138" s="333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2" t="str">
        <f>+VLOOKUP(LEFT($A139,LEN(A139)-1)*1,Master!$D$22:$G$218,4,FALSE)</f>
        <v>Prava iz oblasti socijalne zaštite</v>
      </c>
      <c r="C139" s="343"/>
      <c r="D139" s="343"/>
      <c r="E139" s="343"/>
      <c r="F139" s="343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2" t="str">
        <f>+VLOOKUP(LEFT($A140,LEN(A140)-1)*1,Master!$D$22:$G$218,4,FALSE)</f>
        <v>Sredstva za tehnološke viškove</v>
      </c>
      <c r="C140" s="343"/>
      <c r="D140" s="343"/>
      <c r="E140" s="343"/>
      <c r="F140" s="343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2" t="str">
        <f>+VLOOKUP(LEFT($A141,LEN(A141)-1)*1,Master!$D$22:$G$218,4,FALSE)</f>
        <v>Prava iz oblasti penzijskog i invalidskog osiguranja</v>
      </c>
      <c r="C141" s="343"/>
      <c r="D141" s="343"/>
      <c r="E141" s="343"/>
      <c r="F141" s="343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2" t="str">
        <f>+VLOOKUP(LEFT($A142,LEN(A142)-1)*1,Master!$D$22:$G$218,4,FALSE)</f>
        <v>Ostala prava iz oblasti zdravstvene zaštite</v>
      </c>
      <c r="C142" s="343"/>
      <c r="D142" s="343"/>
      <c r="E142" s="343"/>
      <c r="F142" s="343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2" t="str">
        <f>+VLOOKUP(LEFT($A143,LEN(A143)-1)*1,Master!$D$22:$G$218,4,FALSE)</f>
        <v>Ostala prava iz zdravstvenog osiguranja</v>
      </c>
      <c r="C143" s="343"/>
      <c r="D143" s="343"/>
      <c r="E143" s="343"/>
      <c r="F143" s="343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4" t="str">
        <f>+VLOOKUP(LEFT($A144,LEN(A144)-1)*1,Master!$D$22:$G$218,4,FALSE)</f>
        <v xml:space="preserve">Transferi institucijama, pojedincima, nevladinom i javnom sektoru </v>
      </c>
      <c r="C144" s="345"/>
      <c r="D144" s="345"/>
      <c r="E144" s="345"/>
      <c r="F144" s="345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4" t="str">
        <f>+VLOOKUP(LEFT($A145,LEN(A145)-1)*1,Master!$D$22:$G$218,4,FALSE)</f>
        <v>Kapitalni budžet</v>
      </c>
      <c r="C145" s="345"/>
      <c r="D145" s="345"/>
      <c r="E145" s="345"/>
      <c r="F145" s="345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0" t="str">
        <f>+VLOOKUP(LEFT($A146,LEN(A146)-1)*1,Master!$D$22:$G$218,4,FALSE)</f>
        <v>Pozajmice i krediti</v>
      </c>
      <c r="C146" s="331"/>
      <c r="D146" s="331"/>
      <c r="E146" s="331"/>
      <c r="F146" s="331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0" t="str">
        <f>+VLOOKUP(LEFT($A147,LEN(A147)-1)*1,Master!$D$22:$G$218,4,FALSE)</f>
        <v>Rezerve</v>
      </c>
      <c r="C147" s="331"/>
      <c r="D147" s="331"/>
      <c r="E147" s="331"/>
      <c r="F147" s="331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6" t="str">
        <f>+VLOOKUP(LEFT($A148,LEN(A148)-1)*1,Master!$D$22:$G$218,4,FALSE)</f>
        <v>Otplata garancija</v>
      </c>
      <c r="C148" s="347"/>
      <c r="D148" s="347"/>
      <c r="E148" s="347"/>
      <c r="F148" s="347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8" t="str">
        <f>+VLOOKUP(LEFT($A149,LEN(A149)-1)*1,Master!$D$22:$G$218,4,FALSE)</f>
        <v>Suficit / deficit</v>
      </c>
      <c r="C149" s="349"/>
      <c r="D149" s="349"/>
      <c r="E149" s="349"/>
      <c r="F149" s="349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0" t="str">
        <f>+VLOOKUP(LEFT($A150,LEN(A150)-1)*1,Master!$D$22:$G$218,4,FALSE)</f>
        <v>Primarni bilans</v>
      </c>
      <c r="C150" s="341"/>
      <c r="D150" s="341"/>
      <c r="E150" s="341"/>
      <c r="F150" s="341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2" t="str">
        <f>+VLOOKUP(LEFT($A151,LEN(A151)-1)*1,Master!$D$22:$G$218,4,FALSE)</f>
        <v>Otplata dugova</v>
      </c>
      <c r="C151" s="333"/>
      <c r="D151" s="333"/>
      <c r="E151" s="333"/>
      <c r="F151" s="333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4" t="str">
        <f>+VLOOKUP(LEFT($A152,LEN(A152)-1)*1,Master!$D$22:$G$218,4,FALSE)</f>
        <v>Otplata hartija od vrijednosti i kredita rezidentima</v>
      </c>
      <c r="C152" s="335"/>
      <c r="D152" s="335"/>
      <c r="E152" s="335"/>
      <c r="F152" s="33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0" t="str">
        <f>+VLOOKUP(LEFT($A153,LEN(A153)-1)*1,Master!$D$22:$G$218,4,FALSE)</f>
        <v>Otplata hartija od vrijednosti i kredita nerezidentima</v>
      </c>
      <c r="C153" s="331"/>
      <c r="D153" s="331"/>
      <c r="E153" s="331"/>
      <c r="F153" s="33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6" t="str">
        <f>+VLOOKUP(LEFT($A154,LEN(A154)-1)*1,Master!$D$22:$G$218,4,FALSE)</f>
        <v>Otplata obaveza iz prethodnih godina</v>
      </c>
      <c r="C154" s="347"/>
      <c r="D154" s="347"/>
      <c r="E154" s="347"/>
      <c r="F154" s="347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6" t="str">
        <f>+VLOOKUP(LEFT($A155,LEN(A155)-1)*1,Master!$D$22:$G$218,4,FALSE)</f>
        <v>Nedostajuća sredstva</v>
      </c>
      <c r="C155" s="337"/>
      <c r="D155" s="337"/>
      <c r="E155" s="337"/>
      <c r="F155" s="337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8" t="str">
        <f>+VLOOKUP(LEFT($A156,LEN(A156)-1)*1,Master!$D$22:$G$218,4,FALSE)</f>
        <v>Finansiranje</v>
      </c>
      <c r="C156" s="339"/>
      <c r="D156" s="339"/>
      <c r="E156" s="339"/>
      <c r="F156" s="339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4" t="str">
        <f>+VLOOKUP(LEFT($A157,LEN(A157)-1)*1,Master!$D$22:$G$218,4,FALSE)</f>
        <v>Pozajmice i krediti od domaćih izvora</v>
      </c>
      <c r="C157" s="335"/>
      <c r="D157" s="335"/>
      <c r="E157" s="335"/>
      <c r="F157" s="33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0" t="str">
        <f>+VLOOKUP(LEFT($A158,LEN(A158)-1)*1,Master!$D$22:$G$218,4,FALSE)</f>
        <v>Pozajmice i krediti od inostranih izvora</v>
      </c>
      <c r="C158" s="331"/>
      <c r="D158" s="331"/>
      <c r="E158" s="331"/>
      <c r="F158" s="33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0" t="str">
        <f>+VLOOKUP(LEFT($A159,LEN(A159)-1)*1,Master!$D$22:$G$218,4,FALSE)</f>
        <v>Primici od prodaje imovine</v>
      </c>
      <c r="C159" s="331"/>
      <c r="D159" s="331"/>
      <c r="E159" s="331"/>
      <c r="F159" s="33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3393200615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tr">
        <f>+Master!G238</f>
        <v>Jan - Mar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4" t="str">
        <f>+VLOOKUP($A54,Master!$D$22:$G$218,4,FALSE)</f>
        <v>Suficit / deficit</v>
      </c>
      <c r="C54" s="395"/>
      <c r="D54" s="395"/>
      <c r="E54" s="395"/>
      <c r="F54" s="395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6" t="str">
        <f>+VLOOKUP($A55,Master!$D$22:$G$218,4,FALSE)</f>
        <v>Primarni bilans</v>
      </c>
      <c r="C55" s="397"/>
      <c r="D55" s="397"/>
      <c r="E55" s="397"/>
      <c r="F55" s="397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0" t="str">
        <f>+VLOOKUP($A57,Master!$D$22:$G$218,4,FALSE)</f>
        <v>Otplata hartija od vrijednosti i kredita rezidentima</v>
      </c>
      <c r="C57" s="381"/>
      <c r="D57" s="381"/>
      <c r="E57" s="381"/>
      <c r="F57" s="38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2" t="str">
        <f>+VLOOKUP($A58,Master!$D$22:$G$218,4,FALSE)</f>
        <v>Otplata hartija od vrijednosti i kredita nerezidentima</v>
      </c>
      <c r="C58" s="383"/>
      <c r="D58" s="383"/>
      <c r="E58" s="383"/>
      <c r="F58" s="383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6" t="str">
        <f>+VLOOKUP($A59,Master!$D$22:$G$218,4,FALSE)</f>
        <v>Otplata obaveza iz prethodnih godina</v>
      </c>
      <c r="C59" s="387"/>
      <c r="D59" s="387"/>
      <c r="E59" s="387"/>
      <c r="F59" s="387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8" t="str">
        <f>+VLOOKUP($A60,Master!$D$22:$G$218,4,FALSE)</f>
        <v>Nedostajuća sredstva</v>
      </c>
      <c r="C60" s="389"/>
      <c r="D60" s="389"/>
      <c r="E60" s="389"/>
      <c r="F60" s="389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0" t="str">
        <f>+VLOOKUP($A61,Master!$D$22:$G$218,4,FALSE)</f>
        <v>Finansiranje</v>
      </c>
      <c r="C61" s="391"/>
      <c r="D61" s="391"/>
      <c r="E61" s="391"/>
      <c r="F61" s="391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0" t="str">
        <f>+VLOOKUP($A62,Master!$D$22:$G$218,4,FALSE)</f>
        <v>Pozajmice i krediti od domaćih izvora</v>
      </c>
      <c r="C62" s="381"/>
      <c r="D62" s="381"/>
      <c r="E62" s="381"/>
      <c r="F62" s="38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2" t="str">
        <f>+VLOOKUP($A63,Master!$D$22:$G$218,4,FALSE)</f>
        <v>Pozajmice i krediti od inostranih izvora</v>
      </c>
      <c r="C63" s="383"/>
      <c r="D63" s="383"/>
      <c r="E63" s="383"/>
      <c r="F63" s="383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2" t="str">
        <f>+VLOOKUP($A64,Master!$D$22:$G$218,4,FALSE)</f>
        <v>Primici od prodaje imovine</v>
      </c>
      <c r="C64" s="383"/>
      <c r="D64" s="383"/>
      <c r="E64" s="383"/>
      <c r="F64" s="383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5" t="str">
        <f>+Master!G245</f>
        <v>Plan ostvarenja budžeta</v>
      </c>
      <c r="C101" s="365"/>
      <c r="D101" s="365"/>
      <c r="E101" s="365"/>
      <c r="F101" s="365"/>
      <c r="G101" s="372">
        <v>2014</v>
      </c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6"/>
      <c r="S101" s="261" t="str">
        <f>+S7</f>
        <v>BDP</v>
      </c>
      <c r="T101" s="262">
        <v>3393200615</v>
      </c>
    </row>
    <row r="102" spans="1:20" ht="15.75" customHeight="1">
      <c r="A102" s="170"/>
      <c r="B102" s="366"/>
      <c r="C102" s="367"/>
      <c r="D102" s="367"/>
      <c r="E102" s="367"/>
      <c r="F102" s="368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2" t="str">
        <f>+Master!G239</f>
        <v>Jan - Dec</v>
      </c>
      <c r="T102" s="376">
        <f t="shared" si="16"/>
        <v>0</v>
      </c>
    </row>
    <row r="103" spans="1:20" ht="13.5" thickBot="1">
      <c r="A103" s="170"/>
      <c r="B103" s="369"/>
      <c r="C103" s="370"/>
      <c r="D103" s="370"/>
      <c r="E103" s="370"/>
      <c r="F103" s="371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8" t="str">
        <f>+VLOOKUP(LEFT($A104,LEN(A104)-1)*1,Master!$D$22:$G$218,4,FALSE)</f>
        <v>Prihodi budžeta</v>
      </c>
      <c r="C104" s="359"/>
      <c r="D104" s="359"/>
      <c r="E104" s="359"/>
      <c r="F104" s="359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0" t="str">
        <f>+VLOOKUP(LEFT($A105,LEN(A105)-1)*1,Master!$D$22:$G$218,4,FALSE)</f>
        <v>Porezi</v>
      </c>
      <c r="C105" s="361"/>
      <c r="D105" s="361"/>
      <c r="E105" s="361"/>
      <c r="F105" s="361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2" t="str">
        <f>+VLOOKUP(LEFT($A106,LEN(A106)-1)*1,Master!$D$22:$G$218,4,FALSE)</f>
        <v>Porez na dohodak fizičkih lica</v>
      </c>
      <c r="C106" s="343"/>
      <c r="D106" s="343"/>
      <c r="E106" s="343"/>
      <c r="F106" s="343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2" t="str">
        <f>+VLOOKUP(LEFT($A107,LEN(A107)-1)*1,Master!$D$22:$G$218,4,FALSE)</f>
        <v>Porez na dobit pravnih lica</v>
      </c>
      <c r="C107" s="343"/>
      <c r="D107" s="343"/>
      <c r="E107" s="343"/>
      <c r="F107" s="343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2" t="str">
        <f>+VLOOKUP(LEFT($A108,LEN(A108)-1)*1,Master!$D$22:$G$218,4,FALSE)</f>
        <v>Porez na promet nepokretnosti</v>
      </c>
      <c r="C108" s="343"/>
      <c r="D108" s="343"/>
      <c r="E108" s="343"/>
      <c r="F108" s="343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2" t="str">
        <f>+VLOOKUP(LEFT($A109,LEN(A109)-1)*1,Master!$D$22:$G$218,4,FALSE)</f>
        <v>Porez na dodatu vrijednost</v>
      </c>
      <c r="C109" s="343"/>
      <c r="D109" s="343"/>
      <c r="E109" s="343"/>
      <c r="F109" s="343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2" t="str">
        <f>+VLOOKUP(LEFT($A110,LEN(A110)-1)*1,Master!$D$22:$G$218,4,FALSE)</f>
        <v>Akcize</v>
      </c>
      <c r="C110" s="343"/>
      <c r="D110" s="343"/>
      <c r="E110" s="343"/>
      <c r="F110" s="343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2" t="str">
        <f>+VLOOKUP(LEFT($A111,LEN(A111)-1)*1,Master!$D$22:$G$218,4,FALSE)</f>
        <v>Porez na međunarodnu trgovinu i transakcije</v>
      </c>
      <c r="C111" s="343"/>
      <c r="D111" s="343"/>
      <c r="E111" s="343"/>
      <c r="F111" s="343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2" t="str">
        <f>+VLOOKUP(LEFT($A112,LEN(A112)-1)*1,Master!$D$22:$G$218,4,FALSE)</f>
        <v>Lokalni porezi</v>
      </c>
      <c r="C112" s="343"/>
      <c r="D112" s="343"/>
      <c r="E112" s="343"/>
      <c r="F112" s="343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2" t="str">
        <f>+VLOOKUP(LEFT($A113,LEN(A113)-1)*1,Master!$D$22:$G$218,4,FALSE)</f>
        <v>Ostali republički porezi</v>
      </c>
      <c r="C113" s="343"/>
      <c r="D113" s="343"/>
      <c r="E113" s="343"/>
      <c r="F113" s="343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2" t="str">
        <f>+VLOOKUP(LEFT($A114,LEN(A114)-1)*1,Master!$D$22:$G$218,4,FALSE)</f>
        <v>Doprinosi</v>
      </c>
      <c r="C114" s="363"/>
      <c r="D114" s="363"/>
      <c r="E114" s="363"/>
      <c r="F114" s="36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2" t="str">
        <f>+VLOOKUP(LEFT($A115,LEN(A115)-1)*1,Master!$D$22:$G$218,4,FALSE)</f>
        <v>Doprinosi za penzijsko i invalidsko osiguranje</v>
      </c>
      <c r="C115" s="343"/>
      <c r="D115" s="343"/>
      <c r="E115" s="343"/>
      <c r="F115" s="343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2" t="str">
        <f>+VLOOKUP(LEFT($A116,LEN(A116)-1)*1,Master!$D$22:$G$218,4,FALSE)</f>
        <v>Doprinosi za zdravstveno osiguranje</v>
      </c>
      <c r="C116" s="343"/>
      <c r="D116" s="343"/>
      <c r="E116" s="343"/>
      <c r="F116" s="343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2" t="str">
        <f>+VLOOKUP(LEFT($A117,LEN(A117)-1)*1,Master!$D$22:$G$218,4,FALSE)</f>
        <v>Doprinosi za osiguranje od nezaposlenosti</v>
      </c>
      <c r="C117" s="343"/>
      <c r="D117" s="343"/>
      <c r="E117" s="343"/>
      <c r="F117" s="343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2" t="str">
        <f>+VLOOKUP(LEFT($A118,LEN(A118)-1)*1,Master!$D$22:$G$218,4,FALSE)</f>
        <v>Ostali doprinosi</v>
      </c>
      <c r="C118" s="343"/>
      <c r="D118" s="343"/>
      <c r="E118" s="343"/>
      <c r="F118" s="343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0" t="str">
        <f>+VLOOKUP(LEFT($A119,LEN(A119)-1)*1,Master!$D$22:$G$218,4,FALSE)</f>
        <v>Takse</v>
      </c>
      <c r="C119" s="351"/>
      <c r="D119" s="351"/>
      <c r="E119" s="351"/>
      <c r="F119" s="351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0" t="str">
        <f>+VLOOKUP(LEFT($A120,LEN(A120)-1)*1,Master!$D$22:$G$218,4,FALSE)</f>
        <v>Naknade</v>
      </c>
      <c r="C120" s="351"/>
      <c r="D120" s="351"/>
      <c r="E120" s="351"/>
      <c r="F120" s="351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0" t="str">
        <f>+VLOOKUP(LEFT($A121,LEN(A121)-1)*1,Master!$D$22:$G$218,4,FALSE)</f>
        <v>Ostali prihodi</v>
      </c>
      <c r="C121" s="351"/>
      <c r="D121" s="351"/>
      <c r="E121" s="351"/>
      <c r="F121" s="351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0" t="str">
        <f>+VLOOKUP(LEFT($A122,LEN(A122)-1)*1,Master!$D$22:$G$218,4,FALSE)</f>
        <v>Primici od otplate kredita i sredstva prenesena iz prethodne godine</v>
      </c>
      <c r="C122" s="351"/>
      <c r="D122" s="351"/>
      <c r="E122" s="351"/>
      <c r="F122" s="351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2" t="str">
        <f>+VLOOKUP(LEFT($A123,LEN(A123)-1)*1,Master!$D$22:$G$218,4,FALSE)</f>
        <v>Donacije i transferi</v>
      </c>
      <c r="C123" s="353"/>
      <c r="D123" s="353"/>
      <c r="E123" s="353"/>
      <c r="F123" s="353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8" t="str">
        <f>+VLOOKUP(LEFT($A124,LEN(A124)-1)*1,Master!$D$22:$G$218,4,FALSE)</f>
        <v>Budžetki izdaci</v>
      </c>
      <c r="C124" s="339"/>
      <c r="D124" s="339"/>
      <c r="E124" s="339"/>
      <c r="F124" s="33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4" t="str">
        <f>+VLOOKUP(LEFT($A125,LEN(A125)-1)*1,Master!$D$22:$G$218,4,FALSE)</f>
        <v>Tekući izdaci</v>
      </c>
      <c r="C125" s="355"/>
      <c r="D125" s="355"/>
      <c r="E125" s="355"/>
      <c r="F125" s="355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6" t="str">
        <f>+VLOOKUP(LEFT($A126,LEN(A126)-1)*1,Master!$D$22:$G$218,4,FALSE)</f>
        <v>Tekući budžetski izdaci</v>
      </c>
      <c r="C126" s="357"/>
      <c r="D126" s="357"/>
      <c r="E126" s="357"/>
      <c r="F126" s="357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2" t="str">
        <f>+VLOOKUP(LEFT($A127,LEN(A127)-1)*1,Master!$D$22:$G$218,4,FALSE)</f>
        <v>Bruto zarade i doprinosi na teret poslodavca</v>
      </c>
      <c r="C127" s="343"/>
      <c r="D127" s="343"/>
      <c r="E127" s="343"/>
      <c r="F127" s="343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2" t="str">
        <f>+VLOOKUP(LEFT($A128,LEN(A128)-1)*1,Master!$D$22:$G$218,4,FALSE)</f>
        <v>Ostala lična primanja</v>
      </c>
      <c r="C128" s="343"/>
      <c r="D128" s="343"/>
      <c r="E128" s="343"/>
      <c r="F128" s="343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2" t="str">
        <f>+VLOOKUP(LEFT($A129,LEN(A129)-1)*1,Master!$D$22:$G$218,4,FALSE)</f>
        <v>Rashodi za materijal</v>
      </c>
      <c r="C129" s="343"/>
      <c r="D129" s="343"/>
      <c r="E129" s="343"/>
      <c r="F129" s="343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2" t="str">
        <f>+VLOOKUP(LEFT($A130,LEN(A130)-1)*1,Master!$D$22:$G$218,4,FALSE)</f>
        <v>Rashodi za usluge</v>
      </c>
      <c r="C130" s="343"/>
      <c r="D130" s="343"/>
      <c r="E130" s="343"/>
      <c r="F130" s="343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2" t="str">
        <f>+VLOOKUP(LEFT($A131,LEN(A131)-1)*1,Master!$D$22:$G$218,4,FALSE)</f>
        <v>Rashodi za tekuće održavanje</v>
      </c>
      <c r="C131" s="343"/>
      <c r="D131" s="343"/>
      <c r="E131" s="343"/>
      <c r="F131" s="343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2" t="str">
        <f>+VLOOKUP(LEFT($A132,LEN(A132)-1)*1,Master!$D$22:$G$218,4,FALSE)</f>
        <v>Kamate</v>
      </c>
      <c r="C132" s="343"/>
      <c r="D132" s="343"/>
      <c r="E132" s="343"/>
      <c r="F132" s="343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2" t="str">
        <f>+VLOOKUP(LEFT($A133,LEN(A133)-1)*1,Master!$D$22:$G$218,4,FALSE)</f>
        <v>Renta</v>
      </c>
      <c r="C133" s="343"/>
      <c r="D133" s="343"/>
      <c r="E133" s="343"/>
      <c r="F133" s="343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2" t="str">
        <f>+VLOOKUP(LEFT($A134,LEN(A134)-1)*1,Master!$D$22:$G$218,4,FALSE)</f>
        <v>Subvencije</v>
      </c>
      <c r="C134" s="343"/>
      <c r="D134" s="343"/>
      <c r="E134" s="343"/>
      <c r="F134" s="343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2" t="str">
        <f>+VLOOKUP(LEFT($A135,LEN(A135)-1)*1,Master!$D$22:$G$218,4,FALSE)</f>
        <v>Ostali izdaci</v>
      </c>
      <c r="C135" s="343"/>
      <c r="D135" s="343"/>
      <c r="E135" s="343"/>
      <c r="F135" s="343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2" t="str">
        <f>+VLOOKUP(LEFT($A136,LEN(A136)-1)*1,Master!$D$22:$G$218,4,FALSE)</f>
        <v>Kapitalni izdaci u tekućem budžetu</v>
      </c>
      <c r="C136" s="343"/>
      <c r="D136" s="343"/>
      <c r="E136" s="343"/>
      <c r="F136" s="343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2" t="str">
        <f>+VLOOKUP(LEFT($A137,LEN(A137)-1)*1,Master!$D$22:$G$218,4,FALSE)</f>
        <v>Transferi za socijalnu zaštitu</v>
      </c>
      <c r="C137" s="333"/>
      <c r="D137" s="333"/>
      <c r="E137" s="333"/>
      <c r="F137" s="333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2" t="str">
        <f>+VLOOKUP(LEFT($A138,LEN(A138)-1)*1,Master!$D$22:$G$218,4,FALSE)</f>
        <v>Prava iz oblasti socijalne zaštite</v>
      </c>
      <c r="C138" s="343"/>
      <c r="D138" s="343"/>
      <c r="E138" s="343"/>
      <c r="F138" s="343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2" t="str">
        <f>+VLOOKUP(LEFT($A139,LEN(A139)-1)*1,Master!$D$22:$G$218,4,FALSE)</f>
        <v>Sredstva za tehnološke viškove</v>
      </c>
      <c r="C139" s="343"/>
      <c r="D139" s="343"/>
      <c r="E139" s="343"/>
      <c r="F139" s="343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2" t="str">
        <f>+VLOOKUP(LEFT($A140,LEN(A140)-1)*1,Master!$D$22:$G$218,4,FALSE)</f>
        <v>Prava iz oblasti penzijskog i invalidskog osiguranja</v>
      </c>
      <c r="C140" s="343"/>
      <c r="D140" s="343"/>
      <c r="E140" s="343"/>
      <c r="F140" s="343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2" t="str">
        <f>+VLOOKUP(LEFT($A141,LEN(A141)-1)*1,Master!$D$22:$G$218,4,FALSE)</f>
        <v>Ostala prava iz oblasti zdravstvene zaštite</v>
      </c>
      <c r="C141" s="343"/>
      <c r="D141" s="343"/>
      <c r="E141" s="343"/>
      <c r="F141" s="343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2" t="str">
        <f>+VLOOKUP(LEFT($A142,LEN(A142)-1)*1,Master!$D$22:$G$218,4,FALSE)</f>
        <v>Ostala prava iz zdravstvenog osiguranja</v>
      </c>
      <c r="C142" s="343"/>
      <c r="D142" s="343"/>
      <c r="E142" s="343"/>
      <c r="F142" s="343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4" t="str">
        <f>+VLOOKUP(LEFT($A143,LEN(A143)-1)*1,Master!$D$22:$G$218,4,FALSE)</f>
        <v xml:space="preserve">Transferi institucijama, pojedincima, nevladinom i javnom sektoru </v>
      </c>
      <c r="C143" s="345"/>
      <c r="D143" s="345"/>
      <c r="E143" s="345"/>
      <c r="F143" s="345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4" t="str">
        <f>+VLOOKUP(LEFT($A144,LEN(A144)-1)*1,Master!$D$22:$G$218,4,FALSE)</f>
        <v>Kapitalni budžet</v>
      </c>
      <c r="C144" s="345"/>
      <c r="D144" s="345"/>
      <c r="E144" s="345"/>
      <c r="F144" s="345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0" t="str">
        <f>+VLOOKUP(LEFT($A145,LEN(A145)-1)*1,Master!$D$22:$G$218,4,FALSE)</f>
        <v>Pozajmice i krediti</v>
      </c>
      <c r="C145" s="331"/>
      <c r="D145" s="331"/>
      <c r="E145" s="331"/>
      <c r="F145" s="331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0" t="str">
        <f>+VLOOKUP(LEFT($A146,LEN(A146)-1)*1,Master!$D$22:$G$218,4,FALSE)</f>
        <v>Rezerve</v>
      </c>
      <c r="C146" s="331"/>
      <c r="D146" s="331"/>
      <c r="E146" s="331"/>
      <c r="F146" s="331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6" t="str">
        <f>+VLOOKUP(LEFT($A147,LEN(A147)-1)*1,Master!$D$22:$G$218,4,FALSE)</f>
        <v>Otplata garancija</v>
      </c>
      <c r="C147" s="347"/>
      <c r="D147" s="347"/>
      <c r="E147" s="347"/>
      <c r="F147" s="347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8" t="str">
        <f>+VLOOKUP(LEFT($A148,LEN(A148)-1)*1,Master!$D$22:$G$218,4,FALSE)</f>
        <v>Suficit / deficit</v>
      </c>
      <c r="C148" s="349"/>
      <c r="D148" s="349"/>
      <c r="E148" s="349"/>
      <c r="F148" s="349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0" t="str">
        <f>+VLOOKUP(LEFT($A149,LEN(A149)-1)*1,Master!$D$22:$G$218,4,FALSE)</f>
        <v>Primarni bilans</v>
      </c>
      <c r="C149" s="341"/>
      <c r="D149" s="341"/>
      <c r="E149" s="341"/>
      <c r="F149" s="341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2" t="str">
        <f>+VLOOKUP(LEFT($A150,LEN(A150)-1)*1,Master!$D$22:$G$218,4,FALSE)</f>
        <v>Otplata dugova</v>
      </c>
      <c r="C150" s="333"/>
      <c r="D150" s="333"/>
      <c r="E150" s="333"/>
      <c r="F150" s="333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4" t="str">
        <f>+VLOOKUP(LEFT($A151,LEN(A151)-1)*1,Master!$D$22:$G$218,4,FALSE)</f>
        <v>Otplata hartija od vrijednosti i kredita rezidentima</v>
      </c>
      <c r="C151" s="335"/>
      <c r="D151" s="335"/>
      <c r="E151" s="335"/>
      <c r="F151" s="33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0" t="str">
        <f>+VLOOKUP(LEFT($A152,LEN(A152)-1)*1,Master!$D$22:$G$218,4,FALSE)</f>
        <v>Otplata hartija od vrijednosti i kredita nerezidentima</v>
      </c>
      <c r="C152" s="331"/>
      <c r="D152" s="331"/>
      <c r="E152" s="331"/>
      <c r="F152" s="33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6" t="str">
        <f>+VLOOKUP(LEFT($A153,LEN(A153)-1)*1,Master!$D$22:$G$218,4,FALSE)</f>
        <v>Otplata obaveza iz prethodnih godina</v>
      </c>
      <c r="C153" s="347"/>
      <c r="D153" s="347"/>
      <c r="E153" s="347"/>
      <c r="F153" s="347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6" t="str">
        <f>+VLOOKUP(LEFT($A154,LEN(A154)-1)*1,Master!$D$22:$G$218,4,FALSE)</f>
        <v>Nedostajuća sredstva</v>
      </c>
      <c r="C154" s="337"/>
      <c r="D154" s="337"/>
      <c r="E154" s="337"/>
      <c r="F154" s="337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8" t="str">
        <f>+VLOOKUP(LEFT($A155,LEN(A155)-1)*1,Master!$D$22:$G$218,4,FALSE)</f>
        <v>Finansiranje</v>
      </c>
      <c r="C155" s="339"/>
      <c r="D155" s="339"/>
      <c r="E155" s="339"/>
      <c r="F155" s="339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4" t="str">
        <f>+VLOOKUP(LEFT($A156,LEN(A156)-1)*1,Master!$D$22:$G$218,4,FALSE)</f>
        <v>Pozajmice i krediti od domaćih izvora</v>
      </c>
      <c r="C156" s="335"/>
      <c r="D156" s="335"/>
      <c r="E156" s="335"/>
      <c r="F156" s="33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0" t="str">
        <f>+VLOOKUP(LEFT($A157,LEN(A157)-1)*1,Master!$D$22:$G$218,4,FALSE)</f>
        <v>Pozajmice i krediti od inostranih izvora</v>
      </c>
      <c r="C157" s="331"/>
      <c r="D157" s="331"/>
      <c r="E157" s="331"/>
      <c r="F157" s="33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0" t="str">
        <f>+VLOOKUP(LEFT($A158,LEN(A158)-1)*1,Master!$D$22:$G$218,4,FALSE)</f>
        <v>Primici od prodaje imovine</v>
      </c>
      <c r="C158" s="331"/>
      <c r="D158" s="331"/>
      <c r="E158" s="331"/>
      <c r="F158" s="33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U411"/>
  <sheetViews>
    <sheetView zoomScale="85" zoomScaleNormal="85" workbookViewId="0">
      <pane xSplit="5" ySplit="7" topLeftCell="DJ26" activePane="bottomRight" state="frozen"/>
      <selection pane="topRight" activeCell="F1" sqref="F1"/>
      <selection pane="bottomLeft" activeCell="A8" sqref="A8"/>
      <selection pane="bottomRight" activeCell="DJ53" sqref="DJ53:DL53"/>
    </sheetView>
  </sheetViews>
  <sheetFormatPr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9" t="s">
        <v>575</v>
      </c>
      <c r="F6" s="427">
        <v>2006</v>
      </c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8"/>
      <c r="R6" s="427">
        <v>2007</v>
      </c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8"/>
      <c r="AD6" s="427">
        <v>2008</v>
      </c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8"/>
      <c r="AP6" s="427">
        <v>2009</v>
      </c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8"/>
      <c r="BB6" s="427">
        <v>2010</v>
      </c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8"/>
      <c r="BN6" s="427">
        <v>2011</v>
      </c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8"/>
      <c r="BZ6" s="426">
        <v>2012</v>
      </c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7">
        <v>2013</v>
      </c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8"/>
      <c r="CX6" s="427">
        <v>2014</v>
      </c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8"/>
      <c r="DJ6" s="427">
        <v>2015</v>
      </c>
      <c r="DK6" s="426"/>
      <c r="DL6" s="426"/>
      <c r="DM6" s="426"/>
      <c r="DN6" s="426"/>
      <c r="DO6" s="426"/>
      <c r="DP6" s="426"/>
      <c r="DQ6" s="426"/>
      <c r="DR6" s="426"/>
      <c r="DS6" s="426"/>
      <c r="DT6" s="426"/>
      <c r="DU6" s="428"/>
    </row>
    <row r="7" spans="1:125">
      <c r="E7" s="429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92623370.179999977</v>
      </c>
      <c r="DK8" s="105">
        <v>88767110.670000002</v>
      </c>
      <c r="DL8" s="105">
        <v>610561389.38999987</v>
      </c>
      <c r="DM8" s="105">
        <v>0</v>
      </c>
      <c r="DN8" s="105">
        <v>0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71181346.609999985</v>
      </c>
      <c r="DK9" s="105">
        <v>86750965.650000006</v>
      </c>
      <c r="DL9" s="105">
        <v>100283965.03999996</v>
      </c>
      <c r="DM9" s="105">
        <v>0</v>
      </c>
      <c r="DN9" s="105">
        <v>0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0</v>
      </c>
      <c r="DN10" s="143">
        <v>0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0</v>
      </c>
      <c r="DN11" s="105">
        <v>0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0</v>
      </c>
      <c r="DN12" s="105">
        <v>0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0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0</v>
      </c>
      <c r="DN18" s="105">
        <v>0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0</v>
      </c>
      <c r="DN19" s="143">
        <v>0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0</v>
      </c>
      <c r="DN20" s="105">
        <v>0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0</v>
      </c>
      <c r="DN21" s="105">
        <v>0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0</v>
      </c>
      <c r="DN22" s="105">
        <v>0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0</v>
      </c>
      <c r="DN23" s="105">
        <v>0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870122.2699999999</v>
      </c>
      <c r="DL24" s="143">
        <v>963694.44000000029</v>
      </c>
      <c r="DM24" s="143">
        <v>0</v>
      </c>
      <c r="DN24" s="143">
        <v>0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558839.91999999981</v>
      </c>
      <c r="DL25" s="105">
        <v>659538.64000000013</v>
      </c>
      <c r="DM25" s="105">
        <v>0</v>
      </c>
      <c r="DN25" s="105">
        <v>0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0</v>
      </c>
      <c r="DN26" s="105">
        <v>0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0</v>
      </c>
      <c r="DN30" s="105">
        <v>0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0</v>
      </c>
      <c r="DN31" s="143">
        <v>0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0</v>
      </c>
      <c r="DN32" s="105">
        <v>0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0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0</v>
      </c>
      <c r="DN34" s="105">
        <v>0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0</v>
      </c>
      <c r="DN40" s="105">
        <v>0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1079000.5799999996</v>
      </c>
      <c r="DK41" s="143">
        <v>1357152.3299999994</v>
      </c>
      <c r="DL41" s="143">
        <v>1903496.8099999991</v>
      </c>
      <c r="DM41" s="143">
        <v>0</v>
      </c>
      <c r="DN41" s="143">
        <v>0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94475.180000000008</v>
      </c>
      <c r="DK42" s="105">
        <v>11948.030000000002</v>
      </c>
      <c r="DL42" s="105">
        <v>305652.26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996410.07000000018</v>
      </c>
      <c r="DM47" s="143">
        <v>0</v>
      </c>
      <c r="DN47" s="143">
        <v>0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996410.07000000018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0</v>
      </c>
      <c r="DN50" s="143">
        <v>0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0</v>
      </c>
      <c r="DN53" s="143">
        <v>0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0</v>
      </c>
      <c r="DN56" s="143">
        <v>0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0</v>
      </c>
      <c r="DN57" s="105">
        <v>0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0</v>
      </c>
      <c r="DN59" s="105">
        <v>0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137515222.20000002</v>
      </c>
      <c r="DM60" s="105">
        <v>0</v>
      </c>
      <c r="DN60" s="105">
        <v>0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50137847.660000011</v>
      </c>
      <c r="DM61" s="105">
        <v>0</v>
      </c>
      <c r="DN61" s="105">
        <v>0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28423566.280000005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18487477.369999997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2079337.6999999995</v>
      </c>
      <c r="DM64" s="105">
        <v>0</v>
      </c>
      <c r="DN64" s="105">
        <v>0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4976343.2600000054</v>
      </c>
      <c r="DM65" s="105">
        <v>0</v>
      </c>
      <c r="DN65" s="105">
        <v>0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2856688.9900000007</v>
      </c>
      <c r="DM66" s="105">
        <v>0</v>
      </c>
      <c r="DN66" s="105">
        <v>0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23718.959999999999</v>
      </c>
      <c r="DM67" s="105">
        <v>0</v>
      </c>
      <c r="DN67" s="105">
        <v>0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0</v>
      </c>
      <c r="DN70" s="105">
        <v>0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0</v>
      </c>
      <c r="DN71" s="105">
        <v>0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0</v>
      </c>
      <c r="DN73" s="105">
        <v>0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0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0</v>
      </c>
      <c r="DN75" s="105">
        <v>0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0</v>
      </c>
      <c r="DN76" s="105">
        <v>0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0</v>
      </c>
      <c r="DN77" s="105">
        <v>0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0</v>
      </c>
      <c r="DN78" s="105">
        <v>0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0</v>
      </c>
      <c r="DN79" s="105">
        <v>0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0</v>
      </c>
      <c r="DN80" s="105">
        <v>0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0</v>
      </c>
      <c r="DN81" s="105">
        <v>0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0</v>
      </c>
      <c r="DN82" s="105">
        <v>0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3762417.1200000113</v>
      </c>
      <c r="DM83" s="105">
        <v>0</v>
      </c>
      <c r="DN83" s="105">
        <v>0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0</v>
      </c>
      <c r="DN84" s="105">
        <v>0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0</v>
      </c>
      <c r="DN85" s="105">
        <v>0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0</v>
      </c>
      <c r="DN86" s="105">
        <v>0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0</v>
      </c>
      <c r="DN87" s="105">
        <v>0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0</v>
      </c>
      <c r="DN88" s="105">
        <v>0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0</v>
      </c>
      <c r="DN89" s="105">
        <v>0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1384097.6700000104</v>
      </c>
      <c r="DM90" s="105">
        <v>0</v>
      </c>
      <c r="DN90" s="105">
        <v>0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0</v>
      </c>
      <c r="DN91" s="105">
        <v>0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0</v>
      </c>
      <c r="DN92" s="105">
        <v>0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0</v>
      </c>
      <c r="DN93" s="105">
        <v>0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0</v>
      </c>
      <c r="DN94" s="105">
        <v>0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0</v>
      </c>
      <c r="DN95" s="105">
        <v>0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0</v>
      </c>
      <c r="DN96" s="105">
        <v>0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5097734.28</v>
      </c>
      <c r="DM97" s="105">
        <v>0</v>
      </c>
      <c r="DN97" s="105">
        <v>0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0</v>
      </c>
      <c r="DN98" s="105">
        <v>0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3077188.2100000004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0</v>
      </c>
      <c r="DN102" s="105">
        <v>0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0</v>
      </c>
      <c r="DN103" s="105">
        <v>0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0</v>
      </c>
      <c r="DN104" s="105">
        <v>0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2567235.54</v>
      </c>
      <c r="DM108" s="105">
        <v>0</v>
      </c>
      <c r="DN108" s="105">
        <v>0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378053.69999999978</v>
      </c>
      <c r="DM109" s="105">
        <v>0</v>
      </c>
      <c r="DN109" s="105">
        <v>0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0</v>
      </c>
      <c r="DN110" s="105">
        <v>0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0</v>
      </c>
      <c r="DN111" s="105">
        <v>0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0</v>
      </c>
      <c r="DN112" s="105">
        <v>0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0</v>
      </c>
      <c r="DN113" s="105">
        <v>0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0</v>
      </c>
      <c r="DN114" s="105">
        <v>0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0</v>
      </c>
      <c r="DN115" s="105">
        <v>0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0</v>
      </c>
      <c r="DN116" s="105">
        <v>0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0</v>
      </c>
      <c r="DN117" s="105">
        <v>0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0</v>
      </c>
      <c r="DN118" s="105">
        <v>0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0</v>
      </c>
      <c r="DN119" s="105">
        <v>0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0</v>
      </c>
      <c r="DN120" s="105">
        <v>0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0</v>
      </c>
      <c r="DN121" s="105">
        <v>0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0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0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0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0</v>
      </c>
      <c r="DN136" s="105">
        <v>0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0</v>
      </c>
      <c r="DN137" s="105">
        <v>0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0</v>
      </c>
      <c r="DN138" s="105">
        <v>0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0</v>
      </c>
      <c r="DN139" s="105">
        <v>0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0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0</v>
      </c>
      <c r="DN142" s="105">
        <v>0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0</v>
      </c>
      <c r="DN143" s="105">
        <v>0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0</v>
      </c>
      <c r="DN144" s="105">
        <v>0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0</v>
      </c>
      <c r="DN145" s="105">
        <v>0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0</v>
      </c>
      <c r="DN146" s="105">
        <v>0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0</v>
      </c>
      <c r="DN147" s="105">
        <v>0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0</v>
      </c>
      <c r="DN148" s="105">
        <v>0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0</v>
      </c>
      <c r="DN149" s="105">
        <v>0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0</v>
      </c>
      <c r="DN150" s="105">
        <v>0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0</v>
      </c>
      <c r="DN151" s="105">
        <v>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0</v>
      </c>
      <c r="DN152" s="105">
        <v>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0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0</v>
      </c>
      <c r="DN166" s="105">
        <v>0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0</v>
      </c>
      <c r="DN167" s="105">
        <v>0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0</v>
      </c>
      <c r="DN168" s="105">
        <v>0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0</v>
      </c>
      <c r="DN171" s="105">
        <v>0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0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0</v>
      </c>
      <c r="DN185" s="105">
        <v>0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0</v>
      </c>
      <c r="DN186" s="105">
        <v>0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0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851726.67</v>
      </c>
      <c r="DM191" s="105">
        <v>0</v>
      </c>
      <c r="DN191" s="105">
        <v>0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851726.67</v>
      </c>
      <c r="DM192" s="105">
        <v>0</v>
      </c>
      <c r="DN192" s="105">
        <v>0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9" t="s">
        <v>696</v>
      </c>
      <c r="F221" s="427">
        <v>2006</v>
      </c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8"/>
      <c r="R221" s="427">
        <v>2007</v>
      </c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8"/>
      <c r="AD221" s="427">
        <v>2008</v>
      </c>
      <c r="AE221" s="426"/>
      <c r="AF221" s="426"/>
      <c r="AG221" s="426"/>
      <c r="AH221" s="426"/>
      <c r="AI221" s="426"/>
      <c r="AJ221" s="426"/>
      <c r="AK221" s="426"/>
      <c r="AL221" s="426"/>
      <c r="AM221" s="426"/>
      <c r="AN221" s="426"/>
      <c r="AO221" s="428"/>
      <c r="AP221" s="427">
        <v>2009</v>
      </c>
      <c r="AQ221" s="426"/>
      <c r="AR221" s="426"/>
      <c r="AS221" s="426"/>
      <c r="AT221" s="426"/>
      <c r="AU221" s="426"/>
      <c r="AV221" s="426"/>
      <c r="AW221" s="426"/>
      <c r="AX221" s="426"/>
      <c r="AY221" s="426"/>
      <c r="AZ221" s="426"/>
      <c r="BA221" s="428"/>
      <c r="BB221" s="427">
        <v>2010</v>
      </c>
      <c r="BC221" s="426"/>
      <c r="BD221" s="426"/>
      <c r="BE221" s="426"/>
      <c r="BF221" s="426"/>
      <c r="BG221" s="426"/>
      <c r="BH221" s="426"/>
      <c r="BI221" s="426"/>
      <c r="BJ221" s="426"/>
      <c r="BK221" s="426"/>
      <c r="BL221" s="426"/>
      <c r="BM221" s="428"/>
      <c r="BN221" s="427">
        <v>2011</v>
      </c>
      <c r="BO221" s="426"/>
      <c r="BP221" s="426"/>
      <c r="BQ221" s="426"/>
      <c r="BR221" s="426"/>
      <c r="BS221" s="426"/>
      <c r="BT221" s="426"/>
      <c r="BU221" s="426"/>
      <c r="BV221" s="426"/>
      <c r="BW221" s="426"/>
      <c r="BX221" s="426"/>
      <c r="BY221" s="428"/>
      <c r="BZ221" s="426">
        <v>2012</v>
      </c>
      <c r="CA221" s="426"/>
      <c r="CB221" s="426"/>
      <c r="CC221" s="426"/>
      <c r="CD221" s="426"/>
      <c r="CE221" s="426"/>
      <c r="CF221" s="426"/>
      <c r="CG221" s="426"/>
      <c r="CH221" s="426"/>
      <c r="CI221" s="426"/>
      <c r="CJ221" s="426"/>
      <c r="CK221" s="426"/>
      <c r="CL221" s="427">
        <v>2013</v>
      </c>
      <c r="CM221" s="426"/>
      <c r="CN221" s="426"/>
      <c r="CO221" s="426"/>
      <c r="CP221" s="426"/>
      <c r="CQ221" s="426"/>
      <c r="CR221" s="426"/>
      <c r="CS221" s="426"/>
      <c r="CT221" s="426"/>
      <c r="CU221" s="426"/>
      <c r="CV221" s="426"/>
      <c r="CW221" s="428"/>
      <c r="CX221" s="427">
        <v>2014</v>
      </c>
      <c r="CY221" s="426"/>
      <c r="CZ221" s="426"/>
      <c r="DA221" s="426"/>
      <c r="DB221" s="426"/>
      <c r="DC221" s="426"/>
      <c r="DD221" s="426"/>
      <c r="DE221" s="426"/>
      <c r="DF221" s="426"/>
      <c r="DG221" s="426"/>
      <c r="DH221" s="426"/>
      <c r="DI221" s="428"/>
      <c r="DJ221" s="427">
        <v>2015</v>
      </c>
      <c r="DK221" s="426"/>
      <c r="DL221" s="426"/>
      <c r="DM221" s="426"/>
      <c r="DN221" s="426"/>
      <c r="DO221" s="426"/>
      <c r="DP221" s="426"/>
      <c r="DQ221" s="426"/>
      <c r="DR221" s="426"/>
      <c r="DS221" s="426"/>
      <c r="DT221" s="426"/>
      <c r="DU221" s="428"/>
    </row>
    <row r="222" spans="1:125">
      <c r="E222" s="429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7"/>
  <sheetViews>
    <sheetView workbookViewId="0">
      <pane ySplit="4" topLeftCell="A215" activePane="bottomLeft" state="frozen"/>
      <selection pane="bottomLeft" activeCell="B3" sqref="B3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3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Mart</v>
      </c>
    </row>
    <row r="238" spans="3:7">
      <c r="D238" s="49"/>
      <c r="E238" s="9"/>
      <c r="F238" s="10"/>
      <c r="G238" s="52" t="str">
        <f>+CONCATENATE("Jan - ",LEFT(G237,3))</f>
        <v>Jan - Mar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Mar</v>
      </c>
      <c r="F246" s="10" t="str">
        <f>+CONCATENATE("Analytics for period ",G238)</f>
        <v>Analytics for period Jan - Mar</v>
      </c>
      <c r="G246" s="52" t="str">
        <f>+IF(ISBLANK(IF($B$2=1,E246,F246)),"",IF($B$2=1,E246,F246))</f>
        <v>Analitika za period Jan - Mar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Mart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Mart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Mart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Mart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Mart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Mart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milos.popovic</cp:lastModifiedBy>
  <cp:lastPrinted>2015-02-20T13:44:35Z</cp:lastPrinted>
  <dcterms:created xsi:type="dcterms:W3CDTF">2014-09-15T13:41:17Z</dcterms:created>
  <dcterms:modified xsi:type="dcterms:W3CDTF">2015-04-16T14:31:28Z</dcterms:modified>
</cp:coreProperties>
</file>