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2025\ANALIZA I IZVJESTAJI\AVGUST 2025\Direktor\"/>
    </mc:Choice>
  </mc:AlternateContent>
  <xr:revisionPtr revIDLastSave="0" documentId="13_ncr:1_{64CC3F06-65BA-44B4-99F6-E0748D2D3F8A}" xr6:coauthVersionLast="36" xr6:coauthVersionMax="36" xr10:uidLastSave="{00000000-0000-0000-0000-000000000000}"/>
  <workbookProtection workbookAlgorithmName="SHA-512" workbookHashValue="A5R0VPG79ylimKwKICq7fWjeSBgABKwu+Qijh28VMmfFtTKiMObL0fv56dfhsv4ajVPr/gzwUas2ymOV0kZ+3Q==" workbookSaltValue="XxFFcvw8pxaLA2yJJ4qGAg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H373" i="1" s="1"/>
  <c r="G387" i="1"/>
  <c r="F387" i="1"/>
  <c r="E387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Q357" i="1" s="1"/>
  <c r="P354" i="1"/>
  <c r="O354" i="1"/>
  <c r="N354" i="1"/>
  <c r="M354" i="1"/>
  <c r="L354" i="1"/>
  <c r="K354" i="1"/>
  <c r="J354" i="1"/>
  <c r="J353" i="1" s="1"/>
  <c r="I354" i="1"/>
  <c r="H354" i="1"/>
  <c r="G354" i="1"/>
  <c r="F354" i="1"/>
  <c r="E354" i="1"/>
  <c r="P353" i="1"/>
  <c r="O353" i="1"/>
  <c r="N353" i="1"/>
  <c r="M353" i="1"/>
  <c r="L353" i="1"/>
  <c r="K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Q351" i="1" s="1"/>
  <c r="E351" i="1"/>
  <c r="P349" i="1"/>
  <c r="O349" i="1"/>
  <c r="N349" i="1"/>
  <c r="M349" i="1"/>
  <c r="L349" i="1"/>
  <c r="K349" i="1"/>
  <c r="J349" i="1"/>
  <c r="I349" i="1"/>
  <c r="H349" i="1"/>
  <c r="G349" i="1"/>
  <c r="Q349" i="1" s="1"/>
  <c r="F349" i="1"/>
  <c r="E349" i="1"/>
  <c r="P343" i="1"/>
  <c r="O343" i="1"/>
  <c r="N343" i="1"/>
  <c r="M343" i="1"/>
  <c r="L343" i="1"/>
  <c r="K343" i="1"/>
  <c r="J343" i="1"/>
  <c r="J340" i="1" s="1"/>
  <c r="I343" i="1"/>
  <c r="H343" i="1"/>
  <c r="G343" i="1"/>
  <c r="F343" i="1"/>
  <c r="E343" i="1"/>
  <c r="P341" i="1"/>
  <c r="O341" i="1"/>
  <c r="N341" i="1"/>
  <c r="M341" i="1"/>
  <c r="L341" i="1"/>
  <c r="K341" i="1"/>
  <c r="K340" i="1" s="1"/>
  <c r="J341" i="1"/>
  <c r="I341" i="1"/>
  <c r="I340" i="1" s="1"/>
  <c r="H341" i="1"/>
  <c r="G341" i="1"/>
  <c r="F341" i="1"/>
  <c r="E341" i="1"/>
  <c r="P340" i="1"/>
  <c r="O340" i="1"/>
  <c r="L340" i="1"/>
  <c r="H340" i="1"/>
  <c r="P338" i="1"/>
  <c r="O338" i="1"/>
  <c r="N338" i="1"/>
  <c r="M338" i="1"/>
  <c r="L338" i="1"/>
  <c r="L319" i="1" s="1"/>
  <c r="K338" i="1"/>
  <c r="J338" i="1"/>
  <c r="I338" i="1"/>
  <c r="H338" i="1"/>
  <c r="G338" i="1"/>
  <c r="F338" i="1"/>
  <c r="E338" i="1"/>
  <c r="P336" i="1"/>
  <c r="O336" i="1"/>
  <c r="N336" i="1"/>
  <c r="M336" i="1"/>
  <c r="L336" i="1"/>
  <c r="K336" i="1"/>
  <c r="K319" i="1" s="1"/>
  <c r="J336" i="1"/>
  <c r="J319" i="1" s="1"/>
  <c r="I336" i="1"/>
  <c r="H336" i="1"/>
  <c r="G336" i="1"/>
  <c r="F336" i="1"/>
  <c r="E336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Q320" i="1" s="1"/>
  <c r="P319" i="1"/>
  <c r="O319" i="1"/>
  <c r="N319" i="1"/>
  <c r="H319" i="1"/>
  <c r="P317" i="1"/>
  <c r="O317" i="1"/>
  <c r="O306" i="1" s="1"/>
  <c r="N317" i="1"/>
  <c r="M317" i="1"/>
  <c r="L317" i="1"/>
  <c r="L306" i="1" s="1"/>
  <c r="K317" i="1"/>
  <c r="J317" i="1"/>
  <c r="I317" i="1"/>
  <c r="H317" i="1"/>
  <c r="Q317" i="1" s="1"/>
  <c r="G317" i="1"/>
  <c r="F317" i="1"/>
  <c r="E317" i="1"/>
  <c r="P306" i="1"/>
  <c r="N306" i="1"/>
  <c r="M306" i="1"/>
  <c r="K306" i="1"/>
  <c r="J306" i="1"/>
  <c r="I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Q304" i="1" s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J278" i="1"/>
  <c r="I278" i="1"/>
  <c r="H278" i="1"/>
  <c r="G278" i="1"/>
  <c r="Q278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P270" i="1"/>
  <c r="O270" i="1"/>
  <c r="N270" i="1"/>
  <c r="M270" i="1"/>
  <c r="L270" i="1"/>
  <c r="K270" i="1"/>
  <c r="J270" i="1"/>
  <c r="I270" i="1"/>
  <c r="H270" i="1"/>
  <c r="G270" i="1"/>
  <c r="Q270" i="1" s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Q266" i="1" s="1"/>
  <c r="E266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P252" i="1"/>
  <c r="O252" i="1"/>
  <c r="O251" i="1" s="1"/>
  <c r="N252" i="1"/>
  <c r="M252" i="1"/>
  <c r="L252" i="1"/>
  <c r="K252" i="1"/>
  <c r="J252" i="1"/>
  <c r="I252" i="1"/>
  <c r="H252" i="1"/>
  <c r="G252" i="1"/>
  <c r="F252" i="1"/>
  <c r="E252" i="1"/>
  <c r="P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Q243" i="1" s="1"/>
  <c r="P239" i="1"/>
  <c r="O239" i="1"/>
  <c r="N239" i="1"/>
  <c r="M239" i="1"/>
  <c r="L239" i="1"/>
  <c r="K239" i="1"/>
  <c r="J239" i="1"/>
  <c r="J238" i="1" s="1"/>
  <c r="I239" i="1"/>
  <c r="H239" i="1"/>
  <c r="H238" i="1" s="1"/>
  <c r="G239" i="1"/>
  <c r="F239" i="1"/>
  <c r="E239" i="1"/>
  <c r="P238" i="1"/>
  <c r="O238" i="1"/>
  <c r="N238" i="1"/>
  <c r="M238" i="1"/>
  <c r="L238" i="1"/>
  <c r="K238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P228" i="1"/>
  <c r="O228" i="1"/>
  <c r="N228" i="1"/>
  <c r="M228" i="1"/>
  <c r="L228" i="1"/>
  <c r="K228" i="1"/>
  <c r="J228" i="1"/>
  <c r="J227" i="1" s="1"/>
  <c r="I228" i="1"/>
  <c r="H228" i="1"/>
  <c r="G228" i="1"/>
  <c r="G227" i="1" s="1"/>
  <c r="F228" i="1"/>
  <c r="Q228" i="1" s="1"/>
  <c r="E228" i="1"/>
  <c r="P227" i="1"/>
  <c r="O227" i="1"/>
  <c r="N227" i="1"/>
  <c r="M227" i="1"/>
  <c r="L227" i="1"/>
  <c r="K227" i="1"/>
  <c r="H227" i="1"/>
  <c r="P225" i="1"/>
  <c r="O225" i="1"/>
  <c r="N225" i="1"/>
  <c r="M225" i="1"/>
  <c r="L225" i="1"/>
  <c r="K225" i="1"/>
  <c r="J225" i="1"/>
  <c r="I225" i="1"/>
  <c r="H225" i="1"/>
  <c r="H205" i="1" s="1"/>
  <c r="G225" i="1"/>
  <c r="F225" i="1"/>
  <c r="E225" i="1"/>
  <c r="P223" i="1"/>
  <c r="O223" i="1"/>
  <c r="N223" i="1"/>
  <c r="M223" i="1"/>
  <c r="L223" i="1"/>
  <c r="K223" i="1"/>
  <c r="J223" i="1"/>
  <c r="I223" i="1"/>
  <c r="H223" i="1"/>
  <c r="G223" i="1"/>
  <c r="Q223" i="1" s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P206" i="1"/>
  <c r="P205" i="1" s="1"/>
  <c r="O206" i="1"/>
  <c r="N206" i="1"/>
  <c r="M206" i="1"/>
  <c r="L206" i="1"/>
  <c r="K206" i="1"/>
  <c r="K205" i="1" s="1"/>
  <c r="J206" i="1"/>
  <c r="I206" i="1"/>
  <c r="H206" i="1"/>
  <c r="G206" i="1"/>
  <c r="F206" i="1"/>
  <c r="E206" i="1"/>
  <c r="L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F353" i="1"/>
  <c r="Q354" i="1"/>
  <c r="Q343" i="1"/>
  <c r="G340" i="1"/>
  <c r="Q341" i="1"/>
  <c r="M340" i="1"/>
  <c r="F340" i="1"/>
  <c r="N340" i="1"/>
  <c r="Q338" i="1"/>
  <c r="Q336" i="1"/>
  <c r="I319" i="1"/>
  <c r="M319" i="1"/>
  <c r="F319" i="1"/>
  <c r="G319" i="1"/>
  <c r="H306" i="1"/>
  <c r="Q293" i="1"/>
  <c r="Q291" i="1"/>
  <c r="N251" i="1"/>
  <c r="Q276" i="1"/>
  <c r="Q259" i="1"/>
  <c r="Q255" i="1"/>
  <c r="G251" i="1"/>
  <c r="K251" i="1"/>
  <c r="K204" i="1" s="1"/>
  <c r="Q252" i="1"/>
  <c r="M251" i="1"/>
  <c r="F251" i="1"/>
  <c r="J251" i="1"/>
  <c r="Q249" i="1"/>
  <c r="Q245" i="1"/>
  <c r="Q239" i="1"/>
  <c r="I238" i="1"/>
  <c r="P204" i="1"/>
  <c r="F238" i="1"/>
  <c r="G238" i="1"/>
  <c r="F227" i="1"/>
  <c r="E227" i="1"/>
  <c r="I227" i="1"/>
  <c r="Q225" i="1"/>
  <c r="Q221" i="1"/>
  <c r="Q219" i="1"/>
  <c r="Q217" i="1"/>
  <c r="Q213" i="1"/>
  <c r="Q210" i="1"/>
  <c r="O205" i="1"/>
  <c r="O204" i="1" s="1"/>
  <c r="M205" i="1"/>
  <c r="N205" i="1"/>
  <c r="N204" i="1" s="1"/>
  <c r="Q206" i="1"/>
  <c r="G205" i="1"/>
  <c r="J205" i="1"/>
  <c r="F205" i="1"/>
  <c r="I373" i="1"/>
  <c r="E373" i="1"/>
  <c r="Q373" i="1" s="1"/>
  <c r="I353" i="1"/>
  <c r="E353" i="1"/>
  <c r="E340" i="1"/>
  <c r="E319" i="1"/>
  <c r="Q306" i="1"/>
  <c r="I251" i="1"/>
  <c r="L204" i="1"/>
  <c r="E251" i="1"/>
  <c r="E238" i="1"/>
  <c r="Q236" i="1"/>
  <c r="H204" i="1"/>
  <c r="I205" i="1"/>
  <c r="E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340" i="1" l="1"/>
  <c r="Q319" i="1"/>
  <c r="Q251" i="1"/>
  <c r="G204" i="1"/>
  <c r="J204" i="1"/>
  <c r="M204" i="1"/>
  <c r="Q238" i="1"/>
  <c r="F204" i="1"/>
  <c r="Q227" i="1"/>
  <c r="Q205" i="1"/>
  <c r="I204" i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<sst xmlns="http://schemas.openxmlformats.org/spreadsheetml/2006/main" count="1239" uniqueCount="365">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</sst>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34</xdr:row>
      <xdr:rowOff>190500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429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8</v>
      </c>
      <c r="D4" t="str">
        <f>VLOOKUP(C4,C9:D20,2,FALSE)</f>
        <v>Avgust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8</v>
      </c>
      <c r="D6" t="str">
        <f>VLOOKUP(C6,E9:F20,2,FALSE)</f>
        <v>Januar - Avgust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N44" sqref="N4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Avgust</v>
      </c>
      <c r="K10" s="167"/>
      <c r="L10" s="120" t="s">
        <v>6</v>
      </c>
      <c r="M10" s="166" t="str">
        <f>IF(J10="Januar","-",'Analitika 2025'!F4)</f>
        <v>Januar - Avgust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23880278.609999999</v>
      </c>
      <c r="K13" s="116">
        <f>IFERROR($J13/$J$33,0)</f>
        <v>9.830419824609396E-2</v>
      </c>
      <c r="L13" s="109"/>
      <c r="M13" s="121">
        <f>IF($J$10="Januar","-",
VLOOKUP(D13,'Analitika 2025'!$C$9:$L$196,4,FALSE))</f>
        <v>953698844.98000002</v>
      </c>
      <c r="N13" s="116">
        <f>IF($J$10="Januar","-",IFERROR($M13/$M$33,0))</f>
        <v>0.36187404290139202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7974505.1899999995</v>
      </c>
      <c r="K15" s="116">
        <f>IFERROR($J15/$J$33,0)</f>
        <v>3.2827395019754547E-2</v>
      </c>
      <c r="L15" s="109"/>
      <c r="M15" s="121">
        <f>IF($J$10="Januar","-",
VLOOKUP(D15,'Analitika 2025'!$C$9:$L$196,4,FALSE))</f>
        <v>91419312.629999995</v>
      </c>
      <c r="N15" s="116">
        <f>IF($J$10="Januar","-",IFERROR($M15/$M$33,0))</f>
        <v>3.4688388724407181E-2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16972950.460000001</v>
      </c>
      <c r="K17" s="116">
        <f>IFERROR($J17/$J$33,0)</f>
        <v>6.986988360103441E-2</v>
      </c>
      <c r="L17" s="109"/>
      <c r="M17" s="121">
        <f>IF($J$10="Januar","-",
VLOOKUP(D17,'Analitika 2025'!$C$9:$L$196,4,FALSE))</f>
        <v>124315190.97</v>
      </c>
      <c r="N17" s="116">
        <f>IF($J$10="Januar","-",IFERROR($M17/$M$33,0))</f>
        <v>4.7170488867810181E-2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23584941.410000004</v>
      </c>
      <c r="K19" s="116">
        <f>IFERROR($J19/$J$33,0)</f>
        <v>9.7088429907189897E-2</v>
      </c>
      <c r="L19" s="109"/>
      <c r="M19" s="121">
        <f>IF($J$10="Januar","-",
VLOOKUP(D19,'Analitika 2025'!$C$9:$L$196,4,FALSE))</f>
        <v>161872474.91000003</v>
      </c>
      <c r="N19" s="116">
        <f>IF($J$10="Januar","-",IFERROR($M19/$M$33,0))</f>
        <v>6.1421325231199454E-2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1670351.35</v>
      </c>
      <c r="K21" s="116">
        <f>IFERROR($J21/$J$33,0)</f>
        <v>6.8760734718677002E-3</v>
      </c>
      <c r="L21" s="109"/>
      <c r="M21" s="121">
        <f>IF($J$10="Januar","-",
VLOOKUP(D21,'Analitika 2025'!$C$9:$L$196,4,FALSE))</f>
        <v>11603754.969999999</v>
      </c>
      <c r="N21" s="116">
        <f>IF($J$10="Januar","-",IFERROR($M21/$M$33,0))</f>
        <v>4.4029598504117719E-3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572140.65000000026</v>
      </c>
      <c r="K23" s="116">
        <f>IFERROR($J23/$J$33,0)</f>
        <v>2.3552416954924749E-3</v>
      </c>
      <c r="L23" s="109"/>
      <c r="M23" s="121">
        <f>IF($J$10="Januar","-",
VLOOKUP(D23,'Analitika 2025'!$C$9:$L$196,4,FALSE))</f>
        <v>3839562.620000001</v>
      </c>
      <c r="N23" s="116">
        <f>IF($J$10="Januar","-",IFERROR($M23/$M$33,0))</f>
        <v>1.4568939194862917E-3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39897898.279999994</v>
      </c>
      <c r="K25" s="116">
        <f>IFERROR($J25/$J$33,0)</f>
        <v>0.16424142139100489</v>
      </c>
      <c r="L25" s="109"/>
      <c r="M25" s="121">
        <f>IF($J$10="Januar","-",
VLOOKUP(D25,'Analitika 2025'!$C$9:$L$196,4,FALSE))</f>
        <v>291789247.78999996</v>
      </c>
      <c r="N25" s="116">
        <f>IF($J$10="Januar","-",IFERROR($M25/$M$33,0))</f>
        <v>0.11071729333502306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2941427.5899999994</v>
      </c>
      <c r="K27" s="116">
        <f>IFERROR($J27/$J$33,0)</f>
        <v>1.2108513709417325E-2</v>
      </c>
      <c r="L27" s="109"/>
      <c r="M27" s="121">
        <f>IF($J$10="Januar","-",
VLOOKUP(D27,'Analitika 2025'!$C$9:$L$196,4,FALSE))</f>
        <v>28415344.760000005</v>
      </c>
      <c r="N27" s="116">
        <f>IF($J$10="Januar","-",IFERROR($M27/$M$33,0))</f>
        <v>1.0781994486900868E-2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29961278.900000006</v>
      </c>
      <c r="K29" s="116">
        <f>IFERROR($J29/$J$33,0)</f>
        <v>0.12333689856778905</v>
      </c>
      <c r="L29" s="109"/>
      <c r="M29" s="121">
        <f>IF($J$10="Januar","-",
VLOOKUP(D29,'Analitika 2025'!$C$9:$L$196,4,FALSE))</f>
        <v>211883723.86000001</v>
      </c>
      <c r="N29" s="116">
        <f>IF($J$10="Januar","-",IFERROR($M29/$M$33,0))</f>
        <v>8.0397727418688752E-2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95466493.710000008</v>
      </c>
      <c r="K31" s="116">
        <f>IFERROR($J31/$J$33,0)</f>
        <v>0.39299194439035579</v>
      </c>
      <c r="L31" s="109"/>
      <c r="M31" s="121">
        <f>IF($J$10="Januar","-",
VLOOKUP(D31,'Analitika 2025'!$C$9:$L$196,4,FALSE))</f>
        <v>756606735.56000006</v>
      </c>
      <c r="N31" s="116">
        <f>IF($J$10="Januar","-",IFERROR($M31/$M$33,0))</f>
        <v>0.28708888526468057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242922266.15000001</v>
      </c>
      <c r="K33" s="118">
        <f>IFERROR($J33/$J$33,0)</f>
        <v>1</v>
      </c>
      <c r="L33" s="115"/>
      <c r="M33" s="124">
        <f>SUM(M13:M31)</f>
        <v>2635444193.0499997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Yuy0flZSb8Yeb2RA6IPEQLyGfj5BqN1V/vSBlJCF3zyFlduODH5r4xUvf244+jXqBfWY9eJMz+bYT1LoHBiO+A==" saltValue="oN94lokGGMjmf9ogmwz8L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topLeftCell="A25" zoomScale="85" zoomScaleNormal="85" zoomScaleSheetLayoutView="85" workbookViewId="0">
      <selection activeCell="H50" sqref="H50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7918500000</v>
      </c>
      <c r="E4" s="41" t="s">
        <v>9</v>
      </c>
      <c r="F4" s="42" t="str">
        <f>Master!D6</f>
        <v>Januar - Avgust</v>
      </c>
      <c r="G4" s="42"/>
      <c r="H4" s="42"/>
      <c r="I4" s="42"/>
      <c r="J4" s="42"/>
      <c r="K4" s="43" t="s">
        <v>10</v>
      </c>
      <c r="L4" s="44" t="str">
        <f>Master!D4</f>
        <v>Avgust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2803562799.1400003</v>
      </c>
      <c r="F8" s="138">
        <f>F9+F31+F42+F55+F97+F110+F123+F144+F157+F177</f>
        <v>2635444193.0499997</v>
      </c>
      <c r="G8" s="139">
        <f t="shared" ref="G8" si="0">IFERROR(F8/E8,0)</f>
        <v>0.94003394318772837</v>
      </c>
      <c r="H8" s="140">
        <f>F8/$D$4</f>
        <v>0.3328211394898023</v>
      </c>
      <c r="I8" s="138">
        <f>I9+I31+I42+I55+I97+I110+I123+I144+I157+I177</f>
        <v>-168118606.09000009</v>
      </c>
      <c r="J8" s="141">
        <f t="shared" ref="J8:J9" si="1">IFERROR(I8/E8,0)</f>
        <v>-5.9966056812271469E-2</v>
      </c>
      <c r="K8" s="137">
        <f>K9+K31+K42+K55+K97+K110+K123+K144+K157+K177</f>
        <v>347329601.0200001</v>
      </c>
      <c r="L8" s="138">
        <f>L9+L31+L42+L55+L97+L110+L123+L144+L157+L177</f>
        <v>242922266.15000001</v>
      </c>
      <c r="M8" s="139">
        <f>IFERROR(L8/K8,0)</f>
        <v>0.69939983645681825</v>
      </c>
      <c r="N8" s="140">
        <f>L8/$D$4</f>
        <v>3.0677813493717246E-2</v>
      </c>
      <c r="O8" s="138">
        <f>O9+O31+O42+O55+O97+O110+O123+O144+O157+O177</f>
        <v>-104407334.87000006</v>
      </c>
      <c r="P8" s="141">
        <f t="shared" ref="P8:P9" si="2">IFERROR(O8/K8,0)</f>
        <v>-0.30060016354318164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1034679118.6800001</v>
      </c>
      <c r="F9" s="143">
        <f>IFERROR(VLOOKUP($C9,'2025'!$C$8:$U$195,19,FALSE),0)</f>
        <v>953698844.98000002</v>
      </c>
      <c r="G9" s="144">
        <f t="shared" ref="G9" si="3">IFERROR(F9/E9,0)</f>
        <v>0.92173392481012739</v>
      </c>
      <c r="H9" s="145">
        <f t="shared" ref="H9" si="4">F9/$D$4</f>
        <v>0.1204393313102229</v>
      </c>
      <c r="I9" s="143">
        <f t="shared" ref="I9" si="5">F9-E9</f>
        <v>-80980273.700000048</v>
      </c>
      <c r="J9" s="146">
        <f t="shared" si="1"/>
        <v>-7.826607518987265E-2</v>
      </c>
      <c r="K9" s="142">
        <f>VLOOKUP($C9,'2025'!$C$205:$U$392,VLOOKUP($L$4,Master!$D$9:$G$20,4,FALSE),FALSE)</f>
        <v>70556393.930000007</v>
      </c>
      <c r="L9" s="143">
        <f>VLOOKUP($C9,'2025'!$C$8:$U$195,VLOOKUP($L$4,Master!$D$9:$G$20,4,FALSE),FALSE)</f>
        <v>23880278.609999999</v>
      </c>
      <c r="M9" s="145">
        <f>IFERROR(L9/K9,0)</f>
        <v>0.33845662001507559</v>
      </c>
      <c r="N9" s="145">
        <f>L9/$D$4</f>
        <v>3.0157578594430762E-3</v>
      </c>
      <c r="O9" s="143">
        <f>L9-K9</f>
        <v>-46676115.320000008</v>
      </c>
      <c r="P9" s="146">
        <f t="shared" si="2"/>
        <v>-0.66154337998492441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906810922.38999987</v>
      </c>
      <c r="F10" s="148">
        <f>IFERROR(VLOOKUP($C10,'2025'!$C$8:$U$195,19,FALSE),0)</f>
        <v>837714477.75</v>
      </c>
      <c r="G10" s="149">
        <f t="shared" ref="G10:G73" si="6">IFERROR(F10/E10,0)</f>
        <v>0.92380280945680648</v>
      </c>
      <c r="H10" s="150">
        <f t="shared" ref="H10:H73" si="7">F10/$D$4</f>
        <v>0.1057920663951506</v>
      </c>
      <c r="I10" s="148">
        <f t="shared" ref="I10:I73" si="8">F10-E10</f>
        <v>-69096444.639999866</v>
      </c>
      <c r="J10" s="151">
        <f t="shared" ref="J10:J73" si="9">IFERROR(I10/E10,0)</f>
        <v>-7.6197190543193488E-2</v>
      </c>
      <c r="K10" s="147">
        <f>VLOOKUP($C10,'2025'!$C$205:$U$392,VLOOKUP($L$4,Master!$D$9:$G$20,4,FALSE),FALSE)</f>
        <v>52513912.390000015</v>
      </c>
      <c r="L10" s="148">
        <f>VLOOKUP($C10,'2025'!$C$8:$U$195,VLOOKUP($L$4,Master!$D$9:$G$20,4,FALSE),FALSE)</f>
        <v>19287167.170000002</v>
      </c>
      <c r="M10" s="150">
        <f t="shared" ref="M10:M73" si="10">IFERROR(L10/K10,0)</f>
        <v>0.36727728505089957</v>
      </c>
      <c r="N10" s="150">
        <f t="shared" ref="N10:N73" si="11">L10/$D$4</f>
        <v>2.4357096887036691E-3</v>
      </c>
      <c r="O10" s="148">
        <f t="shared" ref="O10:O73" si="12">L10-K10</f>
        <v>-33226745.220000014</v>
      </c>
      <c r="P10" s="151">
        <f t="shared" ref="P10:P73" si="13">IFERROR(O10/K10,0)</f>
        <v>-0.63272271494910048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27544597.590000018</v>
      </c>
      <c r="F11" s="153">
        <f>IFERROR(VLOOKUP($C11,'2025'!$C$8:$U$195,19,FALSE),0)</f>
        <v>29609103.229999997</v>
      </c>
      <c r="G11" s="154">
        <f t="shared" si="6"/>
        <v>1.0749513814189644</v>
      </c>
      <c r="H11" s="155">
        <f t="shared" si="7"/>
        <v>3.7392313228515497E-3</v>
      </c>
      <c r="I11" s="156">
        <f t="shared" si="8"/>
        <v>2064505.6399999782</v>
      </c>
      <c r="J11" s="157">
        <f t="shared" si="9"/>
        <v>7.4951381418964375E-2</v>
      </c>
      <c r="K11" s="163">
        <f>VLOOKUP($C11,'2025'!$C$205:$U$392,VLOOKUP($L$4,Master!$D$9:$G$20,4,FALSE),FALSE)</f>
        <v>4388711.0400000159</v>
      </c>
      <c r="L11" s="164">
        <f>VLOOKUP($C11,'2025'!$C$8:$U$195,VLOOKUP($L$4,Master!$D$9:$G$20,4,FALSE),FALSE)</f>
        <v>2319262.0199999991</v>
      </c>
      <c r="M11" s="155">
        <f t="shared" si="10"/>
        <v>0.52846086216694521</v>
      </c>
      <c r="N11" s="155">
        <f t="shared" si="11"/>
        <v>2.9289158552756191E-4</v>
      </c>
      <c r="O11" s="156">
        <f t="shared" si="12"/>
        <v>-2069449.0200000168</v>
      </c>
      <c r="P11" s="157">
        <f t="shared" si="13"/>
        <v>-0.47153913783305479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862670611.11000001</v>
      </c>
      <c r="F12" s="153">
        <f>IFERROR(VLOOKUP($C12,'2025'!$C$8:$U$195,19,FALSE),0)</f>
        <v>792861061.86999989</v>
      </c>
      <c r="G12" s="154">
        <f t="shared" si="6"/>
        <v>0.91907739948370792</v>
      </c>
      <c r="H12" s="155">
        <f t="shared" si="7"/>
        <v>0.10012768350950305</v>
      </c>
      <c r="I12" s="156">
        <f t="shared" si="8"/>
        <v>-69809549.240000129</v>
      </c>
      <c r="J12" s="157">
        <f t="shared" si="9"/>
        <v>-8.0922600516292117E-2</v>
      </c>
      <c r="K12" s="163">
        <f>VLOOKUP($C12,'2025'!$C$205:$U$392,VLOOKUP($L$4,Master!$D$9:$G$20,4,FALSE),FALSE)</f>
        <v>45202844.999999993</v>
      </c>
      <c r="L12" s="164">
        <f>VLOOKUP($C12,'2025'!$C$8:$U$195,VLOOKUP($L$4,Master!$D$9:$G$20,4,FALSE),FALSE)</f>
        <v>14860005.540000005</v>
      </c>
      <c r="M12" s="155">
        <f t="shared" si="10"/>
        <v>0.32874049277208123</v>
      </c>
      <c r="N12" s="155">
        <f t="shared" si="11"/>
        <v>1.876618745974617E-3</v>
      </c>
      <c r="O12" s="156">
        <f t="shared" si="12"/>
        <v>-30342839.459999986</v>
      </c>
      <c r="P12" s="157">
        <f t="shared" si="13"/>
        <v>-0.67125950722791872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16595713.690000007</v>
      </c>
      <c r="F13" s="153">
        <f>IFERROR(VLOOKUP($C13,'2025'!$C$8:$U$195,19,FALSE),0)</f>
        <v>15244312.649999999</v>
      </c>
      <c r="G13" s="154">
        <f t="shared" si="6"/>
        <v>0.91856927244928821</v>
      </c>
      <c r="H13" s="155">
        <f t="shared" si="7"/>
        <v>1.9251515627959838E-3</v>
      </c>
      <c r="I13" s="156">
        <f t="shared" si="8"/>
        <v>-1351401.0400000084</v>
      </c>
      <c r="J13" s="157">
        <f t="shared" si="9"/>
        <v>-8.143072755071179E-2</v>
      </c>
      <c r="K13" s="163">
        <f>VLOOKUP($C13,'2025'!$C$205:$U$392,VLOOKUP($L$4,Master!$D$9:$G$20,4,FALSE),FALSE)</f>
        <v>2922356.3500000075</v>
      </c>
      <c r="L13" s="164">
        <f>VLOOKUP($C13,'2025'!$C$8:$U$195,VLOOKUP($L$4,Master!$D$9:$G$20,4,FALSE),FALSE)</f>
        <v>2107899.61</v>
      </c>
      <c r="M13" s="155">
        <f t="shared" si="10"/>
        <v>0.72130136011646717</v>
      </c>
      <c r="N13" s="155">
        <f t="shared" si="11"/>
        <v>2.6619935720149018E-4</v>
      </c>
      <c r="O13" s="156">
        <f t="shared" si="12"/>
        <v>-814456.74000000767</v>
      </c>
      <c r="P13" s="157">
        <f t="shared" si="13"/>
        <v>-0.27869863988353288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11406743.150000002</v>
      </c>
      <c r="F17" s="148">
        <f>IFERROR(VLOOKUP($C17,'2025'!$C$8:$U$195,19,FALSE),0)</f>
        <v>9789781.9999999981</v>
      </c>
      <c r="G17" s="149">
        <f t="shared" si="6"/>
        <v>0.85824515124634815</v>
      </c>
      <c r="H17" s="150">
        <f t="shared" si="7"/>
        <v>1.2363177369451282E-3</v>
      </c>
      <c r="I17" s="148">
        <f t="shared" si="8"/>
        <v>-1616961.1500000041</v>
      </c>
      <c r="J17" s="151">
        <f t="shared" si="9"/>
        <v>-0.1417548487536518</v>
      </c>
      <c r="K17" s="147">
        <f>VLOOKUP($C17,'2025'!$C$205:$U$392,VLOOKUP($L$4,Master!$D$9:$G$20,4,FALSE),FALSE)</f>
        <v>1599175.2000000002</v>
      </c>
      <c r="L17" s="148">
        <f>VLOOKUP($C17,'2025'!$C$8:$U$195,VLOOKUP($L$4,Master!$D$9:$G$20,4,FALSE),FALSE)</f>
        <v>964754.20000000007</v>
      </c>
      <c r="M17" s="150">
        <f t="shared" si="10"/>
        <v>0.60328236706021954</v>
      </c>
      <c r="N17" s="150">
        <f t="shared" si="11"/>
        <v>1.2183547389025701E-4</v>
      </c>
      <c r="O17" s="148">
        <f t="shared" si="12"/>
        <v>-634421.00000000012</v>
      </c>
      <c r="P17" s="151">
        <f t="shared" si="13"/>
        <v>-0.39671763293978046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1961042.9599999997</v>
      </c>
      <c r="F18" s="153">
        <f>IFERROR(VLOOKUP($C18,'2025'!$C$8:$U$195,19,FALSE),0)</f>
        <v>2177196.2799999993</v>
      </c>
      <c r="G18" s="154">
        <f t="shared" si="6"/>
        <v>1.1102236536419374</v>
      </c>
      <c r="H18" s="155">
        <f t="shared" si="7"/>
        <v>2.7495059417819025E-4</v>
      </c>
      <c r="I18" s="156">
        <f t="shared" si="8"/>
        <v>216153.3199999996</v>
      </c>
      <c r="J18" s="157">
        <f t="shared" si="9"/>
        <v>0.11022365364193737</v>
      </c>
      <c r="K18" s="163">
        <f>VLOOKUP($C18,'2025'!$C$205:$U$392,VLOOKUP($L$4,Master!$D$9:$G$20,4,FALSE),FALSE)</f>
        <v>198004.61999999997</v>
      </c>
      <c r="L18" s="164">
        <f>VLOOKUP($C18,'2025'!$C$8:$U$195,VLOOKUP($L$4,Master!$D$9:$G$20,4,FALSE),FALSE)</f>
        <v>138613.96999999997</v>
      </c>
      <c r="M18" s="155">
        <f t="shared" si="10"/>
        <v>0.70005422095706649</v>
      </c>
      <c r="N18" s="155">
        <f t="shared" si="11"/>
        <v>1.7505079244806463E-5</v>
      </c>
      <c r="O18" s="156">
        <f t="shared" si="12"/>
        <v>-59390.649999999994</v>
      </c>
      <c r="P18" s="157">
        <f t="shared" si="13"/>
        <v>-0.29994577904293346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1510857.86</v>
      </c>
      <c r="F19" s="153">
        <f>IFERROR(VLOOKUP($C19,'2025'!$C$8:$U$195,19,FALSE),0)</f>
        <v>1509694.0399999998</v>
      </c>
      <c r="G19" s="154">
        <f t="shared" si="6"/>
        <v>0.99922969590269706</v>
      </c>
      <c r="H19" s="155">
        <f t="shared" si="7"/>
        <v>1.9065404306371154E-4</v>
      </c>
      <c r="I19" s="156">
        <f t="shared" si="8"/>
        <v>-1163.820000000298</v>
      </c>
      <c r="J19" s="157">
        <f t="shared" si="9"/>
        <v>-7.7030409730290442E-4</v>
      </c>
      <c r="K19" s="163">
        <f>VLOOKUP($C19,'2025'!$C$205:$U$392,VLOOKUP($L$4,Master!$D$9:$G$20,4,FALSE),FALSE)</f>
        <v>362134.99000000005</v>
      </c>
      <c r="L19" s="164">
        <f>VLOOKUP($C19,'2025'!$C$8:$U$195,VLOOKUP($L$4,Master!$D$9:$G$20,4,FALSE),FALSE)</f>
        <v>231789.43999999997</v>
      </c>
      <c r="M19" s="155">
        <f t="shared" si="10"/>
        <v>0.64006364035687335</v>
      </c>
      <c r="N19" s="155">
        <f t="shared" si="11"/>
        <v>2.9271887352402597E-5</v>
      </c>
      <c r="O19" s="156">
        <f t="shared" si="12"/>
        <v>-130345.55000000008</v>
      </c>
      <c r="P19" s="157">
        <f t="shared" si="13"/>
        <v>-0.35993635964312659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7934842.3300000019</v>
      </c>
      <c r="F20" s="153">
        <f>IFERROR(VLOOKUP($C20,'2025'!$C$8:$U$195,19,FALSE),0)</f>
        <v>6102891.6799999988</v>
      </c>
      <c r="G20" s="154">
        <f t="shared" si="6"/>
        <v>0.7691257653509036</v>
      </c>
      <c r="H20" s="155">
        <f t="shared" si="7"/>
        <v>7.7071309970322649E-4</v>
      </c>
      <c r="I20" s="156">
        <f t="shared" si="8"/>
        <v>-1831950.6500000032</v>
      </c>
      <c r="J20" s="157">
        <f t="shared" si="9"/>
        <v>-0.2308742346490964</v>
      </c>
      <c r="K20" s="163">
        <f>VLOOKUP($C20,'2025'!$C$205:$U$392,VLOOKUP($L$4,Master!$D$9:$G$20,4,FALSE),FALSE)</f>
        <v>1039035.5900000001</v>
      </c>
      <c r="L20" s="164">
        <f>VLOOKUP($C20,'2025'!$C$8:$U$195,VLOOKUP($L$4,Master!$D$9:$G$20,4,FALSE),FALSE)</f>
        <v>594350.79000000015</v>
      </c>
      <c r="M20" s="155">
        <f t="shared" si="10"/>
        <v>0.57202158975131945</v>
      </c>
      <c r="N20" s="155">
        <f t="shared" si="11"/>
        <v>7.505850729304794E-5</v>
      </c>
      <c r="O20" s="156">
        <f t="shared" si="12"/>
        <v>-444684.79999999993</v>
      </c>
      <c r="P20" s="157">
        <f t="shared" si="13"/>
        <v>-0.42797841024868061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10331011.649999999</v>
      </c>
      <c r="F21" s="148">
        <f>IFERROR(VLOOKUP($C21,'2025'!$C$8:$U$195,19,FALSE),0)</f>
        <v>9158395.4499999974</v>
      </c>
      <c r="G21" s="149">
        <f t="shared" si="6"/>
        <v>0.88649551082444078</v>
      </c>
      <c r="H21" s="150">
        <f t="shared" si="7"/>
        <v>1.1565821115110183E-3</v>
      </c>
      <c r="I21" s="148">
        <f t="shared" si="8"/>
        <v>-1172616.2000000011</v>
      </c>
      <c r="J21" s="151">
        <f t="shared" si="9"/>
        <v>-0.11350448917555923</v>
      </c>
      <c r="K21" s="147">
        <f>VLOOKUP($C21,'2025'!$C$205:$U$392,VLOOKUP($L$4,Master!$D$9:$G$20,4,FALSE),FALSE)</f>
        <v>1422776.69</v>
      </c>
      <c r="L21" s="148">
        <f>VLOOKUP($C21,'2025'!$C$8:$U$195,VLOOKUP($L$4,Master!$D$9:$G$20,4,FALSE),FALSE)</f>
        <v>576755.45000000007</v>
      </c>
      <c r="M21" s="150">
        <f t="shared" si="10"/>
        <v>0.40537313694674043</v>
      </c>
      <c r="N21" s="150">
        <f t="shared" si="11"/>
        <v>7.2836452610974313E-5</v>
      </c>
      <c r="O21" s="148">
        <f t="shared" si="12"/>
        <v>-846021.23999999987</v>
      </c>
      <c r="P21" s="151">
        <f t="shared" si="13"/>
        <v>-0.59462686305325951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10331011.649999999</v>
      </c>
      <c r="F22" s="153">
        <f>IFERROR(VLOOKUP($C22,'2025'!$C$8:$U$195,19,FALSE),0)</f>
        <v>9158395.4499999974</v>
      </c>
      <c r="G22" s="154">
        <f t="shared" si="6"/>
        <v>0.88649551082444078</v>
      </c>
      <c r="H22" s="155">
        <f t="shared" si="7"/>
        <v>1.1565821115110183E-3</v>
      </c>
      <c r="I22" s="156">
        <f t="shared" si="8"/>
        <v>-1172616.2000000011</v>
      </c>
      <c r="J22" s="157">
        <f t="shared" si="9"/>
        <v>-0.11350448917555923</v>
      </c>
      <c r="K22" s="163">
        <f>VLOOKUP($C22,'2025'!$C$205:$U$392,VLOOKUP($L$4,Master!$D$9:$G$20,4,FALSE),FALSE)</f>
        <v>1422776.69</v>
      </c>
      <c r="L22" s="164">
        <f>VLOOKUP($C22,'2025'!$C$8:$U$195,VLOOKUP($L$4,Master!$D$9:$G$20,4,FALSE),FALSE)</f>
        <v>576755.45000000007</v>
      </c>
      <c r="M22" s="155">
        <f t="shared" si="10"/>
        <v>0.40537313694674043</v>
      </c>
      <c r="N22" s="155">
        <f t="shared" si="11"/>
        <v>7.2836452610974313E-5</v>
      </c>
      <c r="O22" s="156">
        <f t="shared" si="12"/>
        <v>-846021.23999999987</v>
      </c>
      <c r="P22" s="157">
        <f t="shared" si="13"/>
        <v>-0.59462686305325951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2107139.5</v>
      </c>
      <c r="F25" s="148">
        <f>IFERROR(VLOOKUP($C25,'2025'!$C$8:$U$195,19,FALSE),0)</f>
        <v>1948403.81</v>
      </c>
      <c r="G25" s="149">
        <f t="shared" si="6"/>
        <v>0.92466768811462174</v>
      </c>
      <c r="H25" s="150">
        <f t="shared" si="7"/>
        <v>2.4605718381006503E-4</v>
      </c>
      <c r="I25" s="148">
        <f t="shared" si="8"/>
        <v>-158735.68999999994</v>
      </c>
      <c r="J25" s="151">
        <f t="shared" si="9"/>
        <v>-7.5332311885378228E-2</v>
      </c>
      <c r="K25" s="147">
        <f>VLOOKUP($C25,'2025'!$C$205:$U$392,VLOOKUP($L$4,Master!$D$9:$G$20,4,FALSE),FALSE)</f>
        <v>418854.14999999997</v>
      </c>
      <c r="L25" s="148">
        <f>VLOOKUP($C25,'2025'!$C$8:$U$195,VLOOKUP($L$4,Master!$D$9:$G$20,4,FALSE),FALSE)</f>
        <v>249041.79000000004</v>
      </c>
      <c r="M25" s="150">
        <f t="shared" si="10"/>
        <v>0.59457878118194618</v>
      </c>
      <c r="N25" s="150">
        <f t="shared" si="11"/>
        <v>3.14506270126918E-5</v>
      </c>
      <c r="O25" s="148">
        <f t="shared" si="12"/>
        <v>-169812.35999999993</v>
      </c>
      <c r="P25" s="151">
        <f t="shared" si="13"/>
        <v>-0.40542121881805382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2107139.5</v>
      </c>
      <c r="F26" s="153">
        <f>IFERROR(VLOOKUP($C26,'2025'!$C$8:$U$195,19,FALSE),0)</f>
        <v>1948403.81</v>
      </c>
      <c r="G26" s="154">
        <f t="shared" si="6"/>
        <v>0.92466768811462174</v>
      </c>
      <c r="H26" s="155">
        <f t="shared" si="7"/>
        <v>2.4605718381006503E-4</v>
      </c>
      <c r="I26" s="156">
        <f t="shared" si="8"/>
        <v>-158735.68999999994</v>
      </c>
      <c r="J26" s="157">
        <f t="shared" si="9"/>
        <v>-7.5332311885378228E-2</v>
      </c>
      <c r="K26" s="163">
        <f>VLOOKUP($C26,'2025'!$C$205:$U$392,VLOOKUP($L$4,Master!$D$9:$G$20,4,FALSE),FALSE)</f>
        <v>418854.14999999997</v>
      </c>
      <c r="L26" s="164">
        <f>VLOOKUP($C26,'2025'!$C$8:$U$195,VLOOKUP($L$4,Master!$D$9:$G$20,4,FALSE),FALSE)</f>
        <v>249041.79000000004</v>
      </c>
      <c r="M26" s="155">
        <f t="shared" si="10"/>
        <v>0.59457878118194618</v>
      </c>
      <c r="N26" s="155">
        <f t="shared" si="11"/>
        <v>3.14506270126918E-5</v>
      </c>
      <c r="O26" s="156">
        <f t="shared" si="12"/>
        <v>-169812.35999999993</v>
      </c>
      <c r="P26" s="157">
        <f t="shared" si="13"/>
        <v>-0.40542121881805382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104023301.98999999</v>
      </c>
      <c r="F27" s="148">
        <f>IFERROR(VLOOKUP($C27,'2025'!$C$8:$U$195,19,FALSE),0)</f>
        <v>95087785.969999999</v>
      </c>
      <c r="G27" s="149">
        <f t="shared" si="6"/>
        <v>0.91410082309385843</v>
      </c>
      <c r="H27" s="150">
        <f t="shared" si="7"/>
        <v>1.2008307882806086E-2</v>
      </c>
      <c r="I27" s="148">
        <f t="shared" si="8"/>
        <v>-8935516.0199999958</v>
      </c>
      <c r="J27" s="151">
        <f t="shared" si="9"/>
        <v>-8.5899176906141544E-2</v>
      </c>
      <c r="K27" s="147">
        <f>VLOOKUP($C27,'2025'!$C$205:$U$392,VLOOKUP($L$4,Master!$D$9:$G$20,4,FALSE),FALSE)</f>
        <v>14601675.499999996</v>
      </c>
      <c r="L27" s="148">
        <f>VLOOKUP($C27,'2025'!$C$8:$U$195,VLOOKUP($L$4,Master!$D$9:$G$20,4,FALSE),FALSE)</f>
        <v>2802560</v>
      </c>
      <c r="M27" s="150">
        <f t="shared" si="10"/>
        <v>0.19193413796930364</v>
      </c>
      <c r="N27" s="150">
        <f t="shared" si="11"/>
        <v>3.5392561722548464E-4</v>
      </c>
      <c r="O27" s="148">
        <f t="shared" si="12"/>
        <v>-11799115.499999996</v>
      </c>
      <c r="P27" s="151">
        <f t="shared" si="13"/>
        <v>-0.80806586203069641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104023301.98999999</v>
      </c>
      <c r="F28" s="153">
        <f>IFERROR(VLOOKUP($C28,'2025'!$C$8:$U$195,19,FALSE),0)</f>
        <v>95087785.969999999</v>
      </c>
      <c r="G28" s="154">
        <f t="shared" si="6"/>
        <v>0.91410082309385843</v>
      </c>
      <c r="H28" s="155">
        <f t="shared" si="7"/>
        <v>1.2008307882806086E-2</v>
      </c>
      <c r="I28" s="156">
        <f t="shared" si="8"/>
        <v>-8935516.0199999958</v>
      </c>
      <c r="J28" s="157">
        <f t="shared" si="9"/>
        <v>-8.5899176906141544E-2</v>
      </c>
      <c r="K28" s="163">
        <f>VLOOKUP($C28,'2025'!$C$205:$U$392,VLOOKUP($L$4,Master!$D$9:$G$20,4,FALSE),FALSE)</f>
        <v>14601675.499999996</v>
      </c>
      <c r="L28" s="164">
        <f>VLOOKUP($C28,'2025'!$C$8:$U$195,VLOOKUP($L$4,Master!$D$9:$G$20,4,FALSE),FALSE)</f>
        <v>2802560</v>
      </c>
      <c r="M28" s="155">
        <f t="shared" si="10"/>
        <v>0.19193413796930364</v>
      </c>
      <c r="N28" s="155">
        <f t="shared" si="11"/>
        <v>3.5392561722548464E-4</v>
      </c>
      <c r="O28" s="156">
        <f t="shared" si="12"/>
        <v>-11799115.499999996</v>
      </c>
      <c r="P28" s="157">
        <f t="shared" si="13"/>
        <v>-0.80806586203069641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60745873.780000009</v>
      </c>
      <c r="F31" s="143">
        <f>IFERROR(VLOOKUP($C31,'2025'!$C$8:$U$195,19,FALSE),0)</f>
        <v>91419312.629999995</v>
      </c>
      <c r="G31" s="144">
        <f t="shared" si="6"/>
        <v>1.5049468703189339</v>
      </c>
      <c r="H31" s="145">
        <f t="shared" si="7"/>
        <v>1.1545029062322409E-2</v>
      </c>
      <c r="I31" s="143">
        <f t="shared" si="8"/>
        <v>30673438.849999987</v>
      </c>
      <c r="J31" s="146">
        <f t="shared" si="9"/>
        <v>0.50494687031893382</v>
      </c>
      <c r="K31" s="142">
        <f>VLOOKUP($C31,'2025'!$C$205:$U$392,VLOOKUP($L$4,Master!$D$9:$G$20,4,FALSE),FALSE)</f>
        <v>11511046.889999993</v>
      </c>
      <c r="L31" s="143">
        <f>VLOOKUP($C31,'2025'!$C$8:$U$195,VLOOKUP($L$4,Master!$D$9:$G$20,4,FALSE),FALSE)</f>
        <v>7974505.1899999995</v>
      </c>
      <c r="M31" s="145">
        <f t="shared" si="10"/>
        <v>0.69276975988410761</v>
      </c>
      <c r="N31" s="145">
        <f t="shared" si="11"/>
        <v>1.0070727019006124E-3</v>
      </c>
      <c r="O31" s="143">
        <f t="shared" si="12"/>
        <v>-3536541.6999999937</v>
      </c>
      <c r="P31" s="146">
        <f t="shared" si="13"/>
        <v>-0.30723024011589234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60203874.009999998</v>
      </c>
      <c r="F32" s="148">
        <f>IFERROR(VLOOKUP($C32,'2025'!$C$8:$U$195,19,FALSE),0)</f>
        <v>91125506.469999969</v>
      </c>
      <c r="G32" s="149">
        <f t="shared" si="6"/>
        <v>1.5136153273934467</v>
      </c>
      <c r="H32" s="150">
        <f t="shared" si="7"/>
        <v>1.1507925297720524E-2</v>
      </c>
      <c r="I32" s="148">
        <f t="shared" si="8"/>
        <v>30921632.459999971</v>
      </c>
      <c r="J32" s="151">
        <f t="shared" si="9"/>
        <v>0.51361532739344684</v>
      </c>
      <c r="K32" s="147">
        <f>VLOOKUP($C32,'2025'!$C$205:$U$392,VLOOKUP($L$4,Master!$D$9:$G$20,4,FALSE),FALSE)</f>
        <v>11237996.149999993</v>
      </c>
      <c r="L32" s="148">
        <f>VLOOKUP($C32,'2025'!$C$8:$U$195,VLOOKUP($L$4,Master!$D$9:$G$20,4,FALSE),FALSE)</f>
        <v>7936638.0399999991</v>
      </c>
      <c r="M32" s="150">
        <f t="shared" si="10"/>
        <v>0.70623249323679504</v>
      </c>
      <c r="N32" s="150">
        <f t="shared" si="11"/>
        <v>1.0022905903895938E-3</v>
      </c>
      <c r="O32" s="148">
        <f t="shared" si="12"/>
        <v>-3301358.1099999938</v>
      </c>
      <c r="P32" s="151">
        <f t="shared" si="13"/>
        <v>-0.2937675067632049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60203874.009999998</v>
      </c>
      <c r="F33" s="153">
        <f>IFERROR(VLOOKUP($C33,'2025'!$C$8:$U$195,19,FALSE),0)</f>
        <v>91125506.469999969</v>
      </c>
      <c r="G33" s="154">
        <f t="shared" si="6"/>
        <v>1.5136153273934467</v>
      </c>
      <c r="H33" s="155">
        <f t="shared" si="7"/>
        <v>1.1507925297720524E-2</v>
      </c>
      <c r="I33" s="156">
        <f t="shared" si="8"/>
        <v>30921632.459999971</v>
      </c>
      <c r="J33" s="157">
        <f t="shared" si="9"/>
        <v>0.51361532739344684</v>
      </c>
      <c r="K33" s="163">
        <f>VLOOKUP($C33,'2025'!$C$205:$U$392,VLOOKUP($L$4,Master!$D$9:$G$20,4,FALSE),FALSE)</f>
        <v>11237996.149999993</v>
      </c>
      <c r="L33" s="164">
        <f>VLOOKUP($C33,'2025'!$C$8:$U$195,VLOOKUP($L$4,Master!$D$9:$G$20,4,FALSE),FALSE)</f>
        <v>7936638.0399999991</v>
      </c>
      <c r="M33" s="155">
        <f t="shared" si="10"/>
        <v>0.70623249323679504</v>
      </c>
      <c r="N33" s="155">
        <f t="shared" si="11"/>
        <v>1.0022905903895938E-3</v>
      </c>
      <c r="O33" s="156">
        <f t="shared" si="12"/>
        <v>-3301358.1099999938</v>
      </c>
      <c r="P33" s="157">
        <f t="shared" si="13"/>
        <v>-0.2937675067632049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541999.77</v>
      </c>
      <c r="F40" s="148">
        <f>IFERROR(VLOOKUP($C40,'2025'!$C$8:$U$195,19,FALSE),0)</f>
        <v>293806.15999999997</v>
      </c>
      <c r="G40" s="149">
        <f t="shared" si="6"/>
        <v>0.54207801601096617</v>
      </c>
      <c r="H40" s="150">
        <f t="shared" si="7"/>
        <v>3.7103764601881667E-5</v>
      </c>
      <c r="I40" s="148">
        <f t="shared" si="8"/>
        <v>-248193.61000000004</v>
      </c>
      <c r="J40" s="151">
        <f t="shared" si="9"/>
        <v>-0.45792198398903389</v>
      </c>
      <c r="K40" s="147">
        <f>VLOOKUP($C40,'2025'!$C$205:$U$392,VLOOKUP($L$4,Master!$D$9:$G$20,4,FALSE),FALSE)</f>
        <v>273050.74</v>
      </c>
      <c r="L40" s="148">
        <f>VLOOKUP($C40,'2025'!$C$8:$U$195,VLOOKUP($L$4,Master!$D$9:$G$20,4,FALSE),FALSE)</f>
        <v>37867.150000000016</v>
      </c>
      <c r="M40" s="150">
        <f t="shared" si="10"/>
        <v>0.13868173365873324</v>
      </c>
      <c r="N40" s="150">
        <f t="shared" si="11"/>
        <v>4.7821115110185029E-6</v>
      </c>
      <c r="O40" s="148">
        <f t="shared" si="12"/>
        <v>-235183.58999999997</v>
      </c>
      <c r="P40" s="151">
        <f t="shared" si="13"/>
        <v>-0.86131826634126674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541999.77</v>
      </c>
      <c r="F41" s="153">
        <f>IFERROR(VLOOKUP($C41,'2025'!$C$8:$U$195,19,FALSE),0)</f>
        <v>293806.15999999997</v>
      </c>
      <c r="G41" s="154">
        <f t="shared" si="6"/>
        <v>0.54207801601096617</v>
      </c>
      <c r="H41" s="155">
        <f t="shared" si="7"/>
        <v>3.7103764601881667E-5</v>
      </c>
      <c r="I41" s="156">
        <f t="shared" si="8"/>
        <v>-248193.61000000004</v>
      </c>
      <c r="J41" s="157">
        <f t="shared" si="9"/>
        <v>-0.45792198398903389</v>
      </c>
      <c r="K41" s="163">
        <f>VLOOKUP($C41,'2025'!$C$205:$U$392,VLOOKUP($L$4,Master!$D$9:$G$20,4,FALSE),FALSE)</f>
        <v>273050.74</v>
      </c>
      <c r="L41" s="164">
        <f>VLOOKUP($C41,'2025'!$C$8:$U$195,VLOOKUP($L$4,Master!$D$9:$G$20,4,FALSE),FALSE)</f>
        <v>37867.150000000016</v>
      </c>
      <c r="M41" s="155">
        <f t="shared" si="10"/>
        <v>0.13868173365873324</v>
      </c>
      <c r="N41" s="155">
        <f t="shared" si="11"/>
        <v>4.7821115110185029E-6</v>
      </c>
      <c r="O41" s="156">
        <f t="shared" si="12"/>
        <v>-235183.58999999997</v>
      </c>
      <c r="P41" s="157">
        <f t="shared" si="13"/>
        <v>-0.86131826634126674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137427737.40000007</v>
      </c>
      <c r="F42" s="143">
        <f>IFERROR(VLOOKUP($C42,'2025'!$C$8:$U$195,19,FALSE),0)</f>
        <v>124315190.97</v>
      </c>
      <c r="G42" s="144">
        <f t="shared" si="6"/>
        <v>0.90458588143793406</v>
      </c>
      <c r="H42" s="145">
        <f t="shared" si="7"/>
        <v>1.5699335855275619E-2</v>
      </c>
      <c r="I42" s="143">
        <f t="shared" si="8"/>
        <v>-13112546.430000067</v>
      </c>
      <c r="J42" s="146">
        <f t="shared" si="9"/>
        <v>-9.5414118562065914E-2</v>
      </c>
      <c r="K42" s="142">
        <f>VLOOKUP($C42,'2025'!$C$205:$U$392,VLOOKUP($L$4,Master!$D$9:$G$20,4,FALSE),FALSE)</f>
        <v>26266647.030000053</v>
      </c>
      <c r="L42" s="143">
        <f>VLOOKUP($C42,'2025'!$C$8:$U$195,VLOOKUP($L$4,Master!$D$9:$G$20,4,FALSE),FALSE)</f>
        <v>16972950.460000001</v>
      </c>
      <c r="M42" s="145">
        <f t="shared" si="10"/>
        <v>0.6461788000811296</v>
      </c>
      <c r="N42" s="145">
        <f t="shared" si="11"/>
        <v>2.1434552579402666E-3</v>
      </c>
      <c r="O42" s="143">
        <f t="shared" si="12"/>
        <v>-9293696.5700000525</v>
      </c>
      <c r="P42" s="146">
        <f t="shared" si="13"/>
        <v>-0.3538211999188704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71701010.770000011</v>
      </c>
      <c r="F43" s="148">
        <f>IFERROR(VLOOKUP($C43,'2025'!$C$8:$U$195,19,FALSE),0)</f>
        <v>64359202.710000016</v>
      </c>
      <c r="G43" s="149">
        <f t="shared" si="6"/>
        <v>0.89760523622810862</v>
      </c>
      <c r="H43" s="150">
        <f t="shared" si="7"/>
        <v>8.1277012956999448E-3</v>
      </c>
      <c r="I43" s="148">
        <f t="shared" si="8"/>
        <v>-7341808.0599999949</v>
      </c>
      <c r="J43" s="151">
        <f t="shared" si="9"/>
        <v>-0.10239476377189144</v>
      </c>
      <c r="K43" s="147">
        <f>VLOOKUP($C43,'2025'!$C$205:$U$392,VLOOKUP($L$4,Master!$D$9:$G$20,4,FALSE),FALSE)</f>
        <v>13892595.079999996</v>
      </c>
      <c r="L43" s="148">
        <f>VLOOKUP($C43,'2025'!$C$8:$U$195,VLOOKUP($L$4,Master!$D$9:$G$20,4,FALSE),FALSE)</f>
        <v>8772656.8000000026</v>
      </c>
      <c r="M43" s="150">
        <f t="shared" si="10"/>
        <v>0.63146278643284293</v>
      </c>
      <c r="N43" s="150">
        <f t="shared" si="11"/>
        <v>1.107868510450212E-3</v>
      </c>
      <c r="O43" s="148">
        <f t="shared" si="12"/>
        <v>-5119938.2799999937</v>
      </c>
      <c r="P43" s="151">
        <f t="shared" si="13"/>
        <v>-0.36853721356715702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71701010.770000011</v>
      </c>
      <c r="F44" s="153">
        <f>IFERROR(VLOOKUP($C44,'2025'!$C$8:$U$195,19,FALSE),0)</f>
        <v>64359202.710000016</v>
      </c>
      <c r="G44" s="154">
        <f t="shared" si="6"/>
        <v>0.89760523622810862</v>
      </c>
      <c r="H44" s="155">
        <f t="shared" si="7"/>
        <v>8.1277012956999448E-3</v>
      </c>
      <c r="I44" s="156">
        <f t="shared" si="8"/>
        <v>-7341808.0599999949</v>
      </c>
      <c r="J44" s="157">
        <f t="shared" si="9"/>
        <v>-0.10239476377189144</v>
      </c>
      <c r="K44" s="163">
        <f>VLOOKUP($C44,'2025'!$C$205:$U$392,VLOOKUP($L$4,Master!$D$9:$G$20,4,FALSE),FALSE)</f>
        <v>13892595.079999996</v>
      </c>
      <c r="L44" s="164">
        <f>VLOOKUP($C44,'2025'!$C$8:$U$195,VLOOKUP($L$4,Master!$D$9:$G$20,4,FALSE),FALSE)</f>
        <v>8772656.8000000026</v>
      </c>
      <c r="M44" s="155">
        <f t="shared" si="10"/>
        <v>0.63146278643284293</v>
      </c>
      <c r="N44" s="155">
        <f t="shared" si="11"/>
        <v>1.107868510450212E-3</v>
      </c>
      <c r="O44" s="156">
        <f t="shared" si="12"/>
        <v>-5119938.2799999937</v>
      </c>
      <c r="P44" s="157">
        <f t="shared" si="13"/>
        <v>-0.36853721356715702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31214009.170000061</v>
      </c>
      <c r="F47" s="148">
        <f>IFERROR(VLOOKUP($C47,'2025'!$C$8:$U$195,19,FALSE),0)</f>
        <v>30242989.049999993</v>
      </c>
      <c r="G47" s="149">
        <f t="shared" si="6"/>
        <v>0.96889152832910297</v>
      </c>
      <c r="H47" s="150">
        <f t="shared" si="7"/>
        <v>3.8192825724569037E-3</v>
      </c>
      <c r="I47" s="148">
        <f t="shared" si="8"/>
        <v>-971020.1200000681</v>
      </c>
      <c r="J47" s="151">
        <f t="shared" si="9"/>
        <v>-3.1108471670897066E-2</v>
      </c>
      <c r="K47" s="147">
        <f>VLOOKUP($C47,'2025'!$C$205:$U$392,VLOOKUP($L$4,Master!$D$9:$G$20,4,FALSE),FALSE)</f>
        <v>5666062.9600000512</v>
      </c>
      <c r="L47" s="148">
        <f>VLOOKUP($C47,'2025'!$C$8:$U$195,VLOOKUP($L$4,Master!$D$9:$G$20,4,FALSE),FALSE)</f>
        <v>3626415.1799999997</v>
      </c>
      <c r="M47" s="150">
        <f t="shared" si="10"/>
        <v>0.64002380587736474</v>
      </c>
      <c r="N47" s="150">
        <f t="shared" si="11"/>
        <v>4.5796744080318241E-4</v>
      </c>
      <c r="O47" s="148">
        <f t="shared" si="12"/>
        <v>-2039647.7800000515</v>
      </c>
      <c r="P47" s="151">
        <f t="shared" si="13"/>
        <v>-0.35997619412263521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31214009.170000061</v>
      </c>
      <c r="F48" s="153">
        <f>IFERROR(VLOOKUP($C48,'2025'!$C$8:$U$195,19,FALSE),0)</f>
        <v>30242989.049999993</v>
      </c>
      <c r="G48" s="154">
        <f t="shared" si="6"/>
        <v>0.96889152832910297</v>
      </c>
      <c r="H48" s="155">
        <f t="shared" si="7"/>
        <v>3.8192825724569037E-3</v>
      </c>
      <c r="I48" s="156">
        <f t="shared" si="8"/>
        <v>-971020.1200000681</v>
      </c>
      <c r="J48" s="157">
        <f t="shared" si="9"/>
        <v>-3.1108471670897066E-2</v>
      </c>
      <c r="K48" s="163">
        <f>VLOOKUP($C48,'2025'!$C$205:$U$392,VLOOKUP($L$4,Master!$D$9:$G$20,4,FALSE),FALSE)</f>
        <v>5666062.9600000512</v>
      </c>
      <c r="L48" s="164">
        <f>VLOOKUP($C48,'2025'!$C$8:$U$195,VLOOKUP($L$4,Master!$D$9:$G$20,4,FALSE),FALSE)</f>
        <v>3626415.1799999997</v>
      </c>
      <c r="M48" s="155">
        <f t="shared" si="10"/>
        <v>0.64002380587736474</v>
      </c>
      <c r="N48" s="155">
        <f t="shared" si="11"/>
        <v>4.5796744080318241E-4</v>
      </c>
      <c r="O48" s="156">
        <f t="shared" si="12"/>
        <v>-2039647.7800000515</v>
      </c>
      <c r="P48" s="157">
        <f t="shared" si="13"/>
        <v>-0.35997619412263521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9675563.1999999993</v>
      </c>
      <c r="F49" s="148">
        <f>IFERROR(VLOOKUP($C49,'2025'!$C$8:$U$195,19,FALSE),0)</f>
        <v>9665000.1699999999</v>
      </c>
      <c r="G49" s="149">
        <f t="shared" si="6"/>
        <v>0.99890827750471423</v>
      </c>
      <c r="H49" s="150">
        <f t="shared" si="7"/>
        <v>1.2205594708593799E-3</v>
      </c>
      <c r="I49" s="148">
        <f t="shared" si="8"/>
        <v>-10563.029999999329</v>
      </c>
      <c r="J49" s="151">
        <f t="shared" si="9"/>
        <v>-1.0917224952857866E-3</v>
      </c>
      <c r="K49" s="147">
        <f>VLOOKUP($C49,'2025'!$C$205:$U$392,VLOOKUP($L$4,Master!$D$9:$G$20,4,FALSE),FALSE)</f>
        <v>1463786.5499999998</v>
      </c>
      <c r="L49" s="148">
        <f>VLOOKUP($C49,'2025'!$C$8:$U$195,VLOOKUP($L$4,Master!$D$9:$G$20,4,FALSE),FALSE)</f>
        <v>1464131.9000000004</v>
      </c>
      <c r="M49" s="150">
        <f t="shared" si="10"/>
        <v>1.0002359292070286</v>
      </c>
      <c r="N49" s="150">
        <f t="shared" si="11"/>
        <v>1.8490015785818027E-4</v>
      </c>
      <c r="O49" s="148">
        <f t="shared" si="12"/>
        <v>345.35000000055879</v>
      </c>
      <c r="P49" s="151">
        <f t="shared" si="13"/>
        <v>2.359292070285513E-4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9675563.1999999993</v>
      </c>
      <c r="F50" s="153">
        <f>IFERROR(VLOOKUP($C50,'2025'!$C$8:$U$195,19,FALSE),0)</f>
        <v>9665000.1699999999</v>
      </c>
      <c r="G50" s="154">
        <f t="shared" si="6"/>
        <v>0.99890827750471423</v>
      </c>
      <c r="H50" s="155">
        <f t="shared" si="7"/>
        <v>1.2205594708593799E-3</v>
      </c>
      <c r="I50" s="156">
        <f t="shared" si="8"/>
        <v>-10563.029999999329</v>
      </c>
      <c r="J50" s="157">
        <f t="shared" si="9"/>
        <v>-1.0917224952857866E-3</v>
      </c>
      <c r="K50" s="163">
        <f>VLOOKUP($C50,'2025'!$C$205:$U$392,VLOOKUP($L$4,Master!$D$9:$G$20,4,FALSE),FALSE)</f>
        <v>1463786.5499999998</v>
      </c>
      <c r="L50" s="164">
        <f>VLOOKUP($C50,'2025'!$C$8:$U$195,VLOOKUP($L$4,Master!$D$9:$G$20,4,FALSE),FALSE)</f>
        <v>1464131.9000000004</v>
      </c>
      <c r="M50" s="155">
        <f t="shared" si="10"/>
        <v>1.0002359292070286</v>
      </c>
      <c r="N50" s="155">
        <f t="shared" si="11"/>
        <v>1.8490015785818027E-4</v>
      </c>
      <c r="O50" s="156">
        <f t="shared" si="12"/>
        <v>345.35000000055879</v>
      </c>
      <c r="P50" s="157">
        <f t="shared" si="13"/>
        <v>2.359292070285513E-4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24837154.260000002</v>
      </c>
      <c r="F53" s="148">
        <f>IFERROR(VLOOKUP($C53,'2025'!$C$8:$U$195,19,FALSE),0)</f>
        <v>20047999.039999995</v>
      </c>
      <c r="G53" s="149">
        <f t="shared" si="6"/>
        <v>0.80717778011658547</v>
      </c>
      <c r="H53" s="150">
        <f t="shared" si="7"/>
        <v>2.5317925162593922E-3</v>
      </c>
      <c r="I53" s="148">
        <f t="shared" si="8"/>
        <v>-4789155.2200000063</v>
      </c>
      <c r="J53" s="151">
        <f t="shared" si="9"/>
        <v>-0.19282221988341453</v>
      </c>
      <c r="K53" s="147">
        <f>VLOOKUP($C53,'2025'!$C$205:$U$392,VLOOKUP($L$4,Master!$D$9:$G$20,4,FALSE),FALSE)</f>
        <v>5244202.4400000041</v>
      </c>
      <c r="L53" s="148">
        <f>VLOOKUP($C53,'2025'!$C$8:$U$195,VLOOKUP($L$4,Master!$D$9:$G$20,4,FALSE),FALSE)</f>
        <v>3109746.5799999991</v>
      </c>
      <c r="M53" s="150">
        <f t="shared" si="10"/>
        <v>0.59298751632478874</v>
      </c>
      <c r="N53" s="150">
        <f t="shared" si="11"/>
        <v>3.9271914882869219E-4</v>
      </c>
      <c r="O53" s="148">
        <f t="shared" si="12"/>
        <v>-2134455.860000005</v>
      </c>
      <c r="P53" s="151">
        <f t="shared" si="13"/>
        <v>-0.40701248367521131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24837154.260000002</v>
      </c>
      <c r="F54" s="153">
        <f>IFERROR(VLOOKUP($C54,'2025'!$C$8:$U$195,19,FALSE),0)</f>
        <v>20047999.039999995</v>
      </c>
      <c r="G54" s="154">
        <f t="shared" si="6"/>
        <v>0.80717778011658547</v>
      </c>
      <c r="H54" s="155">
        <f t="shared" si="7"/>
        <v>2.5317925162593922E-3</v>
      </c>
      <c r="I54" s="156">
        <f t="shared" si="8"/>
        <v>-4789155.2200000063</v>
      </c>
      <c r="J54" s="157">
        <f t="shared" si="9"/>
        <v>-0.19282221988341453</v>
      </c>
      <c r="K54" s="163">
        <f>VLOOKUP($C54,'2025'!$C$205:$U$392,VLOOKUP($L$4,Master!$D$9:$G$20,4,FALSE),FALSE)</f>
        <v>5244202.4400000041</v>
      </c>
      <c r="L54" s="164">
        <f>VLOOKUP($C54,'2025'!$C$8:$U$195,VLOOKUP($L$4,Master!$D$9:$G$20,4,FALSE),FALSE)</f>
        <v>3109746.5799999991</v>
      </c>
      <c r="M54" s="155">
        <f t="shared" si="10"/>
        <v>0.59298751632478874</v>
      </c>
      <c r="N54" s="155">
        <f t="shared" si="11"/>
        <v>3.9271914882869219E-4</v>
      </c>
      <c r="O54" s="156">
        <f t="shared" si="12"/>
        <v>-2134455.860000005</v>
      </c>
      <c r="P54" s="157">
        <f t="shared" si="13"/>
        <v>-0.40701248367521131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211251597.18000001</v>
      </c>
      <c r="F55" s="143">
        <f>IFERROR(VLOOKUP($C55,'2025'!$C$8:$U$195,19,FALSE),0)</f>
        <v>161872474.91000003</v>
      </c>
      <c r="G55" s="144">
        <f t="shared" si="6"/>
        <v>0.7662544429052256</v>
      </c>
      <c r="H55" s="145">
        <f t="shared" si="7"/>
        <v>2.0442315452421547E-2</v>
      </c>
      <c r="I55" s="143">
        <f t="shared" si="8"/>
        <v>-49379122.269999981</v>
      </c>
      <c r="J55" s="146">
        <f t="shared" si="9"/>
        <v>-0.23374555709477443</v>
      </c>
      <c r="K55" s="142">
        <f>VLOOKUP($C55,'2025'!$C$205:$U$392,VLOOKUP($L$4,Master!$D$9:$G$20,4,FALSE),FALSE)</f>
        <v>43176032.090000004</v>
      </c>
      <c r="L55" s="143">
        <f>VLOOKUP($C55,'2025'!$C$8:$U$195,VLOOKUP($L$4,Master!$D$9:$G$20,4,FALSE),FALSE)</f>
        <v>23584941.410000004</v>
      </c>
      <c r="M55" s="145">
        <f t="shared" si="10"/>
        <v>0.54625078471401523</v>
      </c>
      <c r="N55" s="145">
        <f t="shared" si="11"/>
        <v>2.9784607450906112E-3</v>
      </c>
      <c r="O55" s="143">
        <f t="shared" si="12"/>
        <v>-19591090.68</v>
      </c>
      <c r="P55" s="146">
        <f t="shared" si="13"/>
        <v>-0.45374921528598477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28713029.860000007</v>
      </c>
      <c r="F56" s="148">
        <f>IFERROR(VLOOKUP($C56,'2025'!$C$8:$U$195,19,FALSE),0)</f>
        <v>23536829.790000003</v>
      </c>
      <c r="G56" s="149">
        <f t="shared" si="6"/>
        <v>0.81972644143657769</v>
      </c>
      <c r="H56" s="150">
        <f t="shared" si="7"/>
        <v>2.9723848948664524E-3</v>
      </c>
      <c r="I56" s="148">
        <f t="shared" si="8"/>
        <v>-5176200.070000004</v>
      </c>
      <c r="J56" s="151">
        <f t="shared" si="9"/>
        <v>-0.18027355856342228</v>
      </c>
      <c r="K56" s="147">
        <f>VLOOKUP($C56,'2025'!$C$205:$U$392,VLOOKUP($L$4,Master!$D$9:$G$20,4,FALSE),FALSE)</f>
        <v>7481349.6600000123</v>
      </c>
      <c r="L56" s="148">
        <f>VLOOKUP($C56,'2025'!$C$8:$U$195,VLOOKUP($L$4,Master!$D$9:$G$20,4,FALSE),FALSE)</f>
        <v>2480577.5899999985</v>
      </c>
      <c r="M56" s="150">
        <f t="shared" si="10"/>
        <v>0.33156819327169296</v>
      </c>
      <c r="N56" s="150">
        <f t="shared" si="11"/>
        <v>3.132635713834689E-4</v>
      </c>
      <c r="O56" s="148">
        <f t="shared" si="12"/>
        <v>-5000772.0700000133</v>
      </c>
      <c r="P56" s="151">
        <f t="shared" si="13"/>
        <v>-0.66843180672830693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28713029.860000007</v>
      </c>
      <c r="F57" s="153">
        <f>IFERROR(VLOOKUP($C57,'2025'!$C$8:$U$195,19,FALSE),0)</f>
        <v>23536829.790000003</v>
      </c>
      <c r="G57" s="154">
        <f t="shared" si="6"/>
        <v>0.81972644143657769</v>
      </c>
      <c r="H57" s="155">
        <f t="shared" si="7"/>
        <v>2.9723848948664524E-3</v>
      </c>
      <c r="I57" s="156">
        <f t="shared" si="8"/>
        <v>-5176200.070000004</v>
      </c>
      <c r="J57" s="157">
        <f t="shared" si="9"/>
        <v>-0.18027355856342228</v>
      </c>
      <c r="K57" s="163">
        <f>VLOOKUP($C57,'2025'!$C$205:$U$392,VLOOKUP($L$4,Master!$D$9:$G$20,4,FALSE),FALSE)</f>
        <v>7481349.6600000123</v>
      </c>
      <c r="L57" s="164">
        <f>VLOOKUP($C57,'2025'!$C$8:$U$195,VLOOKUP($L$4,Master!$D$9:$G$20,4,FALSE),FALSE)</f>
        <v>2480577.5899999985</v>
      </c>
      <c r="M57" s="155">
        <f t="shared" si="10"/>
        <v>0.33156819327169296</v>
      </c>
      <c r="N57" s="155">
        <f t="shared" si="11"/>
        <v>3.132635713834689E-4</v>
      </c>
      <c r="O57" s="156">
        <f t="shared" si="12"/>
        <v>-5000772.0700000133</v>
      </c>
      <c r="P57" s="157">
        <f t="shared" si="13"/>
        <v>-0.66843180672830693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26455862.040000003</v>
      </c>
      <c r="F59" s="148">
        <f>IFERROR(VLOOKUP($C59,'2025'!$C$8:$U$195,19,FALSE),0)</f>
        <v>24765338.409999996</v>
      </c>
      <c r="G59" s="149">
        <f t="shared" si="6"/>
        <v>0.93610022506754775</v>
      </c>
      <c r="H59" s="150">
        <f t="shared" si="7"/>
        <v>3.1275290029677333E-3</v>
      </c>
      <c r="I59" s="148">
        <f t="shared" si="8"/>
        <v>-1690523.6300000064</v>
      </c>
      <c r="J59" s="151">
        <f t="shared" si="9"/>
        <v>-6.3899774932452219E-2</v>
      </c>
      <c r="K59" s="147">
        <f>VLOOKUP($C59,'2025'!$C$205:$U$392,VLOOKUP($L$4,Master!$D$9:$G$20,4,FALSE),FALSE)</f>
        <v>6908458.2200000016</v>
      </c>
      <c r="L59" s="148">
        <f>VLOOKUP($C59,'2025'!$C$8:$U$195,VLOOKUP($L$4,Master!$D$9:$G$20,4,FALSE),FALSE)</f>
        <v>5731940.2000000002</v>
      </c>
      <c r="M59" s="150">
        <f t="shared" si="10"/>
        <v>0.82969890205111474</v>
      </c>
      <c r="N59" s="150">
        <f t="shared" si="11"/>
        <v>7.2386691923975505E-4</v>
      </c>
      <c r="O59" s="148">
        <f t="shared" si="12"/>
        <v>-1176518.0200000014</v>
      </c>
      <c r="P59" s="151">
        <f t="shared" si="13"/>
        <v>-0.17030109794888521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25747415.099999998</v>
      </c>
      <c r="F60" s="153">
        <f>IFERROR(VLOOKUP($C60,'2025'!$C$8:$U$195,19,FALSE),0)</f>
        <v>24430936.729999997</v>
      </c>
      <c r="G60" s="154">
        <f t="shared" si="6"/>
        <v>0.9488694936991946</v>
      </c>
      <c r="H60" s="155">
        <f t="shared" si="7"/>
        <v>3.0852985704363195E-3</v>
      </c>
      <c r="I60" s="156">
        <f t="shared" si="8"/>
        <v>-1316478.370000001</v>
      </c>
      <c r="J60" s="157">
        <f t="shared" si="9"/>
        <v>-5.1130506300805366E-2</v>
      </c>
      <c r="K60" s="163">
        <f>VLOOKUP($C60,'2025'!$C$205:$U$392,VLOOKUP($L$4,Master!$D$9:$G$20,4,FALSE),FALSE)</f>
        <v>6651492.870000002</v>
      </c>
      <c r="L60" s="164">
        <f>VLOOKUP($C60,'2025'!$C$8:$U$195,VLOOKUP($L$4,Master!$D$9:$G$20,4,FALSE),FALSE)</f>
        <v>5645599.6800000006</v>
      </c>
      <c r="M60" s="155">
        <f t="shared" si="10"/>
        <v>0.84877181564204229</v>
      </c>
      <c r="N60" s="155">
        <f t="shared" si="11"/>
        <v>7.129632733472249E-4</v>
      </c>
      <c r="O60" s="156">
        <f t="shared" si="12"/>
        <v>-1005893.1900000013</v>
      </c>
      <c r="P60" s="157">
        <f t="shared" si="13"/>
        <v>-0.15122818435795768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190031.15</v>
      </c>
      <c r="F61" s="153">
        <f>IFERROR(VLOOKUP($C61,'2025'!$C$8:$U$195,19,FALSE),0)</f>
        <v>129497.33000000002</v>
      </c>
      <c r="G61" s="154">
        <f t="shared" si="6"/>
        <v>0.68145317228254432</v>
      </c>
      <c r="H61" s="155">
        <f t="shared" si="7"/>
        <v>1.635377028477616E-5</v>
      </c>
      <c r="I61" s="156">
        <f t="shared" si="8"/>
        <v>-60533.819999999978</v>
      </c>
      <c r="J61" s="157">
        <f t="shared" si="9"/>
        <v>-0.31854682771745568</v>
      </c>
      <c r="K61" s="163">
        <f>VLOOKUP($C61,'2025'!$C$205:$U$392,VLOOKUP($L$4,Master!$D$9:$G$20,4,FALSE),FALSE)</f>
        <v>43604.959999999992</v>
      </c>
      <c r="L61" s="164">
        <f>VLOOKUP($C61,'2025'!$C$8:$U$195,VLOOKUP($L$4,Master!$D$9:$G$20,4,FALSE),FALSE)</f>
        <v>21887.5</v>
      </c>
      <c r="M61" s="155">
        <f t="shared" si="10"/>
        <v>0.50194977819037112</v>
      </c>
      <c r="N61" s="155">
        <f t="shared" si="11"/>
        <v>2.764096735492833E-6</v>
      </c>
      <c r="O61" s="156">
        <f t="shared" si="12"/>
        <v>-21717.459999999992</v>
      </c>
      <c r="P61" s="157">
        <f t="shared" si="13"/>
        <v>-0.49805022180962888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518415.79000000004</v>
      </c>
      <c r="F62" s="153">
        <f>IFERROR(VLOOKUP($C62,'2025'!$C$8:$U$195,19,FALSE),0)</f>
        <v>204904.35000000003</v>
      </c>
      <c r="G62" s="154">
        <f t="shared" si="6"/>
        <v>0.39525098184220048</v>
      </c>
      <c r="H62" s="155">
        <f t="shared" si="7"/>
        <v>2.5876662246637626E-5</v>
      </c>
      <c r="I62" s="156">
        <f t="shared" si="8"/>
        <v>-313511.44</v>
      </c>
      <c r="J62" s="157">
        <f t="shared" si="9"/>
        <v>-0.60474901815779947</v>
      </c>
      <c r="K62" s="163">
        <f>VLOOKUP($C62,'2025'!$C$205:$U$392,VLOOKUP($L$4,Master!$D$9:$G$20,4,FALSE),FALSE)</f>
        <v>213360.39</v>
      </c>
      <c r="L62" s="164">
        <f>VLOOKUP($C62,'2025'!$C$8:$U$195,VLOOKUP($L$4,Master!$D$9:$G$20,4,FALSE),FALSE)</f>
        <v>64453.020000000004</v>
      </c>
      <c r="M62" s="155">
        <f t="shared" si="10"/>
        <v>0.30208521834816671</v>
      </c>
      <c r="N62" s="155">
        <f t="shared" si="11"/>
        <v>8.1395491570373178E-6</v>
      </c>
      <c r="O62" s="156">
        <f t="shared" si="12"/>
        <v>-148907.37</v>
      </c>
      <c r="P62" s="157">
        <f t="shared" si="13"/>
        <v>-0.69791478165183329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319914.48</v>
      </c>
      <c r="F63" s="148">
        <f>IFERROR(VLOOKUP($C63,'2025'!$C$8:$U$195,19,FALSE),0)</f>
        <v>148083.26</v>
      </c>
      <c r="G63" s="149">
        <f t="shared" si="6"/>
        <v>0.46288389322046325</v>
      </c>
      <c r="H63" s="150">
        <f t="shared" si="7"/>
        <v>1.8700923154637874E-5</v>
      </c>
      <c r="I63" s="148">
        <f t="shared" si="8"/>
        <v>-171831.21999999997</v>
      </c>
      <c r="J63" s="151">
        <f t="shared" si="9"/>
        <v>-0.53711610677953681</v>
      </c>
      <c r="K63" s="147">
        <f>VLOOKUP($C63,'2025'!$C$205:$U$392,VLOOKUP($L$4,Master!$D$9:$G$20,4,FALSE),FALSE)</f>
        <v>99589.439999999988</v>
      </c>
      <c r="L63" s="148">
        <f>VLOOKUP($C63,'2025'!$C$8:$U$195,VLOOKUP($L$4,Master!$D$9:$G$20,4,FALSE),FALSE)</f>
        <v>24681.93</v>
      </c>
      <c r="M63" s="150">
        <f t="shared" si="10"/>
        <v>0.24783681884344366</v>
      </c>
      <c r="N63" s="150">
        <f t="shared" si="11"/>
        <v>3.1169956431142261E-6</v>
      </c>
      <c r="O63" s="148">
        <f t="shared" si="12"/>
        <v>-74907.50999999998</v>
      </c>
      <c r="P63" s="151">
        <f t="shared" si="13"/>
        <v>-0.75216318115655623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319914.48</v>
      </c>
      <c r="F65" s="153">
        <f>IFERROR(VLOOKUP($C65,'2025'!$C$8:$U$195,19,FALSE),0)</f>
        <v>148083.26</v>
      </c>
      <c r="G65" s="154">
        <f t="shared" si="6"/>
        <v>0.46288389322046325</v>
      </c>
      <c r="H65" s="155">
        <f t="shared" si="7"/>
        <v>1.8700923154637874E-5</v>
      </c>
      <c r="I65" s="156">
        <f t="shared" si="8"/>
        <v>-171831.21999999997</v>
      </c>
      <c r="J65" s="157">
        <f t="shared" si="9"/>
        <v>-0.53711610677953681</v>
      </c>
      <c r="K65" s="163">
        <f>VLOOKUP($C65,'2025'!$C$205:$U$392,VLOOKUP($L$4,Master!$D$9:$G$20,4,FALSE),FALSE)</f>
        <v>99589.439999999988</v>
      </c>
      <c r="L65" s="164">
        <f>VLOOKUP($C65,'2025'!$C$8:$U$195,VLOOKUP($L$4,Master!$D$9:$G$20,4,FALSE),FALSE)</f>
        <v>24681.93</v>
      </c>
      <c r="M65" s="155">
        <f t="shared" si="10"/>
        <v>0.24783681884344366</v>
      </c>
      <c r="N65" s="155">
        <f t="shared" si="11"/>
        <v>3.1169956431142261E-6</v>
      </c>
      <c r="O65" s="156">
        <f t="shared" si="12"/>
        <v>-74907.50999999998</v>
      </c>
      <c r="P65" s="157">
        <f t="shared" si="13"/>
        <v>-0.75216318115655623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1547036.8800000004</v>
      </c>
      <c r="F70" s="148">
        <f>IFERROR(VLOOKUP($C70,'2025'!$C$8:$U$195,19,FALSE),0)</f>
        <v>1351362.4500000004</v>
      </c>
      <c r="G70" s="149">
        <f t="shared" si="6"/>
        <v>0.8735166352336734</v>
      </c>
      <c r="H70" s="150">
        <f t="shared" si="7"/>
        <v>1.7065889372987314E-4</v>
      </c>
      <c r="I70" s="148">
        <f t="shared" si="8"/>
        <v>-195674.42999999993</v>
      </c>
      <c r="J70" s="151">
        <f t="shared" si="9"/>
        <v>-0.12648336476632663</v>
      </c>
      <c r="K70" s="147">
        <f>VLOOKUP($C70,'2025'!$C$205:$U$392,VLOOKUP($L$4,Master!$D$9:$G$20,4,FALSE),FALSE)</f>
        <v>286043.50000000012</v>
      </c>
      <c r="L70" s="148">
        <f>VLOOKUP($C70,'2025'!$C$8:$U$195,VLOOKUP($L$4,Master!$D$9:$G$20,4,FALSE),FALSE)</f>
        <v>262065.8</v>
      </c>
      <c r="M70" s="150">
        <f t="shared" si="10"/>
        <v>0.91617463777362496</v>
      </c>
      <c r="N70" s="150">
        <f t="shared" si="11"/>
        <v>3.3095384226810634E-5</v>
      </c>
      <c r="O70" s="148">
        <f t="shared" si="12"/>
        <v>-23977.700000000128</v>
      </c>
      <c r="P70" s="151">
        <f t="shared" si="13"/>
        <v>-8.3825362226375072E-2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1547036.8800000004</v>
      </c>
      <c r="F73" s="153">
        <f>IFERROR(VLOOKUP($C73,'2025'!$C$8:$U$195,19,FALSE),0)</f>
        <v>1351362.4500000004</v>
      </c>
      <c r="G73" s="154">
        <f t="shared" si="6"/>
        <v>0.8735166352336734</v>
      </c>
      <c r="H73" s="155">
        <f t="shared" si="7"/>
        <v>1.7065889372987314E-4</v>
      </c>
      <c r="I73" s="156">
        <f t="shared" si="8"/>
        <v>-195674.42999999993</v>
      </c>
      <c r="J73" s="157">
        <f t="shared" si="9"/>
        <v>-0.12648336476632663</v>
      </c>
      <c r="K73" s="163">
        <f>VLOOKUP($C73,'2025'!$C$205:$U$392,VLOOKUP($L$4,Master!$D$9:$G$20,4,FALSE),FALSE)</f>
        <v>286043.50000000012</v>
      </c>
      <c r="L73" s="164">
        <f>VLOOKUP($C73,'2025'!$C$8:$U$195,VLOOKUP($L$4,Master!$D$9:$G$20,4,FALSE),FALSE)</f>
        <v>262065.8</v>
      </c>
      <c r="M73" s="155">
        <f t="shared" si="10"/>
        <v>0.91617463777362496</v>
      </c>
      <c r="N73" s="155">
        <f t="shared" si="11"/>
        <v>3.3095384226810634E-5</v>
      </c>
      <c r="O73" s="156">
        <f t="shared" si="12"/>
        <v>-23977.700000000128</v>
      </c>
      <c r="P73" s="157">
        <f t="shared" si="13"/>
        <v>-8.3825362226375072E-2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113392140.23999999</v>
      </c>
      <c r="F74" s="148">
        <f>IFERROR(VLOOKUP($C74,'2025'!$C$8:$U$195,19,FALSE),0)</f>
        <v>76359822.219999999</v>
      </c>
      <c r="G74" s="149">
        <f t="shared" ref="G74:G137" si="14">IFERROR(F74/E74,0)</f>
        <v>0.6734137133171727</v>
      </c>
      <c r="H74" s="150">
        <f t="shared" ref="H74:H137" si="15">F74/$D$4</f>
        <v>9.6432180615015472E-3</v>
      </c>
      <c r="I74" s="148">
        <f t="shared" ref="I74:I137" si="16">F74-E74</f>
        <v>-37032318.019999996</v>
      </c>
      <c r="J74" s="151">
        <f t="shared" ref="J74:J137" si="17">IFERROR(I74/E74,0)</f>
        <v>-0.3265862866828273</v>
      </c>
      <c r="K74" s="147">
        <f>VLOOKUP($C74,'2025'!$C$205:$U$392,VLOOKUP($L$4,Master!$D$9:$G$20,4,FALSE),FALSE)</f>
        <v>21425421.039999992</v>
      </c>
      <c r="L74" s="148">
        <f>VLOOKUP($C74,'2025'!$C$8:$U$195,VLOOKUP($L$4,Master!$D$9:$G$20,4,FALSE),FALSE)</f>
        <v>11899656.130000003</v>
      </c>
      <c r="M74" s="150">
        <f t="shared" ref="M74:M137" si="18">IFERROR(L74/K74,0)</f>
        <v>0.55539893978204913</v>
      </c>
      <c r="N74" s="150">
        <f t="shared" ref="N74:N137" si="19">L74/$D$4</f>
        <v>1.502766449453811E-3</v>
      </c>
      <c r="O74" s="148">
        <f t="shared" ref="O74:O137" si="20">L74-K74</f>
        <v>-9525764.909999989</v>
      </c>
      <c r="P74" s="151">
        <f t="shared" ref="P74:P137" si="21">IFERROR(O74/K74,0)</f>
        <v>-0.44460106021795093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97828311.170000002</v>
      </c>
      <c r="F75" s="153">
        <f>IFERROR(VLOOKUP($C75,'2025'!$C$8:$U$195,19,FALSE),0)</f>
        <v>61682540.719999991</v>
      </c>
      <c r="G75" s="154">
        <f t="shared" si="14"/>
        <v>0.63051830275197007</v>
      </c>
      <c r="H75" s="155">
        <f t="shared" si="15"/>
        <v>7.7896749030750764E-3</v>
      </c>
      <c r="I75" s="156">
        <f t="shared" si="16"/>
        <v>-36145770.45000001</v>
      </c>
      <c r="J75" s="157">
        <f t="shared" si="17"/>
        <v>-0.36948169724802998</v>
      </c>
      <c r="K75" s="163">
        <f>VLOOKUP($C75,'2025'!$C$205:$U$392,VLOOKUP($L$4,Master!$D$9:$G$20,4,FALSE),FALSE)</f>
        <v>17229138.359999988</v>
      </c>
      <c r="L75" s="164">
        <f>VLOOKUP($C75,'2025'!$C$8:$U$195,VLOOKUP($L$4,Master!$D$9:$G$20,4,FALSE),FALSE)</f>
        <v>8475598.9700000007</v>
      </c>
      <c r="M75" s="155">
        <f t="shared" si="18"/>
        <v>0.4919340011615071</v>
      </c>
      <c r="N75" s="155">
        <f t="shared" si="19"/>
        <v>1.0703541036812527E-3</v>
      </c>
      <c r="O75" s="156">
        <f t="shared" si="20"/>
        <v>-8753539.3899999876</v>
      </c>
      <c r="P75" s="157">
        <f t="shared" si="21"/>
        <v>-0.5080659988384929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1937064.19</v>
      </c>
      <c r="F76" s="153">
        <f>IFERROR(VLOOKUP($C76,'2025'!$C$8:$U$195,19,FALSE),0)</f>
        <v>2401502.3200000003</v>
      </c>
      <c r="G76" s="154">
        <f t="shared" si="14"/>
        <v>1.2397639336877113</v>
      </c>
      <c r="H76" s="155">
        <f t="shared" si="15"/>
        <v>3.0327742880596075E-4</v>
      </c>
      <c r="I76" s="156">
        <f t="shared" si="16"/>
        <v>464438.13000000035</v>
      </c>
      <c r="J76" s="157">
        <f t="shared" si="17"/>
        <v>0.23976393368771137</v>
      </c>
      <c r="K76" s="163">
        <f>VLOOKUP($C76,'2025'!$C$205:$U$392,VLOOKUP($L$4,Master!$D$9:$G$20,4,FALSE),FALSE)</f>
        <v>598312.51000000013</v>
      </c>
      <c r="L76" s="164">
        <f>VLOOKUP($C76,'2025'!$C$8:$U$195,VLOOKUP($L$4,Master!$D$9:$G$20,4,FALSE),FALSE)</f>
        <v>1055433.4500000002</v>
      </c>
      <c r="M76" s="155">
        <f t="shared" si="18"/>
        <v>1.7640170184641466</v>
      </c>
      <c r="N76" s="155">
        <f t="shared" si="19"/>
        <v>1.332870430005683E-4</v>
      </c>
      <c r="O76" s="156">
        <f t="shared" si="20"/>
        <v>457120.94000000006</v>
      </c>
      <c r="P76" s="157">
        <f t="shared" si="21"/>
        <v>0.76401701846414671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13159889.360000001</v>
      </c>
      <c r="F77" s="153">
        <f>IFERROR(VLOOKUP($C77,'2025'!$C$8:$U$195,19,FALSE),0)</f>
        <v>12082819.750000002</v>
      </c>
      <c r="G77" s="154">
        <f t="shared" si="14"/>
        <v>0.91815511661718108</v>
      </c>
      <c r="H77" s="155">
        <f t="shared" si="15"/>
        <v>1.5258975500410433E-3</v>
      </c>
      <c r="I77" s="156">
        <f t="shared" si="16"/>
        <v>-1077069.6099999994</v>
      </c>
      <c r="J77" s="157">
        <f t="shared" si="17"/>
        <v>-8.1844883382818909E-2</v>
      </c>
      <c r="K77" s="163">
        <f>VLOOKUP($C77,'2025'!$C$205:$U$392,VLOOKUP($L$4,Master!$D$9:$G$20,4,FALSE),FALSE)</f>
        <v>3523314.810000001</v>
      </c>
      <c r="L77" s="164">
        <f>VLOOKUP($C77,'2025'!$C$8:$U$195,VLOOKUP($L$4,Master!$D$9:$G$20,4,FALSE),FALSE)</f>
        <v>2354736.4700000002</v>
      </c>
      <c r="M77" s="155">
        <f t="shared" si="18"/>
        <v>0.66832985327246408</v>
      </c>
      <c r="N77" s="155">
        <f t="shared" si="19"/>
        <v>2.9737153122434809E-4</v>
      </c>
      <c r="O77" s="156">
        <f t="shared" si="20"/>
        <v>-1168578.3400000008</v>
      </c>
      <c r="P77" s="157">
        <f t="shared" si="21"/>
        <v>-0.33167014672753597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466875.51999999996</v>
      </c>
      <c r="F78" s="153">
        <f>IFERROR(VLOOKUP($C78,'2025'!$C$8:$U$195,19,FALSE),0)</f>
        <v>192959.42999999996</v>
      </c>
      <c r="G78" s="154">
        <f t="shared" si="14"/>
        <v>0.41329952360749173</v>
      </c>
      <c r="H78" s="155">
        <f t="shared" si="15"/>
        <v>2.4368179579465804E-5</v>
      </c>
      <c r="I78" s="156">
        <f t="shared" si="16"/>
        <v>-273916.08999999997</v>
      </c>
      <c r="J78" s="157">
        <f t="shared" si="17"/>
        <v>-0.58670047639250822</v>
      </c>
      <c r="K78" s="163">
        <f>VLOOKUP($C78,'2025'!$C$205:$U$392,VLOOKUP($L$4,Master!$D$9:$G$20,4,FALSE),FALSE)</f>
        <v>74655.360000000001</v>
      </c>
      <c r="L78" s="164">
        <f>VLOOKUP($C78,'2025'!$C$8:$U$195,VLOOKUP($L$4,Master!$D$9:$G$20,4,FALSE),FALSE)</f>
        <v>13887.24</v>
      </c>
      <c r="M78" s="155">
        <f t="shared" si="18"/>
        <v>0.18601798986703699</v>
      </c>
      <c r="N78" s="155">
        <f t="shared" si="19"/>
        <v>1.7537715476415987E-6</v>
      </c>
      <c r="O78" s="156">
        <f t="shared" si="20"/>
        <v>-60768.12</v>
      </c>
      <c r="P78" s="157">
        <f t="shared" si="21"/>
        <v>-0.81398201013296301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13295466.68</v>
      </c>
      <c r="F80" s="148">
        <f>IFERROR(VLOOKUP($C80,'2025'!$C$8:$U$195,19,FALSE),0)</f>
        <v>11599333.310000001</v>
      </c>
      <c r="G80" s="149">
        <f t="shared" si="14"/>
        <v>0.87242769202291748</v>
      </c>
      <c r="H80" s="150">
        <f t="shared" si="15"/>
        <v>1.4648397183810065E-3</v>
      </c>
      <c r="I80" s="148">
        <f t="shared" si="16"/>
        <v>-1696133.3699999992</v>
      </c>
      <c r="J80" s="151">
        <f t="shared" si="17"/>
        <v>-0.12757230797708255</v>
      </c>
      <c r="K80" s="147">
        <f>VLOOKUP($C80,'2025'!$C$205:$U$392,VLOOKUP($L$4,Master!$D$9:$G$20,4,FALSE),FALSE)</f>
        <v>1696133.33</v>
      </c>
      <c r="L80" s="148">
        <f>VLOOKUP($C80,'2025'!$C$8:$U$195,VLOOKUP($L$4,Master!$D$9:$G$20,4,FALSE),FALSE)</f>
        <v>0</v>
      </c>
      <c r="M80" s="150">
        <f t="shared" si="18"/>
        <v>0</v>
      </c>
      <c r="N80" s="150">
        <f t="shared" si="19"/>
        <v>0</v>
      </c>
      <c r="O80" s="148">
        <f t="shared" si="20"/>
        <v>-1696133.33</v>
      </c>
      <c r="P80" s="151">
        <f t="shared" si="21"/>
        <v>-1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13295466.68</v>
      </c>
      <c r="F81" s="153">
        <f>IFERROR(VLOOKUP($C81,'2025'!$C$8:$U$195,19,FALSE),0)</f>
        <v>11599333.310000001</v>
      </c>
      <c r="G81" s="154">
        <f t="shared" si="14"/>
        <v>0.87242769202291748</v>
      </c>
      <c r="H81" s="155">
        <f t="shared" si="15"/>
        <v>1.4648397183810065E-3</v>
      </c>
      <c r="I81" s="156">
        <f t="shared" si="16"/>
        <v>-1696133.3699999992</v>
      </c>
      <c r="J81" s="157">
        <f t="shared" si="17"/>
        <v>-0.12757230797708255</v>
      </c>
      <c r="K81" s="163">
        <f>VLOOKUP($C81,'2025'!$C$205:$U$392,VLOOKUP($L$4,Master!$D$9:$G$20,4,FALSE),FALSE)</f>
        <v>1696133.33</v>
      </c>
      <c r="L81" s="164">
        <f>VLOOKUP($C81,'2025'!$C$8:$U$195,VLOOKUP($L$4,Master!$D$9:$G$20,4,FALSE),FALSE)</f>
        <v>0</v>
      </c>
      <c r="M81" s="155">
        <f t="shared" si="18"/>
        <v>0</v>
      </c>
      <c r="N81" s="155">
        <f t="shared" si="19"/>
        <v>0</v>
      </c>
      <c r="O81" s="156">
        <f t="shared" si="20"/>
        <v>-1696133.33</v>
      </c>
      <c r="P81" s="157">
        <f t="shared" si="21"/>
        <v>-1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12967803.720000003</v>
      </c>
      <c r="F82" s="148">
        <f>IFERROR(VLOOKUP($C82,'2025'!$C$8:$U$195,19,FALSE),0)</f>
        <v>11286386.500000002</v>
      </c>
      <c r="G82" s="149">
        <f t="shared" si="14"/>
        <v>0.87033909085107586</v>
      </c>
      <c r="H82" s="150">
        <f t="shared" si="15"/>
        <v>1.425318747237482E-3</v>
      </c>
      <c r="I82" s="148">
        <f t="shared" si="16"/>
        <v>-1681417.2200000007</v>
      </c>
      <c r="J82" s="151">
        <f t="shared" si="17"/>
        <v>-0.12966090914892414</v>
      </c>
      <c r="K82" s="147">
        <f>VLOOKUP($C82,'2025'!$C$205:$U$392,VLOOKUP($L$4,Master!$D$9:$G$20,4,FALSE),FALSE)</f>
        <v>4135100.4300000034</v>
      </c>
      <c r="L82" s="148">
        <f>VLOOKUP($C82,'2025'!$C$8:$U$195,VLOOKUP($L$4,Master!$D$9:$G$20,4,FALSE),FALSE)</f>
        <v>2496443.9700000002</v>
      </c>
      <c r="M82" s="150">
        <f t="shared" si="18"/>
        <v>0.60372027530175321</v>
      </c>
      <c r="N82" s="150">
        <f t="shared" si="19"/>
        <v>3.1526728168213681E-4</v>
      </c>
      <c r="O82" s="148">
        <f t="shared" si="20"/>
        <v>-1638656.4600000032</v>
      </c>
      <c r="P82" s="151">
        <f t="shared" si="21"/>
        <v>-0.39627972469824679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7999157.2700000033</v>
      </c>
      <c r="F85" s="153">
        <f>IFERROR(VLOOKUP($C85,'2025'!$C$8:$U$195,19,FALSE),0)</f>
        <v>6690681.0200000005</v>
      </c>
      <c r="G85" s="154">
        <f t="shared" si="14"/>
        <v>0.8364232373693532</v>
      </c>
      <c r="H85" s="155">
        <f t="shared" si="15"/>
        <v>8.4494298415103877E-4</v>
      </c>
      <c r="I85" s="156">
        <f t="shared" si="16"/>
        <v>-1308476.2500000028</v>
      </c>
      <c r="J85" s="157">
        <f t="shared" si="17"/>
        <v>-0.16357676263064674</v>
      </c>
      <c r="K85" s="163">
        <f>VLOOKUP($C85,'2025'!$C$205:$U$392,VLOOKUP($L$4,Master!$D$9:$G$20,4,FALSE),FALSE)</f>
        <v>3360918.7300000037</v>
      </c>
      <c r="L85" s="164">
        <f>VLOOKUP($C85,'2025'!$C$8:$U$195,VLOOKUP($L$4,Master!$D$9:$G$20,4,FALSE),FALSE)</f>
        <v>2056016.59</v>
      </c>
      <c r="M85" s="155">
        <f t="shared" si="18"/>
        <v>0.61174242972545723</v>
      </c>
      <c r="N85" s="155">
        <f t="shared" si="19"/>
        <v>2.5964722990465369E-4</v>
      </c>
      <c r="O85" s="156">
        <f t="shared" si="20"/>
        <v>-1304902.1400000036</v>
      </c>
      <c r="P85" s="157">
        <f t="shared" si="21"/>
        <v>-0.38825757027454283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4968646.45</v>
      </c>
      <c r="F86" s="153">
        <f>IFERROR(VLOOKUP($C86,'2025'!$C$8:$U$195,19,FALSE),0)</f>
        <v>4595705.4800000004</v>
      </c>
      <c r="G86" s="154">
        <f t="shared" si="14"/>
        <v>0.92494113361597707</v>
      </c>
      <c r="H86" s="155">
        <f t="shared" si="15"/>
        <v>5.8037576308644315E-4</v>
      </c>
      <c r="I86" s="156">
        <f t="shared" si="16"/>
        <v>-372940.96999999974</v>
      </c>
      <c r="J86" s="157">
        <f t="shared" si="17"/>
        <v>-7.5058866384022899E-2</v>
      </c>
      <c r="K86" s="163">
        <f>VLOOKUP($C86,'2025'!$C$205:$U$392,VLOOKUP($L$4,Master!$D$9:$G$20,4,FALSE),FALSE)</f>
        <v>774181.69999999984</v>
      </c>
      <c r="L86" s="164">
        <f>VLOOKUP($C86,'2025'!$C$8:$U$195,VLOOKUP($L$4,Master!$D$9:$G$20,4,FALSE),FALSE)</f>
        <v>440427.37999999995</v>
      </c>
      <c r="M86" s="155">
        <f t="shared" si="18"/>
        <v>0.56889407228303124</v>
      </c>
      <c r="N86" s="155">
        <f t="shared" si="19"/>
        <v>5.5620051777483105E-5</v>
      </c>
      <c r="O86" s="156">
        <f t="shared" si="20"/>
        <v>-333754.31999999989</v>
      </c>
      <c r="P86" s="157">
        <f t="shared" si="21"/>
        <v>-0.43110592771696871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4908395.6500000004</v>
      </c>
      <c r="F87" s="148">
        <f>IFERROR(VLOOKUP($C87,'2025'!$C$8:$U$195,19,FALSE),0)</f>
        <v>4282949.8800000008</v>
      </c>
      <c r="G87" s="149">
        <f t="shared" si="14"/>
        <v>0.87257633357245779</v>
      </c>
      <c r="H87" s="150">
        <f t="shared" si="15"/>
        <v>5.4087893919302907E-4</v>
      </c>
      <c r="I87" s="148">
        <f t="shared" si="16"/>
        <v>-625445.76999999955</v>
      </c>
      <c r="J87" s="151">
        <f t="shared" si="17"/>
        <v>-0.12742366642754227</v>
      </c>
      <c r="K87" s="147">
        <f>VLOOKUP($C87,'2025'!$C$205:$U$392,VLOOKUP($L$4,Master!$D$9:$G$20,4,FALSE),FALSE)</f>
        <v>917053.00999999989</v>
      </c>
      <c r="L87" s="148">
        <f>VLOOKUP($C87,'2025'!$C$8:$U$195,VLOOKUP($L$4,Master!$D$9:$G$20,4,FALSE),FALSE)</f>
        <v>529398.94000000006</v>
      </c>
      <c r="M87" s="150">
        <f t="shared" si="18"/>
        <v>0.57728281160104378</v>
      </c>
      <c r="N87" s="150">
        <f t="shared" si="19"/>
        <v>6.6855962619182929E-5</v>
      </c>
      <c r="O87" s="148">
        <f t="shared" si="20"/>
        <v>-387654.06999999983</v>
      </c>
      <c r="P87" s="151">
        <f t="shared" si="21"/>
        <v>-0.42271718839895622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4529019.01</v>
      </c>
      <c r="F89" s="153">
        <f>IFERROR(VLOOKUP($C89,'2025'!$C$8:$U$195,19,FALSE),0)</f>
        <v>3926914.93</v>
      </c>
      <c r="G89" s="154">
        <f t="shared" si="14"/>
        <v>0.86705640257403127</v>
      </c>
      <c r="H89" s="155">
        <f t="shared" si="15"/>
        <v>4.9591651575424639E-4</v>
      </c>
      <c r="I89" s="156">
        <f t="shared" si="16"/>
        <v>-602104.07999999961</v>
      </c>
      <c r="J89" s="157">
        <f t="shared" si="17"/>
        <v>-0.13294359742596878</v>
      </c>
      <c r="K89" s="163">
        <f>VLOOKUP($C89,'2025'!$C$205:$U$392,VLOOKUP($L$4,Master!$D$9:$G$20,4,FALSE),FALSE)</f>
        <v>861099.85999999987</v>
      </c>
      <c r="L89" s="164">
        <f>VLOOKUP($C89,'2025'!$C$8:$U$195,VLOOKUP($L$4,Master!$D$9:$G$20,4,FALSE),FALSE)</f>
        <v>494223.68000000011</v>
      </c>
      <c r="M89" s="155">
        <f t="shared" si="18"/>
        <v>0.57394467582424202</v>
      </c>
      <c r="N89" s="155">
        <f t="shared" si="19"/>
        <v>6.2413800593546766E-5</v>
      </c>
      <c r="O89" s="156">
        <f t="shared" si="20"/>
        <v>-366876.17999999976</v>
      </c>
      <c r="P89" s="157">
        <f t="shared" si="21"/>
        <v>-0.42605532417575798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379376.64000000001</v>
      </c>
      <c r="F94" s="153">
        <f>IFERROR(VLOOKUP($C94,'2025'!$C$8:$U$195,19,FALSE),0)</f>
        <v>356034.95000000007</v>
      </c>
      <c r="G94" s="154">
        <f t="shared" si="14"/>
        <v>0.93847357075016546</v>
      </c>
      <c r="H94" s="155">
        <f t="shared" si="15"/>
        <v>4.4962423438782607E-5</v>
      </c>
      <c r="I94" s="156">
        <f t="shared" si="16"/>
        <v>-23341.689999999944</v>
      </c>
      <c r="J94" s="157">
        <f t="shared" si="17"/>
        <v>-6.1526429249834529E-2</v>
      </c>
      <c r="K94" s="163">
        <f>VLOOKUP($C94,'2025'!$C$205:$U$392,VLOOKUP($L$4,Master!$D$9:$G$20,4,FALSE),FALSE)</f>
        <v>55953.15</v>
      </c>
      <c r="L94" s="164">
        <f>VLOOKUP($C94,'2025'!$C$8:$U$195,VLOOKUP($L$4,Master!$D$9:$G$20,4,FALSE),FALSE)</f>
        <v>35175.259999999995</v>
      </c>
      <c r="M94" s="155">
        <f t="shared" si="18"/>
        <v>0.62865558060627491</v>
      </c>
      <c r="N94" s="155">
        <f t="shared" si="19"/>
        <v>4.4421620256361677E-6</v>
      </c>
      <c r="O94" s="156">
        <f t="shared" si="20"/>
        <v>-20777.890000000007</v>
      </c>
      <c r="P94" s="157">
        <f t="shared" si="21"/>
        <v>-0.37134441939372503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9651947.6300000008</v>
      </c>
      <c r="F95" s="148">
        <f>IFERROR(VLOOKUP($C95,'2025'!$C$8:$U$195,19,FALSE),0)</f>
        <v>8542369.0899999999</v>
      </c>
      <c r="G95" s="149">
        <f t="shared" si="14"/>
        <v>0.88504096970530277</v>
      </c>
      <c r="H95" s="150">
        <f t="shared" si="15"/>
        <v>1.0787862713897835E-3</v>
      </c>
      <c r="I95" s="148">
        <f t="shared" si="16"/>
        <v>-1109578.540000001</v>
      </c>
      <c r="J95" s="151">
        <f t="shared" si="17"/>
        <v>-0.1149590302946972</v>
      </c>
      <c r="K95" s="147">
        <f>VLOOKUP($C95,'2025'!$C$205:$U$392,VLOOKUP($L$4,Master!$D$9:$G$20,4,FALSE),FALSE)</f>
        <v>226883.46000000002</v>
      </c>
      <c r="L95" s="148">
        <f>VLOOKUP($C95,'2025'!$C$8:$U$195,VLOOKUP($L$4,Master!$D$9:$G$20,4,FALSE),FALSE)</f>
        <v>160176.85000000003</v>
      </c>
      <c r="M95" s="150">
        <f t="shared" si="18"/>
        <v>0.70598733816912007</v>
      </c>
      <c r="N95" s="150">
        <f t="shared" si="19"/>
        <v>2.0228180842331253E-5</v>
      </c>
      <c r="O95" s="148">
        <f t="shared" si="20"/>
        <v>-66706.609999999986</v>
      </c>
      <c r="P95" s="151">
        <f t="shared" si="21"/>
        <v>-0.29401266183087998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9651947.6300000008</v>
      </c>
      <c r="F96" s="153">
        <f>IFERROR(VLOOKUP($C96,'2025'!$C$8:$U$195,19,FALSE),0)</f>
        <v>8542369.0899999999</v>
      </c>
      <c r="G96" s="154">
        <f t="shared" si="14"/>
        <v>0.88504096970530277</v>
      </c>
      <c r="H96" s="155">
        <f t="shared" si="15"/>
        <v>1.0787862713897835E-3</v>
      </c>
      <c r="I96" s="156">
        <f t="shared" si="16"/>
        <v>-1109578.540000001</v>
      </c>
      <c r="J96" s="157">
        <f t="shared" si="17"/>
        <v>-0.1149590302946972</v>
      </c>
      <c r="K96" s="163">
        <f>VLOOKUP($C96,'2025'!$C$205:$U$392,VLOOKUP($L$4,Master!$D$9:$G$20,4,FALSE),FALSE)</f>
        <v>226883.46000000002</v>
      </c>
      <c r="L96" s="164">
        <f>VLOOKUP($C96,'2025'!$C$8:$U$195,VLOOKUP($L$4,Master!$D$9:$G$20,4,FALSE),FALSE)</f>
        <v>160176.85000000003</v>
      </c>
      <c r="M96" s="155">
        <f t="shared" si="18"/>
        <v>0.70598733816912007</v>
      </c>
      <c r="N96" s="155">
        <f t="shared" si="19"/>
        <v>2.0228180842331253E-5</v>
      </c>
      <c r="O96" s="156">
        <f t="shared" si="20"/>
        <v>-66706.609999999986</v>
      </c>
      <c r="P96" s="157">
        <f t="shared" si="21"/>
        <v>-0.29401266183087998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11546180.040000003</v>
      </c>
      <c r="F97" s="143">
        <f>IFERROR(VLOOKUP($C97,'2025'!$C$8:$U$195,19,FALSE),0)</f>
        <v>11603754.969999999</v>
      </c>
      <c r="G97" s="144">
        <f t="shared" si="14"/>
        <v>1.0049864916189195</v>
      </c>
      <c r="H97" s="145">
        <f t="shared" si="15"/>
        <v>1.4653981145418954E-3</v>
      </c>
      <c r="I97" s="143">
        <f t="shared" si="16"/>
        <v>57574.929999995977</v>
      </c>
      <c r="J97" s="146">
        <f t="shared" si="17"/>
        <v>4.9864916189195302E-3</v>
      </c>
      <c r="K97" s="142">
        <f>VLOOKUP($C97,'2025'!$C$205:$U$392,VLOOKUP($L$4,Master!$D$9:$G$20,4,FALSE),FALSE)</f>
        <v>3182182.3600000013</v>
      </c>
      <c r="L97" s="143">
        <f>VLOOKUP($C97,'2025'!$C$8:$U$195,VLOOKUP($L$4,Master!$D$9:$G$20,4,FALSE),FALSE)</f>
        <v>1670351.35</v>
      </c>
      <c r="M97" s="145">
        <f t="shared" si="18"/>
        <v>0.52490748833137246</v>
      </c>
      <c r="N97" s="145">
        <f t="shared" si="19"/>
        <v>2.1094289953905413E-4</v>
      </c>
      <c r="O97" s="143">
        <f t="shared" si="20"/>
        <v>-1511831.0100000012</v>
      </c>
      <c r="P97" s="146">
        <f t="shared" si="21"/>
        <v>-0.47509251166862748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11546180.040000003</v>
      </c>
      <c r="F108" s="148">
        <f>IFERROR(VLOOKUP($C108,'2025'!$C$8:$U$195,19,FALSE),0)</f>
        <v>11603754.969999999</v>
      </c>
      <c r="G108" s="149">
        <f t="shared" si="14"/>
        <v>1.0049864916189195</v>
      </c>
      <c r="H108" s="150">
        <f t="shared" si="15"/>
        <v>1.4653981145418954E-3</v>
      </c>
      <c r="I108" s="148">
        <f t="shared" si="16"/>
        <v>57574.929999995977</v>
      </c>
      <c r="J108" s="151">
        <f t="shared" si="17"/>
        <v>4.9864916189195302E-3</v>
      </c>
      <c r="K108" s="147">
        <f>VLOOKUP($C108,'2025'!$C$205:$U$392,VLOOKUP($L$4,Master!$D$9:$G$20,4,FALSE),FALSE)</f>
        <v>3182182.3600000013</v>
      </c>
      <c r="L108" s="148">
        <f>VLOOKUP($C108,'2025'!$C$8:$U$195,VLOOKUP($L$4,Master!$D$9:$G$20,4,FALSE),FALSE)</f>
        <v>1670351.35</v>
      </c>
      <c r="M108" s="150">
        <f t="shared" si="18"/>
        <v>0.52490748833137246</v>
      </c>
      <c r="N108" s="150">
        <f t="shared" si="19"/>
        <v>2.1094289953905413E-4</v>
      </c>
      <c r="O108" s="148">
        <f t="shared" si="20"/>
        <v>-1511831.0100000012</v>
      </c>
      <c r="P108" s="151">
        <f t="shared" si="21"/>
        <v>-0.47509251166862748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11546180.040000003</v>
      </c>
      <c r="F109" s="153">
        <f>IFERROR(VLOOKUP($C109,'2025'!$C$8:$U$195,19,FALSE),0)</f>
        <v>11603754.969999999</v>
      </c>
      <c r="G109" s="154">
        <f t="shared" si="14"/>
        <v>1.0049864916189195</v>
      </c>
      <c r="H109" s="155">
        <f t="shared" si="15"/>
        <v>1.4653981145418954E-3</v>
      </c>
      <c r="I109" s="156">
        <f t="shared" si="16"/>
        <v>57574.929999995977</v>
      </c>
      <c r="J109" s="157">
        <f t="shared" si="17"/>
        <v>4.9864916189195302E-3</v>
      </c>
      <c r="K109" s="163">
        <f>VLOOKUP($C109,'2025'!$C$205:$U$392,VLOOKUP($L$4,Master!$D$9:$G$20,4,FALSE),FALSE)</f>
        <v>3182182.3600000013</v>
      </c>
      <c r="L109" s="164">
        <f>VLOOKUP($C109,'2025'!$C$8:$U$195,VLOOKUP($L$4,Master!$D$9:$G$20,4,FALSE),FALSE)</f>
        <v>1670351.35</v>
      </c>
      <c r="M109" s="155">
        <f t="shared" si="18"/>
        <v>0.52490748833137246</v>
      </c>
      <c r="N109" s="155">
        <f t="shared" si="19"/>
        <v>2.1094289953905413E-4</v>
      </c>
      <c r="O109" s="156">
        <f t="shared" si="20"/>
        <v>-1511831.0100000012</v>
      </c>
      <c r="P109" s="157">
        <f t="shared" si="21"/>
        <v>-0.47509251166862748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4217676.32</v>
      </c>
      <c r="F110" s="143">
        <f>IFERROR(VLOOKUP($C110,'2025'!$C$8:$U$195,19,FALSE),0)</f>
        <v>3839562.620000001</v>
      </c>
      <c r="G110" s="144">
        <f t="shared" si="14"/>
        <v>0.91035023285049066</v>
      </c>
      <c r="H110" s="145">
        <f t="shared" si="15"/>
        <v>4.8488509439919192E-4</v>
      </c>
      <c r="I110" s="143">
        <f t="shared" si="16"/>
        <v>-378113.69999999925</v>
      </c>
      <c r="J110" s="146">
        <f t="shared" si="17"/>
        <v>-8.9649767149509285E-2</v>
      </c>
      <c r="K110" s="142">
        <f>VLOOKUP($C110,'2025'!$C$205:$U$392,VLOOKUP($L$4,Master!$D$9:$G$20,4,FALSE),FALSE)</f>
        <v>927975.77</v>
      </c>
      <c r="L110" s="143">
        <f>VLOOKUP($C110,'2025'!$C$8:$U$195,VLOOKUP($L$4,Master!$D$9:$G$20,4,FALSE),FALSE)</f>
        <v>572140.65000000026</v>
      </c>
      <c r="M110" s="145">
        <f t="shared" si="18"/>
        <v>0.61654697083308574</v>
      </c>
      <c r="N110" s="145">
        <f t="shared" si="19"/>
        <v>7.225366546694453E-5</v>
      </c>
      <c r="O110" s="143">
        <f t="shared" si="20"/>
        <v>-355835.11999999976</v>
      </c>
      <c r="P110" s="146">
        <f t="shared" si="21"/>
        <v>-0.38345302916691432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4217676.32</v>
      </c>
      <c r="F121" s="148">
        <f>IFERROR(VLOOKUP($C121,'2025'!$C$8:$U$195,19,FALSE),0)</f>
        <v>3839562.620000001</v>
      </c>
      <c r="G121" s="149">
        <f t="shared" si="14"/>
        <v>0.91035023285049066</v>
      </c>
      <c r="H121" s="150">
        <f t="shared" si="15"/>
        <v>4.8488509439919192E-4</v>
      </c>
      <c r="I121" s="148">
        <f t="shared" si="16"/>
        <v>-378113.69999999925</v>
      </c>
      <c r="J121" s="151">
        <f t="shared" si="17"/>
        <v>-8.9649767149509285E-2</v>
      </c>
      <c r="K121" s="147">
        <f>VLOOKUP($C121,'2025'!$C$205:$U$392,VLOOKUP($L$4,Master!$D$9:$G$20,4,FALSE),FALSE)</f>
        <v>927975.77</v>
      </c>
      <c r="L121" s="148">
        <f>VLOOKUP($C121,'2025'!$C$8:$U$195,VLOOKUP($L$4,Master!$D$9:$G$20,4,FALSE),FALSE)</f>
        <v>572140.65000000026</v>
      </c>
      <c r="M121" s="150">
        <f t="shared" si="18"/>
        <v>0.61654697083308574</v>
      </c>
      <c r="N121" s="150">
        <f t="shared" si="19"/>
        <v>7.225366546694453E-5</v>
      </c>
      <c r="O121" s="148">
        <f t="shared" si="20"/>
        <v>-355835.11999999976</v>
      </c>
      <c r="P121" s="151">
        <f t="shared" si="21"/>
        <v>-0.38345302916691432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4217676.32</v>
      </c>
      <c r="F122" s="153">
        <f>IFERROR(VLOOKUP($C122,'2025'!$C$8:$U$195,19,FALSE),0)</f>
        <v>3839562.620000001</v>
      </c>
      <c r="G122" s="154">
        <f t="shared" si="14"/>
        <v>0.91035023285049066</v>
      </c>
      <c r="H122" s="155">
        <f t="shared" si="15"/>
        <v>4.8488509439919192E-4</v>
      </c>
      <c r="I122" s="156">
        <f t="shared" si="16"/>
        <v>-378113.69999999925</v>
      </c>
      <c r="J122" s="157">
        <f t="shared" si="17"/>
        <v>-8.9649767149509285E-2</v>
      </c>
      <c r="K122" s="163">
        <f>VLOOKUP($C122,'2025'!$C$205:$U$392,VLOOKUP($L$4,Master!$D$9:$G$20,4,FALSE),FALSE)</f>
        <v>927975.77</v>
      </c>
      <c r="L122" s="164">
        <f>VLOOKUP($C122,'2025'!$C$8:$U$195,VLOOKUP($L$4,Master!$D$9:$G$20,4,FALSE),FALSE)</f>
        <v>572140.65000000026</v>
      </c>
      <c r="M122" s="155">
        <f t="shared" si="18"/>
        <v>0.61654697083308574</v>
      </c>
      <c r="N122" s="155">
        <f t="shared" si="19"/>
        <v>7.225366546694453E-5</v>
      </c>
      <c r="O122" s="156">
        <f t="shared" si="20"/>
        <v>-355835.11999999976</v>
      </c>
      <c r="P122" s="157">
        <f t="shared" si="21"/>
        <v>-0.38345302916691432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318470490.19</v>
      </c>
      <c r="F123" s="143">
        <f>IFERROR(VLOOKUP($C123,'2025'!$C$8:$U$195,19,FALSE),0)</f>
        <v>291789247.78999996</v>
      </c>
      <c r="G123" s="144">
        <f t="shared" si="14"/>
        <v>0.91622067594368961</v>
      </c>
      <c r="H123" s="145">
        <f t="shared" si="15"/>
        <v>3.6849055728989069E-2</v>
      </c>
      <c r="I123" s="143">
        <f t="shared" si="16"/>
        <v>-26681242.400000036</v>
      </c>
      <c r="J123" s="146">
        <f t="shared" si="17"/>
        <v>-8.3779324056310417E-2</v>
      </c>
      <c r="K123" s="142">
        <f>VLOOKUP($C123,'2025'!$C$205:$U$392,VLOOKUP($L$4,Master!$D$9:$G$20,4,FALSE),FALSE)</f>
        <v>49894734.750000015</v>
      </c>
      <c r="L123" s="143">
        <f>VLOOKUP($C123,'2025'!$C$8:$U$195,VLOOKUP($L$4,Master!$D$9:$G$20,4,FALSE),FALSE)</f>
        <v>39897898.279999994</v>
      </c>
      <c r="M123" s="145">
        <f t="shared" si="18"/>
        <v>0.79964145475289816</v>
      </c>
      <c r="N123" s="145">
        <f t="shared" si="19"/>
        <v>5.0385676933762703E-3</v>
      </c>
      <c r="O123" s="143">
        <f t="shared" si="20"/>
        <v>-9996836.4700000212</v>
      </c>
      <c r="P123" s="146">
        <f t="shared" si="21"/>
        <v>-0.20035854524710181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306043473.58000004</v>
      </c>
      <c r="F138" s="148">
        <f>IFERROR(VLOOKUP($C138,'2025'!$C$8:$U$195,19,FALSE),0)</f>
        <v>281612135.76999998</v>
      </c>
      <c r="G138" s="149">
        <f t="shared" ref="G138:G196" si="22">IFERROR(F138/E138,0)</f>
        <v>0.92017036820223619</v>
      </c>
      <c r="H138" s="150">
        <f t="shared" ref="H138:H196" si="23">F138/$D$4</f>
        <v>3.5563823422365345E-2</v>
      </c>
      <c r="I138" s="148">
        <f t="shared" ref="I138:I196" si="24">F138-E138</f>
        <v>-24431337.810000062</v>
      </c>
      <c r="J138" s="151">
        <f t="shared" ref="J138:J196" si="25">IFERROR(I138/E138,0)</f>
        <v>-7.9829631797763811E-2</v>
      </c>
      <c r="K138" s="147">
        <f>VLOOKUP($C138,'2025'!$C$205:$U$392,VLOOKUP($L$4,Master!$D$9:$G$20,4,FALSE),FALSE)</f>
        <v>45101727.19000002</v>
      </c>
      <c r="L138" s="148">
        <f>VLOOKUP($C138,'2025'!$C$8:$U$195,VLOOKUP($L$4,Master!$D$9:$G$20,4,FALSE),FALSE)</f>
        <v>37949159.379999995</v>
      </c>
      <c r="M138" s="150">
        <f t="shared" ref="M138:M196" si="26">IFERROR(L138/K138,0)</f>
        <v>0.84141255212093302</v>
      </c>
      <c r="N138" s="150">
        <f t="shared" ref="N138:N196" si="27">L138/$D$4</f>
        <v>4.7924681922081195E-3</v>
      </c>
      <c r="O138" s="148">
        <f t="shared" ref="O138:O196" si="28">L138-K138</f>
        <v>-7152567.8100000247</v>
      </c>
      <c r="P138" s="151">
        <f t="shared" ref="P138:P196" si="29">IFERROR(O138/K138,0)</f>
        <v>-0.15858744787906695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306043473.58000004</v>
      </c>
      <c r="F139" s="153">
        <f>IFERROR(VLOOKUP($C139,'2025'!$C$8:$U$195,19,FALSE),0)</f>
        <v>281612135.76999998</v>
      </c>
      <c r="G139" s="154">
        <f t="shared" si="22"/>
        <v>0.92017036820223619</v>
      </c>
      <c r="H139" s="155">
        <f t="shared" si="23"/>
        <v>3.5563823422365345E-2</v>
      </c>
      <c r="I139" s="156">
        <f t="shared" si="24"/>
        <v>-24431337.810000062</v>
      </c>
      <c r="J139" s="157">
        <f t="shared" si="25"/>
        <v>-7.9829631797763811E-2</v>
      </c>
      <c r="K139" s="163">
        <f>VLOOKUP($C139,'2025'!$C$205:$U$392,VLOOKUP($L$4,Master!$D$9:$G$20,4,FALSE),FALSE)</f>
        <v>45101727.19000002</v>
      </c>
      <c r="L139" s="164">
        <f>VLOOKUP($C139,'2025'!$C$8:$U$195,VLOOKUP($L$4,Master!$D$9:$G$20,4,FALSE),FALSE)</f>
        <v>37949159.379999995</v>
      </c>
      <c r="M139" s="155">
        <f t="shared" si="26"/>
        <v>0.84141255212093302</v>
      </c>
      <c r="N139" s="155">
        <f t="shared" si="27"/>
        <v>4.7924681922081195E-3</v>
      </c>
      <c r="O139" s="156">
        <f t="shared" si="28"/>
        <v>-7152567.8100000247</v>
      </c>
      <c r="P139" s="157">
        <f t="shared" si="29"/>
        <v>-0.15858744787906695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6797763.0499999998</v>
      </c>
      <c r="F140" s="148">
        <f>IFERROR(VLOOKUP($C140,'2025'!$C$8:$U$195,19,FALSE),0)</f>
        <v>5536715.080000001</v>
      </c>
      <c r="G140" s="149">
        <f t="shared" si="22"/>
        <v>0.81449074339241656</v>
      </c>
      <c r="H140" s="150">
        <f t="shared" si="23"/>
        <v>6.9921261350003165E-4</v>
      </c>
      <c r="I140" s="148">
        <f t="shared" si="24"/>
        <v>-1261047.9699999988</v>
      </c>
      <c r="J140" s="151">
        <f t="shared" si="25"/>
        <v>-0.18550925660758341</v>
      </c>
      <c r="K140" s="147">
        <f>VLOOKUP($C140,'2025'!$C$205:$U$392,VLOOKUP($L$4,Master!$D$9:$G$20,4,FALSE),FALSE)</f>
        <v>3465444.4000000004</v>
      </c>
      <c r="L140" s="148">
        <f>VLOOKUP($C140,'2025'!$C$8:$U$195,VLOOKUP($L$4,Master!$D$9:$G$20,4,FALSE),FALSE)</f>
        <v>1589980.82</v>
      </c>
      <c r="M140" s="150">
        <f t="shared" si="26"/>
        <v>0.45881007930757739</v>
      </c>
      <c r="N140" s="150">
        <f t="shared" si="27"/>
        <v>2.0079318305234577E-4</v>
      </c>
      <c r="O140" s="148">
        <f t="shared" si="28"/>
        <v>-1875463.5800000003</v>
      </c>
      <c r="P140" s="151">
        <f t="shared" si="29"/>
        <v>-0.54118992069242267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6797763.0499999998</v>
      </c>
      <c r="F141" s="153">
        <f>IFERROR(VLOOKUP($C141,'2025'!$C$8:$U$195,19,FALSE),0)</f>
        <v>5536715.080000001</v>
      </c>
      <c r="G141" s="154">
        <f t="shared" si="22"/>
        <v>0.81449074339241656</v>
      </c>
      <c r="H141" s="155">
        <f t="shared" si="23"/>
        <v>6.9921261350003165E-4</v>
      </c>
      <c r="I141" s="156">
        <f t="shared" si="24"/>
        <v>-1261047.9699999988</v>
      </c>
      <c r="J141" s="157">
        <f t="shared" si="25"/>
        <v>-0.18550925660758341</v>
      </c>
      <c r="K141" s="163">
        <f>VLOOKUP($C141,'2025'!$C$205:$U$392,VLOOKUP($L$4,Master!$D$9:$G$20,4,FALSE),FALSE)</f>
        <v>3465444.4000000004</v>
      </c>
      <c r="L141" s="164">
        <f>VLOOKUP($C141,'2025'!$C$8:$U$195,VLOOKUP($L$4,Master!$D$9:$G$20,4,FALSE),FALSE)</f>
        <v>1589980.82</v>
      </c>
      <c r="M141" s="155">
        <f t="shared" si="26"/>
        <v>0.45881007930757739</v>
      </c>
      <c r="N141" s="155">
        <f t="shared" si="27"/>
        <v>2.0079318305234577E-4</v>
      </c>
      <c r="O141" s="156">
        <f t="shared" si="28"/>
        <v>-1875463.5800000003</v>
      </c>
      <c r="P141" s="157">
        <f t="shared" si="29"/>
        <v>-0.54118992069242267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5629253.5599999996</v>
      </c>
      <c r="F142" s="148">
        <f>IFERROR(VLOOKUP($C142,'2025'!$C$8:$U$195,19,FALSE),0)</f>
        <v>4640396.9399999995</v>
      </c>
      <c r="G142" s="149">
        <f t="shared" si="22"/>
        <v>0.82433610256490197</v>
      </c>
      <c r="H142" s="150">
        <f t="shared" si="23"/>
        <v>5.8601969312369756E-4</v>
      </c>
      <c r="I142" s="148">
        <f t="shared" si="24"/>
        <v>-988856.62000000011</v>
      </c>
      <c r="J142" s="151">
        <f t="shared" si="25"/>
        <v>-0.17566389743509797</v>
      </c>
      <c r="K142" s="147">
        <f>VLOOKUP($C142,'2025'!$C$205:$U$392,VLOOKUP($L$4,Master!$D$9:$G$20,4,FALSE),FALSE)</f>
        <v>1327563.1599999999</v>
      </c>
      <c r="L142" s="148">
        <f>VLOOKUP($C142,'2025'!$C$8:$U$195,VLOOKUP($L$4,Master!$D$9:$G$20,4,FALSE),FALSE)</f>
        <v>358758.07999999996</v>
      </c>
      <c r="M142" s="150">
        <f t="shared" si="26"/>
        <v>0.27023805029359205</v>
      </c>
      <c r="N142" s="150">
        <f t="shared" si="27"/>
        <v>4.5306318115804758E-5</v>
      </c>
      <c r="O142" s="148">
        <f t="shared" si="28"/>
        <v>-968805.08</v>
      </c>
      <c r="P142" s="151">
        <f t="shared" si="29"/>
        <v>-0.72976194970640795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5629253.5599999996</v>
      </c>
      <c r="F143" s="153">
        <f>IFERROR(VLOOKUP($C143,'2025'!$C$8:$U$195,19,FALSE),0)</f>
        <v>4640396.9399999995</v>
      </c>
      <c r="G143" s="154">
        <f t="shared" si="22"/>
        <v>0.82433610256490197</v>
      </c>
      <c r="H143" s="155">
        <f t="shared" si="23"/>
        <v>5.8601969312369756E-4</v>
      </c>
      <c r="I143" s="156">
        <f t="shared" si="24"/>
        <v>-988856.62000000011</v>
      </c>
      <c r="J143" s="157">
        <f t="shared" si="25"/>
        <v>-0.17566389743509797</v>
      </c>
      <c r="K143" s="163">
        <f>VLOOKUP($C143,'2025'!$C$205:$U$392,VLOOKUP($L$4,Master!$D$9:$G$20,4,FALSE),FALSE)</f>
        <v>1327563.1599999999</v>
      </c>
      <c r="L143" s="164">
        <f>VLOOKUP($C143,'2025'!$C$8:$U$195,VLOOKUP($L$4,Master!$D$9:$G$20,4,FALSE),FALSE)</f>
        <v>358758.07999999996</v>
      </c>
      <c r="M143" s="155">
        <f t="shared" si="26"/>
        <v>0.27023805029359205</v>
      </c>
      <c r="N143" s="155">
        <f t="shared" si="27"/>
        <v>4.5306318115804758E-5</v>
      </c>
      <c r="O143" s="156">
        <f t="shared" si="28"/>
        <v>-968805.08</v>
      </c>
      <c r="P143" s="157">
        <f t="shared" si="29"/>
        <v>-0.72976194970640795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36455236.330000013</v>
      </c>
      <c r="F144" s="143">
        <f>IFERROR(VLOOKUP($C144,'2025'!$C$8:$U$195,19,FALSE),0)</f>
        <v>28415344.760000005</v>
      </c>
      <c r="G144" s="144">
        <f t="shared" si="22"/>
        <v>0.77945852559502515</v>
      </c>
      <c r="H144" s="145">
        <f t="shared" si="23"/>
        <v>3.5884756911031138E-3</v>
      </c>
      <c r="I144" s="143">
        <f t="shared" si="24"/>
        <v>-8039891.5700000077</v>
      </c>
      <c r="J144" s="146">
        <f t="shared" si="25"/>
        <v>-0.22054147440497487</v>
      </c>
      <c r="K144" s="142">
        <f>VLOOKUP($C144,'2025'!$C$205:$U$392,VLOOKUP($L$4,Master!$D$9:$G$20,4,FALSE),FALSE)</f>
        <v>7315249.5700000077</v>
      </c>
      <c r="L144" s="143">
        <f>VLOOKUP($C144,'2025'!$C$8:$U$195,VLOOKUP($L$4,Master!$D$9:$G$20,4,FALSE),FALSE)</f>
        <v>2941427.5899999994</v>
      </c>
      <c r="M144" s="145">
        <f t="shared" si="26"/>
        <v>0.40209531634612383</v>
      </c>
      <c r="N144" s="145">
        <f t="shared" si="27"/>
        <v>3.7146272526362306E-4</v>
      </c>
      <c r="O144" s="143">
        <f t="shared" si="28"/>
        <v>-4373821.9800000079</v>
      </c>
      <c r="P144" s="146">
        <f t="shared" si="29"/>
        <v>-0.59790468365387617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10507412.190000001</v>
      </c>
      <c r="F145" s="148">
        <f>IFERROR(VLOOKUP($C145,'2025'!$C$8:$U$195,19,FALSE),0)</f>
        <v>9945448.0100000016</v>
      </c>
      <c r="G145" s="149">
        <f t="shared" si="22"/>
        <v>0.94651735652525115</v>
      </c>
      <c r="H145" s="150">
        <f t="shared" si="23"/>
        <v>1.2559762593925619E-3</v>
      </c>
      <c r="I145" s="148">
        <f t="shared" si="24"/>
        <v>-561964.1799999997</v>
      </c>
      <c r="J145" s="151">
        <f t="shared" si="25"/>
        <v>-5.3482643474748813E-2</v>
      </c>
      <c r="K145" s="147">
        <f>VLOOKUP($C145,'2025'!$C$205:$U$392,VLOOKUP($L$4,Master!$D$9:$G$20,4,FALSE),FALSE)</f>
        <v>714466</v>
      </c>
      <c r="L145" s="148">
        <f>VLOOKUP($C145,'2025'!$C$8:$U$195,VLOOKUP($L$4,Master!$D$9:$G$20,4,FALSE),FALSE)</f>
        <v>468285.94</v>
      </c>
      <c r="M145" s="150">
        <f t="shared" si="26"/>
        <v>0.65543488423521901</v>
      </c>
      <c r="N145" s="150">
        <f t="shared" si="27"/>
        <v>5.9138213045400015E-5</v>
      </c>
      <c r="O145" s="148">
        <f t="shared" si="28"/>
        <v>-246180.06</v>
      </c>
      <c r="P145" s="151">
        <f t="shared" si="29"/>
        <v>-0.34456511576478099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10507412.190000001</v>
      </c>
      <c r="F146" s="153">
        <f>IFERROR(VLOOKUP($C146,'2025'!$C$8:$U$195,19,FALSE),0)</f>
        <v>9945448.0100000016</v>
      </c>
      <c r="G146" s="154">
        <f t="shared" si="22"/>
        <v>0.94651735652525115</v>
      </c>
      <c r="H146" s="155">
        <f t="shared" si="23"/>
        <v>1.2559762593925619E-3</v>
      </c>
      <c r="I146" s="156">
        <f t="shared" si="24"/>
        <v>-561964.1799999997</v>
      </c>
      <c r="J146" s="157">
        <f t="shared" si="25"/>
        <v>-5.3482643474748813E-2</v>
      </c>
      <c r="K146" s="163">
        <f>VLOOKUP($C146,'2025'!$C$205:$U$392,VLOOKUP($L$4,Master!$D$9:$G$20,4,FALSE),FALSE)</f>
        <v>714466</v>
      </c>
      <c r="L146" s="164">
        <f>VLOOKUP($C146,'2025'!$C$8:$U$195,VLOOKUP($L$4,Master!$D$9:$G$20,4,FALSE),FALSE)</f>
        <v>468285.94</v>
      </c>
      <c r="M146" s="155">
        <f t="shared" si="26"/>
        <v>0.65543488423521901</v>
      </c>
      <c r="N146" s="155">
        <f t="shared" si="27"/>
        <v>5.9138213045400015E-5</v>
      </c>
      <c r="O146" s="156">
        <f t="shared" si="28"/>
        <v>-246180.06</v>
      </c>
      <c r="P146" s="157">
        <f t="shared" si="29"/>
        <v>-0.34456511576478099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14378400.130000008</v>
      </c>
      <c r="F147" s="148">
        <f>IFERROR(VLOOKUP($C147,'2025'!$C$8:$U$195,19,FALSE),0)</f>
        <v>12180129.430000002</v>
      </c>
      <c r="G147" s="149">
        <f t="shared" si="22"/>
        <v>0.84711298335526253</v>
      </c>
      <c r="H147" s="150">
        <f t="shared" si="23"/>
        <v>1.5381864532424071E-3</v>
      </c>
      <c r="I147" s="148">
        <f t="shared" si="24"/>
        <v>-2198270.7000000067</v>
      </c>
      <c r="J147" s="151">
        <f t="shared" si="25"/>
        <v>-0.15288701664473747</v>
      </c>
      <c r="K147" s="147">
        <f>VLOOKUP($C147,'2025'!$C$205:$U$392,VLOOKUP($L$4,Master!$D$9:$G$20,4,FALSE),FALSE)</f>
        <v>3455119.9000000092</v>
      </c>
      <c r="L147" s="148">
        <f>VLOOKUP($C147,'2025'!$C$8:$U$195,VLOOKUP($L$4,Master!$D$9:$G$20,4,FALSE),FALSE)</f>
        <v>1592536.8399999994</v>
      </c>
      <c r="M147" s="150">
        <f t="shared" si="26"/>
        <v>0.46092086124131182</v>
      </c>
      <c r="N147" s="150">
        <f t="shared" si="27"/>
        <v>2.0111597398497183E-4</v>
      </c>
      <c r="O147" s="148">
        <f t="shared" si="28"/>
        <v>-1862583.0600000098</v>
      </c>
      <c r="P147" s="151">
        <f t="shared" si="29"/>
        <v>-0.53907913875868818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14378400.130000008</v>
      </c>
      <c r="F148" s="153">
        <f>IFERROR(VLOOKUP($C148,'2025'!$C$8:$U$195,19,FALSE),0)</f>
        <v>12180129.430000002</v>
      </c>
      <c r="G148" s="154">
        <f t="shared" si="22"/>
        <v>0.84711298335526253</v>
      </c>
      <c r="H148" s="155">
        <f t="shared" si="23"/>
        <v>1.5381864532424071E-3</v>
      </c>
      <c r="I148" s="156">
        <f t="shared" si="24"/>
        <v>-2198270.7000000067</v>
      </c>
      <c r="J148" s="157">
        <f t="shared" si="25"/>
        <v>-0.15288701664473747</v>
      </c>
      <c r="K148" s="163">
        <f>VLOOKUP($C148,'2025'!$C$205:$U$392,VLOOKUP($L$4,Master!$D$9:$G$20,4,FALSE),FALSE)</f>
        <v>3455119.9000000092</v>
      </c>
      <c r="L148" s="164">
        <f>VLOOKUP($C148,'2025'!$C$8:$U$195,VLOOKUP($L$4,Master!$D$9:$G$20,4,FALSE),FALSE)</f>
        <v>1592536.8399999994</v>
      </c>
      <c r="M148" s="155">
        <f t="shared" si="26"/>
        <v>0.46092086124131182</v>
      </c>
      <c r="N148" s="155">
        <f t="shared" si="27"/>
        <v>2.0111597398497183E-4</v>
      </c>
      <c r="O148" s="156">
        <f t="shared" si="28"/>
        <v>-1862583.0600000098</v>
      </c>
      <c r="P148" s="157">
        <f t="shared" si="29"/>
        <v>-0.53907913875868818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605208.05000000016</v>
      </c>
      <c r="F153" s="148">
        <f>IFERROR(VLOOKUP($C153,'2025'!$C$8:$U$195,19,FALSE),0)</f>
        <v>126995.6</v>
      </c>
      <c r="G153" s="149">
        <f t="shared" si="22"/>
        <v>0.20983792267799473</v>
      </c>
      <c r="H153" s="150">
        <f t="shared" si="23"/>
        <v>1.6037835448632949E-5</v>
      </c>
      <c r="I153" s="148">
        <f t="shared" si="24"/>
        <v>-478212.45000000019</v>
      </c>
      <c r="J153" s="151">
        <f t="shared" si="25"/>
        <v>-0.79016207732200527</v>
      </c>
      <c r="K153" s="147">
        <f>VLOOKUP($C153,'2025'!$C$205:$U$392,VLOOKUP($L$4,Master!$D$9:$G$20,4,FALSE),FALSE)</f>
        <v>593982.65000000014</v>
      </c>
      <c r="L153" s="148">
        <f>VLOOKUP($C153,'2025'!$C$8:$U$195,VLOOKUP($L$4,Master!$D$9:$G$20,4,FALSE),FALSE)</f>
        <v>65240.89</v>
      </c>
      <c r="M153" s="150">
        <f t="shared" si="26"/>
        <v>0.10983635633128339</v>
      </c>
      <c r="N153" s="150">
        <f t="shared" si="27"/>
        <v>8.2390465365915259E-6</v>
      </c>
      <c r="O153" s="148">
        <f t="shared" si="28"/>
        <v>-528741.76000000013</v>
      </c>
      <c r="P153" s="151">
        <f t="shared" si="29"/>
        <v>-0.89016364366871659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605208.05000000016</v>
      </c>
      <c r="F154" s="153">
        <f>IFERROR(VLOOKUP($C154,'2025'!$C$8:$U$195,19,FALSE),0)</f>
        <v>126995.6</v>
      </c>
      <c r="G154" s="154">
        <f t="shared" si="22"/>
        <v>0.20983792267799473</v>
      </c>
      <c r="H154" s="155">
        <f t="shared" si="23"/>
        <v>1.6037835448632949E-5</v>
      </c>
      <c r="I154" s="156">
        <f t="shared" si="24"/>
        <v>-478212.45000000019</v>
      </c>
      <c r="J154" s="157">
        <f t="shared" si="25"/>
        <v>-0.79016207732200527</v>
      </c>
      <c r="K154" s="163">
        <f>VLOOKUP($C154,'2025'!$C$205:$U$392,VLOOKUP($L$4,Master!$D$9:$G$20,4,FALSE),FALSE)</f>
        <v>593982.65000000014</v>
      </c>
      <c r="L154" s="164">
        <f>VLOOKUP($C154,'2025'!$C$8:$U$195,VLOOKUP($L$4,Master!$D$9:$G$20,4,FALSE),FALSE)</f>
        <v>65240.89</v>
      </c>
      <c r="M154" s="155">
        <f t="shared" si="26"/>
        <v>0.10983635633128339</v>
      </c>
      <c r="N154" s="155">
        <f t="shared" si="27"/>
        <v>8.2390465365915259E-6</v>
      </c>
      <c r="O154" s="156">
        <f t="shared" si="28"/>
        <v>-528741.76000000013</v>
      </c>
      <c r="P154" s="157">
        <f t="shared" si="29"/>
        <v>-0.89016364366871659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10964215.959999999</v>
      </c>
      <c r="F155" s="148">
        <f>IFERROR(VLOOKUP($C155,'2025'!$C$8:$U$195,19,FALSE),0)</f>
        <v>6162771.7199999997</v>
      </c>
      <c r="G155" s="149">
        <f t="shared" si="22"/>
        <v>0.5620804754743266</v>
      </c>
      <c r="H155" s="150">
        <f t="shared" si="23"/>
        <v>7.782751430195112E-4</v>
      </c>
      <c r="I155" s="148">
        <f t="shared" si="24"/>
        <v>-4801444.2399999993</v>
      </c>
      <c r="J155" s="151">
        <f t="shared" si="25"/>
        <v>-0.4379195245256734</v>
      </c>
      <c r="K155" s="147">
        <f>VLOOKUP($C155,'2025'!$C$205:$U$392,VLOOKUP($L$4,Master!$D$9:$G$20,4,FALSE),FALSE)</f>
        <v>2551681.0199999991</v>
      </c>
      <c r="L155" s="148">
        <f>VLOOKUP($C155,'2025'!$C$8:$U$195,VLOOKUP($L$4,Master!$D$9:$G$20,4,FALSE),FALSE)</f>
        <v>815363.91999999993</v>
      </c>
      <c r="M155" s="150">
        <f t="shared" si="26"/>
        <v>0.31953990863638598</v>
      </c>
      <c r="N155" s="150">
        <f t="shared" si="27"/>
        <v>1.0296949169665972E-4</v>
      </c>
      <c r="O155" s="148">
        <f t="shared" si="28"/>
        <v>-1736317.0999999992</v>
      </c>
      <c r="P155" s="151">
        <f t="shared" si="29"/>
        <v>-0.68046009136361396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10964215.959999999</v>
      </c>
      <c r="F156" s="153">
        <f>IFERROR(VLOOKUP($C156,'2025'!$C$8:$U$195,19,FALSE),0)</f>
        <v>6162771.7199999997</v>
      </c>
      <c r="G156" s="154">
        <f t="shared" si="22"/>
        <v>0.5620804754743266</v>
      </c>
      <c r="H156" s="155">
        <f t="shared" si="23"/>
        <v>7.782751430195112E-4</v>
      </c>
      <c r="I156" s="156">
        <f t="shared" si="24"/>
        <v>-4801444.2399999993</v>
      </c>
      <c r="J156" s="157">
        <f t="shared" si="25"/>
        <v>-0.4379195245256734</v>
      </c>
      <c r="K156" s="163">
        <f>VLOOKUP($C156,'2025'!$C$205:$U$392,VLOOKUP($L$4,Master!$D$9:$G$20,4,FALSE),FALSE)</f>
        <v>2551681.0199999991</v>
      </c>
      <c r="L156" s="164">
        <f>VLOOKUP($C156,'2025'!$C$8:$U$195,VLOOKUP($L$4,Master!$D$9:$G$20,4,FALSE),FALSE)</f>
        <v>815363.91999999993</v>
      </c>
      <c r="M156" s="155">
        <f t="shared" si="26"/>
        <v>0.31953990863638598</v>
      </c>
      <c r="N156" s="155">
        <f t="shared" si="27"/>
        <v>1.0296949169665972E-4</v>
      </c>
      <c r="O156" s="156">
        <f t="shared" si="28"/>
        <v>-1736317.0999999992</v>
      </c>
      <c r="P156" s="157">
        <f t="shared" si="29"/>
        <v>-0.68046009136361396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222348809.51999998</v>
      </c>
      <c r="F157" s="143">
        <f>IFERROR(VLOOKUP($C157,'2025'!$C$8:$U$195,19,FALSE),0)</f>
        <v>211883723.86000001</v>
      </c>
      <c r="G157" s="144">
        <f t="shared" si="22"/>
        <v>0.95293392538241295</v>
      </c>
      <c r="H157" s="145">
        <f t="shared" si="23"/>
        <v>2.6758063251878513E-2</v>
      </c>
      <c r="I157" s="143">
        <f t="shared" si="24"/>
        <v>-10465085.659999967</v>
      </c>
      <c r="J157" s="146">
        <f t="shared" si="25"/>
        <v>-4.7066074617587036E-2</v>
      </c>
      <c r="K157" s="142">
        <f>VLOOKUP($C157,'2025'!$C$205:$U$392,VLOOKUP($L$4,Master!$D$9:$G$20,4,FALSE),FALSE)</f>
        <v>33829194.380000003</v>
      </c>
      <c r="L157" s="143">
        <f>VLOOKUP($C157,'2025'!$C$8:$U$195,VLOOKUP($L$4,Master!$D$9:$G$20,4,FALSE),FALSE)</f>
        <v>29961278.900000006</v>
      </c>
      <c r="M157" s="145">
        <f t="shared" si="26"/>
        <v>0.88566338776643383</v>
      </c>
      <c r="N157" s="145">
        <f t="shared" si="27"/>
        <v>3.7837063711561539E-3</v>
      </c>
      <c r="O157" s="143">
        <f t="shared" si="28"/>
        <v>-3867915.4799999967</v>
      </c>
      <c r="P157" s="146">
        <f t="shared" si="29"/>
        <v>-0.11433661223356618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117652011.88</v>
      </c>
      <c r="F158" s="148">
        <f>IFERROR(VLOOKUP($C158,'2025'!$C$8:$U$195,19,FALSE),0)</f>
        <v>117565358.61000001</v>
      </c>
      <c r="G158" s="149">
        <f t="shared" si="22"/>
        <v>0.9992634782132892</v>
      </c>
      <c r="H158" s="150">
        <f t="shared" si="23"/>
        <v>1.4846922852813034E-2</v>
      </c>
      <c r="I158" s="148">
        <f t="shared" si="24"/>
        <v>-86653.269999980927</v>
      </c>
      <c r="J158" s="151">
        <f t="shared" si="25"/>
        <v>-7.3652178671082601E-4</v>
      </c>
      <c r="K158" s="147">
        <f>VLOOKUP($C158,'2025'!$C$205:$U$392,VLOOKUP($L$4,Master!$D$9:$G$20,4,FALSE),FALSE)</f>
        <v>15721380.059999997</v>
      </c>
      <c r="L158" s="148">
        <f>VLOOKUP($C158,'2025'!$C$8:$U$195,VLOOKUP($L$4,Master!$D$9:$G$20,4,FALSE),FALSE)</f>
        <v>16372055.580000004</v>
      </c>
      <c r="M158" s="150">
        <f t="shared" si="26"/>
        <v>1.0413879390687542</v>
      </c>
      <c r="N158" s="150">
        <f t="shared" si="27"/>
        <v>2.06757032013639E-3</v>
      </c>
      <c r="O158" s="148">
        <f t="shared" si="28"/>
        <v>650675.520000007</v>
      </c>
      <c r="P158" s="151">
        <f t="shared" si="29"/>
        <v>4.1387939068754195E-2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30496119.620000001</v>
      </c>
      <c r="F159" s="153">
        <f>IFERROR(VLOOKUP($C159,'2025'!$C$8:$U$195,19,FALSE),0)</f>
        <v>30048905.930000003</v>
      </c>
      <c r="G159" s="154">
        <f t="shared" si="22"/>
        <v>0.9853353903521973</v>
      </c>
      <c r="H159" s="155">
        <f t="shared" si="23"/>
        <v>3.7947724859506223E-3</v>
      </c>
      <c r="I159" s="156">
        <f t="shared" si="24"/>
        <v>-447213.68999999762</v>
      </c>
      <c r="J159" s="157">
        <f t="shared" si="25"/>
        <v>-1.4664609647802713E-2</v>
      </c>
      <c r="K159" s="163">
        <f>VLOOKUP($C159,'2025'!$C$205:$U$392,VLOOKUP($L$4,Master!$D$9:$G$20,4,FALSE),FALSE)</f>
        <v>3946758.32</v>
      </c>
      <c r="L159" s="164">
        <f>VLOOKUP($C159,'2025'!$C$8:$U$195,VLOOKUP($L$4,Master!$D$9:$G$20,4,FALSE),FALSE)</f>
        <v>3816887.3600000008</v>
      </c>
      <c r="M159" s="155">
        <f t="shared" si="26"/>
        <v>0.96709427092561395</v>
      </c>
      <c r="N159" s="155">
        <f t="shared" si="27"/>
        <v>4.8202151417566468E-4</v>
      </c>
      <c r="O159" s="156">
        <f t="shared" si="28"/>
        <v>-129870.95999999903</v>
      </c>
      <c r="P159" s="157">
        <f t="shared" si="29"/>
        <v>-3.2905729074386048E-2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87155892.25999999</v>
      </c>
      <c r="F160" s="153">
        <f>IFERROR(VLOOKUP($C160,'2025'!$C$8:$U$195,19,FALSE),0)</f>
        <v>87516452.680000007</v>
      </c>
      <c r="G160" s="154">
        <f t="shared" si="22"/>
        <v>1.0041369597700223</v>
      </c>
      <c r="H160" s="155">
        <f t="shared" si="23"/>
        <v>1.1052150366862412E-2</v>
      </c>
      <c r="I160" s="156">
        <f t="shared" si="24"/>
        <v>360560.42000001669</v>
      </c>
      <c r="J160" s="157">
        <f t="shared" si="25"/>
        <v>4.1369597700222863E-3</v>
      </c>
      <c r="K160" s="163">
        <f>VLOOKUP($C160,'2025'!$C$205:$U$392,VLOOKUP($L$4,Master!$D$9:$G$20,4,FALSE),FALSE)</f>
        <v>11774621.739999996</v>
      </c>
      <c r="L160" s="164">
        <f>VLOOKUP($C160,'2025'!$C$8:$U$195,VLOOKUP($L$4,Master!$D$9:$G$20,4,FALSE),FALSE)</f>
        <v>12555168.220000003</v>
      </c>
      <c r="M160" s="155">
        <f t="shared" si="26"/>
        <v>1.0662905779256062</v>
      </c>
      <c r="N160" s="155">
        <f t="shared" si="27"/>
        <v>1.5855488059607252E-3</v>
      </c>
      <c r="O160" s="156">
        <f t="shared" si="28"/>
        <v>780546.48000000603</v>
      </c>
      <c r="P160" s="157">
        <f t="shared" si="29"/>
        <v>6.6290577925606151E-2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38529159.810000002</v>
      </c>
      <c r="F161" s="148">
        <f>IFERROR(VLOOKUP($C161,'2025'!$C$8:$U$195,19,FALSE),0)</f>
        <v>37469677.609999985</v>
      </c>
      <c r="G161" s="149">
        <f t="shared" si="22"/>
        <v>0.97250180888385129</v>
      </c>
      <c r="H161" s="150">
        <f t="shared" si="23"/>
        <v>4.7319160964829181E-3</v>
      </c>
      <c r="I161" s="148">
        <f t="shared" si="24"/>
        <v>-1059482.2000000179</v>
      </c>
      <c r="J161" s="151">
        <f t="shared" si="25"/>
        <v>-2.7498191116148759E-2</v>
      </c>
      <c r="K161" s="147">
        <f>VLOOKUP($C161,'2025'!$C$205:$U$392,VLOOKUP($L$4,Master!$D$9:$G$20,4,FALSE),FALSE)</f>
        <v>5160619.0400000028</v>
      </c>
      <c r="L161" s="148">
        <f>VLOOKUP($C161,'2025'!$C$8:$U$195,VLOOKUP($L$4,Master!$D$9:$G$20,4,FALSE),FALSE)</f>
        <v>4740982.0099999988</v>
      </c>
      <c r="M161" s="150">
        <f t="shared" si="26"/>
        <v>0.91868474949470336</v>
      </c>
      <c r="N161" s="150">
        <f t="shared" si="27"/>
        <v>5.9872223400896617E-4</v>
      </c>
      <c r="O161" s="148">
        <f t="shared" si="28"/>
        <v>-419637.03000000399</v>
      </c>
      <c r="P161" s="151">
        <f t="shared" si="29"/>
        <v>-8.1315250505296699E-2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38529159.810000002</v>
      </c>
      <c r="F163" s="153">
        <f>IFERROR(VLOOKUP($C163,'2025'!$C$8:$U$195,19,FALSE),0)</f>
        <v>37469677.609999985</v>
      </c>
      <c r="G163" s="154">
        <f t="shared" si="22"/>
        <v>0.97250180888385129</v>
      </c>
      <c r="H163" s="155">
        <f t="shared" si="23"/>
        <v>4.7319160964829181E-3</v>
      </c>
      <c r="I163" s="156">
        <f t="shared" si="24"/>
        <v>-1059482.2000000179</v>
      </c>
      <c r="J163" s="157">
        <f t="shared" si="25"/>
        <v>-2.7498191116148759E-2</v>
      </c>
      <c r="K163" s="163">
        <f>VLOOKUP($C163,'2025'!$C$205:$U$392,VLOOKUP($L$4,Master!$D$9:$G$20,4,FALSE),FALSE)</f>
        <v>5160619.0400000028</v>
      </c>
      <c r="L163" s="164">
        <f>VLOOKUP($C163,'2025'!$C$8:$U$195,VLOOKUP($L$4,Master!$D$9:$G$20,4,FALSE),FALSE)</f>
        <v>4740982.0099999988</v>
      </c>
      <c r="M163" s="155">
        <f t="shared" si="26"/>
        <v>0.91868474949470336</v>
      </c>
      <c r="N163" s="155">
        <f t="shared" si="27"/>
        <v>5.9872223400896617E-4</v>
      </c>
      <c r="O163" s="156">
        <f t="shared" si="28"/>
        <v>-419637.03000000399</v>
      </c>
      <c r="P163" s="157">
        <f t="shared" si="29"/>
        <v>-8.1315250505296699E-2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28910510.610000003</v>
      </c>
      <c r="F166" s="148">
        <f>IFERROR(VLOOKUP($C166,'2025'!$C$8:$U$195,19,FALSE),0)</f>
        <v>24712283.440000005</v>
      </c>
      <c r="G166" s="149">
        <f t="shared" si="22"/>
        <v>0.85478543680415486</v>
      </c>
      <c r="H166" s="150">
        <f t="shared" si="23"/>
        <v>3.1208288741554594E-3</v>
      </c>
      <c r="I166" s="148">
        <f t="shared" si="24"/>
        <v>-4198227.1699999981</v>
      </c>
      <c r="J166" s="151">
        <f t="shared" si="25"/>
        <v>-0.14521456319584519</v>
      </c>
      <c r="K166" s="147">
        <f>VLOOKUP($C166,'2025'!$C$205:$U$392,VLOOKUP($L$4,Master!$D$9:$G$20,4,FALSE),FALSE)</f>
        <v>4302197.2100000009</v>
      </c>
      <c r="L166" s="148">
        <f>VLOOKUP($C166,'2025'!$C$8:$U$195,VLOOKUP($L$4,Master!$D$9:$G$20,4,FALSE),FALSE)</f>
        <v>3468592.9099999997</v>
      </c>
      <c r="M166" s="150">
        <f t="shared" si="26"/>
        <v>0.80623754344352772</v>
      </c>
      <c r="N166" s="150">
        <f t="shared" si="27"/>
        <v>4.380366117320199E-4</v>
      </c>
      <c r="O166" s="148">
        <f t="shared" si="28"/>
        <v>-833604.30000000121</v>
      </c>
      <c r="P166" s="151">
        <f t="shared" si="29"/>
        <v>-0.19376245655647223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28713452.110000003</v>
      </c>
      <c r="F167" s="153">
        <f>IFERROR(VLOOKUP($C167,'2025'!$C$8:$U$195,19,FALSE),0)</f>
        <v>24515960.320000004</v>
      </c>
      <c r="G167" s="154">
        <f t="shared" si="22"/>
        <v>0.85381444996862144</v>
      </c>
      <c r="H167" s="155">
        <f t="shared" si="23"/>
        <v>3.0960359057902384E-3</v>
      </c>
      <c r="I167" s="156">
        <f t="shared" si="24"/>
        <v>-4197491.7899999991</v>
      </c>
      <c r="J167" s="157">
        <f t="shared" si="25"/>
        <v>-0.14618555003137862</v>
      </c>
      <c r="K167" s="163">
        <f>VLOOKUP($C167,'2025'!$C$205:$U$392,VLOOKUP($L$4,Master!$D$9:$G$20,4,FALSE),FALSE)</f>
        <v>4301461.830000001</v>
      </c>
      <c r="L167" s="164">
        <f>VLOOKUP($C167,'2025'!$C$8:$U$195,VLOOKUP($L$4,Master!$D$9:$G$20,4,FALSE),FALSE)</f>
        <v>3468592.9099999997</v>
      </c>
      <c r="M167" s="155">
        <f t="shared" si="26"/>
        <v>0.80637537820485528</v>
      </c>
      <c r="N167" s="155">
        <f t="shared" si="27"/>
        <v>4.380366117320199E-4</v>
      </c>
      <c r="O167" s="156">
        <f t="shared" si="28"/>
        <v>-832868.92000000132</v>
      </c>
      <c r="P167" s="157">
        <f t="shared" si="29"/>
        <v>-0.19362462179514472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197058.5</v>
      </c>
      <c r="F168" s="153">
        <f>IFERROR(VLOOKUP($C168,'2025'!$C$8:$U$195,19,FALSE),0)</f>
        <v>196323.12</v>
      </c>
      <c r="G168" s="154">
        <f t="shared" si="22"/>
        <v>0.99626821476871075</v>
      </c>
      <c r="H168" s="155">
        <f t="shared" si="23"/>
        <v>2.4792968365220685E-5</v>
      </c>
      <c r="I168" s="156">
        <f t="shared" si="24"/>
        <v>-735.38000000000466</v>
      </c>
      <c r="J168" s="157">
        <f t="shared" si="25"/>
        <v>-3.7317852312892092E-3</v>
      </c>
      <c r="K168" s="163">
        <f>VLOOKUP($C168,'2025'!$C$205:$U$392,VLOOKUP($L$4,Master!$D$9:$G$20,4,FALSE),FALSE)</f>
        <v>735.38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-735.38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26427012.290000003</v>
      </c>
      <c r="F171" s="148">
        <f>IFERROR(VLOOKUP($C171,'2025'!$C$8:$U$195,19,FALSE),0)</f>
        <v>23074166.900000002</v>
      </c>
      <c r="G171" s="149">
        <f t="shared" si="22"/>
        <v>0.87312809510181677</v>
      </c>
      <c r="H171" s="150">
        <f t="shared" si="23"/>
        <v>2.91395679737324E-3</v>
      </c>
      <c r="I171" s="148">
        <f t="shared" si="24"/>
        <v>-3352845.3900000006</v>
      </c>
      <c r="J171" s="151">
        <f t="shared" si="25"/>
        <v>-0.12687190489818326</v>
      </c>
      <c r="K171" s="147">
        <f>VLOOKUP($C171,'2025'!$C$205:$U$392,VLOOKUP($L$4,Master!$D$9:$G$20,4,FALSE),FALSE)</f>
        <v>4015319.1100000003</v>
      </c>
      <c r="L171" s="148">
        <f>VLOOKUP($C171,'2025'!$C$8:$U$195,VLOOKUP($L$4,Master!$D$9:$G$20,4,FALSE),FALSE)</f>
        <v>2189608.8699999996</v>
      </c>
      <c r="M171" s="150">
        <f t="shared" si="26"/>
        <v>0.54531378702800026</v>
      </c>
      <c r="N171" s="150">
        <f t="shared" si="27"/>
        <v>2.7651813727347347E-4</v>
      </c>
      <c r="O171" s="148">
        <f t="shared" si="28"/>
        <v>-1825710.2400000007</v>
      </c>
      <c r="P171" s="151">
        <f t="shared" si="29"/>
        <v>-0.45468621297199974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26427012.290000003</v>
      </c>
      <c r="F172" s="153">
        <f>IFERROR(VLOOKUP($C172,'2025'!$C$8:$U$195,19,FALSE),0)</f>
        <v>23074166.900000002</v>
      </c>
      <c r="G172" s="154">
        <f t="shared" si="22"/>
        <v>0.87312809510181677</v>
      </c>
      <c r="H172" s="155">
        <f t="shared" si="23"/>
        <v>2.91395679737324E-3</v>
      </c>
      <c r="I172" s="156">
        <f t="shared" si="24"/>
        <v>-3352845.3900000006</v>
      </c>
      <c r="J172" s="157">
        <f t="shared" si="25"/>
        <v>-0.12687190489818326</v>
      </c>
      <c r="K172" s="163">
        <f>VLOOKUP($C172,'2025'!$C$205:$U$392,VLOOKUP($L$4,Master!$D$9:$G$20,4,FALSE),FALSE)</f>
        <v>4015319.1100000003</v>
      </c>
      <c r="L172" s="164">
        <f>VLOOKUP($C172,'2025'!$C$8:$U$195,VLOOKUP($L$4,Master!$D$9:$G$20,4,FALSE),FALSE)</f>
        <v>2189608.8699999996</v>
      </c>
      <c r="M172" s="155">
        <f t="shared" si="26"/>
        <v>0.54531378702800026</v>
      </c>
      <c r="N172" s="155">
        <f t="shared" si="27"/>
        <v>2.7651813727347347E-4</v>
      </c>
      <c r="O172" s="156">
        <f t="shared" si="28"/>
        <v>-1825710.2400000007</v>
      </c>
      <c r="P172" s="157">
        <f t="shared" si="29"/>
        <v>-0.45468621297199974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10830114.93</v>
      </c>
      <c r="F175" s="148">
        <f>IFERROR(VLOOKUP($C175,'2025'!$C$8:$U$195,19,FALSE),0)</f>
        <v>9062237.2999999989</v>
      </c>
      <c r="G175" s="149">
        <f t="shared" si="22"/>
        <v>0.83676280063262443</v>
      </c>
      <c r="H175" s="150">
        <f t="shared" si="23"/>
        <v>1.1444386310538611E-3</v>
      </c>
      <c r="I175" s="148">
        <f t="shared" si="24"/>
        <v>-1767877.6300000008</v>
      </c>
      <c r="J175" s="151">
        <f t="shared" si="25"/>
        <v>-0.16323719936737557</v>
      </c>
      <c r="K175" s="147">
        <f>VLOOKUP($C175,'2025'!$C$205:$U$392,VLOOKUP($L$4,Master!$D$9:$G$20,4,FALSE),FALSE)</f>
        <v>4629678.96</v>
      </c>
      <c r="L175" s="148">
        <f>VLOOKUP($C175,'2025'!$C$8:$U$195,VLOOKUP($L$4,Master!$D$9:$G$20,4,FALSE),FALSE)</f>
        <v>3190039.5300000003</v>
      </c>
      <c r="M175" s="150">
        <f t="shared" si="26"/>
        <v>0.68904119649799656</v>
      </c>
      <c r="N175" s="150">
        <f t="shared" si="27"/>
        <v>4.0285906800530407E-4</v>
      </c>
      <c r="O175" s="148">
        <f t="shared" si="28"/>
        <v>-1439639.4299999997</v>
      </c>
      <c r="P175" s="151">
        <f t="shared" si="29"/>
        <v>-0.31095880350200344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10830114.93</v>
      </c>
      <c r="F176" s="153">
        <f>IFERROR(VLOOKUP($C176,'2025'!$C$8:$U$195,19,FALSE),0)</f>
        <v>9062237.2999999989</v>
      </c>
      <c r="G176" s="154">
        <f t="shared" si="22"/>
        <v>0.83676280063262443</v>
      </c>
      <c r="H176" s="155">
        <f t="shared" si="23"/>
        <v>1.1444386310538611E-3</v>
      </c>
      <c r="I176" s="156">
        <f t="shared" si="24"/>
        <v>-1767877.6300000008</v>
      </c>
      <c r="J176" s="157">
        <f t="shared" si="25"/>
        <v>-0.16323719936737557</v>
      </c>
      <c r="K176" s="163">
        <f>VLOOKUP($C176,'2025'!$C$205:$U$392,VLOOKUP($L$4,Master!$D$9:$G$20,4,FALSE),FALSE)</f>
        <v>4629678.96</v>
      </c>
      <c r="L176" s="164">
        <f>VLOOKUP($C176,'2025'!$C$8:$U$195,VLOOKUP($L$4,Master!$D$9:$G$20,4,FALSE),FALSE)</f>
        <v>3190039.5300000003</v>
      </c>
      <c r="M176" s="155">
        <f t="shared" si="26"/>
        <v>0.68904119649799656</v>
      </c>
      <c r="N176" s="155">
        <f t="shared" si="27"/>
        <v>4.0285906800530407E-4</v>
      </c>
      <c r="O176" s="156">
        <f t="shared" si="28"/>
        <v>-1439639.4299999997</v>
      </c>
      <c r="P176" s="157">
        <f t="shared" si="29"/>
        <v>-0.31095880350200344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766420079.70000005</v>
      </c>
      <c r="F177" s="143">
        <f>IFERROR(VLOOKUP($C177,'2025'!$C$8:$U$195,19,FALSE),0)</f>
        <v>756606735.56000006</v>
      </c>
      <c r="G177" s="144">
        <f t="shared" si="22"/>
        <v>0.98719586764501099</v>
      </c>
      <c r="H177" s="145">
        <f t="shared" si="23"/>
        <v>9.5549249928648106E-2</v>
      </c>
      <c r="I177" s="143">
        <f t="shared" si="24"/>
        <v>-9813344.1399999857</v>
      </c>
      <c r="J177" s="146">
        <f t="shared" si="25"/>
        <v>-1.2804132354988958E-2</v>
      </c>
      <c r="K177" s="142">
        <f>VLOOKUP($C177,'2025'!$C$205:$U$392,VLOOKUP($L$4,Master!$D$9:$G$20,4,FALSE),FALSE)</f>
        <v>100670144.24999997</v>
      </c>
      <c r="L177" s="143">
        <f>VLOOKUP($C177,'2025'!$C$8:$U$195,VLOOKUP($L$4,Master!$D$9:$G$20,4,FALSE),FALSE)</f>
        <v>95466493.710000008</v>
      </c>
      <c r="M177" s="145">
        <f t="shared" si="26"/>
        <v>0.94830989288067935</v>
      </c>
      <c r="N177" s="145">
        <f t="shared" si="27"/>
        <v>1.2056133574540634E-2</v>
      </c>
      <c r="O177" s="143">
        <f t="shared" si="28"/>
        <v>-5203650.5399999619</v>
      </c>
      <c r="P177" s="146">
        <f t="shared" si="29"/>
        <v>-5.1690107119320663E-2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530816312.71000004</v>
      </c>
      <c r="F181" s="148">
        <f>IFERROR(VLOOKUP($C181,'2025'!$C$8:$U$195,19,FALSE),0)</f>
        <v>528579958.49000001</v>
      </c>
      <c r="G181" s="149">
        <f t="shared" si="22"/>
        <v>0.99578695272460138</v>
      </c>
      <c r="H181" s="150">
        <f t="shared" si="23"/>
        <v>6.6752536274546942E-2</v>
      </c>
      <c r="I181" s="148">
        <f t="shared" si="24"/>
        <v>-2236354.2200000286</v>
      </c>
      <c r="J181" s="151">
        <f t="shared" si="25"/>
        <v>-4.2130472753986598E-3</v>
      </c>
      <c r="K181" s="147">
        <f>VLOOKUP($C181,'2025'!$C$205:$U$392,VLOOKUP($L$4,Master!$D$9:$G$20,4,FALSE),FALSE)</f>
        <v>68575233.579999998</v>
      </c>
      <c r="L181" s="148">
        <f>VLOOKUP($C181,'2025'!$C$8:$U$195,VLOOKUP($L$4,Master!$D$9:$G$20,4,FALSE),FALSE)</f>
        <v>67276423.609999999</v>
      </c>
      <c r="M181" s="150">
        <f t="shared" si="26"/>
        <v>0.9810600722419005</v>
      </c>
      <c r="N181" s="150">
        <f t="shared" si="27"/>
        <v>8.4961070417377028E-3</v>
      </c>
      <c r="O181" s="148">
        <f t="shared" si="28"/>
        <v>-1298809.9699999988</v>
      </c>
      <c r="P181" s="151">
        <f t="shared" si="29"/>
        <v>-1.8939927758099499E-2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530816312.71000004</v>
      </c>
      <c r="F182" s="153">
        <f>IFERROR(VLOOKUP($C182,'2025'!$C$8:$U$195,19,FALSE),0)</f>
        <v>528579958.49000001</v>
      </c>
      <c r="G182" s="154">
        <f t="shared" si="22"/>
        <v>0.99578695272460138</v>
      </c>
      <c r="H182" s="155">
        <f t="shared" si="23"/>
        <v>6.6752536274546942E-2</v>
      </c>
      <c r="I182" s="156">
        <f t="shared" si="24"/>
        <v>-2236354.2200000286</v>
      </c>
      <c r="J182" s="157">
        <f t="shared" si="25"/>
        <v>-4.2130472753986598E-3</v>
      </c>
      <c r="K182" s="163">
        <f>VLOOKUP($C182,'2025'!$C$205:$U$392,VLOOKUP($L$4,Master!$D$9:$G$20,4,FALSE),FALSE)</f>
        <v>68575233.579999998</v>
      </c>
      <c r="L182" s="164">
        <f>VLOOKUP($C182,'2025'!$C$8:$U$195,VLOOKUP($L$4,Master!$D$9:$G$20,4,FALSE),FALSE)</f>
        <v>67276423.609999999</v>
      </c>
      <c r="M182" s="155">
        <f t="shared" si="26"/>
        <v>0.9810600722419005</v>
      </c>
      <c r="N182" s="155">
        <f t="shared" si="27"/>
        <v>8.4961070417377028E-3</v>
      </c>
      <c r="O182" s="156">
        <f t="shared" si="28"/>
        <v>-1298809.9699999988</v>
      </c>
      <c r="P182" s="157">
        <f t="shared" si="29"/>
        <v>-1.8939927758099499E-2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47851397.420000002</v>
      </c>
      <c r="F187" s="148">
        <f>IFERROR(VLOOKUP($C187,'2025'!$C$8:$U$195,19,FALSE),0)</f>
        <v>43789946.279999979</v>
      </c>
      <c r="G187" s="149">
        <f t="shared" si="22"/>
        <v>0.91512366704044268</v>
      </c>
      <c r="H187" s="150">
        <f t="shared" si="23"/>
        <v>5.530080985035042E-3</v>
      </c>
      <c r="I187" s="148">
        <f t="shared" si="24"/>
        <v>-4061451.1400000229</v>
      </c>
      <c r="J187" s="151">
        <f t="shared" si="25"/>
        <v>-8.4876332959557335E-2</v>
      </c>
      <c r="K187" s="147">
        <f>VLOOKUP($C187,'2025'!$C$205:$U$392,VLOOKUP($L$4,Master!$D$9:$G$20,4,FALSE),FALSE)</f>
        <v>5691840.9900000002</v>
      </c>
      <c r="L187" s="148">
        <f>VLOOKUP($C187,'2025'!$C$8:$U$195,VLOOKUP($L$4,Master!$D$9:$G$20,4,FALSE),FALSE)</f>
        <v>4648129.01</v>
      </c>
      <c r="M187" s="150">
        <f t="shared" si="26"/>
        <v>0.81663015853153686</v>
      </c>
      <c r="N187" s="150">
        <f t="shared" si="27"/>
        <v>5.8699614952326823E-4</v>
      </c>
      <c r="O187" s="148">
        <f t="shared" si="28"/>
        <v>-1043711.9800000004</v>
      </c>
      <c r="P187" s="151">
        <f t="shared" si="29"/>
        <v>-0.18336984146846316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47851397.420000002</v>
      </c>
      <c r="F188" s="153">
        <f>IFERROR(VLOOKUP($C188,'2025'!$C$8:$U$195,19,FALSE),0)</f>
        <v>43789946.279999979</v>
      </c>
      <c r="G188" s="154">
        <f t="shared" si="22"/>
        <v>0.91512366704044268</v>
      </c>
      <c r="H188" s="155">
        <f t="shared" si="23"/>
        <v>5.530080985035042E-3</v>
      </c>
      <c r="I188" s="156">
        <f t="shared" si="24"/>
        <v>-4061451.1400000229</v>
      </c>
      <c r="J188" s="157">
        <f t="shared" si="25"/>
        <v>-8.4876332959557335E-2</v>
      </c>
      <c r="K188" s="163">
        <f>VLOOKUP($C188,'2025'!$C$205:$U$392,VLOOKUP($L$4,Master!$D$9:$G$20,4,FALSE),FALSE)</f>
        <v>5691840.9900000002</v>
      </c>
      <c r="L188" s="164">
        <f>VLOOKUP($C188,'2025'!$C$8:$U$195,VLOOKUP($L$4,Master!$D$9:$G$20,4,FALSE),FALSE)</f>
        <v>4648129.01</v>
      </c>
      <c r="M188" s="155">
        <f t="shared" si="26"/>
        <v>0.81663015853153686</v>
      </c>
      <c r="N188" s="155">
        <f t="shared" si="27"/>
        <v>5.8699614952326823E-4</v>
      </c>
      <c r="O188" s="156">
        <f t="shared" si="28"/>
        <v>-1043711.9800000004</v>
      </c>
      <c r="P188" s="157">
        <f t="shared" si="29"/>
        <v>-0.18336984146846316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242650.79</v>
      </c>
      <c r="F191" s="148">
        <f>IFERROR(VLOOKUP($C191,'2025'!$C$8:$U$195,19,FALSE),0)</f>
        <v>205260.67000000004</v>
      </c>
      <c r="G191" s="149">
        <f t="shared" si="22"/>
        <v>0.84590975368347254</v>
      </c>
      <c r="H191" s="150">
        <f t="shared" si="23"/>
        <v>2.5921660668055824E-5</v>
      </c>
      <c r="I191" s="148">
        <f t="shared" si="24"/>
        <v>-37390.119999999966</v>
      </c>
      <c r="J191" s="151">
        <f t="shared" si="25"/>
        <v>-0.1540902463165274</v>
      </c>
      <c r="K191" s="147">
        <f>VLOOKUP($C191,'2025'!$C$205:$U$392,VLOOKUP($L$4,Master!$D$9:$G$20,4,FALSE),FALSE)</f>
        <v>62788.21</v>
      </c>
      <c r="L191" s="148">
        <f>VLOOKUP($C191,'2025'!$C$8:$U$195,VLOOKUP($L$4,Master!$D$9:$G$20,4,FALSE),FALSE)</f>
        <v>0</v>
      </c>
      <c r="M191" s="150">
        <f t="shared" si="26"/>
        <v>0</v>
      </c>
      <c r="N191" s="150">
        <f t="shared" si="27"/>
        <v>0</v>
      </c>
      <c r="O191" s="148">
        <f t="shared" si="28"/>
        <v>-62788.21</v>
      </c>
      <c r="P191" s="151">
        <f t="shared" si="29"/>
        <v>-1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242650.79</v>
      </c>
      <c r="F192" s="153">
        <f>IFERROR(VLOOKUP($C192,'2025'!$C$8:$U$195,19,FALSE),0)</f>
        <v>205260.67000000004</v>
      </c>
      <c r="G192" s="154">
        <f t="shared" si="22"/>
        <v>0.84590975368347254</v>
      </c>
      <c r="H192" s="155">
        <f t="shared" si="23"/>
        <v>2.5921660668055824E-5</v>
      </c>
      <c r="I192" s="156">
        <f t="shared" si="24"/>
        <v>-37390.119999999966</v>
      </c>
      <c r="J192" s="157">
        <f t="shared" si="25"/>
        <v>-0.1540902463165274</v>
      </c>
      <c r="K192" s="163">
        <f>VLOOKUP($C192,'2025'!$C$205:$U$392,VLOOKUP($L$4,Master!$D$9:$G$20,4,FALSE),FALSE)</f>
        <v>62788.21</v>
      </c>
      <c r="L192" s="164">
        <f>VLOOKUP($C192,'2025'!$C$8:$U$195,VLOOKUP($L$4,Master!$D$9:$G$20,4,FALSE),FALSE)</f>
        <v>0</v>
      </c>
      <c r="M192" s="155">
        <f t="shared" si="26"/>
        <v>0</v>
      </c>
      <c r="N192" s="155">
        <f t="shared" si="27"/>
        <v>0</v>
      </c>
      <c r="O192" s="156">
        <f t="shared" si="28"/>
        <v>-62788.21</v>
      </c>
      <c r="P192" s="157">
        <f t="shared" si="29"/>
        <v>-1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187509718.77999994</v>
      </c>
      <c r="F195" s="148">
        <f>IFERROR(VLOOKUP($C195,'2025'!$C$8:$U$195,19,FALSE),0)</f>
        <v>184031570.12</v>
      </c>
      <c r="G195" s="149">
        <f t="shared" si="22"/>
        <v>0.98145083528133947</v>
      </c>
      <c r="H195" s="150">
        <f t="shared" si="23"/>
        <v>2.3240711008398057E-2</v>
      </c>
      <c r="I195" s="148">
        <f t="shared" si="24"/>
        <v>-3478148.6599999368</v>
      </c>
      <c r="J195" s="151">
        <f t="shared" si="25"/>
        <v>-1.8549164718660551E-2</v>
      </c>
      <c r="K195" s="147">
        <f>VLOOKUP($C195,'2025'!$C$205:$U$392,VLOOKUP($L$4,Master!$D$9:$G$20,4,FALSE),FALSE)</f>
        <v>26340281.469999976</v>
      </c>
      <c r="L195" s="148">
        <f>VLOOKUP($C195,'2025'!$C$8:$U$195,VLOOKUP($L$4,Master!$D$9:$G$20,4,FALSE),FALSE)</f>
        <v>23541941.09</v>
      </c>
      <c r="M195" s="150">
        <f t="shared" si="26"/>
        <v>0.8937619408817965</v>
      </c>
      <c r="N195" s="150">
        <f t="shared" si="27"/>
        <v>2.9730303832796617E-3</v>
      </c>
      <c r="O195" s="148">
        <f t="shared" si="28"/>
        <v>-2798340.3799999766</v>
      </c>
      <c r="P195" s="151">
        <f t="shared" si="29"/>
        <v>-0.10623805911820346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187509718.77999994</v>
      </c>
      <c r="F196" s="159">
        <f>IFERROR(VLOOKUP($C196,'2025'!$C$8:$U$195,19,FALSE),0)</f>
        <v>184031570.12</v>
      </c>
      <c r="G196" s="160">
        <f t="shared" si="22"/>
        <v>0.98145083528133947</v>
      </c>
      <c r="H196" s="161">
        <f t="shared" si="23"/>
        <v>2.3240711008398057E-2</v>
      </c>
      <c r="I196" s="159">
        <f t="shared" si="24"/>
        <v>-3478148.6599999368</v>
      </c>
      <c r="J196" s="162">
        <f t="shared" si="25"/>
        <v>-1.8549164718660551E-2</v>
      </c>
      <c r="K196" s="158">
        <f>VLOOKUP($C196,'2025'!$C$205:$U$392,VLOOKUP($L$4,Master!$D$9:$G$20,4,FALSE),FALSE)</f>
        <v>26340281.469999976</v>
      </c>
      <c r="L196" s="159">
        <f>VLOOKUP($C196,'2025'!$C$8:$U$195,VLOOKUP($L$4,Master!$D$9:$G$20,4,FALSE),FALSE)</f>
        <v>23541941.09</v>
      </c>
      <c r="M196" s="161">
        <f t="shared" si="26"/>
        <v>0.8937619408817965</v>
      </c>
      <c r="N196" s="161">
        <f t="shared" si="27"/>
        <v>2.9730303832796617E-3</v>
      </c>
      <c r="O196" s="159">
        <f t="shared" si="28"/>
        <v>-2798340.3799999766</v>
      </c>
      <c r="P196" s="162">
        <f t="shared" si="29"/>
        <v>-0.10623805911820346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KK562cdy3vLOjDCJqZQXxvNItXa0lvMjeKnpL7+uxmXD/zIyhmQw/vJhto9n843N5WA2KWsV/eDw0X9t1DqTPQ==" saltValue="7cFdupOzB+GMdEia7xUMJ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topLeftCell="A151" zoomScale="80" zoomScaleNormal="80" workbookViewId="0">
      <selection activeCell="G180" sqref="G180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189011150.75999999</v>
      </c>
      <c r="F7" s="96">
        <v>222514162.72999999</v>
      </c>
      <c r="G7" s="96">
        <v>316844542.02000004</v>
      </c>
      <c r="H7" s="96">
        <v>792656609.20000005</v>
      </c>
      <c r="I7" s="96">
        <v>286138828.41000003</v>
      </c>
      <c r="J7" s="96">
        <v>306683273.68000001</v>
      </c>
      <c r="K7" s="96">
        <v>278673360.10000002</v>
      </c>
      <c r="L7" s="96">
        <v>242922266.15000001</v>
      </c>
      <c r="M7" s="96"/>
      <c r="N7" s="96"/>
      <c r="O7" s="96"/>
      <c r="P7" s="96"/>
      <c r="Q7" s="96">
        <f t="shared" ref="Q7:Q70" si="0">SUM(E7:P7)</f>
        <v>2635444193.0500002</v>
      </c>
      <c r="R7" s="97"/>
      <c r="T7" s="95"/>
      <c r="U7" s="96">
        <f>SUM(U8:U195)</f>
        <v>7906332579.1499968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94429062.26000002</v>
      </c>
      <c r="H8" s="135">
        <v>563682977.34000003</v>
      </c>
      <c r="I8" s="135">
        <v>76025944.679999992</v>
      </c>
      <c r="J8" s="135">
        <v>63914564.239999995</v>
      </c>
      <c r="K8" s="135">
        <v>60558580.890000008</v>
      </c>
      <c r="L8" s="135">
        <v>23880278.609999999</v>
      </c>
      <c r="M8" s="135"/>
      <c r="N8" s="135"/>
      <c r="O8" s="135"/>
      <c r="P8" s="135"/>
      <c r="Q8" s="135">
        <f t="shared" si="0"/>
        <v>953698844.98000002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953698844.98000002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67142803.320000008</v>
      </c>
      <c r="H9" s="136">
        <v>526008400.49000007</v>
      </c>
      <c r="I9" s="136">
        <v>62258317.249999993</v>
      </c>
      <c r="J9" s="136">
        <v>50895184.789999999</v>
      </c>
      <c r="K9" s="136">
        <v>50428908.040000007</v>
      </c>
      <c r="L9" s="136">
        <v>19287167.170000002</v>
      </c>
      <c r="M9" s="136"/>
      <c r="N9" s="136"/>
      <c r="O9" s="136"/>
      <c r="P9" s="136"/>
      <c r="Q9" s="136">
        <f t="shared" si="0"/>
        <v>837714477.75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837714477.75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5630597.1799999997</v>
      </c>
      <c r="H10" s="100">
        <v>7285995.2200000007</v>
      </c>
      <c r="I10" s="100">
        <v>4329375.43</v>
      </c>
      <c r="J10" s="100">
        <v>2658690.4599999986</v>
      </c>
      <c r="K10" s="100">
        <v>4064004.7699999996</v>
      </c>
      <c r="L10" s="100">
        <v>2319262.0199999991</v>
      </c>
      <c r="M10" s="100"/>
      <c r="N10" s="100"/>
      <c r="O10" s="100"/>
      <c r="P10" s="100"/>
      <c r="Q10" s="100">
        <f t="shared" si="0"/>
        <v>29609103.229999997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29609103.229999997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516637615.97000003</v>
      </c>
      <c r="I11" s="100">
        <v>56126154.029999994</v>
      </c>
      <c r="J11" s="100">
        <v>46097386.879999995</v>
      </c>
      <c r="K11" s="100">
        <v>44017412.93</v>
      </c>
      <c r="L11" s="100">
        <v>14860005.540000005</v>
      </c>
      <c r="M11" s="100"/>
      <c r="N11" s="100"/>
      <c r="O11" s="100"/>
      <c r="P11" s="100"/>
      <c r="Q11" s="100">
        <f t="shared" si="0"/>
        <v>792861061.86999989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792861061.86999989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>
        <v>2084789.2999999996</v>
      </c>
      <c r="I12" s="100">
        <v>1802787.7899999998</v>
      </c>
      <c r="J12" s="100">
        <v>2139107.4500000002</v>
      </c>
      <c r="K12" s="100">
        <v>2347490.3400000003</v>
      </c>
      <c r="L12" s="100">
        <v>2107899.61</v>
      </c>
      <c r="M12" s="100"/>
      <c r="N12" s="100"/>
      <c r="O12" s="100"/>
      <c r="P12" s="100"/>
      <c r="Q12" s="100">
        <f t="shared" si="0"/>
        <v>15244312.649999999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15244312.649999999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>
        <v>1157893.0699999998</v>
      </c>
      <c r="K16" s="136">
        <v>3322007.1099999989</v>
      </c>
      <c r="L16" s="136">
        <v>964754.20000000007</v>
      </c>
      <c r="M16" s="136"/>
      <c r="N16" s="136"/>
      <c r="O16" s="136"/>
      <c r="P16" s="136"/>
      <c r="Q16" s="136">
        <f t="shared" si="0"/>
        <v>9789781.9999999981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9789781.9999999981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>
        <v>252965.79000000007</v>
      </c>
      <c r="J17" s="100">
        <v>341864.9499999999</v>
      </c>
      <c r="K17" s="100">
        <v>367660.60999999993</v>
      </c>
      <c r="L17" s="100">
        <v>138613.96999999997</v>
      </c>
      <c r="M17" s="100"/>
      <c r="N17" s="100"/>
      <c r="O17" s="100"/>
      <c r="P17" s="100"/>
      <c r="Q17" s="100">
        <f t="shared" si="0"/>
        <v>2177196.2799999993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2177196.2799999993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179637.26999999996</v>
      </c>
      <c r="L18" s="100">
        <v>231789.43999999997</v>
      </c>
      <c r="M18" s="100"/>
      <c r="N18" s="100"/>
      <c r="O18" s="100"/>
      <c r="P18" s="100"/>
      <c r="Q18" s="100">
        <f t="shared" si="0"/>
        <v>1509694.0399999998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1509694.0399999998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/>
      <c r="N19" s="100"/>
      <c r="O19" s="100"/>
      <c r="P19" s="100"/>
      <c r="Q19" s="100">
        <f t="shared" si="0"/>
        <v>6102891.6799999988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6102891.6799999988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/>
      <c r="N20" s="136"/>
      <c r="O20" s="136"/>
      <c r="P20" s="136"/>
      <c r="Q20" s="136">
        <f t="shared" si="0"/>
        <v>9158395.4499999974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9158395.4499999974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/>
      <c r="N21" s="100"/>
      <c r="O21" s="100"/>
      <c r="P21" s="100"/>
      <c r="Q21" s="100">
        <f t="shared" si="0"/>
        <v>9158395.4499999974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9158395.4499999974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308890.64000000007</v>
      </c>
      <c r="I24" s="136">
        <v>196891.2</v>
      </c>
      <c r="J24" s="136">
        <v>232250.67999999996</v>
      </c>
      <c r="K24" s="136">
        <v>388571.53</v>
      </c>
      <c r="L24" s="136">
        <v>249041.79000000004</v>
      </c>
      <c r="M24" s="136"/>
      <c r="N24" s="136"/>
      <c r="O24" s="136"/>
      <c r="P24" s="136"/>
      <c r="Q24" s="136">
        <f t="shared" si="0"/>
        <v>1948403.81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1948403.81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308890.64000000007</v>
      </c>
      <c r="I25" s="100">
        <v>196891.2</v>
      </c>
      <c r="J25" s="100">
        <v>232250.67999999996</v>
      </c>
      <c r="K25" s="100">
        <v>388571.53</v>
      </c>
      <c r="L25" s="100">
        <v>249041.79000000004</v>
      </c>
      <c r="M25" s="100"/>
      <c r="N25" s="100"/>
      <c r="O25" s="100"/>
      <c r="P25" s="100"/>
      <c r="Q25" s="100">
        <f t="shared" si="0"/>
        <v>1948403.81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1948403.81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3492539.0900000003</v>
      </c>
      <c r="G26" s="136">
        <v>25695987.750000007</v>
      </c>
      <c r="H26" s="136">
        <v>35705614.189999998</v>
      </c>
      <c r="I26" s="136">
        <v>10876591.33</v>
      </c>
      <c r="J26" s="136">
        <v>7331708.0499999989</v>
      </c>
      <c r="K26" s="136">
        <v>5313686.4399999995</v>
      </c>
      <c r="L26" s="136">
        <v>2802560</v>
      </c>
      <c r="M26" s="136"/>
      <c r="N26" s="136"/>
      <c r="O26" s="136"/>
      <c r="P26" s="136"/>
      <c r="Q26" s="136">
        <f t="shared" si="0"/>
        <v>95087785.969999999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95087785.969999999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3492539.0900000003</v>
      </c>
      <c r="G27" s="100">
        <v>25695987.750000007</v>
      </c>
      <c r="H27" s="100">
        <v>35705614.189999998</v>
      </c>
      <c r="I27" s="100">
        <v>10876591.33</v>
      </c>
      <c r="J27" s="100">
        <v>7331708.0499999989</v>
      </c>
      <c r="K27" s="100">
        <v>5313686.4399999995</v>
      </c>
      <c r="L27" s="100">
        <v>2802560</v>
      </c>
      <c r="M27" s="100"/>
      <c r="N27" s="100"/>
      <c r="O27" s="100"/>
      <c r="P27" s="100"/>
      <c r="Q27" s="100">
        <f t="shared" si="0"/>
        <v>95087785.969999999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95087785.969999999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3345745.0000000005</v>
      </c>
      <c r="F30" s="135">
        <v>5366535.6699999981</v>
      </c>
      <c r="G30" s="135">
        <v>4420179.33</v>
      </c>
      <c r="H30" s="135">
        <v>26032495.789999995</v>
      </c>
      <c r="I30" s="135">
        <v>5066471.9000000013</v>
      </c>
      <c r="J30" s="135">
        <v>33515654.41</v>
      </c>
      <c r="K30" s="135">
        <v>5697725.3399999989</v>
      </c>
      <c r="L30" s="135">
        <v>7974505.1899999995</v>
      </c>
      <c r="M30" s="135"/>
      <c r="N30" s="135"/>
      <c r="O30" s="135"/>
      <c r="P30" s="135"/>
      <c r="Q30" s="135">
        <f t="shared" si="0"/>
        <v>91419312.629999995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91419312.629999995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3314414.3400000003</v>
      </c>
      <c r="F31" s="136">
        <v>5333561.1899999976</v>
      </c>
      <c r="G31" s="136">
        <v>4382596.45</v>
      </c>
      <c r="H31" s="136">
        <v>25994054.309999995</v>
      </c>
      <c r="I31" s="136">
        <v>5033304.7800000012</v>
      </c>
      <c r="J31" s="136">
        <v>33480675.57</v>
      </c>
      <c r="K31" s="136">
        <v>5650261.7899999991</v>
      </c>
      <c r="L31" s="136">
        <v>7936638.0399999991</v>
      </c>
      <c r="M31" s="136"/>
      <c r="N31" s="136"/>
      <c r="O31" s="136"/>
      <c r="P31" s="136"/>
      <c r="Q31" s="136">
        <f t="shared" si="0"/>
        <v>91125506.469999969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91125506.469999969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3314414.3400000003</v>
      </c>
      <c r="F32" s="100">
        <v>5333561.1899999976</v>
      </c>
      <c r="G32" s="100">
        <v>4382596.45</v>
      </c>
      <c r="H32" s="100">
        <v>25994054.309999995</v>
      </c>
      <c r="I32" s="100">
        <v>5033304.7800000012</v>
      </c>
      <c r="J32" s="100">
        <v>33480675.57</v>
      </c>
      <c r="K32" s="100">
        <v>5650261.7899999991</v>
      </c>
      <c r="L32" s="100">
        <v>7936638.0399999991</v>
      </c>
      <c r="M32" s="100"/>
      <c r="N32" s="100"/>
      <c r="O32" s="100"/>
      <c r="P32" s="100"/>
      <c r="Q32" s="100">
        <f t="shared" si="0"/>
        <v>91125506.469999969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91125506.469999969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37867.150000000016</v>
      </c>
      <c r="M39" s="136"/>
      <c r="N39" s="136"/>
      <c r="O39" s="136"/>
      <c r="P39" s="136"/>
      <c r="Q39" s="136">
        <f t="shared" si="0"/>
        <v>293806.15999999997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293806.15999999997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37867.150000000016</v>
      </c>
      <c r="M40" s="100"/>
      <c r="N40" s="100"/>
      <c r="O40" s="100"/>
      <c r="P40" s="100"/>
      <c r="Q40" s="100">
        <f t="shared" si="0"/>
        <v>293806.15999999997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293806.15999999997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16617455.83</v>
      </c>
      <c r="H41" s="135">
        <v>15571677.519999998</v>
      </c>
      <c r="I41" s="135">
        <v>14864500.16</v>
      </c>
      <c r="J41" s="135">
        <v>17848315.15000001</v>
      </c>
      <c r="K41" s="135">
        <v>16899681.779999997</v>
      </c>
      <c r="L41" s="135">
        <v>16972950.460000001</v>
      </c>
      <c r="M41" s="135"/>
      <c r="N41" s="135"/>
      <c r="O41" s="135"/>
      <c r="P41" s="135"/>
      <c r="Q41" s="135">
        <f t="shared" si="0"/>
        <v>124315190.97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124315190.97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8429243.1200000029</v>
      </c>
      <c r="H42" s="136">
        <v>8256638.3199999975</v>
      </c>
      <c r="I42" s="136">
        <v>7485981.0000000056</v>
      </c>
      <c r="J42" s="136">
        <v>9199062.6700000074</v>
      </c>
      <c r="K42" s="136">
        <v>8108767.6999999983</v>
      </c>
      <c r="L42" s="136">
        <v>8772656.8000000026</v>
      </c>
      <c r="M42" s="136"/>
      <c r="N42" s="136"/>
      <c r="O42" s="136"/>
      <c r="P42" s="136"/>
      <c r="Q42" s="136">
        <f t="shared" si="0"/>
        <v>64359202.710000016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64359202.710000016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8429243.1200000029</v>
      </c>
      <c r="H43" s="100">
        <v>8256638.3199999975</v>
      </c>
      <c r="I43" s="100">
        <v>7485981.0000000056</v>
      </c>
      <c r="J43" s="100">
        <v>9199062.6700000074</v>
      </c>
      <c r="K43" s="100">
        <v>8108767.6999999983</v>
      </c>
      <c r="L43" s="100">
        <v>8772656.8000000026</v>
      </c>
      <c r="M43" s="100"/>
      <c r="N43" s="100"/>
      <c r="O43" s="100"/>
      <c r="P43" s="100"/>
      <c r="Q43" s="100">
        <f t="shared" si="0"/>
        <v>64359202.710000016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64359202.710000016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4258643.4999999991</v>
      </c>
      <c r="H46" s="136">
        <v>3946416.5199999982</v>
      </c>
      <c r="I46" s="136">
        <v>3787462.9099999941</v>
      </c>
      <c r="J46" s="136">
        <v>3978498.7100000023</v>
      </c>
      <c r="K46" s="136">
        <v>4122499.6899999962</v>
      </c>
      <c r="L46" s="136">
        <v>3626415.1799999997</v>
      </c>
      <c r="M46" s="136"/>
      <c r="N46" s="136"/>
      <c r="O46" s="136"/>
      <c r="P46" s="136"/>
      <c r="Q46" s="136">
        <f t="shared" si="0"/>
        <v>30242989.049999993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30242989.049999993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4258643.4999999991</v>
      </c>
      <c r="H47" s="100">
        <v>3946416.5199999982</v>
      </c>
      <c r="I47" s="100">
        <v>3787462.9099999941</v>
      </c>
      <c r="J47" s="100">
        <v>3978498.7100000023</v>
      </c>
      <c r="K47" s="100">
        <v>4122499.6899999962</v>
      </c>
      <c r="L47" s="100">
        <v>3626415.1799999997</v>
      </c>
      <c r="M47" s="100"/>
      <c r="N47" s="100"/>
      <c r="O47" s="100"/>
      <c r="P47" s="100"/>
      <c r="Q47" s="100">
        <f t="shared" si="0"/>
        <v>30242989.049999993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30242989.049999993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/>
      <c r="N48" s="136"/>
      <c r="O48" s="136"/>
      <c r="P48" s="136"/>
      <c r="Q48" s="136">
        <f t="shared" si="0"/>
        <v>9665000.1699999999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9665000.1699999999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/>
      <c r="N49" s="100"/>
      <c r="O49" s="100"/>
      <c r="P49" s="100"/>
      <c r="Q49" s="100">
        <f t="shared" si="0"/>
        <v>9665000.1699999999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9665000.1699999999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>
        <v>2556575.0299999998</v>
      </c>
      <c r="J52" s="136">
        <v>3082946.12</v>
      </c>
      <c r="K52" s="136">
        <v>3123199.4100000006</v>
      </c>
      <c r="L52" s="136">
        <v>3109746.5799999991</v>
      </c>
      <c r="M52" s="136"/>
      <c r="N52" s="136"/>
      <c r="O52" s="136"/>
      <c r="P52" s="136"/>
      <c r="Q52" s="136">
        <f t="shared" si="0"/>
        <v>20047999.039999995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20047999.039999995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>
        <v>2556575.0299999998</v>
      </c>
      <c r="J53" s="100">
        <v>3082946.12</v>
      </c>
      <c r="K53" s="100">
        <v>3123199.4100000006</v>
      </c>
      <c r="L53" s="100">
        <v>3109746.5799999991</v>
      </c>
      <c r="M53" s="100"/>
      <c r="N53" s="100"/>
      <c r="O53" s="100"/>
      <c r="P53" s="100"/>
      <c r="Q53" s="100">
        <f t="shared" si="0"/>
        <v>20047999.039999995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20047999.039999995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21389137.93</v>
      </c>
      <c r="K54" s="135">
        <v>38047211.110000007</v>
      </c>
      <c r="L54" s="135">
        <v>23584941.410000004</v>
      </c>
      <c r="M54" s="135"/>
      <c r="N54" s="135"/>
      <c r="O54" s="135"/>
      <c r="P54" s="135"/>
      <c r="Q54" s="135">
        <f t="shared" si="0"/>
        <v>161872474.91000003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161872474.91000003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2251635.9500000016</v>
      </c>
      <c r="I55" s="136">
        <v>2747905.0500000003</v>
      </c>
      <c r="J55" s="136">
        <v>3443642.4299999983</v>
      </c>
      <c r="K55" s="136">
        <v>6086835.8700000057</v>
      </c>
      <c r="L55" s="136">
        <v>2480577.5899999985</v>
      </c>
      <c r="M55" s="136"/>
      <c r="N55" s="136"/>
      <c r="O55" s="136"/>
      <c r="P55" s="136"/>
      <c r="Q55" s="136">
        <f t="shared" si="0"/>
        <v>23536829.790000003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23536829.790000003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2251635.9500000016</v>
      </c>
      <c r="I56" s="100">
        <v>2747905.0500000003</v>
      </c>
      <c r="J56" s="100">
        <v>3443642.4299999983</v>
      </c>
      <c r="K56" s="100">
        <v>6086835.8700000057</v>
      </c>
      <c r="L56" s="100">
        <v>2480577.5899999985</v>
      </c>
      <c r="M56" s="100"/>
      <c r="N56" s="100"/>
      <c r="O56" s="100"/>
      <c r="P56" s="100"/>
      <c r="Q56" s="100">
        <f t="shared" si="0"/>
        <v>23536829.790000003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23536829.790000003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1253331.5099999993</v>
      </c>
      <c r="G58" s="136">
        <v>615603.67000000004</v>
      </c>
      <c r="H58" s="136">
        <v>6830924.1699999999</v>
      </c>
      <c r="I58" s="136">
        <v>1990736.639999999</v>
      </c>
      <c r="J58" s="136">
        <v>4372496.7</v>
      </c>
      <c r="K58" s="136">
        <v>3019537.3499999987</v>
      </c>
      <c r="L58" s="136">
        <v>5731940.2000000002</v>
      </c>
      <c r="M58" s="136"/>
      <c r="N58" s="136"/>
      <c r="O58" s="136"/>
      <c r="P58" s="136"/>
      <c r="Q58" s="136">
        <f t="shared" si="0"/>
        <v>24765338.409999996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24765338.409999996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1230051.7499999993</v>
      </c>
      <c r="G59" s="100">
        <v>590290.71</v>
      </c>
      <c r="H59" s="100">
        <v>6787239.4099999992</v>
      </c>
      <c r="I59" s="100">
        <v>1965449.639999999</v>
      </c>
      <c r="J59" s="100">
        <v>4311389.08</v>
      </c>
      <c r="K59" s="100">
        <v>2973496.189999999</v>
      </c>
      <c r="L59" s="100">
        <v>5645599.6800000006</v>
      </c>
      <c r="M59" s="100"/>
      <c r="N59" s="100"/>
      <c r="O59" s="100"/>
      <c r="P59" s="100"/>
      <c r="Q59" s="100">
        <f t="shared" si="0"/>
        <v>24430936.729999997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24430936.729999997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/>
      <c r="N60" s="100"/>
      <c r="O60" s="100"/>
      <c r="P60" s="100"/>
      <c r="Q60" s="100">
        <f t="shared" si="0"/>
        <v>129497.33000000002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129497.33000000002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64453.020000000004</v>
      </c>
      <c r="M61" s="100"/>
      <c r="N61" s="100"/>
      <c r="O61" s="100"/>
      <c r="P61" s="100"/>
      <c r="Q61" s="100">
        <f t="shared" si="0"/>
        <v>204904.35000000003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204904.35000000003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15823.34</v>
      </c>
      <c r="J62" s="136">
        <v>21266.94</v>
      </c>
      <c r="K62" s="136">
        <v>15136.419999999998</v>
      </c>
      <c r="L62" s="136">
        <v>24681.93</v>
      </c>
      <c r="M62" s="136"/>
      <c r="N62" s="136"/>
      <c r="O62" s="136"/>
      <c r="P62" s="136"/>
      <c r="Q62" s="136">
        <f t="shared" si="0"/>
        <v>148083.26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148083.26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15823.34</v>
      </c>
      <c r="J64" s="100">
        <v>21266.94</v>
      </c>
      <c r="K64" s="100">
        <v>15136.419999999998</v>
      </c>
      <c r="L64" s="100">
        <v>24681.93</v>
      </c>
      <c r="M64" s="100"/>
      <c r="N64" s="100"/>
      <c r="O64" s="100"/>
      <c r="P64" s="100"/>
      <c r="Q64" s="100">
        <f t="shared" si="0"/>
        <v>148083.26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148083.26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383455.09000000008</v>
      </c>
      <c r="I69" s="136">
        <v>262147.37000000023</v>
      </c>
      <c r="J69" s="136">
        <v>52103.92</v>
      </c>
      <c r="K69" s="136">
        <v>132888.97</v>
      </c>
      <c r="L69" s="136">
        <v>262065.8</v>
      </c>
      <c r="M69" s="136"/>
      <c r="N69" s="136"/>
      <c r="O69" s="136"/>
      <c r="P69" s="136"/>
      <c r="Q69" s="136">
        <f t="shared" si="0"/>
        <v>1351362.4500000004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1351362.4500000004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383455.09000000008</v>
      </c>
      <c r="I72" s="100">
        <v>262147.37000000023</v>
      </c>
      <c r="J72" s="100">
        <v>52103.92</v>
      </c>
      <c r="K72" s="100">
        <v>132888.97</v>
      </c>
      <c r="L72" s="100">
        <v>262065.8</v>
      </c>
      <c r="M72" s="100"/>
      <c r="N72" s="100"/>
      <c r="O72" s="100"/>
      <c r="P72" s="100"/>
      <c r="Q72" s="100">
        <f t="shared" si="1"/>
        <v>1351362.4500000004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1351362.4500000004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9235529.0800000001</v>
      </c>
      <c r="K73" s="136">
        <v>14871965.939999998</v>
      </c>
      <c r="L73" s="136">
        <v>11899656.130000003</v>
      </c>
      <c r="M73" s="136"/>
      <c r="N73" s="136"/>
      <c r="O73" s="136"/>
      <c r="P73" s="136"/>
      <c r="Q73" s="136">
        <f t="shared" si="1"/>
        <v>76359822.219999999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76359822.219999999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111455.51999999999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8475598.9700000007</v>
      </c>
      <c r="M74" s="100"/>
      <c r="N74" s="100"/>
      <c r="O74" s="100"/>
      <c r="P74" s="100"/>
      <c r="Q74" s="100">
        <f t="shared" si="1"/>
        <v>61682540.719999991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61682540.719999991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372651.90000000008</v>
      </c>
      <c r="I75" s="100">
        <v>189762.93000000002</v>
      </c>
      <c r="J75" s="100">
        <v>185116.81999999995</v>
      </c>
      <c r="K75" s="100">
        <v>180341.79000000004</v>
      </c>
      <c r="L75" s="100">
        <v>1055433.4500000002</v>
      </c>
      <c r="M75" s="100"/>
      <c r="N75" s="100"/>
      <c r="O75" s="100"/>
      <c r="P75" s="100"/>
      <c r="Q75" s="100">
        <f t="shared" si="1"/>
        <v>2401502.3200000003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2401502.3200000003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24166.989999999998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1408292.53</v>
      </c>
      <c r="K76" s="100">
        <v>1414160.82</v>
      </c>
      <c r="L76" s="100">
        <v>2354736.4700000002</v>
      </c>
      <c r="M76" s="100"/>
      <c r="N76" s="100"/>
      <c r="O76" s="100"/>
      <c r="P76" s="100"/>
      <c r="Q76" s="100">
        <f t="shared" si="1"/>
        <v>12082819.750000002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12082819.750000002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</v>
      </c>
      <c r="K77" s="100">
        <v>10241.77</v>
      </c>
      <c r="L77" s="100">
        <v>13887.24</v>
      </c>
      <c r="M77" s="100"/>
      <c r="N77" s="100"/>
      <c r="O77" s="100"/>
      <c r="P77" s="100"/>
      <c r="Q77" s="100">
        <f t="shared" si="1"/>
        <v>192959.42999999996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192959.42999999996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/>
      <c r="N79" s="136"/>
      <c r="O79" s="136"/>
      <c r="P79" s="136"/>
      <c r="Q79" s="136">
        <f t="shared" si="1"/>
        <v>11599333.310000001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11599333.310000001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/>
      <c r="N80" s="100"/>
      <c r="O80" s="100"/>
      <c r="P80" s="100"/>
      <c r="Q80" s="100">
        <f t="shared" si="1"/>
        <v>11599333.310000001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11599333.310000001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/>
      <c r="N81" s="136"/>
      <c r="O81" s="136"/>
      <c r="P81" s="136"/>
      <c r="Q81" s="136">
        <f t="shared" si="1"/>
        <v>11286386.500000002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11286386.500000002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/>
      <c r="N84" s="100"/>
      <c r="O84" s="100"/>
      <c r="P84" s="100"/>
      <c r="Q84" s="100">
        <f t="shared" si="1"/>
        <v>6690681.0200000005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6690681.0200000005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630826.46000000008</v>
      </c>
      <c r="L85" s="100">
        <v>440427.37999999995</v>
      </c>
      <c r="M85" s="100"/>
      <c r="N85" s="100"/>
      <c r="O85" s="100"/>
      <c r="P85" s="100"/>
      <c r="Q85" s="100">
        <f t="shared" si="1"/>
        <v>4595705.4800000004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4595705.4800000004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640785.4600000002</v>
      </c>
      <c r="K86" s="136">
        <v>638398.82000000007</v>
      </c>
      <c r="L86" s="136">
        <v>529398.94000000006</v>
      </c>
      <c r="M86" s="136"/>
      <c r="N86" s="136"/>
      <c r="O86" s="136"/>
      <c r="P86" s="136"/>
      <c r="Q86" s="136">
        <f t="shared" si="1"/>
        <v>4282949.8800000008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4282949.8800000008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571927.90000000014</v>
      </c>
      <c r="K88" s="100">
        <v>573532.88</v>
      </c>
      <c r="L88" s="100">
        <v>494223.68000000011</v>
      </c>
      <c r="M88" s="100"/>
      <c r="N88" s="100"/>
      <c r="O88" s="100"/>
      <c r="P88" s="100"/>
      <c r="Q88" s="100">
        <f t="shared" si="1"/>
        <v>3926914.93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3926914.93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/>
      <c r="N93" s="100"/>
      <c r="O93" s="100"/>
      <c r="P93" s="100"/>
      <c r="Q93" s="100">
        <f t="shared" si="1"/>
        <v>356034.95000000007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356034.95000000007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18679.740000000005</v>
      </c>
      <c r="J94" s="136">
        <v>42363.55999999999</v>
      </c>
      <c r="K94" s="136">
        <v>8262720.2199999997</v>
      </c>
      <c r="L94" s="136">
        <v>160176.85000000003</v>
      </c>
      <c r="M94" s="136"/>
      <c r="N94" s="136"/>
      <c r="O94" s="136"/>
      <c r="P94" s="136"/>
      <c r="Q94" s="136">
        <f t="shared" si="1"/>
        <v>8542369.0899999999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8542369.0899999999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18679.740000000005</v>
      </c>
      <c r="J95" s="100">
        <v>42363.55999999999</v>
      </c>
      <c r="K95" s="100">
        <v>8262720.2199999997</v>
      </c>
      <c r="L95" s="100">
        <v>160176.85000000003</v>
      </c>
      <c r="M95" s="100"/>
      <c r="N95" s="100"/>
      <c r="O95" s="100"/>
      <c r="P95" s="100"/>
      <c r="Q95" s="100">
        <f t="shared" si="1"/>
        <v>8542369.0899999999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8542369.0899999999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1670351.35</v>
      </c>
      <c r="M96" s="135"/>
      <c r="N96" s="135"/>
      <c r="O96" s="135"/>
      <c r="P96" s="135"/>
      <c r="Q96" s="135">
        <f t="shared" si="1"/>
        <v>11603754.969999999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11603754.969999999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1670351.35</v>
      </c>
      <c r="M107" s="136"/>
      <c r="N107" s="136"/>
      <c r="O107" s="136"/>
      <c r="P107" s="136"/>
      <c r="Q107" s="136">
        <f t="shared" si="1"/>
        <v>11603754.969999999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11603754.969999999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1670351.35</v>
      </c>
      <c r="M108" s="100"/>
      <c r="N108" s="100"/>
      <c r="O108" s="100"/>
      <c r="P108" s="100"/>
      <c r="Q108" s="100">
        <f t="shared" si="1"/>
        <v>11603754.969999999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11603754.969999999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575019.69000000018</v>
      </c>
      <c r="I109" s="135">
        <v>493709.73000000004</v>
      </c>
      <c r="J109" s="135">
        <v>337242.82000000007</v>
      </c>
      <c r="K109" s="135">
        <v>480894.96999999991</v>
      </c>
      <c r="L109" s="135">
        <v>572140.65000000026</v>
      </c>
      <c r="M109" s="135"/>
      <c r="N109" s="135"/>
      <c r="O109" s="135"/>
      <c r="P109" s="135"/>
      <c r="Q109" s="135">
        <f t="shared" si="1"/>
        <v>3839562.620000001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3839562.620000001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575019.69000000018</v>
      </c>
      <c r="I120" s="136">
        <v>493709.73000000004</v>
      </c>
      <c r="J120" s="136">
        <v>337242.82000000007</v>
      </c>
      <c r="K120" s="136">
        <v>480894.96999999991</v>
      </c>
      <c r="L120" s="136">
        <v>572140.65000000026</v>
      </c>
      <c r="M120" s="136"/>
      <c r="N120" s="136"/>
      <c r="O120" s="136"/>
      <c r="P120" s="136"/>
      <c r="Q120" s="136">
        <f t="shared" si="1"/>
        <v>3839562.620000001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3839562.620000001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575019.69000000018</v>
      </c>
      <c r="I121" s="100">
        <v>493709.73000000004</v>
      </c>
      <c r="J121" s="100">
        <v>337242.82000000007</v>
      </c>
      <c r="K121" s="100">
        <v>480894.96999999991</v>
      </c>
      <c r="L121" s="100">
        <v>572140.65000000026</v>
      </c>
      <c r="M121" s="100"/>
      <c r="N121" s="100"/>
      <c r="O121" s="100"/>
      <c r="P121" s="100"/>
      <c r="Q121" s="100">
        <f t="shared" si="1"/>
        <v>3839562.620000001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3839562.620000001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37431456.849999994</v>
      </c>
      <c r="G122" s="135">
        <v>47354432.829999998</v>
      </c>
      <c r="H122" s="135">
        <v>36275516.289999999</v>
      </c>
      <c r="I122" s="135">
        <v>48124453.169999987</v>
      </c>
      <c r="J122" s="135">
        <v>40765068.04999999</v>
      </c>
      <c r="K122" s="135">
        <v>27298958.129999995</v>
      </c>
      <c r="L122" s="135">
        <v>39897898.279999994</v>
      </c>
      <c r="M122" s="135"/>
      <c r="N122" s="135"/>
      <c r="O122" s="135"/>
      <c r="P122" s="135"/>
      <c r="Q122" s="135">
        <f t="shared" si="1"/>
        <v>291789247.78999996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291789247.78999996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36321968.279999994</v>
      </c>
      <c r="G137" s="136">
        <v>45419708.909999996</v>
      </c>
      <c r="H137" s="136">
        <v>35251049.009999998</v>
      </c>
      <c r="I137" s="136">
        <v>47489212.199999988</v>
      </c>
      <c r="J137" s="136">
        <v>39226347.149999991</v>
      </c>
      <c r="K137" s="136">
        <v>25834996.099999998</v>
      </c>
      <c r="L137" s="136">
        <v>37949159.379999995</v>
      </c>
      <c r="M137" s="136"/>
      <c r="N137" s="136"/>
      <c r="O137" s="136"/>
      <c r="P137" s="136"/>
      <c r="Q137" s="136">
        <f t="shared" si="2"/>
        <v>281612135.76999998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281612135.76999998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36321968.279999994</v>
      </c>
      <c r="G138" s="100">
        <v>45419708.909999996</v>
      </c>
      <c r="H138" s="100">
        <v>35251049.009999998</v>
      </c>
      <c r="I138" s="100">
        <v>47489212.199999988</v>
      </c>
      <c r="J138" s="100">
        <v>39226347.149999991</v>
      </c>
      <c r="K138" s="100">
        <v>25834996.099999998</v>
      </c>
      <c r="L138" s="100">
        <v>37949159.379999995</v>
      </c>
      <c r="M138" s="100"/>
      <c r="N138" s="100"/>
      <c r="O138" s="100"/>
      <c r="P138" s="100"/>
      <c r="Q138" s="100">
        <f t="shared" si="2"/>
        <v>281612135.76999998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281612135.76999998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>
        <v>510148.99</v>
      </c>
      <c r="I139" s="136">
        <v>227102.25000000006</v>
      </c>
      <c r="J139" s="136">
        <v>597879.78</v>
      </c>
      <c r="K139" s="136">
        <v>555289.65000000014</v>
      </c>
      <c r="L139" s="136">
        <v>1589980.82</v>
      </c>
      <c r="M139" s="136"/>
      <c r="N139" s="136"/>
      <c r="O139" s="136"/>
      <c r="P139" s="136"/>
      <c r="Q139" s="136">
        <f t="shared" si="2"/>
        <v>5536715.080000001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5536715.080000001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>
        <v>510148.99</v>
      </c>
      <c r="I140" s="100">
        <v>227102.25000000006</v>
      </c>
      <c r="J140" s="100">
        <v>597879.78</v>
      </c>
      <c r="K140" s="100">
        <v>555289.65000000014</v>
      </c>
      <c r="L140" s="100">
        <v>1589980.82</v>
      </c>
      <c r="M140" s="100"/>
      <c r="N140" s="100"/>
      <c r="O140" s="100"/>
      <c r="P140" s="100"/>
      <c r="Q140" s="100">
        <f t="shared" si="2"/>
        <v>5536715.080000001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5536715.080000001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>
        <v>408138.71999999991</v>
      </c>
      <c r="J141" s="136">
        <v>940841.11999999988</v>
      </c>
      <c r="K141" s="136">
        <v>908672.38000000012</v>
      </c>
      <c r="L141" s="136">
        <v>358758.07999999996</v>
      </c>
      <c r="M141" s="136"/>
      <c r="N141" s="136"/>
      <c r="O141" s="136"/>
      <c r="P141" s="136"/>
      <c r="Q141" s="136">
        <f t="shared" si="2"/>
        <v>4640396.9399999995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4640396.9399999995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>
        <v>408138.71999999991</v>
      </c>
      <c r="J142" s="100">
        <v>940841.11999999988</v>
      </c>
      <c r="K142" s="100">
        <v>908672.38000000012</v>
      </c>
      <c r="L142" s="100">
        <v>358758.07999999996</v>
      </c>
      <c r="M142" s="100"/>
      <c r="N142" s="100"/>
      <c r="O142" s="100"/>
      <c r="P142" s="100"/>
      <c r="Q142" s="100">
        <f t="shared" si="2"/>
        <v>4640396.9399999995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4640396.9399999995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5551474.4600000009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7798399.1300000018</v>
      </c>
      <c r="L143" s="135">
        <v>2941427.5899999994</v>
      </c>
      <c r="M143" s="135"/>
      <c r="N143" s="135"/>
      <c r="O143" s="135"/>
      <c r="P143" s="135"/>
      <c r="Q143" s="135">
        <f t="shared" si="2"/>
        <v>28415344.760000005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28415344.760000005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3743562.2000000007</v>
      </c>
      <c r="H144" s="136">
        <v>1404334.2500000002</v>
      </c>
      <c r="I144" s="136">
        <v>248494.27000000002</v>
      </c>
      <c r="J144" s="136">
        <v>367149.34</v>
      </c>
      <c r="K144" s="136">
        <v>3612125.6200000006</v>
      </c>
      <c r="L144" s="136">
        <v>468285.94</v>
      </c>
      <c r="M144" s="136"/>
      <c r="N144" s="136"/>
      <c r="O144" s="136"/>
      <c r="P144" s="136"/>
      <c r="Q144" s="136">
        <f t="shared" si="2"/>
        <v>9945448.0100000016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9945448.0100000016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3743562.2000000007</v>
      </c>
      <c r="H145" s="100">
        <v>1404334.2500000002</v>
      </c>
      <c r="I145" s="100">
        <v>248494.27000000002</v>
      </c>
      <c r="J145" s="100">
        <v>367149.34</v>
      </c>
      <c r="K145" s="100">
        <v>3612125.6200000006</v>
      </c>
      <c r="L145" s="100">
        <v>468285.94</v>
      </c>
      <c r="M145" s="100"/>
      <c r="N145" s="100"/>
      <c r="O145" s="100"/>
      <c r="P145" s="100"/>
      <c r="Q145" s="100">
        <f t="shared" si="2"/>
        <v>9945448.0100000016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9945448.0100000016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/>
      <c r="N146" s="136"/>
      <c r="O146" s="136"/>
      <c r="P146" s="136"/>
      <c r="Q146" s="136">
        <f t="shared" si="2"/>
        <v>12180129.430000002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12180129.430000002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/>
      <c r="N147" s="100"/>
      <c r="O147" s="100"/>
      <c r="P147" s="100"/>
      <c r="Q147" s="100">
        <f t="shared" si="2"/>
        <v>12180129.430000002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12180129.430000002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2299.48</v>
      </c>
      <c r="K152" s="136">
        <v>53917.86</v>
      </c>
      <c r="L152" s="136">
        <v>65240.89</v>
      </c>
      <c r="M152" s="136"/>
      <c r="N152" s="136"/>
      <c r="O152" s="136"/>
      <c r="P152" s="136"/>
      <c r="Q152" s="136">
        <f t="shared" si="2"/>
        <v>126995.6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126995.6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2299.48</v>
      </c>
      <c r="K153" s="100">
        <v>53917.86</v>
      </c>
      <c r="L153" s="100">
        <v>65240.89</v>
      </c>
      <c r="M153" s="100"/>
      <c r="N153" s="100"/>
      <c r="O153" s="100"/>
      <c r="P153" s="100"/>
      <c r="Q153" s="100">
        <f t="shared" si="2"/>
        <v>126995.6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126995.6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>
        <v>762837.82</v>
      </c>
      <c r="I154" s="136">
        <v>470835.02000000008</v>
      </c>
      <c r="J154" s="136">
        <v>1216335.74</v>
      </c>
      <c r="K154" s="136">
        <v>1309284.54</v>
      </c>
      <c r="L154" s="136">
        <v>815363.91999999993</v>
      </c>
      <c r="M154" s="136"/>
      <c r="N154" s="136"/>
      <c r="O154" s="136"/>
      <c r="P154" s="136"/>
      <c r="Q154" s="136">
        <f t="shared" si="2"/>
        <v>6162771.7199999997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6162771.7199999997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>
        <v>762837.82</v>
      </c>
      <c r="I155" s="100">
        <v>470835.02000000008</v>
      </c>
      <c r="J155" s="100">
        <v>1216335.74</v>
      </c>
      <c r="K155" s="100">
        <v>1309284.54</v>
      </c>
      <c r="L155" s="100">
        <v>815363.91999999993</v>
      </c>
      <c r="M155" s="100"/>
      <c r="N155" s="100"/>
      <c r="O155" s="100"/>
      <c r="P155" s="100"/>
      <c r="Q155" s="100">
        <f t="shared" si="2"/>
        <v>6162771.7199999997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6162771.7199999997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>
        <v>29279117.539999999</v>
      </c>
      <c r="H156" s="135">
        <v>28492170.190000005</v>
      </c>
      <c r="I156" s="135">
        <v>26543122.730000004</v>
      </c>
      <c r="J156" s="135">
        <v>26785565.459999997</v>
      </c>
      <c r="K156" s="135">
        <v>21585305.590000004</v>
      </c>
      <c r="L156" s="135">
        <v>29961278.900000006</v>
      </c>
      <c r="M156" s="135"/>
      <c r="N156" s="135"/>
      <c r="O156" s="135"/>
      <c r="P156" s="135"/>
      <c r="Q156" s="135">
        <f t="shared" si="2"/>
        <v>211883723.86000001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211883723.86000001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15246194.070000002</v>
      </c>
      <c r="G157" s="136">
        <v>15433790.939999999</v>
      </c>
      <c r="H157" s="136">
        <v>14988678.630000006</v>
      </c>
      <c r="I157" s="136">
        <v>14173765.470000004</v>
      </c>
      <c r="J157" s="136">
        <v>14347396.139999999</v>
      </c>
      <c r="K157" s="136">
        <v>13851696.950000003</v>
      </c>
      <c r="L157" s="136">
        <v>16372055.580000004</v>
      </c>
      <c r="M157" s="136"/>
      <c r="N157" s="136"/>
      <c r="O157" s="136"/>
      <c r="P157" s="136"/>
      <c r="Q157" s="136">
        <f t="shared" si="2"/>
        <v>117565358.61000001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117565358.61000001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>
        <v>3709662.71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3816887.3600000008</v>
      </c>
      <c r="M158" s="100"/>
      <c r="N158" s="100"/>
      <c r="O158" s="100"/>
      <c r="P158" s="100"/>
      <c r="Q158" s="100">
        <f t="shared" si="2"/>
        <v>30048905.930000003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30048905.930000003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11345692.720000003</v>
      </c>
      <c r="G159" s="100">
        <v>11277721.1</v>
      </c>
      <c r="H159" s="100">
        <v>11279015.920000006</v>
      </c>
      <c r="I159" s="100">
        <v>10574893.170000004</v>
      </c>
      <c r="J159" s="100">
        <v>10616336.589999998</v>
      </c>
      <c r="K159" s="100">
        <v>10112289.740000002</v>
      </c>
      <c r="L159" s="100">
        <v>12555168.220000003</v>
      </c>
      <c r="M159" s="100"/>
      <c r="N159" s="100"/>
      <c r="O159" s="100"/>
      <c r="P159" s="100"/>
      <c r="Q159" s="100">
        <f t="shared" si="2"/>
        <v>87516452.680000007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87516452.680000007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5225613.6099999975</v>
      </c>
      <c r="I160" s="136">
        <v>4647809.1699999953</v>
      </c>
      <c r="J160" s="136">
        <v>4756253.1899999995</v>
      </c>
      <c r="K160" s="136">
        <v>4207188.8899999987</v>
      </c>
      <c r="L160" s="136">
        <v>4740982.0099999988</v>
      </c>
      <c r="M160" s="136"/>
      <c r="N160" s="136"/>
      <c r="O160" s="136"/>
      <c r="P160" s="136"/>
      <c r="Q160" s="136">
        <f t="shared" si="2"/>
        <v>37469677.609999985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37469677.609999985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5225613.6099999975</v>
      </c>
      <c r="I162" s="100">
        <v>4647809.1699999953</v>
      </c>
      <c r="J162" s="100">
        <v>4756253.1899999995</v>
      </c>
      <c r="K162" s="100">
        <v>4207188.8899999987</v>
      </c>
      <c r="L162" s="100">
        <v>4740982.0099999988</v>
      </c>
      <c r="M162" s="100"/>
      <c r="N162" s="100"/>
      <c r="O162" s="100"/>
      <c r="P162" s="100"/>
      <c r="Q162" s="100">
        <f t="shared" si="2"/>
        <v>37469677.609999985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37469677.609999985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/>
      <c r="N165" s="136"/>
      <c r="O165" s="136"/>
      <c r="P165" s="136"/>
      <c r="Q165" s="136">
        <f t="shared" si="2"/>
        <v>24712283.440000005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24712283.440000005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/>
      <c r="N166" s="100"/>
      <c r="O166" s="100"/>
      <c r="P166" s="100"/>
      <c r="Q166" s="100">
        <f t="shared" si="2"/>
        <v>24515960.320000004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24515960.320000004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>
        <v>3285682.78</v>
      </c>
      <c r="J170" s="136">
        <v>3335641.08</v>
      </c>
      <c r="K170" s="136">
        <v>2407651.1799999997</v>
      </c>
      <c r="L170" s="136">
        <v>2189608.8699999996</v>
      </c>
      <c r="M170" s="136"/>
      <c r="N170" s="136"/>
      <c r="O170" s="136"/>
      <c r="P170" s="136"/>
      <c r="Q170" s="136">
        <f t="shared" si="2"/>
        <v>23074166.900000002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23074166.900000002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>
        <v>3285682.78</v>
      </c>
      <c r="J171" s="100">
        <v>3335641.08</v>
      </c>
      <c r="K171" s="100">
        <v>2407651.1799999997</v>
      </c>
      <c r="L171" s="100">
        <v>2189608.8699999996</v>
      </c>
      <c r="M171" s="100"/>
      <c r="N171" s="100"/>
      <c r="O171" s="100"/>
      <c r="P171" s="100"/>
      <c r="Q171" s="100">
        <f t="shared" si="2"/>
        <v>23074166.900000002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23074166.900000002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1360969.9600000002</v>
      </c>
      <c r="H174" s="136">
        <v>788952.85999999964</v>
      </c>
      <c r="I174" s="136">
        <v>748456.2799999998</v>
      </c>
      <c r="J174" s="136">
        <v>810600.15999999992</v>
      </c>
      <c r="K174" s="136">
        <v>863934.71999999986</v>
      </c>
      <c r="L174" s="136">
        <v>3190039.5300000003</v>
      </c>
      <c r="M174" s="136"/>
      <c r="N174" s="136"/>
      <c r="O174" s="136"/>
      <c r="P174" s="136"/>
      <c r="Q174" s="136">
        <f t="shared" si="2"/>
        <v>9062237.2999999989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9062237.2999999989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1360969.9600000002</v>
      </c>
      <c r="H175" s="100">
        <v>788952.85999999964</v>
      </c>
      <c r="I175" s="100">
        <v>748456.2799999998</v>
      </c>
      <c r="J175" s="100">
        <v>810600.15999999992</v>
      </c>
      <c r="K175" s="100">
        <v>863934.71999999986</v>
      </c>
      <c r="L175" s="100">
        <v>3190039.5300000003</v>
      </c>
      <c r="M175" s="100"/>
      <c r="N175" s="100"/>
      <c r="O175" s="100"/>
      <c r="P175" s="100"/>
      <c r="Q175" s="100">
        <f t="shared" si="2"/>
        <v>9062237.2999999989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9062237.2999999989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84804914.840000004</v>
      </c>
      <c r="F176" s="135">
        <v>95440247.319999993</v>
      </c>
      <c r="G176" s="135">
        <v>96969623.559999987</v>
      </c>
      <c r="H176" s="135">
        <v>95673813.469999984</v>
      </c>
      <c r="I176" s="135">
        <v>94325007.010000035</v>
      </c>
      <c r="J176" s="135">
        <v>96891924.99000001</v>
      </c>
      <c r="K176" s="135">
        <v>97034710.659999996</v>
      </c>
      <c r="L176" s="135">
        <v>95466493.710000008</v>
      </c>
      <c r="M176" s="135"/>
      <c r="N176" s="135"/>
      <c r="O176" s="135"/>
      <c r="P176" s="135"/>
      <c r="Q176" s="135">
        <f t="shared" si="2"/>
        <v>756606735.56000006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756606735.56000006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63148705.050000004</v>
      </c>
      <c r="F180" s="136">
        <v>65718966.999999993</v>
      </c>
      <c r="G180" s="136">
        <v>65770349.18999999</v>
      </c>
      <c r="H180" s="136">
        <v>66171444.32</v>
      </c>
      <c r="I180" s="136">
        <v>65995561.740000024</v>
      </c>
      <c r="J180" s="136">
        <v>67345055.760000005</v>
      </c>
      <c r="K180" s="136">
        <v>67153451.819999993</v>
      </c>
      <c r="L180" s="136">
        <v>67276423.609999999</v>
      </c>
      <c r="M180" s="136"/>
      <c r="N180" s="136"/>
      <c r="O180" s="136"/>
      <c r="P180" s="136"/>
      <c r="Q180" s="136">
        <f t="shared" si="2"/>
        <v>528579958.49000001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528579958.49000001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63148705.050000004</v>
      </c>
      <c r="F181" s="100">
        <v>65718966.999999993</v>
      </c>
      <c r="G181" s="100">
        <v>65770349.18999999</v>
      </c>
      <c r="H181" s="100">
        <v>66171444.32</v>
      </c>
      <c r="I181" s="100">
        <v>65995561.740000024</v>
      </c>
      <c r="J181" s="100">
        <v>67345055.760000005</v>
      </c>
      <c r="K181" s="100">
        <v>67153451.819999993</v>
      </c>
      <c r="L181" s="100">
        <v>67276423.609999999</v>
      </c>
      <c r="M181" s="100"/>
      <c r="N181" s="100"/>
      <c r="O181" s="100"/>
      <c r="P181" s="100"/>
      <c r="Q181" s="100">
        <f t="shared" si="2"/>
        <v>528579958.49000001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528579958.49000001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1072208.2799999998</v>
      </c>
      <c r="F186" s="136">
        <v>5817501.349999995</v>
      </c>
      <c r="G186" s="136">
        <v>7680353.9800000023</v>
      </c>
      <c r="H186" s="136">
        <v>6514182.2199999969</v>
      </c>
      <c r="I186" s="136">
        <v>5769782.8299999973</v>
      </c>
      <c r="J186" s="136">
        <v>6441013.3099999959</v>
      </c>
      <c r="K186" s="136">
        <v>5846775.2999999961</v>
      </c>
      <c r="L186" s="136">
        <v>4648129.01</v>
      </c>
      <c r="M186" s="136"/>
      <c r="N186" s="136"/>
      <c r="O186" s="136"/>
      <c r="P186" s="136"/>
      <c r="Q186" s="136">
        <f t="shared" si="2"/>
        <v>43789946.279999979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43789946.279999979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1072208.2799999998</v>
      </c>
      <c r="F187" s="100">
        <v>5817501.349999995</v>
      </c>
      <c r="G187" s="100">
        <v>7680353.9800000023</v>
      </c>
      <c r="H187" s="100">
        <v>6514182.2199999969</v>
      </c>
      <c r="I187" s="100">
        <v>5769782.8299999973</v>
      </c>
      <c r="J187" s="100">
        <v>6441013.3099999959</v>
      </c>
      <c r="K187" s="100">
        <v>5846775.2999999961</v>
      </c>
      <c r="L187" s="100">
        <v>4648129.01</v>
      </c>
      <c r="M187" s="100"/>
      <c r="N187" s="100"/>
      <c r="O187" s="100"/>
      <c r="P187" s="100"/>
      <c r="Q187" s="100">
        <f t="shared" si="2"/>
        <v>43789946.279999979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43789946.279999979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/>
      <c r="N190" s="136"/>
      <c r="O190" s="136"/>
      <c r="P190" s="136"/>
      <c r="Q190" s="136">
        <f t="shared" si="2"/>
        <v>205260.67000000004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205260.67000000004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/>
      <c r="N191" s="100"/>
      <c r="O191" s="100"/>
      <c r="P191" s="100"/>
      <c r="Q191" s="100">
        <f t="shared" si="2"/>
        <v>205260.67000000004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205260.67000000004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23898518.299999997</v>
      </c>
      <c r="G194" s="136">
        <v>23480326.390000004</v>
      </c>
      <c r="H194" s="136">
        <v>22954853.599999998</v>
      </c>
      <c r="I194" s="136">
        <v>22498256.430000003</v>
      </c>
      <c r="J194" s="136">
        <v>23072522.59</v>
      </c>
      <c r="K194" s="136">
        <v>24001150.210000001</v>
      </c>
      <c r="L194" s="136">
        <v>23541941.09</v>
      </c>
      <c r="M194" s="136"/>
      <c r="N194" s="136"/>
      <c r="O194" s="136"/>
      <c r="P194" s="136"/>
      <c r="Q194" s="136">
        <f t="shared" si="2"/>
        <v>184031570.12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184031570.12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23898518.299999997</v>
      </c>
      <c r="G195" s="100">
        <v>23480326.390000004</v>
      </c>
      <c r="H195" s="100">
        <v>22954853.599999998</v>
      </c>
      <c r="I195" s="100">
        <v>22498256.430000003</v>
      </c>
      <c r="J195" s="100">
        <v>23072522.59</v>
      </c>
      <c r="K195" s="100">
        <v>24001150.210000001</v>
      </c>
      <c r="L195" s="100">
        <v>23541941.09</v>
      </c>
      <c r="M195" s="100"/>
      <c r="N195" s="100"/>
      <c r="O195" s="100"/>
      <c r="P195" s="100"/>
      <c r="Q195" s="100">
        <f t="shared" si="2"/>
        <v>184031570.12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184031570.12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8410688397.420001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1034679118.6800001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906810922.38999987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27544597.590000018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862670611.11000001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16595713.690000007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11406743.150000002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1961042.9599999997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1510857.86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7934842.3300000019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10331011.649999999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10331011.649999999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2107139.5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2107139.5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104023301.98999999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104023301.98999999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60745873.780000009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60203874.009999998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60203874.009999998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67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541999.77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541999.77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137427737.40000007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71701010.770000011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71701010.770000011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31214009.170000061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31214009.170000061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9675563.1999999993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9675563.1999999993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24837154.260000002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24837154.260000002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211251597.18000001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28713029.860000007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28713029.860000007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26455862.040000003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25747415.099999998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190031.15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518415.79000000004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319914.48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319914.48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1547036.8800000004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28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1547036.8800000004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9">+F271+F272+F273+F274+F275</f>
        <v>5078057.7699999996</v>
      </c>
      <c r="G270" s="136">
        <f t="shared" si="29"/>
        <v>13992282.980000002</v>
      </c>
      <c r="H270" s="136">
        <f t="shared" si="29"/>
        <v>18063027.340000004</v>
      </c>
      <c r="I270" s="136">
        <f t="shared" si="29"/>
        <v>14473554.649999993</v>
      </c>
      <c r="J270" s="136">
        <f t="shared" si="29"/>
        <v>14132993.680000002</v>
      </c>
      <c r="K270" s="136">
        <f t="shared" si="29"/>
        <v>23224684.710000008</v>
      </c>
      <c r="L270" s="136">
        <f t="shared" si="29"/>
        <v>21425421.039999992</v>
      </c>
      <c r="M270" s="136">
        <f t="shared" si="29"/>
        <v>23672530.04999999</v>
      </c>
      <c r="N270" s="136">
        <f t="shared" si="29"/>
        <v>21127643.809999995</v>
      </c>
      <c r="O270" s="136">
        <f t="shared" si="29"/>
        <v>24175093.060000006</v>
      </c>
      <c r="P270" s="136">
        <f t="shared" si="29"/>
        <v>54527075.410000034</v>
      </c>
      <c r="Q270" s="135">
        <f t="shared" si="28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113392140.23999999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28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97828311.170000002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28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1937064.19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28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13159889.360000001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28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466875.51999999996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1696133.37</v>
      </c>
      <c r="H276" s="136">
        <f t="shared" si="30"/>
        <v>1696133.33</v>
      </c>
      <c r="I276" s="136">
        <f t="shared" si="30"/>
        <v>1696133.33</v>
      </c>
      <c r="J276" s="136">
        <f t="shared" si="30"/>
        <v>1696133.33</v>
      </c>
      <c r="K276" s="136">
        <f t="shared" si="30"/>
        <v>1696133.33</v>
      </c>
      <c r="L276" s="136">
        <f t="shared" si="30"/>
        <v>1696133.33</v>
      </c>
      <c r="M276" s="136">
        <f t="shared" si="30"/>
        <v>1696133.33</v>
      </c>
      <c r="N276" s="136">
        <f t="shared" si="30"/>
        <v>1696133.33</v>
      </c>
      <c r="O276" s="136">
        <f t="shared" si="30"/>
        <v>1696133.33</v>
      </c>
      <c r="P276" s="136">
        <f t="shared" si="30"/>
        <v>1696133.33</v>
      </c>
      <c r="Q276" s="135">
        <f t="shared" si="28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13295466.68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28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13295466.68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1">+F279+F280+F281+F282</f>
        <v>1802654.77</v>
      </c>
      <c r="G278" s="136">
        <f t="shared" si="31"/>
        <v>2062506.7300000002</v>
      </c>
      <c r="H278" s="136">
        <f t="shared" si="31"/>
        <v>620177.14</v>
      </c>
      <c r="I278" s="136">
        <f t="shared" si="31"/>
        <v>1237720.33</v>
      </c>
      <c r="J278" s="136">
        <f t="shared" si="31"/>
        <v>899094.21999999974</v>
      </c>
      <c r="K278" s="136">
        <f t="shared" si="31"/>
        <v>1569819.54</v>
      </c>
      <c r="L278" s="136">
        <f t="shared" si="31"/>
        <v>4135100.4300000034</v>
      </c>
      <c r="M278" s="136">
        <f t="shared" si="31"/>
        <v>2263545.0599999987</v>
      </c>
      <c r="N278" s="136">
        <f t="shared" si="31"/>
        <v>2263674.149999999</v>
      </c>
      <c r="O278" s="136">
        <f t="shared" si="31"/>
        <v>2278330.5599999987</v>
      </c>
      <c r="P278" s="136">
        <f t="shared" si="31"/>
        <v>5281070.2200000035</v>
      </c>
      <c r="Q278" s="135">
        <f t="shared" si="28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12967803.720000003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28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7999157.2700000033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28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4968646.45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2">+F284+F285+F286+F287+F288+F289+F290</f>
        <v>517761.36</v>
      </c>
      <c r="G283" s="136">
        <f t="shared" si="32"/>
        <v>541263.54999999993</v>
      </c>
      <c r="H283" s="136">
        <f t="shared" si="32"/>
        <v>551999.81000000006</v>
      </c>
      <c r="I283" s="136">
        <f t="shared" si="32"/>
        <v>577392.51000000013</v>
      </c>
      <c r="J283" s="136">
        <f t="shared" si="32"/>
        <v>654794.14000000013</v>
      </c>
      <c r="K283" s="136">
        <f t="shared" si="32"/>
        <v>614911.46999999974</v>
      </c>
      <c r="L283" s="136">
        <f t="shared" si="32"/>
        <v>917053.00999999989</v>
      </c>
      <c r="M283" s="136">
        <f t="shared" si="32"/>
        <v>898456.82</v>
      </c>
      <c r="N283" s="136">
        <f t="shared" si="32"/>
        <v>897047.96999999986</v>
      </c>
      <c r="O283" s="136">
        <f t="shared" si="32"/>
        <v>897971.17</v>
      </c>
      <c r="P283" s="136">
        <f t="shared" si="32"/>
        <v>532087.11</v>
      </c>
      <c r="Q283" s="135">
        <f t="shared" si="28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4908395.6500000004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28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4529019.01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28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379376.64000000001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3">+F292</f>
        <v>15460.18</v>
      </c>
      <c r="G291" s="136">
        <f t="shared" si="33"/>
        <v>27140.079999999998</v>
      </c>
      <c r="H291" s="136">
        <f t="shared" si="33"/>
        <v>19532.240000000002</v>
      </c>
      <c r="I291" s="136">
        <f t="shared" si="33"/>
        <v>22091.469999999998</v>
      </c>
      <c r="J291" s="136">
        <f t="shared" si="33"/>
        <v>42353.530000000006</v>
      </c>
      <c r="K291" s="136">
        <f t="shared" si="33"/>
        <v>9283698.0999999996</v>
      </c>
      <c r="L291" s="136">
        <f t="shared" si="33"/>
        <v>226883.46000000002</v>
      </c>
      <c r="M291" s="136">
        <f t="shared" si="33"/>
        <v>236331.03000000012</v>
      </c>
      <c r="N291" s="136">
        <f t="shared" si="33"/>
        <v>230031.68000000005</v>
      </c>
      <c r="O291" s="136">
        <f t="shared" si="33"/>
        <v>230117.91000000006</v>
      </c>
      <c r="P291" s="136">
        <f t="shared" si="33"/>
        <v>209210.82000000004</v>
      </c>
      <c r="Q291" s="135">
        <f t="shared" si="28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9651947.6300000008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28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9651947.6300000008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4">+F294+F296++F298+F300+F302+F304</f>
        <v>556797.88000000012</v>
      </c>
      <c r="G293" s="135">
        <f t="shared" si="34"/>
        <v>626085.79999999993</v>
      </c>
      <c r="H293" s="135">
        <f t="shared" si="34"/>
        <v>423658.46999999986</v>
      </c>
      <c r="I293" s="135">
        <f t="shared" si="34"/>
        <v>2144449.42</v>
      </c>
      <c r="J293" s="135">
        <f t="shared" si="34"/>
        <v>836494.86999999988</v>
      </c>
      <c r="K293" s="135">
        <f t="shared" si="34"/>
        <v>3018352.8100000005</v>
      </c>
      <c r="L293" s="135">
        <f t="shared" si="34"/>
        <v>3182182.3600000013</v>
      </c>
      <c r="M293" s="135">
        <f t="shared" si="34"/>
        <v>2333176.7399999998</v>
      </c>
      <c r="N293" s="135">
        <f t="shared" si="34"/>
        <v>2231363.2699999996</v>
      </c>
      <c r="O293" s="135">
        <f t="shared" si="34"/>
        <v>2358082.7099999995</v>
      </c>
      <c r="P293" s="135">
        <f t="shared" si="34"/>
        <v>3965154.2500000019</v>
      </c>
      <c r="Q293" s="135">
        <f t="shared" si="28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11546180.040000003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7">+F305</f>
        <v>556797.88000000012</v>
      </c>
      <c r="G304" s="136">
        <f t="shared" si="37"/>
        <v>626085.79999999993</v>
      </c>
      <c r="H304" s="136">
        <f t="shared" si="37"/>
        <v>423658.46999999986</v>
      </c>
      <c r="I304" s="136">
        <f t="shared" si="37"/>
        <v>2144449.42</v>
      </c>
      <c r="J304" s="136">
        <f t="shared" si="37"/>
        <v>836494.86999999988</v>
      </c>
      <c r="K304" s="136">
        <f t="shared" si="37"/>
        <v>3018352.8100000005</v>
      </c>
      <c r="L304" s="136">
        <f t="shared" si="37"/>
        <v>3182182.3600000013</v>
      </c>
      <c r="M304" s="136">
        <f t="shared" si="37"/>
        <v>2333176.7399999998</v>
      </c>
      <c r="N304" s="136">
        <f t="shared" si="37"/>
        <v>2231363.2699999996</v>
      </c>
      <c r="O304" s="136">
        <f t="shared" si="37"/>
        <v>2358082.7099999995</v>
      </c>
      <c r="P304" s="136">
        <f t="shared" si="37"/>
        <v>3965154.2500000019</v>
      </c>
      <c r="Q304" s="135">
        <f t="shared" si="36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11546180.040000003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6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11546180.040000003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8">+F307+F309+F311+F313+F315+F317</f>
        <v>408063.20999999996</v>
      </c>
      <c r="G306" s="135">
        <f t="shared" si="38"/>
        <v>515699.38999999978</v>
      </c>
      <c r="H306" s="135">
        <f t="shared" si="38"/>
        <v>484003.8400000002</v>
      </c>
      <c r="I306" s="135">
        <f t="shared" si="38"/>
        <v>489039.39999999979</v>
      </c>
      <c r="J306" s="135">
        <f t="shared" si="38"/>
        <v>472546.08999999973</v>
      </c>
      <c r="K306" s="135">
        <f t="shared" si="38"/>
        <v>531767.64000000013</v>
      </c>
      <c r="L306" s="135">
        <f t="shared" si="38"/>
        <v>927975.77</v>
      </c>
      <c r="M306" s="135">
        <f t="shared" si="38"/>
        <v>915793.45999999973</v>
      </c>
      <c r="N306" s="135">
        <f t="shared" si="38"/>
        <v>910019.2699999999</v>
      </c>
      <c r="O306" s="135">
        <f t="shared" si="38"/>
        <v>1393345.1099999999</v>
      </c>
      <c r="P306" s="135">
        <f t="shared" si="38"/>
        <v>1742195.6300000004</v>
      </c>
      <c r="Q306" s="135">
        <f t="shared" si="36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4217676.32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9">+F318</f>
        <v>408063.20999999996</v>
      </c>
      <c r="G317" s="136">
        <f t="shared" si="39"/>
        <v>515699.38999999978</v>
      </c>
      <c r="H317" s="136">
        <f t="shared" si="39"/>
        <v>484003.8400000002</v>
      </c>
      <c r="I317" s="136">
        <f t="shared" si="39"/>
        <v>489039.39999999979</v>
      </c>
      <c r="J317" s="136">
        <f t="shared" si="39"/>
        <v>472546.08999999973</v>
      </c>
      <c r="K317" s="136">
        <f t="shared" si="39"/>
        <v>531767.64000000013</v>
      </c>
      <c r="L317" s="136">
        <f t="shared" si="39"/>
        <v>927975.77</v>
      </c>
      <c r="M317" s="136">
        <f t="shared" si="39"/>
        <v>915793.45999999973</v>
      </c>
      <c r="N317" s="136">
        <f t="shared" si="39"/>
        <v>910019.2699999999</v>
      </c>
      <c r="O317" s="136">
        <f t="shared" si="39"/>
        <v>1393345.1099999999</v>
      </c>
      <c r="P317" s="136">
        <f t="shared" si="39"/>
        <v>1742195.6300000004</v>
      </c>
      <c r="Q317" s="135">
        <f t="shared" si="36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4217676.32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6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4217676.32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40">+F320+F324+F329+F334+F336+F338</f>
        <v>34938451.080000013</v>
      </c>
      <c r="G319" s="135">
        <f t="shared" si="40"/>
        <v>37755592.420000002</v>
      </c>
      <c r="H319" s="135">
        <f t="shared" si="40"/>
        <v>36678187.780000009</v>
      </c>
      <c r="I319" s="135">
        <f t="shared" si="40"/>
        <v>50383543.640000001</v>
      </c>
      <c r="J319" s="135">
        <f t="shared" si="40"/>
        <v>38919446.309999987</v>
      </c>
      <c r="K319" s="135">
        <f t="shared" si="40"/>
        <v>40708875.140000008</v>
      </c>
      <c r="L319" s="135">
        <f t="shared" si="40"/>
        <v>49894734.750000015</v>
      </c>
      <c r="M319" s="135">
        <f t="shared" si="40"/>
        <v>46338140.12000002</v>
      </c>
      <c r="N319" s="135">
        <f t="shared" si="40"/>
        <v>45780308.540000021</v>
      </c>
      <c r="O319" s="135">
        <f t="shared" si="40"/>
        <v>43530658.000000007</v>
      </c>
      <c r="P319" s="135">
        <f t="shared" si="40"/>
        <v>22719576.749999993</v>
      </c>
      <c r="Q319" s="135">
        <f t="shared" si="36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318470490.19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3">+F335</f>
        <v>34026278.250000007</v>
      </c>
      <c r="G334" s="136">
        <f t="shared" si="43"/>
        <v>36313108.890000001</v>
      </c>
      <c r="H334" s="136">
        <f t="shared" si="43"/>
        <v>35626898.270000003</v>
      </c>
      <c r="I334" s="136">
        <f t="shared" si="43"/>
        <v>49281732.300000004</v>
      </c>
      <c r="J334" s="136">
        <f t="shared" si="43"/>
        <v>37762898.529999986</v>
      </c>
      <c r="K334" s="136">
        <f t="shared" si="43"/>
        <v>39373725.890000008</v>
      </c>
      <c r="L334" s="136">
        <f t="shared" si="43"/>
        <v>45101727.19000002</v>
      </c>
      <c r="M334" s="136">
        <f t="shared" si="43"/>
        <v>42589274.500000022</v>
      </c>
      <c r="N334" s="136">
        <f t="shared" si="43"/>
        <v>42265746.570000015</v>
      </c>
      <c r="O334" s="136">
        <f t="shared" si="43"/>
        <v>39727500.370000005</v>
      </c>
      <c r="P334" s="136">
        <f t="shared" si="43"/>
        <v>15178306.129999995</v>
      </c>
      <c r="Q334" s="135">
        <f t="shared" si="4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306043473.58000004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4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306043473.58000004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4">+F337</f>
        <v>537964.94999999995</v>
      </c>
      <c r="G336" s="136">
        <f t="shared" si="44"/>
        <v>721050.58000000007</v>
      </c>
      <c r="H336" s="136">
        <f t="shared" si="44"/>
        <v>538282.80999999994</v>
      </c>
      <c r="I336" s="136">
        <f t="shared" si="44"/>
        <v>326816.75999999995</v>
      </c>
      <c r="J336" s="136">
        <f t="shared" si="44"/>
        <v>586983.54</v>
      </c>
      <c r="K336" s="136">
        <f t="shared" si="44"/>
        <v>422593.31999999995</v>
      </c>
      <c r="L336" s="136">
        <f t="shared" si="44"/>
        <v>3465444.4000000004</v>
      </c>
      <c r="M336" s="136">
        <f t="shared" si="44"/>
        <v>2421770.7800000003</v>
      </c>
      <c r="N336" s="136">
        <f t="shared" si="44"/>
        <v>2090467.1300000001</v>
      </c>
      <c r="O336" s="136">
        <f t="shared" si="44"/>
        <v>2366082.5300000003</v>
      </c>
      <c r="P336" s="136">
        <f t="shared" si="44"/>
        <v>2916683.9399999995</v>
      </c>
      <c r="Q336" s="135">
        <f t="shared" si="4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6797763.0499999998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4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6797763.0499999998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5">+F339</f>
        <v>374207.88</v>
      </c>
      <c r="G338" s="136">
        <f t="shared" si="45"/>
        <v>721432.95</v>
      </c>
      <c r="H338" s="136">
        <f t="shared" si="45"/>
        <v>513006.7</v>
      </c>
      <c r="I338" s="136">
        <f t="shared" si="45"/>
        <v>774994.58</v>
      </c>
      <c r="J338" s="136">
        <f t="shared" si="45"/>
        <v>569564.24</v>
      </c>
      <c r="K338" s="136">
        <f t="shared" si="45"/>
        <v>912555.92999999993</v>
      </c>
      <c r="L338" s="136">
        <f t="shared" si="45"/>
        <v>1327563.1599999999</v>
      </c>
      <c r="M338" s="136">
        <f t="shared" si="45"/>
        <v>1327094.8399999999</v>
      </c>
      <c r="N338" s="136">
        <f t="shared" si="45"/>
        <v>1424094.8399999999</v>
      </c>
      <c r="O338" s="136">
        <f t="shared" si="45"/>
        <v>1437075.0999999996</v>
      </c>
      <c r="P338" s="136">
        <f t="shared" si="45"/>
        <v>4624586.6800000006</v>
      </c>
      <c r="Q338" s="135">
        <f t="shared" si="4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5629253.5599999996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4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5629253.5599999996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6">+F341+F343+F345+F347+F349+F351</f>
        <v>2563843.9099999992</v>
      </c>
      <c r="G340" s="135">
        <f t="shared" si="46"/>
        <v>6665325.29</v>
      </c>
      <c r="H340" s="135">
        <f t="shared" si="46"/>
        <v>2545194.9499999993</v>
      </c>
      <c r="I340" s="135">
        <f t="shared" si="46"/>
        <v>2676463.6599999997</v>
      </c>
      <c r="J340" s="135">
        <f t="shared" si="46"/>
        <v>2583206.810000001</v>
      </c>
      <c r="K340" s="135">
        <f t="shared" si="46"/>
        <v>9972989.870000001</v>
      </c>
      <c r="L340" s="135">
        <f t="shared" si="46"/>
        <v>7315249.5700000077</v>
      </c>
      <c r="M340" s="135">
        <f t="shared" si="46"/>
        <v>6695861.6600000076</v>
      </c>
      <c r="N340" s="135">
        <f t="shared" si="46"/>
        <v>6453480.6300000092</v>
      </c>
      <c r="O340" s="135">
        <f t="shared" si="46"/>
        <v>6512015.2200000091</v>
      </c>
      <c r="P340" s="135">
        <f t="shared" si="46"/>
        <v>7270817.1400000062</v>
      </c>
      <c r="Q340" s="135">
        <f t="shared" si="4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36455236.330000013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7">+F342</f>
        <v>311393.96000000002</v>
      </c>
      <c r="G341" s="136">
        <f t="shared" si="47"/>
        <v>4445327.6900000013</v>
      </c>
      <c r="H341" s="136">
        <f t="shared" si="47"/>
        <v>390308.9499999999</v>
      </c>
      <c r="I341" s="136">
        <f t="shared" si="47"/>
        <v>67023.98</v>
      </c>
      <c r="J341" s="136">
        <f t="shared" si="47"/>
        <v>346477.04</v>
      </c>
      <c r="K341" s="136">
        <f t="shared" si="47"/>
        <v>3610058.66</v>
      </c>
      <c r="L341" s="136">
        <f t="shared" si="47"/>
        <v>714466</v>
      </c>
      <c r="M341" s="136">
        <f t="shared" si="47"/>
        <v>539466.48</v>
      </c>
      <c r="N341" s="136">
        <f t="shared" si="47"/>
        <v>546932.03</v>
      </c>
      <c r="O341" s="136">
        <f t="shared" si="47"/>
        <v>538300.19000000006</v>
      </c>
      <c r="P341" s="136">
        <f t="shared" si="47"/>
        <v>538378.23</v>
      </c>
      <c r="Q341" s="135">
        <f t="shared" si="4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10507412.190000001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4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10507412.190000001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8">+F344</f>
        <v>1240300.5299999993</v>
      </c>
      <c r="G343" s="136">
        <f t="shared" si="48"/>
        <v>1650003.8599999992</v>
      </c>
      <c r="H343" s="136">
        <f t="shared" si="48"/>
        <v>1538924.6599999995</v>
      </c>
      <c r="I343" s="136">
        <f t="shared" si="48"/>
        <v>1580769.6499999997</v>
      </c>
      <c r="J343" s="136">
        <f t="shared" si="48"/>
        <v>1608308.030000001</v>
      </c>
      <c r="K343" s="136">
        <f t="shared" si="48"/>
        <v>2150859.0999999996</v>
      </c>
      <c r="L343" s="136">
        <f t="shared" si="48"/>
        <v>3455119.9000000092</v>
      </c>
      <c r="M343" s="136">
        <f t="shared" si="48"/>
        <v>3032103.1600000085</v>
      </c>
      <c r="N343" s="136">
        <f t="shared" si="48"/>
        <v>3118792.6200000094</v>
      </c>
      <c r="O343" s="136">
        <f t="shared" si="48"/>
        <v>3109810.6400000094</v>
      </c>
      <c r="P343" s="136">
        <f t="shared" si="48"/>
        <v>2403542.210000006</v>
      </c>
      <c r="Q343" s="135">
        <f t="shared" si="4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14378400.130000008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4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14378400.130000008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9">+F350</f>
        <v>1552.43</v>
      </c>
      <c r="G349" s="136">
        <f t="shared" si="49"/>
        <v>1552.43</v>
      </c>
      <c r="H349" s="136">
        <f t="shared" si="49"/>
        <v>1511.5</v>
      </c>
      <c r="I349" s="136">
        <f t="shared" si="49"/>
        <v>2053.5</v>
      </c>
      <c r="J349" s="136">
        <f t="shared" si="49"/>
        <v>392.79</v>
      </c>
      <c r="K349" s="136">
        <f t="shared" si="49"/>
        <v>2610.3199999999997</v>
      </c>
      <c r="L349" s="136">
        <f t="shared" si="49"/>
        <v>593982.65000000014</v>
      </c>
      <c r="M349" s="136">
        <f t="shared" si="49"/>
        <v>750754.08</v>
      </c>
      <c r="N349" s="136">
        <f t="shared" si="49"/>
        <v>545304.08000000007</v>
      </c>
      <c r="O349" s="136">
        <f t="shared" si="49"/>
        <v>559031.06000000006</v>
      </c>
      <c r="P349" s="136">
        <f t="shared" si="49"/>
        <v>550165.14999999991</v>
      </c>
      <c r="Q349" s="135">
        <f t="shared" si="4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605208.05000000016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4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605208.05000000016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50">+F352</f>
        <v>1010596.99</v>
      </c>
      <c r="G351" s="136">
        <f t="shared" si="50"/>
        <v>568441.30999999994</v>
      </c>
      <c r="H351" s="136">
        <f t="shared" si="50"/>
        <v>614449.84000000008</v>
      </c>
      <c r="I351" s="136">
        <f t="shared" si="50"/>
        <v>1026616.5299999999</v>
      </c>
      <c r="J351" s="136">
        <f t="shared" si="50"/>
        <v>628028.94999999995</v>
      </c>
      <c r="K351" s="136">
        <f t="shared" si="50"/>
        <v>4209461.79</v>
      </c>
      <c r="L351" s="136">
        <f t="shared" si="50"/>
        <v>2551681.0199999991</v>
      </c>
      <c r="M351" s="136">
        <f t="shared" si="50"/>
        <v>2373537.9399999995</v>
      </c>
      <c r="N351" s="136">
        <f t="shared" si="50"/>
        <v>2242451.8999999994</v>
      </c>
      <c r="O351" s="136">
        <f t="shared" si="50"/>
        <v>2304873.3299999991</v>
      </c>
      <c r="P351" s="136">
        <f t="shared" si="50"/>
        <v>3778731.55</v>
      </c>
      <c r="Q351" s="135">
        <f t="shared" si="4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10964215.959999999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4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10964215.959999999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51">+F354+F357+F360+F362+F365+F367+F369+F371</f>
        <v>28476384.219999991</v>
      </c>
      <c r="G353" s="135">
        <f t="shared" si="51"/>
        <v>30163908.52</v>
      </c>
      <c r="H353" s="135">
        <f t="shared" si="51"/>
        <v>28201616.500000004</v>
      </c>
      <c r="I353" s="135">
        <f t="shared" si="51"/>
        <v>27837544.830000006</v>
      </c>
      <c r="J353" s="135">
        <f t="shared" si="51"/>
        <v>26444164.879999999</v>
      </c>
      <c r="K353" s="135">
        <f t="shared" si="51"/>
        <v>24473802.149999999</v>
      </c>
      <c r="L353" s="135">
        <f t="shared" si="51"/>
        <v>33829194.380000003</v>
      </c>
      <c r="M353" s="135">
        <f t="shared" si="51"/>
        <v>20399509.410000008</v>
      </c>
      <c r="N353" s="135">
        <f t="shared" si="51"/>
        <v>32404342.77</v>
      </c>
      <c r="O353" s="135">
        <f t="shared" si="51"/>
        <v>33065878.16</v>
      </c>
      <c r="P353" s="135">
        <f t="shared" si="51"/>
        <v>32480956.390000001</v>
      </c>
      <c r="Q353" s="135">
        <f t="shared" si="4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222348809.51999998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2">+F355+F356</f>
        <v>15842906.529999997</v>
      </c>
      <c r="G354" s="136">
        <f t="shared" si="52"/>
        <v>15933387.82</v>
      </c>
      <c r="H354" s="136">
        <f t="shared" si="52"/>
        <v>14669574.580000002</v>
      </c>
      <c r="I354" s="136">
        <f t="shared" si="52"/>
        <v>14429902</v>
      </c>
      <c r="J354" s="136">
        <f t="shared" si="52"/>
        <v>14177925.349999998</v>
      </c>
      <c r="K354" s="136">
        <f t="shared" si="52"/>
        <v>13474487.359999999</v>
      </c>
      <c r="L354" s="136">
        <f t="shared" si="52"/>
        <v>15721380.059999997</v>
      </c>
      <c r="M354" s="136">
        <f t="shared" si="52"/>
        <v>6422183.3000000035</v>
      </c>
      <c r="N354" s="136">
        <f t="shared" si="52"/>
        <v>16461252.769999996</v>
      </c>
      <c r="O354" s="136">
        <f t="shared" si="52"/>
        <v>16672357.269999996</v>
      </c>
      <c r="P354" s="136">
        <f t="shared" si="52"/>
        <v>17526298.610000003</v>
      </c>
      <c r="Q354" s="135">
        <f t="shared" si="4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117652011.88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4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30496119.620000001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4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87155892.25999999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3">+F358+F359</f>
        <v>5184453.929999996</v>
      </c>
      <c r="G357" s="136">
        <f t="shared" si="53"/>
        <v>5187682.29</v>
      </c>
      <c r="H357" s="136">
        <f t="shared" si="53"/>
        <v>5179715.4599999981</v>
      </c>
      <c r="I357" s="136">
        <f t="shared" si="53"/>
        <v>4926122.9400000041</v>
      </c>
      <c r="J357" s="136">
        <f t="shared" si="53"/>
        <v>4474110.6400000006</v>
      </c>
      <c r="K357" s="136">
        <f t="shared" si="53"/>
        <v>4173551.61</v>
      </c>
      <c r="L357" s="136">
        <f t="shared" si="53"/>
        <v>5160619.0400000028</v>
      </c>
      <c r="M357" s="136">
        <f t="shared" si="53"/>
        <v>2781970.0400000014</v>
      </c>
      <c r="N357" s="136">
        <f t="shared" si="53"/>
        <v>5537582.5000000009</v>
      </c>
      <c r="O357" s="136">
        <f t="shared" si="53"/>
        <v>5538463.7400000012</v>
      </c>
      <c r="P357" s="136">
        <f t="shared" si="53"/>
        <v>5551974.1899999976</v>
      </c>
      <c r="Q357" s="135">
        <f t="shared" si="4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38529159.810000002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4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38529159.810000002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4">+F363+F364</f>
        <v>3528524.6500000004</v>
      </c>
      <c r="G362" s="136">
        <f t="shared" si="54"/>
        <v>3567627.4000000004</v>
      </c>
      <c r="H362" s="136">
        <f t="shared" si="54"/>
        <v>3667848.1900000004</v>
      </c>
      <c r="I362" s="136">
        <f t="shared" si="54"/>
        <v>3557112.52</v>
      </c>
      <c r="J362" s="136">
        <f t="shared" si="54"/>
        <v>3535391.95</v>
      </c>
      <c r="K362" s="136">
        <f t="shared" si="54"/>
        <v>3501172.68</v>
      </c>
      <c r="L362" s="136">
        <f t="shared" si="54"/>
        <v>4302197.2100000009</v>
      </c>
      <c r="M362" s="136">
        <f t="shared" si="54"/>
        <v>4260874.1600000011</v>
      </c>
      <c r="N362" s="136">
        <f t="shared" si="54"/>
        <v>4334890.6300000008</v>
      </c>
      <c r="O362" s="136">
        <f t="shared" si="54"/>
        <v>4336487.6400000006</v>
      </c>
      <c r="P362" s="136">
        <f t="shared" si="54"/>
        <v>1028176.9499999998</v>
      </c>
      <c r="Q362" s="135">
        <f t="shared" si="4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28910510.610000003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4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28713452.110000003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si="42"/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197058.5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5">+F368</f>
        <v>2650814.91</v>
      </c>
      <c r="G367" s="136">
        <f t="shared" si="55"/>
        <v>4268799.42</v>
      </c>
      <c r="H367" s="136">
        <f t="shared" si="55"/>
        <v>3887803.0100000002</v>
      </c>
      <c r="I367" s="136">
        <f t="shared" si="55"/>
        <v>4001724.7700000005</v>
      </c>
      <c r="J367" s="136">
        <f t="shared" si="55"/>
        <v>3530848.35</v>
      </c>
      <c r="K367" s="136">
        <f t="shared" si="55"/>
        <v>2448488.5199999996</v>
      </c>
      <c r="L367" s="136">
        <f t="shared" si="55"/>
        <v>4015319.1100000003</v>
      </c>
      <c r="M367" s="136">
        <f t="shared" si="55"/>
        <v>5826767.8700000001</v>
      </c>
      <c r="N367" s="136">
        <f t="shared" si="55"/>
        <v>4956906.92</v>
      </c>
      <c r="O367" s="136">
        <f t="shared" si="55"/>
        <v>5001112.9800000004</v>
      </c>
      <c r="P367" s="136">
        <f t="shared" si="55"/>
        <v>5002433.129999999</v>
      </c>
      <c r="Q367" s="135">
        <f t="shared" si="42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26427012.290000003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42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26427012.290000003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6">+F372</f>
        <v>1269684.2</v>
      </c>
      <c r="G371" s="136">
        <f t="shared" si="56"/>
        <v>1206411.5899999999</v>
      </c>
      <c r="H371" s="136">
        <f t="shared" si="56"/>
        <v>796675.26</v>
      </c>
      <c r="I371" s="136">
        <f t="shared" si="56"/>
        <v>922682.60000000009</v>
      </c>
      <c r="J371" s="136">
        <f t="shared" si="56"/>
        <v>725888.59</v>
      </c>
      <c r="K371" s="136">
        <f t="shared" si="56"/>
        <v>876101.98</v>
      </c>
      <c r="L371" s="136">
        <f t="shared" si="56"/>
        <v>4629678.96</v>
      </c>
      <c r="M371" s="136">
        <f t="shared" si="56"/>
        <v>1107714.04</v>
      </c>
      <c r="N371" s="136">
        <f t="shared" si="56"/>
        <v>1113709.95</v>
      </c>
      <c r="O371" s="136">
        <f t="shared" si="56"/>
        <v>1517456.5299999996</v>
      </c>
      <c r="P371" s="136">
        <f t="shared" si="56"/>
        <v>3372073.5100000002</v>
      </c>
      <c r="Q371" s="135">
        <f t="shared" si="42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10830114.93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42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10830114.93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7">+F374+F377+F379+F381+F383+F385+F387+F389+F391</f>
        <v>94914153.280000001</v>
      </c>
      <c r="G373" s="135">
        <f t="shared" si="57"/>
        <v>97885350.920000002</v>
      </c>
      <c r="H373" s="135">
        <f t="shared" si="57"/>
        <v>95570791.890000015</v>
      </c>
      <c r="I373" s="135">
        <f t="shared" si="57"/>
        <v>95465442.140000001</v>
      </c>
      <c r="J373" s="135">
        <f t="shared" si="57"/>
        <v>96710471.089999989</v>
      </c>
      <c r="K373" s="135">
        <f t="shared" si="57"/>
        <v>96195023.409999996</v>
      </c>
      <c r="L373" s="135">
        <f t="shared" si="57"/>
        <v>100670144.24999997</v>
      </c>
      <c r="M373" s="135">
        <f t="shared" si="57"/>
        <v>83416611.349999979</v>
      </c>
      <c r="N373" s="135">
        <f t="shared" si="57"/>
        <v>87615053.659999982</v>
      </c>
      <c r="O373" s="135">
        <f t="shared" si="57"/>
        <v>87503923.479999989</v>
      </c>
      <c r="P373" s="135">
        <f t="shared" si="57"/>
        <v>77749884.219999999</v>
      </c>
      <c r="Q373" s="135">
        <f t="shared" si="42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766420079.70000005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8">+F378</f>
        <v>65817236.660000004</v>
      </c>
      <c r="G377" s="136">
        <f t="shared" si="58"/>
        <v>65973657.899999991</v>
      </c>
      <c r="H377" s="136">
        <f t="shared" si="58"/>
        <v>66215158.740000002</v>
      </c>
      <c r="I377" s="136">
        <f t="shared" si="58"/>
        <v>66192163.469999999</v>
      </c>
      <c r="J377" s="136">
        <f t="shared" si="58"/>
        <v>67415986.120000005</v>
      </c>
      <c r="K377" s="136">
        <f t="shared" si="58"/>
        <v>67330031.420000002</v>
      </c>
      <c r="L377" s="136">
        <f t="shared" si="58"/>
        <v>68575233.579999998</v>
      </c>
      <c r="M377" s="136">
        <f t="shared" si="58"/>
        <v>59875425.149999999</v>
      </c>
      <c r="N377" s="136">
        <f t="shared" si="58"/>
        <v>64344572.890000008</v>
      </c>
      <c r="O377" s="136">
        <f t="shared" si="58"/>
        <v>64343579.220000006</v>
      </c>
      <c r="P377" s="136">
        <f t="shared" si="58"/>
        <v>64343284.140000008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530816312.71000004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530816312.71000004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9">+F384</f>
        <v>4658465.74</v>
      </c>
      <c r="G383" s="136">
        <f t="shared" si="59"/>
        <v>7775427.1200000001</v>
      </c>
      <c r="H383" s="136">
        <f t="shared" si="59"/>
        <v>6566511.0499999998</v>
      </c>
      <c r="I383" s="136">
        <f t="shared" si="59"/>
        <v>7090810.0899999999</v>
      </c>
      <c r="J383" s="136">
        <f t="shared" si="59"/>
        <v>6527844.1600000001</v>
      </c>
      <c r="K383" s="136">
        <f t="shared" si="59"/>
        <v>4834878.9600000009</v>
      </c>
      <c r="L383" s="136">
        <f t="shared" si="59"/>
        <v>5691840.9900000002</v>
      </c>
      <c r="M383" s="136">
        <f t="shared" si="59"/>
        <v>3699411.0300000007</v>
      </c>
      <c r="N383" s="136">
        <f t="shared" si="59"/>
        <v>3677971.5200000005</v>
      </c>
      <c r="O383" s="136">
        <f t="shared" si="59"/>
        <v>3677971.5200000005</v>
      </c>
      <c r="P383" s="136">
        <f t="shared" si="59"/>
        <v>1326614.5900000001</v>
      </c>
      <c r="Q383" s="135">
        <f t="shared" si="42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47851397.420000002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42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47851397.420000002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60">+F388</f>
        <v>5260.67</v>
      </c>
      <c r="G387" s="136">
        <f t="shared" si="60"/>
        <v>33333.33</v>
      </c>
      <c r="H387" s="136">
        <f t="shared" si="60"/>
        <v>33333.33</v>
      </c>
      <c r="I387" s="136">
        <f t="shared" si="60"/>
        <v>69240.600000000006</v>
      </c>
      <c r="J387" s="136">
        <f t="shared" si="60"/>
        <v>33333.33</v>
      </c>
      <c r="K387" s="136">
        <f t="shared" si="60"/>
        <v>0</v>
      </c>
      <c r="L387" s="136">
        <f t="shared" si="60"/>
        <v>62788.21</v>
      </c>
      <c r="M387" s="136">
        <f t="shared" si="60"/>
        <v>62788.21</v>
      </c>
      <c r="N387" s="136">
        <f t="shared" si="60"/>
        <v>62788.21</v>
      </c>
      <c r="O387" s="136">
        <f t="shared" si="60"/>
        <v>62788.21</v>
      </c>
      <c r="P387" s="136">
        <f t="shared" si="60"/>
        <v>62788.180000000008</v>
      </c>
      <c r="Q387" s="135">
        <f t="shared" si="42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242650.79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42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242650.79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1">+F392</f>
        <v>24433190.209999997</v>
      </c>
      <c r="G391" s="136">
        <f t="shared" si="61"/>
        <v>24102932.570000004</v>
      </c>
      <c r="H391" s="136">
        <f t="shared" si="61"/>
        <v>22755788.770000003</v>
      </c>
      <c r="I391" s="136">
        <f t="shared" si="61"/>
        <v>22113227.980000008</v>
      </c>
      <c r="J391" s="136">
        <f t="shared" si="61"/>
        <v>22733307.479999986</v>
      </c>
      <c r="K391" s="136">
        <f t="shared" si="61"/>
        <v>24030113.030000001</v>
      </c>
      <c r="L391" s="136">
        <f t="shared" si="61"/>
        <v>26340281.469999976</v>
      </c>
      <c r="M391" s="136">
        <f t="shared" si="61"/>
        <v>19778986.959999979</v>
      </c>
      <c r="N391" s="136">
        <f t="shared" si="61"/>
        <v>19529721.03999998</v>
      </c>
      <c r="O391" s="136">
        <f t="shared" si="61"/>
        <v>19419584.529999979</v>
      </c>
      <c r="P391" s="136">
        <f t="shared" si="61"/>
        <v>12017197.309999987</v>
      </c>
      <c r="Q391" s="135">
        <f t="shared" si="42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187509718.77999994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42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187509718.77999994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Ov217J95owtYK3ivC32P2vPexC6UW6wDwLSFx3uAm/PjxFMkcxzeC5ameGSMbtsYExscqsGgSALXhhnjpRD3FQ==" saltValue="urtexsL87lhCQi5wLPbRu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2025-09-30T07:31:19Z</dcterms:modified>
</cp:coreProperties>
</file>