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NVO A" sheetId="8" r:id="rId1"/>
    <sheet name="NVO B" sheetId="3" r:id="rId2"/>
    <sheet name="NPO i JU A" sheetId="4" r:id="rId3"/>
    <sheet name="NPO i JU B" sheetId="5" r:id="rId4"/>
    <sheet name="MEDIJI A" sheetId="6" r:id="rId5"/>
    <sheet name="Sheet1" sheetId="9" r:id="rId6"/>
  </sheets>
  <calcPr calcId="145621"/>
</workbook>
</file>

<file path=xl/calcChain.xml><?xml version="1.0" encoding="utf-8"?>
<calcChain xmlns="http://schemas.openxmlformats.org/spreadsheetml/2006/main">
  <c r="F33" i="4" l="1"/>
  <c r="I7" i="6" l="1"/>
  <c r="F19" i="4" l="1"/>
  <c r="I19" i="4"/>
  <c r="I16" i="8"/>
  <c r="F9" i="6" l="1"/>
  <c r="I9" i="6"/>
  <c r="F68" i="8"/>
  <c r="I68" i="8"/>
  <c r="H197" i="4" l="1"/>
  <c r="H11" i="5" l="1"/>
  <c r="F126" i="4" l="1"/>
  <c r="I126" i="4"/>
  <c r="F125" i="4"/>
  <c r="F47" i="4"/>
  <c r="I125" i="4"/>
  <c r="I47" i="4"/>
  <c r="F30" i="4"/>
  <c r="F68" i="4"/>
  <c r="I30" i="4"/>
  <c r="I68" i="4"/>
  <c r="F46" i="4"/>
  <c r="I46" i="4"/>
  <c r="F123" i="4"/>
  <c r="F124" i="4"/>
  <c r="F7" i="4"/>
  <c r="I123" i="4"/>
  <c r="I124" i="4"/>
  <c r="I7" i="4"/>
  <c r="F31" i="4"/>
  <c r="F64" i="4"/>
  <c r="F96" i="4"/>
  <c r="F67" i="4"/>
  <c r="F122" i="4"/>
  <c r="I31" i="4"/>
  <c r="I64" i="4"/>
  <c r="I96" i="4"/>
  <c r="I67" i="4"/>
  <c r="I122" i="4"/>
  <c r="F28" i="4"/>
  <c r="F194" i="4"/>
  <c r="F195" i="4"/>
  <c r="F196" i="4"/>
  <c r="F36" i="4"/>
  <c r="F59" i="4"/>
  <c r="F120" i="4"/>
  <c r="F121" i="4"/>
  <c r="I28" i="4"/>
  <c r="I194" i="4"/>
  <c r="I195" i="4"/>
  <c r="I196" i="4"/>
  <c r="I36" i="4"/>
  <c r="I59" i="4"/>
  <c r="I120" i="4"/>
  <c r="I121" i="4"/>
  <c r="F119" i="4"/>
  <c r="F170" i="4"/>
  <c r="F192" i="4"/>
  <c r="F193" i="4"/>
  <c r="F38" i="4"/>
  <c r="I119" i="4"/>
  <c r="I170" i="4"/>
  <c r="I192" i="4"/>
  <c r="I193" i="4"/>
  <c r="I38" i="4"/>
  <c r="F169" i="4"/>
  <c r="I169" i="4"/>
  <c r="F93" i="4"/>
  <c r="F166" i="4"/>
  <c r="F167" i="4"/>
  <c r="F168" i="4"/>
  <c r="F188" i="4"/>
  <c r="F118" i="4"/>
  <c r="F189" i="4"/>
  <c r="F190" i="4"/>
  <c r="F191" i="4"/>
  <c r="I93" i="4"/>
  <c r="I166" i="4"/>
  <c r="I167" i="4"/>
  <c r="I168" i="4"/>
  <c r="I188" i="4"/>
  <c r="I118" i="4"/>
  <c r="I189" i="4"/>
  <c r="I190" i="4"/>
  <c r="I191" i="4"/>
  <c r="F117" i="4"/>
  <c r="F164" i="4"/>
  <c r="F95" i="4"/>
  <c r="F165" i="4"/>
  <c r="I117" i="4"/>
  <c r="I164" i="4"/>
  <c r="I95" i="4"/>
  <c r="I165" i="4"/>
  <c r="F163" i="4"/>
  <c r="I163" i="4"/>
  <c r="F162" i="4"/>
  <c r="I162" i="4"/>
  <c r="F13" i="4"/>
  <c r="I13" i="4"/>
  <c r="F161" i="4"/>
  <c r="I161" i="4"/>
  <c r="F39" i="4"/>
  <c r="F115" i="4"/>
  <c r="F52" i="4"/>
  <c r="F158" i="4"/>
  <c r="F116" i="4"/>
  <c r="F159" i="4"/>
  <c r="F83" i="4"/>
  <c r="F160" i="4"/>
  <c r="I39" i="4"/>
  <c r="I115" i="4"/>
  <c r="I52" i="4"/>
  <c r="I158" i="4"/>
  <c r="I116" i="4"/>
  <c r="I159" i="4"/>
  <c r="I83" i="4"/>
  <c r="I160" i="4"/>
  <c r="F42" i="4"/>
  <c r="F186" i="4"/>
  <c r="F60" i="4"/>
  <c r="F57" i="4"/>
  <c r="F187" i="4"/>
  <c r="F114" i="4"/>
  <c r="I42" i="4"/>
  <c r="I186" i="4"/>
  <c r="I60" i="4"/>
  <c r="I57" i="4"/>
  <c r="I187" i="4"/>
  <c r="I114" i="4"/>
  <c r="F23" i="4"/>
  <c r="F89" i="4"/>
  <c r="I23" i="4"/>
  <c r="I89" i="4"/>
  <c r="F94" i="4"/>
  <c r="F12" i="4"/>
  <c r="F157" i="4"/>
  <c r="I94" i="4"/>
  <c r="I12" i="4"/>
  <c r="I157" i="4"/>
  <c r="F112" i="4"/>
  <c r="F153" i="4"/>
  <c r="F154" i="4"/>
  <c r="F29" i="4"/>
  <c r="F185" i="4"/>
  <c r="F88" i="4"/>
  <c r="F155" i="4"/>
  <c r="F32" i="4"/>
  <c r="F113" i="4"/>
  <c r="F15" i="4"/>
  <c r="F18" i="4"/>
  <c r="F25" i="4"/>
  <c r="F48" i="4"/>
  <c r="F156" i="4"/>
  <c r="I112" i="4"/>
  <c r="I153" i="4"/>
  <c r="I154" i="4"/>
  <c r="I29" i="4"/>
  <c r="I185" i="4"/>
  <c r="I88" i="4"/>
  <c r="I155" i="4"/>
  <c r="I22" i="4"/>
  <c r="I32" i="4"/>
  <c r="I113" i="4"/>
  <c r="I15" i="4"/>
  <c r="I18" i="4"/>
  <c r="I25" i="4"/>
  <c r="I48" i="4"/>
  <c r="I156" i="4"/>
  <c r="F150" i="4"/>
  <c r="F66" i="4"/>
  <c r="F111" i="4"/>
  <c r="F151" i="4"/>
  <c r="F152" i="4"/>
  <c r="I150" i="4"/>
  <c r="I66" i="4"/>
  <c r="I111" i="4"/>
  <c r="I151" i="4"/>
  <c r="I152" i="4"/>
  <c r="F27" i="4"/>
  <c r="I27" i="4"/>
  <c r="F149" i="4"/>
  <c r="F26" i="4"/>
  <c r="F11" i="4"/>
  <c r="F14" i="4"/>
  <c r="I149" i="4"/>
  <c r="I26" i="4"/>
  <c r="I11" i="4"/>
  <c r="I14" i="4"/>
  <c r="F110" i="4"/>
  <c r="I110" i="4"/>
  <c r="F74" i="4"/>
  <c r="F146" i="4"/>
  <c r="F147" i="4"/>
  <c r="F34" i="4"/>
  <c r="F24" i="4"/>
  <c r="F17" i="4"/>
  <c r="F148" i="4"/>
  <c r="F65" i="4"/>
  <c r="F92" i="4"/>
  <c r="F184" i="4"/>
  <c r="F41" i="4"/>
  <c r="I74" i="4"/>
  <c r="I146" i="4"/>
  <c r="I147" i="4"/>
  <c r="I34" i="4"/>
  <c r="I24" i="4"/>
  <c r="I17" i="4"/>
  <c r="I148" i="4"/>
  <c r="I65" i="4"/>
  <c r="I92" i="4"/>
  <c r="I184" i="4"/>
  <c r="I41" i="4"/>
  <c r="F145" i="4"/>
  <c r="F73" i="4"/>
  <c r="I145" i="4"/>
  <c r="I73" i="4"/>
  <c r="F144" i="4"/>
  <c r="I144" i="4"/>
  <c r="F182" i="4"/>
  <c r="F183" i="4"/>
  <c r="I182" i="4"/>
  <c r="I183" i="4"/>
  <c r="F109" i="4"/>
  <c r="F79" i="4"/>
  <c r="I109" i="4"/>
  <c r="I79" i="4"/>
  <c r="F49" i="4"/>
  <c r="F180" i="4"/>
  <c r="F181" i="4"/>
  <c r="I49" i="4"/>
  <c r="I180" i="4"/>
  <c r="I181" i="4"/>
  <c r="F21" i="4"/>
  <c r="F20" i="4"/>
  <c r="I21" i="4"/>
  <c r="I20" i="4"/>
  <c r="F141" i="4"/>
  <c r="F69" i="4"/>
  <c r="F142" i="4"/>
  <c r="F91" i="4"/>
  <c r="F50" i="4"/>
  <c r="F37" i="4"/>
  <c r="F81" i="4"/>
  <c r="F179" i="4"/>
  <c r="F108" i="4"/>
  <c r="F143" i="4"/>
  <c r="F45" i="4"/>
  <c r="I141" i="4"/>
  <c r="I69" i="4"/>
  <c r="I142" i="4"/>
  <c r="I91" i="4"/>
  <c r="I50" i="4"/>
  <c r="I37" i="4"/>
  <c r="I81" i="4"/>
  <c r="I179" i="4"/>
  <c r="I108" i="4"/>
  <c r="I143" i="4"/>
  <c r="I45" i="4"/>
  <c r="F177" i="4"/>
  <c r="F178" i="4"/>
  <c r="I177" i="4"/>
  <c r="I178" i="4"/>
  <c r="F55" i="4"/>
  <c r="F140" i="4"/>
  <c r="I55" i="4"/>
  <c r="I140" i="4"/>
  <c r="F62" i="4"/>
  <c r="I62" i="4"/>
  <c r="F176" i="4"/>
  <c r="F139" i="4"/>
  <c r="I176" i="4"/>
  <c r="I139" i="4"/>
  <c r="I33" i="4"/>
  <c r="H70" i="8"/>
  <c r="F38" i="8"/>
  <c r="I38" i="8"/>
  <c r="F21" i="8"/>
  <c r="F69" i="8"/>
  <c r="I21" i="8"/>
  <c r="I69" i="8"/>
  <c r="F67" i="8"/>
  <c r="I67" i="8"/>
  <c r="H10" i="3"/>
  <c r="H11" i="6"/>
  <c r="F8" i="6"/>
  <c r="I8" i="6"/>
  <c r="F10" i="6"/>
  <c r="I10" i="6"/>
  <c r="I8" i="5" l="1"/>
  <c r="F8" i="5"/>
  <c r="I7" i="5"/>
  <c r="F7" i="5"/>
  <c r="I10" i="5"/>
  <c r="F10" i="5"/>
  <c r="I9" i="5"/>
  <c r="F9" i="5"/>
  <c r="I138" i="4"/>
  <c r="F138" i="4"/>
  <c r="I44" i="4"/>
  <c r="F44" i="4"/>
  <c r="I85" i="4"/>
  <c r="F85" i="4"/>
  <c r="I137" i="4"/>
  <c r="F137" i="4"/>
  <c r="I107" i="4"/>
  <c r="F107" i="4"/>
  <c r="I58" i="4"/>
  <c r="F58" i="4"/>
  <c r="I71" i="4"/>
  <c r="F71" i="4"/>
  <c r="I106" i="4"/>
  <c r="F106" i="4"/>
  <c r="I40" i="4"/>
  <c r="F40" i="4"/>
  <c r="I136" i="4"/>
  <c r="F136" i="4"/>
  <c r="I105" i="4"/>
  <c r="F105" i="4"/>
  <c r="I78" i="4"/>
  <c r="F78" i="4"/>
  <c r="I135" i="4"/>
  <c r="F135" i="4"/>
  <c r="I134" i="4"/>
  <c r="F134" i="4"/>
  <c r="I133" i="4"/>
  <c r="F133" i="4"/>
  <c r="I16" i="4"/>
  <c r="F16" i="4"/>
  <c r="I70" i="4"/>
  <c r="F70" i="4"/>
  <c r="I63" i="4"/>
  <c r="F63" i="4"/>
  <c r="I132" i="4"/>
  <c r="F132" i="4"/>
  <c r="I104" i="4"/>
  <c r="F104" i="4"/>
  <c r="I175" i="4"/>
  <c r="F175" i="4"/>
  <c r="I131" i="4"/>
  <c r="F131" i="4"/>
  <c r="I130" i="4"/>
  <c r="F130" i="4"/>
  <c r="I10" i="4"/>
  <c r="F10" i="4"/>
  <c r="I129" i="4"/>
  <c r="F129" i="4"/>
  <c r="I103" i="4"/>
  <c r="F103" i="4"/>
  <c r="I35" i="4"/>
  <c r="F35" i="4"/>
  <c r="I43" i="4"/>
  <c r="F43" i="4"/>
  <c r="I77" i="4"/>
  <c r="F77" i="4"/>
  <c r="I102" i="4"/>
  <c r="F102" i="4"/>
  <c r="I54" i="4"/>
  <c r="F54" i="4"/>
  <c r="I53" i="4"/>
  <c r="F53" i="4"/>
  <c r="I76" i="4"/>
  <c r="F76" i="4"/>
  <c r="I174" i="4"/>
  <c r="F174" i="4"/>
  <c r="I173" i="4"/>
  <c r="F173" i="4"/>
  <c r="I172" i="4"/>
  <c r="F172" i="4"/>
  <c r="I80" i="4"/>
  <c r="F80" i="4"/>
  <c r="I101" i="4"/>
  <c r="F101" i="4"/>
  <c r="I51" i="4"/>
  <c r="F51" i="4"/>
  <c r="I128" i="4"/>
  <c r="F128" i="4"/>
  <c r="I61" i="4"/>
  <c r="F61" i="4"/>
  <c r="I56" i="4"/>
  <c r="F56" i="4"/>
  <c r="I127" i="4"/>
  <c r="F127" i="4"/>
  <c r="I97" i="4"/>
  <c r="F97" i="4"/>
  <c r="I75" i="4"/>
  <c r="F75" i="4"/>
  <c r="I84" i="4"/>
  <c r="F84" i="4"/>
  <c r="I72" i="4"/>
  <c r="F72" i="4"/>
  <c r="I8" i="4"/>
  <c r="F8" i="4"/>
  <c r="I100" i="4"/>
  <c r="F100" i="4"/>
  <c r="I90" i="4"/>
  <c r="F90" i="4"/>
  <c r="I9" i="4"/>
  <c r="F9" i="4"/>
  <c r="I171" i="4"/>
  <c r="F171" i="4"/>
  <c r="I99" i="4"/>
  <c r="F99" i="4"/>
  <c r="I87" i="4"/>
  <c r="F87" i="4"/>
  <c r="I86" i="4"/>
  <c r="F86" i="4"/>
  <c r="I98" i="4"/>
  <c r="F98" i="4"/>
  <c r="I82" i="4"/>
  <c r="F82" i="4"/>
  <c r="I7" i="3"/>
  <c r="F7" i="3"/>
  <c r="I8" i="3"/>
  <c r="F8" i="3"/>
  <c r="I9" i="3"/>
  <c r="F9" i="3"/>
  <c r="F23" i="8"/>
  <c r="F41" i="8"/>
  <c r="F30" i="8"/>
  <c r="F13" i="8"/>
  <c r="F32" i="8"/>
  <c r="F31" i="8"/>
  <c r="F8" i="8"/>
  <c r="F24" i="8"/>
  <c r="F26" i="8"/>
  <c r="F60" i="8"/>
  <c r="F61" i="8"/>
  <c r="F27" i="8"/>
  <c r="F25" i="8"/>
  <c r="F44" i="8"/>
  <c r="F7" i="8"/>
  <c r="F45" i="8"/>
  <c r="F46" i="8"/>
  <c r="F18" i="8"/>
  <c r="F62" i="8"/>
  <c r="F34" i="8"/>
  <c r="F11" i="8"/>
  <c r="F47" i="8"/>
  <c r="F48" i="8"/>
  <c r="F63" i="8"/>
  <c r="F28" i="8"/>
  <c r="F40" i="8"/>
  <c r="F64" i="8"/>
  <c r="F15" i="8"/>
  <c r="F49" i="8"/>
  <c r="F10" i="8"/>
  <c r="F39" i="8"/>
  <c r="F65" i="8"/>
  <c r="F66" i="8"/>
  <c r="F50" i="8"/>
  <c r="F51" i="8"/>
  <c r="F33" i="8"/>
  <c r="F52" i="8"/>
  <c r="F53" i="8"/>
  <c r="F54" i="8"/>
  <c r="F37" i="8"/>
  <c r="F55" i="8"/>
  <c r="F56" i="8"/>
  <c r="F57" i="8"/>
  <c r="F58" i="8"/>
  <c r="I58" i="8"/>
  <c r="I57" i="8"/>
  <c r="I56" i="8"/>
  <c r="I55" i="8"/>
  <c r="I37" i="8"/>
  <c r="I54" i="8"/>
  <c r="I53" i="8"/>
  <c r="I52" i="8"/>
  <c r="I33" i="8"/>
  <c r="I51" i="8"/>
  <c r="I14" i="8"/>
  <c r="I50" i="8"/>
  <c r="I66" i="8"/>
  <c r="I65" i="8"/>
  <c r="I39" i="8"/>
  <c r="I10" i="8"/>
  <c r="I49" i="8"/>
  <c r="I15" i="8"/>
  <c r="I64" i="8"/>
  <c r="I40" i="8"/>
  <c r="I28" i="8"/>
  <c r="I63" i="8"/>
  <c r="I48" i="8"/>
  <c r="I9" i="8"/>
  <c r="I47" i="8"/>
  <c r="I11" i="8"/>
  <c r="I34" i="8"/>
  <c r="I62" i="8"/>
  <c r="I18" i="8"/>
  <c r="I46" i="8"/>
  <c r="I45" i="8"/>
  <c r="I7" i="8"/>
  <c r="I44" i="8"/>
  <c r="I22" i="8"/>
  <c r="I25" i="8"/>
  <c r="I19" i="8"/>
  <c r="I27" i="8"/>
  <c r="I61" i="8"/>
  <c r="I20" i="8"/>
  <c r="I17" i="8"/>
  <c r="I29" i="8"/>
  <c r="I60" i="8"/>
  <c r="I36" i="8"/>
  <c r="I59" i="8"/>
  <c r="I26" i="8"/>
  <c r="I24" i="8"/>
  <c r="I8" i="8"/>
  <c r="I12" i="8"/>
  <c r="I31" i="8"/>
  <c r="I43" i="8"/>
  <c r="I32" i="8"/>
  <c r="I35" i="8"/>
  <c r="I42" i="8"/>
  <c r="I13" i="8"/>
  <c r="I30" i="8"/>
  <c r="I41" i="8"/>
  <c r="I23" i="8"/>
</calcChain>
</file>

<file path=xl/sharedStrings.xml><?xml version="1.0" encoding="utf-8"?>
<sst xmlns="http://schemas.openxmlformats.org/spreadsheetml/2006/main" count="597" uniqueCount="546">
  <si>
    <t>Naziv organizacije</t>
  </si>
  <si>
    <t>Naziv plana ili programa</t>
  </si>
  <si>
    <t>Prosječan broj bodova</t>
  </si>
  <si>
    <t>Traženi iznos sredstava (€)</t>
  </si>
  <si>
    <t>Odobreni iznos sredstava (€)</t>
  </si>
  <si>
    <t xml:space="preserve">Procenat odobrenih sredstava </t>
  </si>
  <si>
    <t>Broj bodova - Vesna Gajević</t>
  </si>
  <si>
    <t>Broj bodova - Ivana Mrvaljević</t>
  </si>
  <si>
    <t>Planovi i programi, NVO, kategorija A</t>
  </si>
  <si>
    <t>Planovi i programi, NVO, kategorija B</t>
  </si>
  <si>
    <t>Planovi i programi, neprofitne organizacije i javne ustanove, kategorija A</t>
  </si>
  <si>
    <t>Planovi i programi, neprofitne organizacije i javne ustanove, kategorija B</t>
  </si>
  <si>
    <t>Planovi i programi, mediji, kategorija A</t>
  </si>
  <si>
    <t>Politehnika</t>
  </si>
  <si>
    <t>NVO Olimpijada- Sportske aktivnosti koje se odvijaju u nevladinim organizacijama, na slobodnim terenima i orijentirci, izvidjaci, kros..</t>
  </si>
  <si>
    <t>Radio klub Podgorica</t>
  </si>
  <si>
    <t>Razvoj sportsko tehničke discipline radio-goniometrija, njema promocija u još 7 gradova i podrška organizaciji 11. Balkanskog goniometrijskog šampionata na Cetinju</t>
  </si>
  <si>
    <t>FORS Montenegro- Fondacija za razvoj sjevera Crne Gore</t>
  </si>
  <si>
    <t>Renoviranje sportskog terena u Niksicu</t>
  </si>
  <si>
    <t>Karate klub Omladinac</t>
  </si>
  <si>
    <t>Stvaranje većeg broja reprezentativaca - šampiona do vrhunskih rezultata u karate sportu</t>
  </si>
  <si>
    <t>Streljački savez Crne Gore</t>
  </si>
  <si>
    <t>Priprema za igre malih zemalja Evrope</t>
  </si>
  <si>
    <t>Skolski sportski poligon Slap na Zeti</t>
  </si>
  <si>
    <t xml:space="preserve">PVK Jadran </t>
  </si>
  <si>
    <t xml:space="preserve">90 godina jadrana i 10 godina nezavisnosti </t>
  </si>
  <si>
    <t>RTV Mir &amp; Teuta</t>
  </si>
  <si>
    <t>Sportisti, reprezenti grada</t>
  </si>
  <si>
    <t>Radio Antena M</t>
  </si>
  <si>
    <t>Radio emisija Svlacionica</t>
  </si>
  <si>
    <t>Nova pobjeda</t>
  </si>
  <si>
    <t>Sportska liga osnovnih i srednjih škola</t>
  </si>
  <si>
    <t>Borilački klub</t>
  </si>
  <si>
    <t>Doprinos selekciji mladih karatista i džudista</t>
  </si>
  <si>
    <t>Krosfit klub SPARTANAC MONTENEGRO</t>
  </si>
  <si>
    <t xml:space="preserve">Spartanski izazov, adaptacija dvorane </t>
  </si>
  <si>
    <t>Preporod</t>
  </si>
  <si>
    <t>Dop-Stop!</t>
  </si>
  <si>
    <t>Reforma</t>
  </si>
  <si>
    <t>Sport kao spona među mladima</t>
  </si>
  <si>
    <t>Zavičaj</t>
  </si>
  <si>
    <t>Laureati crnogorskog sporta 2015 X</t>
  </si>
  <si>
    <t>Asocijacija sportskih novinara, sportista i sportskih radnika jugoistočne Evrope u borbi protiv dopinga i nasilja u sportu</t>
  </si>
  <si>
    <t>Sportski novinari Crne Gore u borbi protiv dopinga i nasilja u sportu</t>
  </si>
  <si>
    <t>BIS Sport klub</t>
  </si>
  <si>
    <t>Razvoj bikinga i hikinga</t>
  </si>
  <si>
    <t>Centar za razvoj sportskih talenata</t>
  </si>
  <si>
    <t>Razvoj sportskih talenata</t>
  </si>
  <si>
    <t>Udruženje protiv droge</t>
  </si>
  <si>
    <t>Sportom protiv svih oblika zavisnosti</t>
  </si>
  <si>
    <t xml:space="preserve">Crnogorska sportska akademija </t>
  </si>
  <si>
    <t>Međunarodni 13. kongres CSA i 14. Međunarodna naučna konferencija CSA</t>
  </si>
  <si>
    <t xml:space="preserve">Trijumf </t>
  </si>
  <si>
    <t>Top 100 tenis</t>
  </si>
  <si>
    <t>Lim eko rafting</t>
  </si>
  <si>
    <t>Rafting za mlade</t>
  </si>
  <si>
    <t>Jelovica</t>
  </si>
  <si>
    <t>Nastavka sportskih aktivnosti u Bijelom Polju</t>
  </si>
  <si>
    <t>Prijatelji vranesa</t>
  </si>
  <si>
    <t>Unapredjenje i razvoj sportskih i sportsko - turistickih relacija Crne Gore i Rusije</t>
  </si>
  <si>
    <t>Razvojni centar za borilačke sportove Podgorica</t>
  </si>
  <si>
    <t>Takmičenje DA Droga NE</t>
  </si>
  <si>
    <t>NVO Niksici potomci bratstva Cvorovica-Zagrad Niksic</t>
  </si>
  <si>
    <t>Sportski kamp Savardak-Tradicionalne zupske igre</t>
  </si>
  <si>
    <t xml:space="preserve">Sport press </t>
  </si>
  <si>
    <t>Škola skijanja i zimovanje</t>
  </si>
  <si>
    <t>Ljepota i sport</t>
  </si>
  <si>
    <t>Mladi sportom do ljepšeg života-po LPA za mlade</t>
  </si>
  <si>
    <t>Montebasket</t>
  </si>
  <si>
    <t>#MeActive- Crna Gora na mapi evropske nedelje sporta</t>
  </si>
  <si>
    <t>Rastimo zajedno Danilovgrad</t>
  </si>
  <si>
    <t>U susret školi</t>
  </si>
  <si>
    <t>Udruženje roditelja djece i mladih sa smetnjama u razvoju "Puževa kućica" Budva</t>
  </si>
  <si>
    <t>Inkluzivna škola plivanja</t>
  </si>
  <si>
    <t xml:space="preserve">Centar za unapređenje džudo sporta </t>
  </si>
  <si>
    <t>Otvoreno prvenstvo Podgorice u džudou "Podgorica open"</t>
  </si>
  <si>
    <t xml:space="preserve">Perspektiva </t>
  </si>
  <si>
    <t>Judo-vještina, samoodbrana, sport</t>
  </si>
  <si>
    <t>Udruženje sportskih novinara Crne Gore</t>
  </si>
  <si>
    <t>Međunarodne aktivnosti sportskih novinara Crne Gore</t>
  </si>
  <si>
    <t>Svijet košarke</t>
  </si>
  <si>
    <t>Mini basket prvenstvo osnovnih škola opštine Nikšić</t>
  </si>
  <si>
    <t>Perper</t>
  </si>
  <si>
    <t>Zdravljem protiv gojaznosti</t>
  </si>
  <si>
    <t>Inter*mont</t>
  </si>
  <si>
    <t>Odbrambena sposobnost osoba oštećenog sluha i govora</t>
  </si>
  <si>
    <t>Klub za podršku mladima u odrastanju i kreativnom razvoju</t>
  </si>
  <si>
    <t>Podsticanje i afirmacija sporta među mladima u borbi protiv droge</t>
  </si>
  <si>
    <t>Kosmos</t>
  </si>
  <si>
    <t xml:space="preserve">Sport za zdraviji život </t>
  </si>
  <si>
    <t>Mladiinfo Montenegro</t>
  </si>
  <si>
    <t>Škola sporta i zdravih stilova života</t>
  </si>
  <si>
    <t>Centar za povjerenje</t>
  </si>
  <si>
    <t>Prevencija nasilničkog ponašanja u sportu</t>
  </si>
  <si>
    <t>Crnogorski školski sportski savez</t>
  </si>
  <si>
    <t>Školske sportske igre Crne Gore za učenike-ce srednjih škola i seminar za profesore fizičkog vaspitanja</t>
  </si>
  <si>
    <t>Siguran Put</t>
  </si>
  <si>
    <t>Zdrav život na prvom mjestu</t>
  </si>
  <si>
    <t>Centar za razvoj fizičke kulture - Duklja</t>
  </si>
  <si>
    <t>Zajedno do cilja</t>
  </si>
  <si>
    <t>Crnogorsko vazduhoplovni savez</t>
  </si>
  <si>
    <t>Vazduhoplovno - modelarski sportski treninzi na simulatorima i realnim letećim modelima</t>
  </si>
  <si>
    <t>Centar za mlade Puls</t>
  </si>
  <si>
    <t>Dokumentarni film Legende Durmitora</t>
  </si>
  <si>
    <t>Fitnes klub za žene</t>
  </si>
  <si>
    <t>U zdravom tijelu zdrav duh</t>
  </si>
  <si>
    <t>Zeleni gaj Rozaje</t>
  </si>
  <si>
    <t>Razvojem sporta do bolje turisticke ponude</t>
  </si>
  <si>
    <t>Udruženje Minifudbal</t>
  </si>
  <si>
    <t>Učešće reprezentacije Crne Gore na evropskom prvenstvu u mini fudbalu-Mađarska 2016</t>
  </si>
  <si>
    <t>Žaba</t>
  </si>
  <si>
    <t>Škola japanskog mačevanja</t>
  </si>
  <si>
    <t>Centar za razvoj amaterskog sporta Sportam</t>
  </si>
  <si>
    <t>Priroda je najveći i najbolji sportski stadion</t>
  </si>
  <si>
    <t>Romska duša</t>
  </si>
  <si>
    <t xml:space="preserve">Sportom do integracije </t>
  </si>
  <si>
    <t>Savez udruženja paraplegičara</t>
  </si>
  <si>
    <t>Međunarodno atletsko takmičenje za osobe sa tjelesnim invaliditetom</t>
  </si>
  <si>
    <t>Institut alternativa</t>
  </si>
  <si>
    <t>Jačanje transparentnosti izdataka za sport u Crnoj Gori</t>
  </si>
  <si>
    <t>Zagrad Montenegro</t>
  </si>
  <si>
    <t>Promocija sporta i unapredjenjestrukture na seoskom podrucju Opstine Niksic</t>
  </si>
  <si>
    <t>Sportisti Bara</t>
  </si>
  <si>
    <t>Fudbal o Baru - drugi dio</t>
  </si>
  <si>
    <t>Centar za razvoj sporta</t>
  </si>
  <si>
    <t>Sport i zdrav stil života, sportom do zdravlja</t>
  </si>
  <si>
    <t>ŠTEDIM</t>
  </si>
  <si>
    <t>Razvoj sporta i promocija zdravih stilova života</t>
  </si>
  <si>
    <t>Pobijednik-winner Cetinje</t>
  </si>
  <si>
    <t>Razvoj sporta u mladjim sekcijama</t>
  </si>
  <si>
    <t>Stvarnost</t>
  </si>
  <si>
    <t>Sport za sve nas</t>
  </si>
  <si>
    <t>Sport i zdravlje</t>
  </si>
  <si>
    <t>Sportom zdraviji, snažniji, ljepši</t>
  </si>
  <si>
    <t xml:space="preserve">Za naš Danilovgrad </t>
  </si>
  <si>
    <t xml:space="preserve">Aktivna zona </t>
  </si>
  <si>
    <t>Novi poredak</t>
  </si>
  <si>
    <t xml:space="preserve">Sa sportom nikada nijesi sam </t>
  </si>
  <si>
    <t>Drustvo pedagoga fizicke kulture opstine Bar</t>
  </si>
  <si>
    <t>Opstinski proljecni kros</t>
  </si>
  <si>
    <t>Crnogorski navijači</t>
  </si>
  <si>
    <t>Podrška Crnogorskim reprezentacijama (srcem, glasom i dlanovima uz reprezentaciju)</t>
  </si>
  <si>
    <t>Sportska Školica "Agoge"</t>
  </si>
  <si>
    <t>Prve sportske pobjede</t>
  </si>
  <si>
    <t>Centar za ekologiju i afirmaciju zdravlja</t>
  </si>
  <si>
    <t>Sportisti, hrana, ishrana i suplementi</t>
  </si>
  <si>
    <t xml:space="preserve">Omladinski savjet </t>
  </si>
  <si>
    <t>Omladinska planinarska škola 2016</t>
  </si>
  <si>
    <t xml:space="preserve">Help hendikepiranim osobama ka evropskim integracijama </t>
  </si>
  <si>
    <t>Centar za psihoterapiju u sportu</t>
  </si>
  <si>
    <t>Natura</t>
  </si>
  <si>
    <t>Prvi eko-ski maraton Kolašin-Žabljak preko planine Sinjavine</t>
  </si>
  <si>
    <t>SŠ Agoge</t>
  </si>
  <si>
    <t>Razvoj sportske kulture i fer-play-a</t>
  </si>
  <si>
    <t>Snow board klub Jump</t>
  </si>
  <si>
    <t>Snow board kamp Hajla 2017</t>
  </si>
  <si>
    <t>FK Morača 2015</t>
  </si>
  <si>
    <t>Fudbalska liga - škola fudbala</t>
  </si>
  <si>
    <t>Lokalna turisticka organizacija Opstine Rozaje</t>
  </si>
  <si>
    <t>Organizacija mini festivala turistickih sportova i aktivnosti</t>
  </si>
  <si>
    <t xml:space="preserve">Razvoj karatea u Rožajama </t>
  </si>
  <si>
    <t>Fitnesom do zdravlja</t>
  </si>
  <si>
    <t>Stonoteniski savez Crne Gore</t>
  </si>
  <si>
    <t>Dostizanje evropskog nivoa mlađih kategorija igrača/ca</t>
  </si>
  <si>
    <t>Bokserski savez Podgorice</t>
  </si>
  <si>
    <t>Progres boksa u glavnom gradu</t>
  </si>
  <si>
    <t>FK Cijevna</t>
  </si>
  <si>
    <t>Škola fudbala i kamp</t>
  </si>
  <si>
    <t>Dzudo klub Onogost Niksic</t>
  </si>
  <si>
    <t>Kontinuiranim radom do uspijeha</t>
  </si>
  <si>
    <t>FK Bratstvo Ljajković</t>
  </si>
  <si>
    <t>Rad sa omladinskom selekcijom</t>
  </si>
  <si>
    <t>Džudo klub "Milenijum Podgorica"</t>
  </si>
  <si>
    <t>Trening za zdrav život</t>
  </si>
  <si>
    <t>WU SU KUNG FU</t>
  </si>
  <si>
    <t>KUNG FU RING</t>
  </si>
  <si>
    <t>Karate klub Berane</t>
  </si>
  <si>
    <t>Tradicionalni karate na sjeveru Crne Gore</t>
  </si>
  <si>
    <t>Karate klub Budva</t>
  </si>
  <si>
    <t>Karate sportom do zdravog društva</t>
  </si>
  <si>
    <t>Rvački klub Butua</t>
  </si>
  <si>
    <t>/</t>
  </si>
  <si>
    <t>Ju Jutsu klub Budva</t>
  </si>
  <si>
    <t>Ju Jitsu sportom od početnika do svetskih i evropskih šampiona</t>
  </si>
  <si>
    <t>Opštinski školski sportski savez Nikšić</t>
  </si>
  <si>
    <t>Opštinski školski sport</t>
  </si>
  <si>
    <t xml:space="preserve">Organizovanje školskih sportskih igara </t>
  </si>
  <si>
    <t>Košarkaški klub "Boys"</t>
  </si>
  <si>
    <t>Rad na usavršavanju mladih košarkaša u košarkaškom klubu "Boys"</t>
  </si>
  <si>
    <t>Klub malog fudbala Sportski novinari Crne Gore</t>
  </si>
  <si>
    <t>Sportski novinari u Biznis i Rekreativnoj ligi Crne Gore u malom fudbalu</t>
  </si>
  <si>
    <t>Pobjednik Podgorica</t>
  </si>
  <si>
    <t>Gimnastika mogućnost za sve</t>
  </si>
  <si>
    <t xml:space="preserve">Džiu džicu klub Budućnost </t>
  </si>
  <si>
    <t xml:space="preserve">2016, godina šampiona </t>
  </si>
  <si>
    <t>Omladinski šahovski klub Mladost</t>
  </si>
  <si>
    <t>Razvoj pionirskog i omladinskog šaha u Opštinama Nikšić, Plužine, Šavnik i Žabljak</t>
  </si>
  <si>
    <t>Taekwondo klub "Akademac"</t>
  </si>
  <si>
    <t>Taekwondo klub "Akademac", sezona 2016/17</t>
  </si>
  <si>
    <t>Taekwondo klub "Olimpic"</t>
  </si>
  <si>
    <t>Olimpijski taekwondo</t>
  </si>
  <si>
    <t>Društvo za sportsku rekreaciju Opštine Pljevlja</t>
  </si>
  <si>
    <t>"MOVE WEEK - Pronađi svoj pokret"</t>
  </si>
  <si>
    <t>FK Sutjeska Nikšić</t>
  </si>
  <si>
    <t>Plan i program razvoja omladinske škole FK " Sutjeska - Nikšić"</t>
  </si>
  <si>
    <t xml:space="preserve">OK Ibar Rožaje </t>
  </si>
  <si>
    <t>Pionirska škola odbojke</t>
  </si>
  <si>
    <t>Gorštak</t>
  </si>
  <si>
    <t>Učešće na takmičenjima pod okriljem Odbojkaškog saveza Crne Gore svih selekcija kluba</t>
  </si>
  <si>
    <t>Fudbalski klub Danilovgrad</t>
  </si>
  <si>
    <t xml:space="preserve">Škola fudbala FK Danilovgrad 2016 - fudbalom za zdravo djetinjstvo </t>
  </si>
  <si>
    <t>Sportsko rekreativno drustvo za djecu i odrasle sa intelektualnim smetnjama i teskocama Specijalna olimpijada- Podgorica</t>
  </si>
  <si>
    <t>Sport bez granica</t>
  </si>
  <si>
    <t>Kosarkaski klub Pljevlja</t>
  </si>
  <si>
    <t>Budi kosarkas</t>
  </si>
  <si>
    <t>FK Polet-Stars Nikšić</t>
  </si>
  <si>
    <t>Rekonstrukcija svlačionica od požara</t>
  </si>
  <si>
    <t>Košarkaški klub Play Off Podgorica</t>
  </si>
  <si>
    <t>Igrajmo košarku</t>
  </si>
  <si>
    <t>OFK Nikšić</t>
  </si>
  <si>
    <t>Razvoj sporta i infrastrukture u Nikšiću</t>
  </si>
  <si>
    <t>SRK Tara Mojkovac</t>
  </si>
  <si>
    <t>Promocija i unapređenje fly fishinga na rijeci Tari</t>
  </si>
  <si>
    <t>Body building i fitness klub Haydana's</t>
  </si>
  <si>
    <t>Razvoj zdravstvenog fitnessa i savremeni pristup kondicionoj pripremi sportista</t>
  </si>
  <si>
    <t>AK Jump Berane</t>
  </si>
  <si>
    <t>Razvoj i popularizacije atletike u Beranama i Crnoj Gori</t>
  </si>
  <si>
    <t>Paintball klub Klik</t>
  </si>
  <si>
    <t xml:space="preserve">Uputimo djecu i omladinu na zdrav život, sport i rekreaciju-Qui si sana </t>
  </si>
  <si>
    <t>Klub brazilske jiu jitse Mata Leao Podgorica</t>
  </si>
  <si>
    <t>Decenija brazilskog dziudzitsua u CG - Montenegro open</t>
  </si>
  <si>
    <t>Judo klub Crnogorac-Cetinje</t>
  </si>
  <si>
    <t>Džudo u prijestonici</t>
  </si>
  <si>
    <t>Atletski klub Tara</t>
  </si>
  <si>
    <t>Napad na svjetsku krunu kraljice sportova</t>
  </si>
  <si>
    <t>ŽRK Tara Basket Kolašin</t>
  </si>
  <si>
    <t>Mlada košarka-izdavanje publikacije i organizovanje košarkaških kampova</t>
  </si>
  <si>
    <t>Škola skijanja Ciciban</t>
  </si>
  <si>
    <t>Sportska radionica na snijegu za djecu predškolskog i školskog uzrasta</t>
  </si>
  <si>
    <t>Ski klub Rožaje</t>
  </si>
  <si>
    <t>Ski stazama</t>
  </si>
  <si>
    <t>Ju Jitsu klub Duklja</t>
  </si>
  <si>
    <t xml:space="preserve">Povratak </t>
  </si>
  <si>
    <t>RK Nikšić 2014</t>
  </si>
  <si>
    <t>Razvoj sporta-rukometa kao garanta fizičke, mentalne i socijalne dobrobiti djece školskog uzrasta i mladih</t>
  </si>
  <si>
    <t>Sportsko-rekreativno društvo studenata Ekonomije i Menadžmenta EKOMEN</t>
  </si>
  <si>
    <t>Više od sporta,        Sportom protiv droge</t>
  </si>
  <si>
    <t>FK Drezga</t>
  </si>
  <si>
    <t>Razvoj fudbalskog sporta</t>
  </si>
  <si>
    <t>Sambo klub Berane</t>
  </si>
  <si>
    <t>OŠ Božidar Vuković Podgoričanin</t>
  </si>
  <si>
    <t>Biciklizam stil života</t>
  </si>
  <si>
    <t>ZOK Galeb-Bar</t>
  </si>
  <si>
    <t>Galeb siri krila</t>
  </si>
  <si>
    <t>STK Ibar</t>
  </si>
  <si>
    <t>Sportom protiv bolesti zavisnosti</t>
  </si>
  <si>
    <t>Balonarski klub Buducnost</t>
  </si>
  <si>
    <t>Tehnicka i registraciona priprema balona za trening letove u sezoni 2016/17 i letove sportske promocije i obiljezavanja desete godine drzavne nezavisnosti</t>
  </si>
  <si>
    <t>KVP CG Kapetan</t>
  </si>
  <si>
    <t>Organizacija i realizacija takmičenja u orijentiringu</t>
  </si>
  <si>
    <t>SD Lecce</t>
  </si>
  <si>
    <t>Razvoj futsala u Crnoj Gori</t>
  </si>
  <si>
    <t>Body building and F.C. XENIA</t>
  </si>
  <si>
    <t>Crnogorski Badminton Savez-Nikšić</t>
  </si>
  <si>
    <t>Sa najmlađima do uspjeha</t>
  </si>
  <si>
    <t>Badmintonklub Junior</t>
  </si>
  <si>
    <t>Razvijanje baze badmintona</t>
  </si>
  <si>
    <t>Kik boks klub Ariston</t>
  </si>
  <si>
    <t>Kik boksom do zdravog zivota</t>
  </si>
  <si>
    <t xml:space="preserve">JU Jutsu klub Mladost Lješkopolje </t>
  </si>
  <si>
    <t xml:space="preserve">Rad sa slabovidim i licima sa invaliditetom u kontaktnim borilačkim sportovima </t>
  </si>
  <si>
    <t>Visokogorci Crne Gore</t>
  </si>
  <si>
    <t>III Međunarodna zimska avanturistička trka Winter Adventure Race Belasica 2017</t>
  </si>
  <si>
    <t>Sambo klub Crnogorac</t>
  </si>
  <si>
    <t>Sigurno do uspjeha</t>
  </si>
  <si>
    <t>Sambo savez Crne Gore</t>
  </si>
  <si>
    <t>Sambo-redovni program</t>
  </si>
  <si>
    <t>JU-JITSU savez Crne Gore</t>
  </si>
  <si>
    <t>JU-JITSU, sport budućnosti</t>
  </si>
  <si>
    <t>Biciklistički klub Perun</t>
  </si>
  <si>
    <t>Takmičenja u planinarskom biciklizmu doprinose razvoju sporta u Crnoj Gori</t>
  </si>
  <si>
    <t>Džudo klub Gorica</t>
  </si>
  <si>
    <t>Mi znamo i možemo</t>
  </si>
  <si>
    <t>Ski klub Pahuljice</t>
  </si>
  <si>
    <t>Pripreme za svjetsko prvenstvo prv. Sent Moric 2017</t>
  </si>
  <si>
    <t>Planinarski klub Pogled</t>
  </si>
  <si>
    <t>Razvoj planinarskog i mounting bike sporta na planini Hajli</t>
  </si>
  <si>
    <t>Karate klub Jezero</t>
  </si>
  <si>
    <t>Streljački klub "Magnum"</t>
  </si>
  <si>
    <t>Otvoreno prvenstvo u streljaštvu - Plav Open 2016</t>
  </si>
  <si>
    <t>DžK Kodokan</t>
  </si>
  <si>
    <t>Trening snage kod mladih džudista</t>
  </si>
  <si>
    <t>KK Danilovgrad</t>
  </si>
  <si>
    <t>Razvoj podmladka košarkaškog kluba Danilovgrad</t>
  </si>
  <si>
    <t>Taekwondo klub "Alba" Tuzi</t>
  </si>
  <si>
    <t>Učešće i takmičenje mladih u taekwondo sportu</t>
  </si>
  <si>
    <t>Streljački klub za leteće mete "Herceg Novi"</t>
  </si>
  <si>
    <t>Modernizacija olimpijske streljane u H. Novom</t>
  </si>
  <si>
    <t>Kik Boks Klub 081 Podgorica</t>
  </si>
  <si>
    <t>Nabavka rekvizita za obavljanje trenažnog procesa i takmičarske opreme</t>
  </si>
  <si>
    <t xml:space="preserve">FK Sedmica </t>
  </si>
  <si>
    <t>Razvoj sporta u opštini Bijelo Polje</t>
  </si>
  <si>
    <t>DzK Strasevina Niksic</t>
  </si>
  <si>
    <t>Podrska sampionima</t>
  </si>
  <si>
    <t>Kajakaški klub Svetionik</t>
  </si>
  <si>
    <t>Razvoj kajakaštva u Crnoj Gori</t>
  </si>
  <si>
    <t xml:space="preserve">Biciklistički savez Crne Gore </t>
  </si>
  <si>
    <t xml:space="preserve">Mala škola biciklizma </t>
  </si>
  <si>
    <t>Sportsko rekreativno društvo gluvih "Pristan" Bar</t>
  </si>
  <si>
    <t>Promocija sporta osoba oštećenog sluha i govora - obuka i edukacija</t>
  </si>
  <si>
    <t>SRK Fly Fishing Budućnost Podgorica</t>
  </si>
  <si>
    <t>Fly fishing-moj sport</t>
  </si>
  <si>
    <t>Streljački klub za leteće mete Cetinje</t>
  </si>
  <si>
    <t>Razvoj i popularizacija olimpijskog trap streljaštva u Prijestonici i Crnoj Gori</t>
  </si>
  <si>
    <t>Sportski centar Rozaje</t>
  </si>
  <si>
    <t>Skola kosarke i odbojke</t>
  </si>
  <si>
    <t>Snowboard klub RUSH</t>
  </si>
  <si>
    <t>Snow-rush</t>
  </si>
  <si>
    <t>Atletski klub Lim Berane</t>
  </si>
  <si>
    <t>Kreni da trčiš - budi reprezentativac</t>
  </si>
  <si>
    <t>Razvoj karate sporta uz organizaciju internacionalnog karate turnira Pljevlja open</t>
  </si>
  <si>
    <t>Školsko sportsko društvo Ristan Pavlović</t>
  </si>
  <si>
    <t>Rastimo uz sportske igre u školi sporta</t>
  </si>
  <si>
    <t>Crnogorska Asocijacija Praktičnog Streljaštva - CAPS</t>
  </si>
  <si>
    <t>Međunarodno prvenstvo u praktičnom streljaštvu</t>
  </si>
  <si>
    <t>SK Nikšić</t>
  </si>
  <si>
    <t>Kupovina streljačke opreme-škola streljaštva</t>
  </si>
  <si>
    <t>SK Centar Podgorica</t>
  </si>
  <si>
    <t>Sport u školi</t>
  </si>
  <si>
    <t>RK Jezero</t>
  </si>
  <si>
    <t>Četvrti međunarodni rukometni turnir za žene Plav 2016</t>
  </si>
  <si>
    <t>Turistička organizacija Mojkovac</t>
  </si>
  <si>
    <t>Organizovanje Avanturističke trke Izazov sjevera/ Northern Challenge</t>
  </si>
  <si>
    <t>Judo klub Arso Milić</t>
  </si>
  <si>
    <t>Tokyo 2020</t>
  </si>
  <si>
    <t>JU-JITSU klub Arso Milić Podgorica</t>
  </si>
  <si>
    <t>Pobjeda je u rukama hrabrih</t>
  </si>
  <si>
    <t>Vrhunskreprezentativni, perspektivni i kvalitetni klubski sport</t>
  </si>
  <si>
    <t>SK Budimlja Berane</t>
  </si>
  <si>
    <t>Igrajmo stoni tenis</t>
  </si>
  <si>
    <t>Kendo Savez Crne Gore</t>
  </si>
  <si>
    <t>Širenje i razvoj Kendo sporta u Crnoj Gori kroz otvaranje škole kendo-a za đecu u Podgorici i razvoj novootvorenog kluba u Nikšiću</t>
  </si>
  <si>
    <t>Odbojkaski klub Moraca</t>
  </si>
  <si>
    <t>Razvoj perspektivne zenske odbojke u podgorici</t>
  </si>
  <si>
    <t>Sportsko ribolovni flz fishing klub Maniro</t>
  </si>
  <si>
    <t>Jadransko podunavski kup u mušičarenju</t>
  </si>
  <si>
    <t>Taekwondo klub Koryo</t>
  </si>
  <si>
    <t>Open Podgorica 2016</t>
  </si>
  <si>
    <t>SD Arena Podgorica</t>
  </si>
  <si>
    <t>Otkrivanje košarkaškog talenta kod djece - košarkaški kamp za mlade</t>
  </si>
  <si>
    <t>KK Pionir Podgorica</t>
  </si>
  <si>
    <t>Otkrivanje košarkaškog talenta kod djece-košarkaški kamp za mlade</t>
  </si>
  <si>
    <t>FK Arena Podgorica</t>
  </si>
  <si>
    <t>Fudbalski kamp za djecu Takmičenjem ka zdravom duhu</t>
  </si>
  <si>
    <t>FK Brskovo Mojkovac</t>
  </si>
  <si>
    <t>Memorijalni turnir Dragan Savić 2016</t>
  </si>
  <si>
    <t>Kosarkaski klub Cetinje- MNE</t>
  </si>
  <si>
    <t>Razvoj muske kosarke na Cetinju</t>
  </si>
  <si>
    <t>Bilijar klub Biljarda</t>
  </si>
  <si>
    <t>Razvoj karambol bilijara u Crnoj Gori</t>
  </si>
  <si>
    <t>Planinarsko sportski klub Dinarid</t>
  </si>
  <si>
    <t>Proljećni kamp 2016</t>
  </si>
  <si>
    <t>FK "Stari aerodrom"</t>
  </si>
  <si>
    <t>Rad sa mlađim kategorijama</t>
  </si>
  <si>
    <t>MRK Danilovgrad</t>
  </si>
  <si>
    <t>Razvoj mlađih kategorija MRK Danilovgrad</t>
  </si>
  <si>
    <t>RSK Sinjavac</t>
  </si>
  <si>
    <t>Stonoteniski klub Ivangrad</t>
  </si>
  <si>
    <t>Iz školskog u reprezentativni sport</t>
  </si>
  <si>
    <t>Sportsko rekreativno društvo Građanski</t>
  </si>
  <si>
    <t>Prvi sportski korak za djecu sa posebnim potrebama</t>
  </si>
  <si>
    <t>Sportsko rekreativno društvo PG Sport</t>
  </si>
  <si>
    <t>Centar za sport osoba sa Invaliditetom</t>
  </si>
  <si>
    <t>Šahovski savez Crne Gore</t>
  </si>
  <si>
    <t>Mladisti šahisti na Evropskom prvenstvu u Pragu i ulični šah u 4 grada</t>
  </si>
  <si>
    <t>PK Hajla Rožaje</t>
  </si>
  <si>
    <t>Unapređenje planinarstva u Rožajama kroz rad sa djecom  i roditeljima</t>
  </si>
  <si>
    <t>KK Ibar Rožaje</t>
  </si>
  <si>
    <t>Razvoj i popularizacija košarke u Rožajama</t>
  </si>
  <si>
    <t>Kik boks klub Rad</t>
  </si>
  <si>
    <t>Takmicenje u kik boksu</t>
  </si>
  <si>
    <t>KK osoba sa invaliditetom  Paramont</t>
  </si>
  <si>
    <t>Pravo na sport</t>
  </si>
  <si>
    <t>Atletski klub osoba sa invaliditetom Vihor - Podgorica</t>
  </si>
  <si>
    <t>Treningom do medalje</t>
  </si>
  <si>
    <t>Teniski klub Dadeks</t>
  </si>
  <si>
    <t>Teniskim takmicenjem ka vecim fizickim i socijalnim dobrobitima djece</t>
  </si>
  <si>
    <t>Fudbalski klub Dadex Podgorica</t>
  </si>
  <si>
    <t>Takmičenje mladih fudbalera kroz igru</t>
  </si>
  <si>
    <t>Stonoteniski klub Budućnost</t>
  </si>
  <si>
    <t>Ulaganje u najmlađe kategorije igrača i igračica</t>
  </si>
  <si>
    <t>Teniski klub Eminent</t>
  </si>
  <si>
    <t>Priprema crnogorskih tenisera Igora Saveljića i Ivana Saveljića za međunarodne profesionalne turnire</t>
  </si>
  <si>
    <t>Amaterski odbojkaški klub Rudar</t>
  </si>
  <si>
    <t>Popularizacija ženskog sporta u Pljevljima kroz sportsko odbojkaško takmičenje i edukovanje</t>
  </si>
  <si>
    <t>STAGE</t>
  </si>
  <si>
    <t>Učešće mlađih kategorija Sportsko-plesnog kluba Stage na takmičenjima na lokalnom i međunarodnom takmičenju</t>
  </si>
  <si>
    <t>Atletski klub Nikšić iz Nikšića</t>
  </si>
  <si>
    <t>Razvoj atletike i olimpijske igre Rio 2016</t>
  </si>
  <si>
    <t>ŽRK Nikšić</t>
  </si>
  <si>
    <t>Šansa mladima</t>
  </si>
  <si>
    <t>SSŠ Bijelo Polje</t>
  </si>
  <si>
    <t>Dani sporta "U zdravom tijelu, zdrav duh" i razonode</t>
  </si>
  <si>
    <t>Fudbalski klub Venom - Podgorica</t>
  </si>
  <si>
    <t>Fudbalska liga škola fudbala</t>
  </si>
  <si>
    <t>Kosarkaski klub Junior</t>
  </si>
  <si>
    <t>Kosarkaski kamp Montenegro Canj</t>
  </si>
  <si>
    <t xml:space="preserve">Eurosport </t>
  </si>
  <si>
    <t>Sportska rekreacija i sport - put do zdravog života</t>
  </si>
  <si>
    <t>Rukometna akademija Đukanović</t>
  </si>
  <si>
    <t>Regionalna rukometna liga mladih</t>
  </si>
  <si>
    <t>Džudo klub Trebjesa</t>
  </si>
  <si>
    <t>Džudo kao način života</t>
  </si>
  <si>
    <t>Dziu dzica klub Kodokan</t>
  </si>
  <si>
    <t>Dziu dzica od zabave i sporta do vrhunskih rezultata</t>
  </si>
  <si>
    <t>Teniski klub NEC Podgorica</t>
  </si>
  <si>
    <t>Implementacija teniskog sporta kroz organizaciju turnira iz nacionalnog kalendara, kalendara evropske teniske asocijacije i svjetske teniske federacije</t>
  </si>
  <si>
    <t>Udruženje ljubitelja tenisa Šampion</t>
  </si>
  <si>
    <t>Pripreme i učešće na međunarodnom razvojnom turniru članova teniske juniorske reprezentacije Crne Gore</t>
  </si>
  <si>
    <t>Karate klub Podgorica</t>
  </si>
  <si>
    <t xml:space="preserve">Program unapređenja reprezentativnih selekcija u klubu </t>
  </si>
  <si>
    <t>Soko Cetinje</t>
  </si>
  <si>
    <t>Hakuna matata</t>
  </si>
  <si>
    <t>Uticaj društvenih medija na razvoj sporta, na primjeru planinarstva</t>
  </si>
  <si>
    <t>Razvoj svijesti o znacaju sporta i sportskih aktivnosti kod djece, pripadnika RAE populacije</t>
  </si>
  <si>
    <t>FK OLIMPICO</t>
  </si>
  <si>
    <t>Rad u mlađim kategorijama</t>
  </si>
  <si>
    <t>Razvoj konjickog sporta u Crnoj Gori</t>
  </si>
  <si>
    <t>Klub nordijskog skijanja Durmitor Žabljak</t>
  </si>
  <si>
    <t>Nordijsko skijanje za nas</t>
  </si>
  <si>
    <t>FK Cetinje</t>
  </si>
  <si>
    <t xml:space="preserve">Razvoj sporta mladih </t>
  </si>
  <si>
    <t>15takes</t>
  </si>
  <si>
    <t>Obrazovni dijeciji serijski program igram svoju igru</t>
  </si>
  <si>
    <t>Orijentiring klub Komovi</t>
  </si>
  <si>
    <t xml:space="preserve">Otvoreno prvenstvo u orijentiring </t>
  </si>
  <si>
    <t>Pro basket Tivat</t>
  </si>
  <si>
    <t>Učešće ekipa na takmičenjima u organizaciji Košarkaškog saveza Crne Gore,poboljšanje uslova rada i povećanje broja treninga u sezoni 2016/2017</t>
  </si>
  <si>
    <t>JU Jutsu klub IPON Mojkovac</t>
  </si>
  <si>
    <t>Sportom za budućnost</t>
  </si>
  <si>
    <t>JU Jutsu klub Panter Berane</t>
  </si>
  <si>
    <t>Sportom do uspjeha</t>
  </si>
  <si>
    <t>MRK Jedinstvo Bijelo Polje</t>
  </si>
  <si>
    <t>Rukomet-sport budućnosti</t>
  </si>
  <si>
    <t>Atletski klub Rudar Pljevlja</t>
  </si>
  <si>
    <t>Atletičar sa ponosom</t>
  </si>
  <si>
    <t>SRD Montenegro tim</t>
  </si>
  <si>
    <t>Porodično planinarenje porodica u planini planina u porodici</t>
  </si>
  <si>
    <t xml:space="preserve">FK Gimnazijalac Bar </t>
  </si>
  <si>
    <t>Fudbalski savez Opstine Bar</t>
  </si>
  <si>
    <t>Liga osnovnih skola u fudbalu</t>
  </si>
  <si>
    <t>Zenski fudbalski klub Bar</t>
  </si>
  <si>
    <t>Razvoj zenskog fudbala i skola fudbala za djevojcice</t>
  </si>
  <si>
    <t>Razvojni klub Potkrajci</t>
  </si>
  <si>
    <t>Razvoj i afirmacija odbojke na pijesku</t>
  </si>
  <si>
    <t xml:space="preserve">FK Berane </t>
  </si>
  <si>
    <t xml:space="preserve">Igraj fudbal </t>
  </si>
  <si>
    <t>Stonoteniski klub Mojkovac</t>
  </si>
  <si>
    <t>Stoni tenis 2016</t>
  </si>
  <si>
    <t>Džudo klub Centar za đecu i mlade</t>
  </si>
  <si>
    <t>Umom iznad agresije</t>
  </si>
  <si>
    <t>Triatlon savez Crne Gore</t>
  </si>
  <si>
    <t>Promocija zdravih stilova života kroz razvoj triatlona u 2016. godini</t>
  </si>
  <si>
    <t>Džudo klub Jedinstvo Bijelo Polje</t>
  </si>
  <si>
    <t>Razvoj džudo sporta u Opštini Bijelo Polje</t>
  </si>
  <si>
    <t>FK Hajduk</t>
  </si>
  <si>
    <t>Škola fudbala za mlade talente</t>
  </si>
  <si>
    <t>Auto moto sportski klub LUKART</t>
  </si>
  <si>
    <t xml:space="preserve">Priprema šampiona za evropsku titulu </t>
  </si>
  <si>
    <t>Streljacku klub Gorstak Kolasin</t>
  </si>
  <si>
    <t>Prvenstvo Crne Gore serijskim vazdusnim oruzijem 2016</t>
  </si>
  <si>
    <t>Paraglajding klub Condor</t>
  </si>
  <si>
    <t>Osnovi paraglajdinga</t>
  </si>
  <si>
    <t>Planinarski klub Sinjajevina i Auto moto klub Mojkovac Off road</t>
  </si>
  <si>
    <t xml:space="preserve">Dani sporta i rekreacije na Sinjajevini </t>
  </si>
  <si>
    <t>Sportsko konjički klub Budućnost</t>
  </si>
  <si>
    <t>Razvoj konjičkog sporta i zdravih stilova života za djecu i mlade</t>
  </si>
  <si>
    <t>Karate savez Podgorice</t>
  </si>
  <si>
    <t>Karate u skolama</t>
  </si>
  <si>
    <t>Karate oprema- Tatami podloga</t>
  </si>
  <si>
    <t>37. Karate kup oslobodjenja Podgorice</t>
  </si>
  <si>
    <t>Karate klub "Morača"</t>
  </si>
  <si>
    <t>Karate sport u funkciji zdravih stilova života</t>
  </si>
  <si>
    <t>Ženski košarkaški klub Berane</t>
  </si>
  <si>
    <t>Razvoj ženske košarke u Beranama</t>
  </si>
  <si>
    <t>Odbojkaški klub Ivangrad 2011</t>
  </si>
  <si>
    <t>Razvoj i unapređenje odbojke u Berane</t>
  </si>
  <si>
    <t>Judo klub Stara Varoš - Podgorica</t>
  </si>
  <si>
    <t>Mladi dzudisti - od pocetnika do reprezentativca</t>
  </si>
  <si>
    <t>SK Stara Varoš</t>
  </si>
  <si>
    <t>Streljaštvo-sport za sve uzrastne kategorije</t>
  </si>
  <si>
    <t>Taekwondo klub MontenegroStars</t>
  </si>
  <si>
    <t>Vrhunski sport u Taekwondo klubu MontenegroStars</t>
  </si>
  <si>
    <t>Planinarski klub Ahmica</t>
  </si>
  <si>
    <t>Prvi medjunarosni planinarski tabor Stedim 2016</t>
  </si>
  <si>
    <t>Kendo klub Budućnost</t>
  </si>
  <si>
    <t>Dobar tim</t>
  </si>
  <si>
    <t>Ski klub Bjelogrivac Mojkovac</t>
  </si>
  <si>
    <t>Organizovanje skijaških priprema za takmičare i početnike</t>
  </si>
  <si>
    <t>GAMS Cetinje</t>
  </si>
  <si>
    <t>Razvoj streljaštva u Crnoj Gori-olimpijske discipline glineni golubovi kroz edukaciju, trening i takmičenja</t>
  </si>
  <si>
    <t>Studentski parlament Univerziteta</t>
  </si>
  <si>
    <t>Regionalna sportska takmičenja</t>
  </si>
  <si>
    <t>OŠ Rade Perović Nikšić</t>
  </si>
  <si>
    <t>Adaptacija sportske sale OŠ Rade Perović - razvoj sporta u MZ Velimlje</t>
  </si>
  <si>
    <t>FK Lovćen Cetinje</t>
  </si>
  <si>
    <t xml:space="preserve">Unaprjeđenje i razvoj sporta u prijestonici </t>
  </si>
  <si>
    <t>Teniski klub Macho</t>
  </si>
  <si>
    <t>Tenis je život</t>
  </si>
  <si>
    <t>Rvački klub Favorit</t>
  </si>
  <si>
    <t>Mens sana in corpore sano (U zdravom tijelu, zdrav duh)</t>
  </si>
  <si>
    <t>Džudo klub Judo Jin Podgorica</t>
  </si>
  <si>
    <t>Džudo to je moj izbor</t>
  </si>
  <si>
    <t>Osnovna Škola Šukrija Međedović</t>
  </si>
  <si>
    <t>Razvoj sporta u ruralnim oblastima Opštine Bijelo Polje</t>
  </si>
  <si>
    <t>Gimnastički klub Talenti</t>
  </si>
  <si>
    <t>Kineziterapija-rad sa najmlađima</t>
  </si>
  <si>
    <t>6900</t>
  </si>
  <si>
    <t>10.640</t>
  </si>
  <si>
    <t>3.000</t>
  </si>
  <si>
    <t>Članovi Potkomisije: Ivana Mrvaljević, Vesna Gajević, Veselin Piletić</t>
  </si>
  <si>
    <t>Broj bodova - Veselin Piletić</t>
  </si>
  <si>
    <t>OŠ Milosav Koljenšić</t>
  </si>
  <si>
    <t>Fitnes klub City Podgorica</t>
  </si>
  <si>
    <t>Oblast III - Razvoj sporta</t>
  </si>
  <si>
    <t>Članovi Potkomisije:Ivana Mrvaljević, Vesna Gajević, Veselin Piletić</t>
  </si>
  <si>
    <t>Razvojni klub "Pokrajci"</t>
  </si>
  <si>
    <t>Centar za psihološke pripreme sportista</t>
  </si>
  <si>
    <t>Psihološke pripreme za postizanje vrhunskih sportskih rezultata</t>
  </si>
  <si>
    <t>Bokserski klub Ribnica</t>
  </si>
  <si>
    <t>Broj bodova -Ivana Mrvaljević</t>
  </si>
  <si>
    <t>8398,00</t>
  </si>
  <si>
    <t>Omladinski karate klub Mawashi Niksic</t>
  </si>
  <si>
    <t>Savez za konjicki sport Crne Gore</t>
  </si>
  <si>
    <t>odobrenje sredstava za takmičenje</t>
  </si>
  <si>
    <t>SRD Lovcen</t>
  </si>
  <si>
    <t>Internacionalni kamp eko sport life Montenegro</t>
  </si>
  <si>
    <t xml:space="preserve">Bokserski klub Radnički Berane </t>
  </si>
  <si>
    <t>Razvoj i ocuvanje Karate sporta u Plavu</t>
  </si>
  <si>
    <r>
      <t>Karate klub Hajla</t>
    </r>
    <r>
      <rPr>
        <b/>
        <sz val="12"/>
        <rFont val="Garamond"/>
        <family val="1"/>
      </rPr>
      <t xml:space="preserve"> </t>
    </r>
  </si>
  <si>
    <r>
      <t>Karate klub Potoci</t>
    </r>
    <r>
      <rPr>
        <b/>
        <sz val="12"/>
        <rFont val="Garamond"/>
        <family val="1"/>
      </rPr>
      <t xml:space="preserve"> </t>
    </r>
  </si>
  <si>
    <r>
      <t>Razvoj školskog fudbala</t>
    </r>
    <r>
      <rPr>
        <sz val="12"/>
        <rFont val="Garamond"/>
        <family val="1"/>
      </rPr>
      <t xml:space="preserve"> </t>
    </r>
  </si>
  <si>
    <t>Ukupno opredijeljeno: 159368,63</t>
  </si>
  <si>
    <t>Ukupno opredijeljeno: 31873,72</t>
  </si>
  <si>
    <t>Ukupno opredijeljeno:31873,72</t>
  </si>
  <si>
    <t>Ukupno opredijeljeno: 42498,30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</si>
</sst>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#,##0.00\ [$€-1];[Red]#,##0.00\ [$€-1]"/>
  </numFmts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Times New Roman"/>
      <family val="1"/>
    </font>
    <font>
      <sz val="12"/>
      <name val="Garamond"/>
      <family val="1"/>
    </font>
    <font>
      <sz val="12"/>
      <color theme="1"/>
      <name val="Garamond"/>
      <family val="1"/>
    </font>
    <font>
      <b/>
      <sz val="12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b/>
      <sz val="14"/>
      <name val="Garamond"/>
      <family val="1"/>
      <charset val="238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Garamond"/>
      <family val="1"/>
      <charset val="238"/>
    </font>
    <font>
      <sz val="12"/>
      <color theme="1"/>
      <name val="Garamond"/>
      <family val="1"/>
      <charset val="238"/>
    </font>
    <font>
      <sz val="12"/>
      <name val="Garamond"/>
      <family val="1"/>
      <charset val="238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/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" fillId="2" borderId="0" xfId="0" applyFont="1" applyFill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1" xfId="0" applyNumberFormat="1" applyFont="1" applyBorder="1" applyAlignment="1"/>
    <xf numFmtId="164" fontId="4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/>
    <xf numFmtId="164" fontId="7" fillId="0" borderId="1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/>
    <xf numFmtId="164" fontId="3" fillId="0" borderId="1" xfId="0" applyNumberFormat="1" applyFont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9" fillId="0" borderId="0" xfId="0" applyFont="1"/>
    <xf numFmtId="2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/>
    <xf numFmtId="164" fontId="12" fillId="0" borderId="0" xfId="0" applyNumberFormat="1" applyFont="1" applyAlignment="1">
      <alignment vertical="center" wrapText="1"/>
    </xf>
    <xf numFmtId="165" fontId="12" fillId="0" borderId="0" xfId="0" applyNumberFormat="1" applyFont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49" fontId="13" fillId="4" borderId="1" xfId="0" applyNumberFormat="1" applyFont="1" applyFill="1" applyBorder="1" applyAlignment="1">
      <alignment horizontal="left" vertical="center" wrapText="1"/>
    </xf>
    <xf numFmtId="49" fontId="13" fillId="4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5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/>
    <xf numFmtId="164" fontId="3" fillId="0" borderId="1" xfId="0" applyNumberFormat="1" applyFont="1" applyFill="1" applyBorder="1" applyAlignment="1"/>
    <xf numFmtId="164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14" fillId="0" borderId="0" xfId="0" applyFont="1"/>
    <xf numFmtId="164" fontId="3" fillId="5" borderId="1" xfId="0" applyNumberFormat="1" applyFont="1" applyFill="1" applyBorder="1" applyAlignment="1"/>
    <xf numFmtId="164" fontId="3" fillId="5" borderId="1" xfId="0" applyNumberFormat="1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10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;[Red]0.00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alignment horizontal="general" vertical="center" textRotation="0" wrapText="1" indent="0" justifyLastLine="0" shrinkToFit="0" readingOrder="0"/>
      <border outline="0">
        <left style="thin">
          <color indexed="64"/>
        </left>
      </border>
    </dxf>
    <dxf>
      <alignment horizontal="general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Garamond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Garamond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Garamond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Garamond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;[Red]0.00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;[Red]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alignment horizontal="general" vertical="center" textRotation="0" wrapText="1" indent="0" justifyLastLine="0" shrinkToFit="0" readingOrder="0"/>
      <border outline="0">
        <left style="thin">
          <color indexed="64"/>
        </left>
      </border>
    </dxf>
    <dxf>
      <alignment horizontal="general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Garamond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5" formatCode="#,##0.00\ [$€-1];[Red]#,##0.00\ [$€-1]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Garamond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Garamond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Garamond"/>
        <scheme val="none"/>
      </font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le510" displayName="Table510" ref="A6:I70" totalsRowCount="1" headerRowDxfId="99" dataDxfId="98">
  <autoFilter ref="A6:I69"/>
  <sortState ref="A7:I69">
    <sortCondition descending="1" ref="H7:H69"/>
  </sortState>
  <tableColumns count="9">
    <tableColumn id="1" name="Naziv organizacije" dataDxfId="97" totalsRowDxfId="17"/>
    <tableColumn id="2" name="Naziv plana ili programa" dataDxfId="96" totalsRowDxfId="16"/>
    <tableColumn id="3" name="Broj bodova - Ivana Mrvaljević" dataDxfId="95" totalsRowDxfId="15"/>
    <tableColumn id="4" name="Broj bodova - Vesna Gajević" dataDxfId="94" totalsRowDxfId="14"/>
    <tableColumn id="5" name="Broj bodova - Veselin Piletić" dataDxfId="93" totalsRowDxfId="13"/>
    <tableColumn id="6" name="Prosječan broj bodova" dataDxfId="92" totalsRowDxfId="12">
      <calculatedColumnFormula>(Table510[[#This Row],[Broj bodova - Ivana Mrvaljević]]+Table510[[#This Row],[Broj bodova - Vesna Gajević]]+Table510[[#This Row],[Broj bodova - Veselin Piletić]])/3</calculatedColumnFormula>
    </tableColumn>
    <tableColumn id="7" name="Traženi iznos sredstava (€)" dataDxfId="91" totalsRowDxfId="11"/>
    <tableColumn id="8" name="Odobreni iznos sredstava (€)" totalsRowFunction="custom" dataDxfId="90" totalsRowDxfId="10">
      <totalsRowFormula>SUM(H7:H69)</totalsRowFormula>
    </tableColumn>
    <tableColumn id="9" name="Procenat odobrenih sredstava " dataDxfId="89" totalsRowDxfId="9">
      <calculatedColumnFormula>Table510[[#This Row],[Odobreni iznos sredstava (€)]]/Table510[[#This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5108" displayName="Table5108" ref="A6:I10" totalsRowCount="1" headerRowDxfId="88" dataDxfId="87">
  <autoFilter ref="A6:I9"/>
  <sortState ref="A7:I9">
    <sortCondition descending="1" ref="H7:H9"/>
  </sortState>
  <tableColumns count="9">
    <tableColumn id="1" name="Naziv organizacije" dataDxfId="86" totalsRowDxfId="85"/>
    <tableColumn id="2" name="Naziv plana ili programa" dataDxfId="84" totalsRowDxfId="83"/>
    <tableColumn id="3" name="Broj bodova -Ivana Mrvaljević" dataDxfId="82" totalsRowDxfId="81"/>
    <tableColumn id="4" name="Broj bodova - Vesna Gajević" dataDxfId="80" totalsRowDxfId="79"/>
    <tableColumn id="5" name="Broj bodova - Veselin Piletić" dataDxfId="78" totalsRowDxfId="77"/>
    <tableColumn id="6" name="Prosječan broj bodova" dataDxfId="76" totalsRowDxfId="75">
      <calculatedColumnFormula>(Table5108[[#This Row],[Broj bodova -Ivana Mrvaljević]]+Table5108[[#This Row],[Broj bodova - Vesna Gajević]]+Table5108[[#This Row],[Broj bodova - Veselin Piletić]])/3</calculatedColumnFormula>
    </tableColumn>
    <tableColumn id="7" name="Traženi iznos sredstava (€)" dataDxfId="74" totalsRowDxfId="73"/>
    <tableColumn id="8" name="Odobreni iznos sredstava (€)" totalsRowFunction="custom" dataDxfId="72" totalsRowDxfId="71">
      <totalsRowFormula>SUM(H7:H9)</totalsRowFormula>
    </tableColumn>
    <tableColumn id="9" name="Procenat odobrenih sredstava " dataDxfId="70" totalsRowDxfId="69">
      <calculatedColumnFormula>Table5108[[#This Row],[Odobreni iznos sredstava (€)]]/Table5108[[#This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e51089" displayName="Table51089" ref="A6:I197" totalsRowCount="1" headerRowDxfId="68" dataDxfId="67">
  <sortState ref="A7:I196">
    <sortCondition descending="1" ref="H7:H196"/>
  </sortState>
  <tableColumns count="9">
    <tableColumn id="1" name="Naziv organizacije" dataDxfId="66" totalsRowDxfId="8"/>
    <tableColumn id="2" name="Naziv plana ili programa" dataDxfId="65" totalsRowDxfId="7"/>
    <tableColumn id="3" name="Broj bodova - Ivana Mrvaljević" dataDxfId="64" totalsRowDxfId="6"/>
    <tableColumn id="4" name="Broj bodova - Vesna Gajević" dataDxfId="63" totalsRowDxfId="5"/>
    <tableColumn id="5" name="Broj bodova - Veselin Piletić" dataDxfId="62" totalsRowDxfId="4"/>
    <tableColumn id="6" name="Prosječan broj bodova" dataDxfId="61" totalsRowDxfId="3">
      <calculatedColumnFormula>(Table51089[[#This Row],[Broj bodova - Ivana Mrvaljević]]+Table51089[[#This Row],[Broj bodova - Vesna Gajević]]+Table51089[[#This Row],[Broj bodova - Veselin Piletić]])/3</calculatedColumnFormula>
    </tableColumn>
    <tableColumn id="7" name="Traženi iznos sredstava (€)" dataDxfId="60" totalsRowDxfId="2"/>
    <tableColumn id="8" name="Odobreni iznos sredstava (€)" totalsRowFunction="custom" dataDxfId="59" totalsRowDxfId="1">
      <totalsRowFormula>SUM(H7:H196)</totalsRowFormula>
    </tableColumn>
    <tableColumn id="9" name="Procenat odobrenih sredstava " dataDxfId="58" totalsRowDxfId="0">
      <calculatedColumnFormula>Table51089[[#This Row],[Odobreni iznos sredstava (€)]]/Table51089[[#This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0" name="Table5108911" displayName="Table5108911" ref="A6:I11" totalsRowCount="1" headerRowDxfId="57" dataDxfId="56">
  <autoFilter ref="A6:I10"/>
  <sortState ref="A7:I10">
    <sortCondition descending="1" ref="H7:H10"/>
  </sortState>
  <tableColumns count="9">
    <tableColumn id="1" name="Naziv organizacije" dataDxfId="55" totalsRowDxfId="54"/>
    <tableColumn id="2" name="Naziv plana ili programa" dataDxfId="53" totalsRowDxfId="52"/>
    <tableColumn id="3" name="Broj bodova -Ivana Mrvaljević" dataDxfId="51" totalsRowDxfId="50"/>
    <tableColumn id="4" name="Broj bodova - Vesna Gajević" dataDxfId="49" totalsRowDxfId="48"/>
    <tableColumn id="5" name="Broj bodova - Veselin Piletić" dataDxfId="47" totalsRowDxfId="46"/>
    <tableColumn id="6" name="Prosječan broj bodova" dataDxfId="45" totalsRowDxfId="44">
      <calculatedColumnFormula>(Table5108911[[#This Row],[Broj bodova -Ivana Mrvaljević]]+Table5108911[[#This Row],[Broj bodova - Vesna Gajević]]+Table5108911[[#This Row],[Broj bodova - Veselin Piletić]])/3</calculatedColumnFormula>
    </tableColumn>
    <tableColumn id="7" name="Traženi iznos sredstava (€)" dataDxfId="43" totalsRowDxfId="42"/>
    <tableColumn id="8" name="Odobreni iznos sredstava (€)" totalsRowFunction="custom" dataDxfId="41" totalsRowDxfId="40">
      <totalsRowFormula>SUM(H7:H10)</totalsRowFormula>
    </tableColumn>
    <tableColumn id="9" name="Procenat odobrenih sredstava " dataDxfId="39" totalsRowDxfId="38">
      <calculatedColumnFormula>Table5108911[[#This Row],[Odobreni iznos sredstava (€)]]/Table5108911[[#This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510891112" displayName="Table510891112" ref="A6:I11" totalsRowCount="1" headerRowDxfId="37" dataDxfId="36">
  <autoFilter ref="A6:I10"/>
  <sortState ref="A7:I9">
    <sortCondition descending="1" ref="H7:H9"/>
  </sortState>
  <tableColumns count="9">
    <tableColumn id="1" name="Naziv organizacije" dataDxfId="35" totalsRowDxfId="34"/>
    <tableColumn id="2" name="Naziv plana ili programa" dataDxfId="33" totalsRowDxfId="32"/>
    <tableColumn id="3" name="Broj bodova - Ivana Mrvaljević" dataDxfId="31" totalsRowDxfId="30"/>
    <tableColumn id="4" name="Broj bodova - Vesna Gajević" dataDxfId="29" totalsRowDxfId="28"/>
    <tableColumn id="5" name="Broj bodova - Veselin Piletić" dataDxfId="27" totalsRowDxfId="26"/>
    <tableColumn id="6" name="Prosječan broj bodova" dataDxfId="25" totalsRowDxfId="24">
      <calculatedColumnFormula>(Table510891112[[#This Row],[Broj bodova - Ivana Mrvaljević]]+Table510891112[[#This Row],[Broj bodova - Vesna Gajević]]+Table510891112[[#This Row],[Broj bodova - Veselin Piletić]])/3</calculatedColumnFormula>
    </tableColumn>
    <tableColumn id="7" name="Traženi iznos sredstava (€)" dataDxfId="23" totalsRowDxfId="22"/>
    <tableColumn id="8" name="Odobreni iznos sredstava (€)" totalsRowFunction="custom" dataDxfId="21" totalsRowDxfId="20">
      <totalsRowFormula>SUM(H7:H10)</totalsRowFormula>
    </tableColumn>
    <tableColumn id="9" name="Procenat odobrenih sredstava " dataDxfId="19" totalsRowDxfId="18">
      <calculatedColumnFormula>Table510891112[[#This Row],[Odobreni iznos sredstava (€)]]/Table510891112[[#This Row],[Traženi iznos sredstava (€)]]*100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="90" zoomScaleNormal="90" workbookViewId="0">
      <selection activeCell="F23" sqref="F23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8" t="s">
        <v>524</v>
      </c>
      <c r="B1" s="78"/>
      <c r="C1" s="78"/>
      <c r="D1" s="78"/>
      <c r="E1" s="78"/>
      <c r="F1" s="78"/>
      <c r="G1" s="78"/>
      <c r="H1" s="78"/>
      <c r="I1" s="78"/>
    </row>
    <row r="2" spans="1:10" ht="18.75" x14ac:dyDescent="0.3">
      <c r="A2" s="8" t="s">
        <v>8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8" t="s">
        <v>520</v>
      </c>
      <c r="B3" s="78"/>
      <c r="C3" s="78"/>
      <c r="D3" s="78"/>
      <c r="E3" s="78"/>
      <c r="F3" s="78"/>
      <c r="G3" s="78"/>
      <c r="H3" s="78"/>
      <c r="I3" s="78"/>
    </row>
    <row r="4" spans="1:10" ht="18.75" x14ac:dyDescent="0.3">
      <c r="A4" s="78" t="s">
        <v>542</v>
      </c>
      <c r="B4" s="78"/>
      <c r="C4" s="78"/>
      <c r="D4" s="78"/>
      <c r="E4" s="78"/>
      <c r="F4" s="78"/>
      <c r="G4" s="78"/>
      <c r="H4" s="78"/>
      <c r="I4" s="78"/>
    </row>
    <row r="6" spans="1:10" ht="42" customHeight="1" x14ac:dyDescent="0.25">
      <c r="A6" s="1" t="s">
        <v>0</v>
      </c>
      <c r="B6" s="1" t="s">
        <v>1</v>
      </c>
      <c r="C6" s="2" t="s">
        <v>7</v>
      </c>
      <c r="D6" s="2" t="s">
        <v>6</v>
      </c>
      <c r="E6" s="2" t="s">
        <v>521</v>
      </c>
      <c r="F6" s="1" t="s">
        <v>2</v>
      </c>
      <c r="G6" s="1" t="s">
        <v>3</v>
      </c>
      <c r="H6" s="1" t="s">
        <v>4</v>
      </c>
      <c r="I6" s="2" t="s">
        <v>5</v>
      </c>
      <c r="J6" s="3"/>
    </row>
    <row r="7" spans="1:10" ht="49.5" customHeight="1" x14ac:dyDescent="0.25">
      <c r="A7" s="44" t="s">
        <v>82</v>
      </c>
      <c r="B7" s="45" t="s">
        <v>83</v>
      </c>
      <c r="C7" s="15">
        <v>97</v>
      </c>
      <c r="D7" s="15">
        <v>97</v>
      </c>
      <c r="E7" s="15">
        <v>98</v>
      </c>
      <c r="F7" s="16">
        <f>(Table510[[#This Row],[Broj bodova - Ivana Mrvaljević]]+Table510[[#This Row],[Broj bodova - Vesna Gajević]]+Table510[[#This Row],[Broj bodova - Veselin Piletić]])/3</f>
        <v>97.333333333333329</v>
      </c>
      <c r="G7" s="23">
        <v>14380</v>
      </c>
      <c r="H7" s="22">
        <v>7780</v>
      </c>
      <c r="I7" s="16">
        <f>Table510[[#This Row],[Odobreni iznos sredstava (€)]]/Table510[[#This Row],[Traženi iznos sredstava (€)]]*100</f>
        <v>54.102920723226703</v>
      </c>
      <c r="J7" s="3"/>
    </row>
    <row r="8" spans="1:10" ht="15.75" x14ac:dyDescent="0.25">
      <c r="A8" s="50" t="s">
        <v>52</v>
      </c>
      <c r="B8" s="52" t="s">
        <v>53</v>
      </c>
      <c r="C8" s="15">
        <v>92.5</v>
      </c>
      <c r="D8" s="15">
        <v>92.5</v>
      </c>
      <c r="E8" s="15">
        <v>93</v>
      </c>
      <c r="F8" s="16">
        <f>(Table510[[#This Row],[Broj bodova - Ivana Mrvaljević]]+Table510[[#This Row],[Broj bodova - Vesna Gajević]]+Table510[[#This Row],[Broj bodova - Veselin Piletić]])/3</f>
        <v>92.666666666666671</v>
      </c>
      <c r="G8" s="23">
        <v>13750</v>
      </c>
      <c r="H8" s="22">
        <v>5500</v>
      </c>
      <c r="I8" s="16">
        <f>Table510[[#This Row],[Odobreni iznos sredstava (€)]]/Table510[[#This Row],[Traženi iznos sredstava (€)]]*100</f>
        <v>40</v>
      </c>
    </row>
    <row r="9" spans="1:10" ht="47.25" x14ac:dyDescent="0.25">
      <c r="A9" s="44" t="s">
        <v>98</v>
      </c>
      <c r="B9" s="45" t="s">
        <v>99</v>
      </c>
      <c r="C9" s="79">
        <v>84</v>
      </c>
      <c r="D9" s="79">
        <v>83</v>
      </c>
      <c r="E9" s="79">
        <v>0</v>
      </c>
      <c r="F9" s="80">
        <v>83.5</v>
      </c>
      <c r="G9" s="26">
        <v>14942.3</v>
      </c>
      <c r="H9" s="81">
        <v>4600</v>
      </c>
      <c r="I9" s="80">
        <f>Table510[[#This Row],[Odobreni iznos sredstava (€)]]/Table510[[#This Row],[Traženi iznos sredstava (€)]]*100</f>
        <v>30.785086633249232</v>
      </c>
    </row>
    <row r="10" spans="1:10" ht="15.75" x14ac:dyDescent="0.25">
      <c r="A10" s="44" t="s">
        <v>114</v>
      </c>
      <c r="B10" s="45" t="s">
        <v>115</v>
      </c>
      <c r="C10" s="15">
        <v>81.5</v>
      </c>
      <c r="D10" s="15">
        <v>80</v>
      </c>
      <c r="E10" s="15">
        <v>81.5</v>
      </c>
      <c r="F10" s="16">
        <f>(Table510[[#This Row],[Broj bodova - Ivana Mrvaljević]]+Table510[[#This Row],[Broj bodova - Vesna Gajević]]+Table510[[#This Row],[Broj bodova - Veselin Piletić]])/3</f>
        <v>81</v>
      </c>
      <c r="G10" s="26">
        <v>14850</v>
      </c>
      <c r="H10" s="77">
        <v>4200</v>
      </c>
      <c r="I10" s="16">
        <f>Table510[[#This Row],[Odobreni iznos sredstava (€)]]/Table510[[#This Row],[Traženi iznos sredstava (€)]]*100</f>
        <v>28.28282828282828</v>
      </c>
    </row>
    <row r="11" spans="1:10" ht="78.75" x14ac:dyDescent="0.25">
      <c r="A11" s="44" t="s">
        <v>94</v>
      </c>
      <c r="B11" s="45" t="s">
        <v>95</v>
      </c>
      <c r="C11" s="15">
        <v>82</v>
      </c>
      <c r="D11" s="15">
        <v>82</v>
      </c>
      <c r="E11" s="15">
        <v>82</v>
      </c>
      <c r="F11" s="16">
        <f>(Table510[[#This Row],[Broj bodova - Ivana Mrvaljević]]+Table510[[#This Row],[Broj bodova - Vesna Gajević]]+Table510[[#This Row],[Broj bodova - Veselin Piletić]])/3</f>
        <v>82</v>
      </c>
      <c r="G11" s="23">
        <v>12793</v>
      </c>
      <c r="H11" s="22">
        <v>4180</v>
      </c>
      <c r="I11" s="16">
        <f>Table510[[#This Row],[Odobreni iznos sredstava (€)]]/Table510[[#This Row],[Traženi iznos sredstava (€)]]*100</f>
        <v>32.67411865864144</v>
      </c>
    </row>
    <row r="12" spans="1:10" ht="63" x14ac:dyDescent="0.25">
      <c r="A12" s="50" t="s">
        <v>50</v>
      </c>
      <c r="B12" s="52" t="s">
        <v>51</v>
      </c>
      <c r="C12" s="15">
        <v>81</v>
      </c>
      <c r="D12" s="15">
        <v>79</v>
      </c>
      <c r="E12" s="15">
        <v>0</v>
      </c>
      <c r="F12" s="16">
        <v>80</v>
      </c>
      <c r="G12" s="26">
        <v>9500</v>
      </c>
      <c r="H12" s="22">
        <v>4000</v>
      </c>
      <c r="I12" s="16">
        <f>Table510[[#This Row],[Odobreni iznos sredstava (€)]]/Table510[[#This Row],[Traženi iznos sredstava (€)]]*100</f>
        <v>42.105263157894733</v>
      </c>
    </row>
    <row r="13" spans="1:10" ht="31.5" x14ac:dyDescent="0.25">
      <c r="A13" s="44" t="s">
        <v>38</v>
      </c>
      <c r="B13" s="45" t="s">
        <v>39</v>
      </c>
      <c r="C13" s="15">
        <v>77</v>
      </c>
      <c r="D13" s="15">
        <v>79</v>
      </c>
      <c r="E13" s="15">
        <v>77</v>
      </c>
      <c r="F13" s="16">
        <f>(Table510[[#This Row],[Broj bodova - Ivana Mrvaljević]]+Table510[[#This Row],[Broj bodova - Vesna Gajević]]+Table510[[#This Row],[Broj bodova - Veselin Piletić]])/3</f>
        <v>77.666666666666671</v>
      </c>
      <c r="G13" s="26">
        <v>9350</v>
      </c>
      <c r="H13" s="22">
        <v>3800</v>
      </c>
      <c r="I13" s="16">
        <f>Table510[[#This Row],[Odobreni iznos sredstava (€)]]/Table510[[#This Row],[Traženi iznos sredstava (€)]]*100</f>
        <v>40.641711229946523</v>
      </c>
    </row>
    <row r="14" spans="1:10" ht="31.5" x14ac:dyDescent="0.25">
      <c r="A14" s="50" t="s">
        <v>124</v>
      </c>
      <c r="B14" s="52" t="s">
        <v>125</v>
      </c>
      <c r="C14" s="15">
        <v>76</v>
      </c>
      <c r="D14" s="15">
        <v>78</v>
      </c>
      <c r="E14" s="15">
        <v>0</v>
      </c>
      <c r="F14" s="16">
        <v>77</v>
      </c>
      <c r="G14" s="23">
        <v>8160</v>
      </c>
      <c r="H14" s="22">
        <v>3650</v>
      </c>
      <c r="I14" s="16">
        <f>Table510[[#This Row],[Odobreni iznos sredstava (€)]]/Table510[[#This Row],[Traženi iznos sredstava (€)]]*100</f>
        <v>44.730392156862749</v>
      </c>
    </row>
    <row r="15" spans="1:10" ht="31.5" x14ac:dyDescent="0.25">
      <c r="A15" s="50" t="s">
        <v>110</v>
      </c>
      <c r="B15" s="52" t="s">
        <v>111</v>
      </c>
      <c r="C15" s="27">
        <v>76</v>
      </c>
      <c r="D15" s="27">
        <v>77</v>
      </c>
      <c r="E15" s="27">
        <v>77</v>
      </c>
      <c r="F15" s="28">
        <f>(Table510[[#This Row],[Broj bodova - Ivana Mrvaljević]]+Table510[[#This Row],[Broj bodova - Vesna Gajević]]+Table510[[#This Row],[Broj bodova - Veselin Piletić]])/3</f>
        <v>76.666666666666671</v>
      </c>
      <c r="G15" s="23">
        <v>12650</v>
      </c>
      <c r="H15" s="81">
        <v>3600</v>
      </c>
      <c r="I15" s="80">
        <f>Table510[[#This Row],[Odobreni iznos sredstava (€)]]/Table510[[#This Row],[Traženi iznos sredstava (€)]]*100</f>
        <v>28.458498023715418</v>
      </c>
    </row>
    <row r="16" spans="1:10" ht="47.25" x14ac:dyDescent="0.25">
      <c r="A16" s="54" t="s">
        <v>527</v>
      </c>
      <c r="B16" s="45" t="s">
        <v>528</v>
      </c>
      <c r="C16" s="15">
        <v>75</v>
      </c>
      <c r="D16" s="15">
        <v>77</v>
      </c>
      <c r="E16" s="15">
        <v>0</v>
      </c>
      <c r="F16" s="16">
        <v>76</v>
      </c>
      <c r="G16" s="23">
        <v>6430</v>
      </c>
      <c r="H16" s="22">
        <v>3550</v>
      </c>
      <c r="I16" s="16">
        <f>Table510[[#This Row],[Odobreni iznos sredstava (€)]]/Table510[[#This Row],[Traženi iznos sredstava (€)]]*100</f>
        <v>55.2099533437014</v>
      </c>
    </row>
    <row r="17" spans="1:9" ht="31.5" x14ac:dyDescent="0.25">
      <c r="A17" s="44" t="s">
        <v>66</v>
      </c>
      <c r="B17" s="45" t="s">
        <v>67</v>
      </c>
      <c r="C17" s="15">
        <v>74</v>
      </c>
      <c r="D17" s="15">
        <v>76</v>
      </c>
      <c r="E17" s="15">
        <v>0</v>
      </c>
      <c r="F17" s="16">
        <v>75</v>
      </c>
      <c r="G17" s="29">
        <v>10000</v>
      </c>
      <c r="H17" s="22">
        <v>3500</v>
      </c>
      <c r="I17" s="16">
        <f>Table510[[#This Row],[Odobreni iznos sredstava (€)]]/Table510[[#This Row],[Traženi iznos sredstava (€)]]*100</f>
        <v>35</v>
      </c>
    </row>
    <row r="18" spans="1:9" s="82" customFormat="1" ht="15.75" x14ac:dyDescent="0.25">
      <c r="A18" s="44" t="s">
        <v>88</v>
      </c>
      <c r="B18" s="45" t="s">
        <v>89</v>
      </c>
      <c r="C18" s="79">
        <v>74</v>
      </c>
      <c r="D18" s="79">
        <v>75</v>
      </c>
      <c r="E18" s="79">
        <v>76</v>
      </c>
      <c r="F18" s="80">
        <f>(Table510[[#This Row],[Broj bodova - Ivana Mrvaljević]]+Table510[[#This Row],[Broj bodova - Vesna Gajević]]+Table510[[#This Row],[Broj bodova - Veselin Piletić]])/3</f>
        <v>75</v>
      </c>
      <c r="G18" s="26">
        <v>13560</v>
      </c>
      <c r="H18" s="81">
        <v>3500</v>
      </c>
      <c r="I18" s="80">
        <f>Table510[[#This Row],[Odobreni iznos sredstava (€)]]/Table510[[#This Row],[Traženi iznos sredstava (€)]]*100</f>
        <v>25.811209439528021</v>
      </c>
    </row>
    <row r="19" spans="1:9" ht="47.25" x14ac:dyDescent="0.25">
      <c r="A19" s="44" t="s">
        <v>74</v>
      </c>
      <c r="B19" s="45" t="s">
        <v>75</v>
      </c>
      <c r="C19" s="15">
        <v>73</v>
      </c>
      <c r="D19" s="15">
        <v>75</v>
      </c>
      <c r="E19" s="15">
        <v>0</v>
      </c>
      <c r="F19" s="16">
        <v>74</v>
      </c>
      <c r="G19" s="23">
        <v>9648</v>
      </c>
      <c r="H19" s="22">
        <v>3400</v>
      </c>
      <c r="I19" s="16">
        <f>Table510[[#This Row],[Odobreni iznos sredstava (€)]]/Table510[[#This Row],[Traženi iznos sredstava (€)]]*100</f>
        <v>35.240464344941955</v>
      </c>
    </row>
    <row r="20" spans="1:9" ht="47.25" x14ac:dyDescent="0.25">
      <c r="A20" s="50" t="s">
        <v>68</v>
      </c>
      <c r="B20" s="52" t="s">
        <v>69</v>
      </c>
      <c r="C20" s="27">
        <v>73</v>
      </c>
      <c r="D20" s="27">
        <v>73</v>
      </c>
      <c r="E20" s="27">
        <v>0</v>
      </c>
      <c r="F20" s="28">
        <v>73</v>
      </c>
      <c r="G20" s="23">
        <v>12781</v>
      </c>
      <c r="H20" s="30">
        <v>3350</v>
      </c>
      <c r="I20" s="16">
        <f>Table510[[#This Row],[Odobreni iznos sredstava (€)]]/Table510[[#This Row],[Traženi iznos sredstava (€)]]*100</f>
        <v>26.210781628980516</v>
      </c>
    </row>
    <row r="21" spans="1:9" s="82" customFormat="1" ht="78.75" x14ac:dyDescent="0.25">
      <c r="A21" s="44" t="s">
        <v>148</v>
      </c>
      <c r="B21" s="48" t="s">
        <v>149</v>
      </c>
      <c r="C21" s="27">
        <v>73</v>
      </c>
      <c r="D21" s="27">
        <v>74</v>
      </c>
      <c r="E21" s="27">
        <v>72</v>
      </c>
      <c r="F21" s="28">
        <f>(Table510[[#This Row],[Broj bodova - Ivana Mrvaljević]]+Table510[[#This Row],[Broj bodova - Vesna Gajević]]+Table510[[#This Row],[Broj bodova - Veselin Piletić]])/3</f>
        <v>73</v>
      </c>
      <c r="G21" s="23">
        <v>9400</v>
      </c>
      <c r="H21" s="30">
        <v>3250</v>
      </c>
      <c r="I21" s="28">
        <f>Table510[[#This Row],[Odobreni iznos sredstava (€)]]/Table510[[#This Row],[Traženi iznos sredstava (€)]]*100</f>
        <v>34.574468085106389</v>
      </c>
    </row>
    <row r="22" spans="1:9" ht="47.25" x14ac:dyDescent="0.25">
      <c r="A22" s="44" t="s">
        <v>78</v>
      </c>
      <c r="B22" s="45" t="s">
        <v>79</v>
      </c>
      <c r="C22" s="15">
        <v>73</v>
      </c>
      <c r="D22" s="15">
        <v>73</v>
      </c>
      <c r="E22" s="15">
        <v>0</v>
      </c>
      <c r="F22" s="16">
        <v>73</v>
      </c>
      <c r="G22" s="23">
        <v>7215</v>
      </c>
      <c r="H22" s="22">
        <v>3220</v>
      </c>
      <c r="I22" s="16">
        <f>Table510[[#This Row],[Odobreni iznos sredstava (€)]]/Table510[[#This Row],[Traženi iznos sredstava (€)]]*100</f>
        <v>44.629244629244631</v>
      </c>
    </row>
    <row r="23" spans="1:9" ht="47.25" x14ac:dyDescent="0.25">
      <c r="A23" s="44" t="s">
        <v>32</v>
      </c>
      <c r="B23" s="45" t="s">
        <v>33</v>
      </c>
      <c r="C23" s="27">
        <v>73</v>
      </c>
      <c r="D23" s="27">
        <v>72</v>
      </c>
      <c r="E23" s="27">
        <v>71</v>
      </c>
      <c r="F23" s="28">
        <f>(Table510[[#This Row],[Broj bodova - Ivana Mrvaljević]]+Table510[[#This Row],[Broj bodova - Vesna Gajević]]+Table510[[#This Row],[Broj bodova - Veselin Piletić]])/3</f>
        <v>72</v>
      </c>
      <c r="G23" s="23">
        <v>7200</v>
      </c>
      <c r="H23" s="30">
        <v>3100</v>
      </c>
      <c r="I23" s="28">
        <f>Table510[[#This Row],[Odobreni iznos sredstava (€)]]/Table510[[#This Row],[Traženi iznos sredstava (€)]]*100</f>
        <v>43.055555555555557</v>
      </c>
    </row>
    <row r="24" spans="1:9" ht="15.75" x14ac:dyDescent="0.25">
      <c r="A24" s="44" t="s">
        <v>54</v>
      </c>
      <c r="B24" s="45" t="s">
        <v>55</v>
      </c>
      <c r="C24" s="15">
        <v>72</v>
      </c>
      <c r="D24" s="15">
        <v>71</v>
      </c>
      <c r="E24" s="15">
        <v>70</v>
      </c>
      <c r="F24" s="16">
        <f>(Table510[[#This Row],[Broj bodova - Ivana Mrvaljević]]+Table510[[#This Row],[Broj bodova - Vesna Gajević]]+Table510[[#This Row],[Broj bodova - Veselin Piletić]])/3</f>
        <v>71</v>
      </c>
      <c r="G24" s="26">
        <v>6640</v>
      </c>
      <c r="H24" s="22">
        <v>3080</v>
      </c>
      <c r="I24" s="16">
        <f>Table510[[#This Row],[Odobreni iznos sredstava (€)]]/Table510[[#This Row],[Traženi iznos sredstava (€)]]*100</f>
        <v>46.385542168674696</v>
      </c>
    </row>
    <row r="25" spans="1:9" ht="31.5" x14ac:dyDescent="0.25">
      <c r="A25" s="44" t="s">
        <v>76</v>
      </c>
      <c r="B25" s="45" t="s">
        <v>77</v>
      </c>
      <c r="C25" s="27">
        <v>72</v>
      </c>
      <c r="D25" s="27">
        <v>70</v>
      </c>
      <c r="E25" s="27">
        <v>71</v>
      </c>
      <c r="F25" s="28">
        <f>(Table510[[#This Row],[Broj bodova - Ivana Mrvaljević]]+Table510[[#This Row],[Broj bodova - Vesna Gajević]]+Table510[[#This Row],[Broj bodova - Veselin Piletić]])/3</f>
        <v>71</v>
      </c>
      <c r="G25" s="23">
        <v>4030</v>
      </c>
      <c r="H25" s="30">
        <v>3050</v>
      </c>
      <c r="I25" s="28">
        <f>Table510[[#This Row],[Odobreni iznos sredstava (€)]]/Table510[[#This Row],[Traženi iznos sredstava (€)]]*100</f>
        <v>75.682382133995034</v>
      </c>
    </row>
    <row r="26" spans="1:9" ht="47.25" x14ac:dyDescent="0.25">
      <c r="A26" s="50" t="s">
        <v>56</v>
      </c>
      <c r="B26" s="52" t="s">
        <v>57</v>
      </c>
      <c r="C26" s="15">
        <v>70.5</v>
      </c>
      <c r="D26" s="15">
        <v>72</v>
      </c>
      <c r="E26" s="15">
        <v>70.5</v>
      </c>
      <c r="F26" s="16">
        <f>(Table510[[#This Row],[Broj bodova - Ivana Mrvaljević]]+Table510[[#This Row],[Broj bodova - Vesna Gajević]]+Table510[[#This Row],[Broj bodova - Veselin Piletić]])/3</f>
        <v>71</v>
      </c>
      <c r="G26" s="23">
        <v>3950</v>
      </c>
      <c r="H26" s="22">
        <v>3050</v>
      </c>
      <c r="I26" s="16">
        <f>Table510[[#This Row],[Odobreni iznos sredstava (€)]]/Table510[[#This Row],[Traženi iznos sredstava (€)]]*100</f>
        <v>77.215189873417728</v>
      </c>
    </row>
    <row r="27" spans="1:9" ht="94.5" x14ac:dyDescent="0.25">
      <c r="A27" s="50" t="s">
        <v>72</v>
      </c>
      <c r="B27" s="52" t="s">
        <v>73</v>
      </c>
      <c r="C27" s="15">
        <v>73</v>
      </c>
      <c r="D27" s="15">
        <v>70</v>
      </c>
      <c r="E27" s="15">
        <v>70</v>
      </c>
      <c r="F27" s="16">
        <f>(Table510[[#This Row],[Broj bodova - Ivana Mrvaljević]]+Table510[[#This Row],[Broj bodova - Vesna Gajević]]+Table510[[#This Row],[Broj bodova - Veselin Piletić]])/3</f>
        <v>71</v>
      </c>
      <c r="G27" s="23">
        <v>4695</v>
      </c>
      <c r="H27" s="22">
        <v>3045</v>
      </c>
      <c r="I27" s="16">
        <f>Table510[[#This Row],[Odobreni iznos sredstava (€)]]/Table510[[#This Row],[Traženi iznos sredstava (€)]]*100</f>
        <v>64.856230031948883</v>
      </c>
    </row>
    <row r="28" spans="1:9" ht="31.5" x14ac:dyDescent="0.25">
      <c r="A28" s="50" t="s">
        <v>104</v>
      </c>
      <c r="B28" s="52" t="s">
        <v>105</v>
      </c>
      <c r="C28" s="15">
        <v>69.5</v>
      </c>
      <c r="D28" s="15">
        <v>71</v>
      </c>
      <c r="E28" s="15">
        <v>69.5</v>
      </c>
      <c r="F28" s="16">
        <f>(Table510[[#This Row],[Broj bodova - Ivana Mrvaljević]]+Table510[[#This Row],[Broj bodova - Vesna Gajević]]+Table510[[#This Row],[Broj bodova - Veselin Piletić]])/3</f>
        <v>70</v>
      </c>
      <c r="G28" s="23">
        <v>6750</v>
      </c>
      <c r="H28" s="22">
        <v>3000</v>
      </c>
      <c r="I28" s="16">
        <f>Table510[[#This Row],[Odobreni iznos sredstava (€)]]/Table510[[#This Row],[Traženi iznos sredstava (€)]]*100</f>
        <v>44.444444444444443</v>
      </c>
    </row>
    <row r="29" spans="1:9" ht="31.5" x14ac:dyDescent="0.25">
      <c r="A29" s="44" t="s">
        <v>64</v>
      </c>
      <c r="B29" s="45" t="s">
        <v>65</v>
      </c>
      <c r="C29" s="15">
        <v>70</v>
      </c>
      <c r="D29" s="15">
        <v>70</v>
      </c>
      <c r="E29" s="15">
        <v>0</v>
      </c>
      <c r="F29" s="16">
        <v>70</v>
      </c>
      <c r="G29" s="26">
        <v>3800</v>
      </c>
      <c r="H29" s="22">
        <v>3000</v>
      </c>
      <c r="I29" s="16">
        <f>Table510[[#This Row],[Odobreni iznos sredstava (€)]]/Table510[[#This Row],[Traženi iznos sredstava (€)]]*100</f>
        <v>78.94736842105263</v>
      </c>
    </row>
    <row r="30" spans="1:9" s="31" customFormat="1" ht="15.75" x14ac:dyDescent="0.25">
      <c r="A30" s="44" t="s">
        <v>36</v>
      </c>
      <c r="B30" s="45" t="s">
        <v>37</v>
      </c>
      <c r="C30" s="83">
        <v>70</v>
      </c>
      <c r="D30" s="83">
        <v>70</v>
      </c>
      <c r="E30" s="83">
        <v>70</v>
      </c>
      <c r="F30" s="84">
        <f>(Table510[[#This Row],[Broj bodova - Ivana Mrvaljević]]+Table510[[#This Row],[Broj bodova - Vesna Gajević]]+Table510[[#This Row],[Broj bodova - Veselin Piletić]])/3</f>
        <v>70</v>
      </c>
      <c r="G30" s="85">
        <v>14600</v>
      </c>
      <c r="H30" s="86">
        <v>3000</v>
      </c>
      <c r="I30" s="84">
        <f>Table510[[#This Row],[Odobreni iznos sredstava (€)]]/Table510[[#This Row],[Traženi iznos sredstava (€)]]*100</f>
        <v>20.547945205479451</v>
      </c>
    </row>
    <row r="31" spans="1:9" ht="31.5" x14ac:dyDescent="0.25">
      <c r="A31" s="44" t="s">
        <v>48</v>
      </c>
      <c r="B31" s="45" t="s">
        <v>49</v>
      </c>
      <c r="C31" s="15">
        <v>69</v>
      </c>
      <c r="D31" s="15">
        <v>67</v>
      </c>
      <c r="E31" s="15">
        <v>68</v>
      </c>
      <c r="F31" s="16">
        <f>(Table510[[#This Row],[Broj bodova - Ivana Mrvaljević]]+Table510[[#This Row],[Broj bodova - Vesna Gajević]]+Table510[[#This Row],[Broj bodova - Veselin Piletić]])/3</f>
        <v>68</v>
      </c>
      <c r="G31" s="21">
        <v>5600</v>
      </c>
      <c r="H31" s="22">
        <v>2700</v>
      </c>
      <c r="I31" s="16">
        <f>Table510[[#This Row],[Odobreni iznos sredstava (€)]]/Table510[[#This Row],[Traženi iznos sredstava (€)]]*100</f>
        <v>48.214285714285715</v>
      </c>
    </row>
    <row r="32" spans="1:9" ht="15.75" x14ac:dyDescent="0.25">
      <c r="A32" s="44" t="s">
        <v>44</v>
      </c>
      <c r="B32" s="45" t="s">
        <v>45</v>
      </c>
      <c r="C32" s="15">
        <v>66</v>
      </c>
      <c r="D32" s="15">
        <v>65</v>
      </c>
      <c r="E32" s="15">
        <v>67</v>
      </c>
      <c r="F32" s="16">
        <f>(Table510[[#This Row],[Broj bodova - Ivana Mrvaljević]]+Table510[[#This Row],[Broj bodova - Vesna Gajević]]+Table510[[#This Row],[Broj bodova - Veselin Piletić]])/3</f>
        <v>66</v>
      </c>
      <c r="G32" s="23">
        <v>4710</v>
      </c>
      <c r="H32" s="22">
        <v>2650</v>
      </c>
      <c r="I32" s="16">
        <f>Table510[[#This Row],[Odobreni iznos sredstava (€)]]/Table510[[#This Row],[Traženi iznos sredstava (€)]]*100</f>
        <v>56.263269639065818</v>
      </c>
    </row>
    <row r="33" spans="1:9" ht="31.5" x14ac:dyDescent="0.25">
      <c r="A33" s="44" t="s">
        <v>128</v>
      </c>
      <c r="B33" s="45" t="s">
        <v>129</v>
      </c>
      <c r="C33" s="79">
        <v>66</v>
      </c>
      <c r="D33" s="79">
        <v>66</v>
      </c>
      <c r="E33" s="79">
        <v>66</v>
      </c>
      <c r="F33" s="80">
        <f>(Table510[[#This Row],[Broj bodova - Ivana Mrvaljević]]+Table510[[#This Row],[Broj bodova - Vesna Gajević]]+Table510[[#This Row],[Broj bodova - Veselin Piletić]])/3</f>
        <v>66</v>
      </c>
      <c r="G33" s="26">
        <v>10800</v>
      </c>
      <c r="H33" s="81">
        <v>2603</v>
      </c>
      <c r="I33" s="80">
        <f>Table510[[#This Row],[Odobreni iznos sredstava (€)]]/Table510[[#This Row],[Traženi iznos sredstava (€)]]*100</f>
        <v>24.101851851851851</v>
      </c>
    </row>
    <row r="34" spans="1:9" s="82" customFormat="1" ht="31.5" x14ac:dyDescent="0.25">
      <c r="A34" s="44" t="s">
        <v>92</v>
      </c>
      <c r="B34" s="45" t="s">
        <v>93</v>
      </c>
      <c r="C34" s="15">
        <v>66</v>
      </c>
      <c r="D34" s="15">
        <v>66</v>
      </c>
      <c r="E34" s="15">
        <v>66</v>
      </c>
      <c r="F34" s="16">
        <f>(Table510[[#This Row],[Broj bodova - Ivana Mrvaljević]]+Table510[[#This Row],[Broj bodova - Vesna Gajević]]+Table510[[#This Row],[Broj bodova - Veselin Piletić]])/3</f>
        <v>66</v>
      </c>
      <c r="G34" s="23">
        <v>5150</v>
      </c>
      <c r="H34" s="22">
        <v>2570</v>
      </c>
      <c r="I34" s="16">
        <f>Table510[[#This Row],[Odobreni iznos sredstava (€)]]/Table510[[#This Row],[Traženi iznos sredstava (€)]]*100</f>
        <v>49.902912621359228</v>
      </c>
    </row>
    <row r="35" spans="1:9" ht="57.75" customHeight="1" x14ac:dyDescent="0.25">
      <c r="A35" s="44" t="s">
        <v>42</v>
      </c>
      <c r="B35" s="45" t="s">
        <v>43</v>
      </c>
      <c r="C35" s="15">
        <v>65</v>
      </c>
      <c r="D35" s="15">
        <v>65</v>
      </c>
      <c r="E35" s="15">
        <v>0</v>
      </c>
      <c r="F35" s="16">
        <v>65</v>
      </c>
      <c r="G35" s="23">
        <v>6650</v>
      </c>
      <c r="H35" s="22">
        <v>2500</v>
      </c>
      <c r="I35" s="16">
        <f>Table510[[#This Row],[Odobreni iznos sredstava (€)]]/Table510[[#This Row],[Traženi iznos sredstava (€)]]*100</f>
        <v>37.593984962406012</v>
      </c>
    </row>
    <row r="36" spans="1:9" ht="47.25" x14ac:dyDescent="0.25">
      <c r="A36" s="50" t="s">
        <v>60</v>
      </c>
      <c r="B36" s="52" t="s">
        <v>61</v>
      </c>
      <c r="C36" s="15">
        <v>65</v>
      </c>
      <c r="D36" s="15">
        <v>65</v>
      </c>
      <c r="E36" s="15">
        <v>0</v>
      </c>
      <c r="F36" s="16">
        <v>65</v>
      </c>
      <c r="G36" s="21">
        <v>8000</v>
      </c>
      <c r="H36" s="22">
        <v>2500</v>
      </c>
      <c r="I36" s="16">
        <f>Table510[[#This Row],[Odobreni iznos sredstava (€)]]/Table510[[#This Row],[Traženi iznos sredstava (€)]]*100</f>
        <v>31.25</v>
      </c>
    </row>
    <row r="37" spans="1:9" s="82" customFormat="1" ht="31.5" x14ac:dyDescent="0.25">
      <c r="A37" s="50" t="s">
        <v>136</v>
      </c>
      <c r="B37" s="52" t="s">
        <v>137</v>
      </c>
      <c r="C37" s="83">
        <v>64</v>
      </c>
      <c r="D37" s="83">
        <v>63</v>
      </c>
      <c r="E37" s="83">
        <v>62</v>
      </c>
      <c r="F37" s="84">
        <f>(Table510[[#This Row],[Broj bodova - Ivana Mrvaljević]]+Table510[[#This Row],[Broj bodova - Vesna Gajević]]+Table510[[#This Row],[Broj bodova - Veselin Piletić]])/3</f>
        <v>63</v>
      </c>
      <c r="G37" s="85">
        <v>7000</v>
      </c>
      <c r="H37" s="86">
        <v>2300</v>
      </c>
      <c r="I37" s="84">
        <f>Table510[[#This Row],[Odobreni iznos sredstava (€)]]/Table510[[#This Row],[Traženi iznos sredstava (€)]]*100</f>
        <v>32.857142857142854</v>
      </c>
    </row>
    <row r="38" spans="1:9" s="82" customFormat="1" ht="31.5" x14ac:dyDescent="0.25">
      <c r="A38" s="44" t="s">
        <v>152</v>
      </c>
      <c r="B38" s="48" t="s">
        <v>153</v>
      </c>
      <c r="C38" s="15">
        <v>60.5</v>
      </c>
      <c r="D38" s="15">
        <v>60.5</v>
      </c>
      <c r="E38" s="15">
        <v>62</v>
      </c>
      <c r="F38" s="16">
        <f>(Table510[[#This Row],[Broj bodova - Ivana Mrvaljević]]+Table510[[#This Row],[Broj bodova - Vesna Gajević]]+Table510[[#This Row],[Broj bodova - Veselin Piletić]])/3</f>
        <v>61</v>
      </c>
      <c r="G38" s="23">
        <v>2080</v>
      </c>
      <c r="H38" s="22">
        <v>2080</v>
      </c>
      <c r="I38" s="16">
        <f>Table510[[#This Row],[Odobreni iznos sredstava (€)]]/Table510[[#This Row],[Traženi iznos sredstava (€)]]*100</f>
        <v>100</v>
      </c>
    </row>
    <row r="39" spans="1:9" ht="47.25" x14ac:dyDescent="0.25">
      <c r="A39" s="34" t="s">
        <v>116</v>
      </c>
      <c r="B39" s="42" t="s">
        <v>117</v>
      </c>
      <c r="C39" s="15">
        <v>48</v>
      </c>
      <c r="D39" s="15">
        <v>47.5</v>
      </c>
      <c r="E39" s="15">
        <v>47</v>
      </c>
      <c r="F39" s="16">
        <f>(Table510[[#This Row],[Broj bodova - Ivana Mrvaljević]]+Table510[[#This Row],[Broj bodova - Vesna Gajević]]+Table510[[#This Row],[Broj bodova - Veselin Piletić]])/3</f>
        <v>47.5</v>
      </c>
      <c r="G39" s="23">
        <v>14512</v>
      </c>
      <c r="H39" s="22">
        <v>0</v>
      </c>
      <c r="I39" s="16">
        <f>Table510[[#This Row],[Odobreni iznos sredstava (€)]]/Table510[[#This Row],[Traženi iznos sredstava (€)]]*100</f>
        <v>0</v>
      </c>
    </row>
    <row r="40" spans="1:9" ht="31.5" x14ac:dyDescent="0.25">
      <c r="A40" s="38" t="s">
        <v>106</v>
      </c>
      <c r="B40" s="39" t="s">
        <v>107</v>
      </c>
      <c r="C40" s="15">
        <v>48</v>
      </c>
      <c r="D40" s="15">
        <v>48</v>
      </c>
      <c r="E40" s="15">
        <v>48</v>
      </c>
      <c r="F40" s="16">
        <f>(Table510[[#This Row],[Broj bodova - Ivana Mrvaljević]]+Table510[[#This Row],[Broj bodova - Vesna Gajević]]+Table510[[#This Row],[Broj bodova - Veselin Piletić]])/3</f>
        <v>48</v>
      </c>
      <c r="G40" s="23">
        <v>5110</v>
      </c>
      <c r="H40" s="22">
        <v>0</v>
      </c>
      <c r="I40" s="16">
        <f>Table510[[#This Row],[Odobreni iznos sredstava (€)]]/Table510[[#This Row],[Traženi iznos sredstava (€)]]*100</f>
        <v>0</v>
      </c>
    </row>
    <row r="41" spans="1:9" ht="47.25" x14ac:dyDescent="0.25">
      <c r="A41" s="38" t="s">
        <v>34</v>
      </c>
      <c r="B41" s="39" t="s">
        <v>35</v>
      </c>
      <c r="C41" s="15">
        <v>47</v>
      </c>
      <c r="D41" s="15">
        <v>46</v>
      </c>
      <c r="E41" s="15">
        <v>45</v>
      </c>
      <c r="F41" s="16">
        <f>(Table510[[#This Row],[Broj bodova - Ivana Mrvaljević]]+Table510[[#This Row],[Broj bodova - Vesna Gajević]]+Table510[[#This Row],[Broj bodova - Veselin Piletić]])/3</f>
        <v>46</v>
      </c>
      <c r="G41" s="23">
        <v>7500</v>
      </c>
      <c r="H41" s="22">
        <v>0</v>
      </c>
      <c r="I41" s="16">
        <f>Table510[[#This Row],[Odobreni iznos sredstava (€)]]/Table510[[#This Row],[Traženi iznos sredstava (€)]]*100</f>
        <v>0</v>
      </c>
    </row>
    <row r="42" spans="1:9" ht="31.5" x14ac:dyDescent="0.25">
      <c r="A42" s="34" t="s">
        <v>40</v>
      </c>
      <c r="B42" s="42" t="s">
        <v>41</v>
      </c>
      <c r="C42" s="15">
        <v>47</v>
      </c>
      <c r="D42" s="15">
        <v>47</v>
      </c>
      <c r="E42" s="15">
        <v>0</v>
      </c>
      <c r="F42" s="16">
        <v>47</v>
      </c>
      <c r="G42" s="23">
        <v>5160</v>
      </c>
      <c r="H42" s="22">
        <v>0</v>
      </c>
      <c r="I42" s="16">
        <f>Table510[[#This Row],[Odobreni iznos sredstava (€)]]/Table510[[#This Row],[Traženi iznos sredstava (€)]]*100</f>
        <v>0</v>
      </c>
    </row>
    <row r="43" spans="1:9" ht="31.5" x14ac:dyDescent="0.25">
      <c r="A43" s="34" t="s">
        <v>46</v>
      </c>
      <c r="B43" s="42" t="s">
        <v>47</v>
      </c>
      <c r="C43" s="15">
        <v>48</v>
      </c>
      <c r="D43" s="15">
        <v>48</v>
      </c>
      <c r="E43" s="15">
        <v>0</v>
      </c>
      <c r="F43" s="16">
        <v>48</v>
      </c>
      <c r="G43" s="23">
        <v>2800</v>
      </c>
      <c r="H43" s="22">
        <v>0</v>
      </c>
      <c r="I43" s="16">
        <f>Table510[[#This Row],[Odobreni iznos sredstava (€)]]/Table510[[#This Row],[Traženi iznos sredstava (€)]]*100</f>
        <v>0</v>
      </c>
    </row>
    <row r="44" spans="1:9" ht="47.25" x14ac:dyDescent="0.25">
      <c r="A44" s="34" t="s">
        <v>80</v>
      </c>
      <c r="B44" s="42" t="s">
        <v>81</v>
      </c>
      <c r="C44" s="15">
        <v>44</v>
      </c>
      <c r="D44" s="15">
        <v>44</v>
      </c>
      <c r="E44" s="15">
        <v>45</v>
      </c>
      <c r="F44" s="16">
        <f>(Table510[[#This Row],[Broj bodova - Ivana Mrvaljević]]+Table510[[#This Row],[Broj bodova - Vesna Gajević]]+Table510[[#This Row],[Broj bodova - Veselin Piletić]])/3</f>
        <v>44.333333333333336</v>
      </c>
      <c r="G44" s="23">
        <v>6210</v>
      </c>
      <c r="H44" s="22">
        <v>0</v>
      </c>
      <c r="I44" s="16">
        <f>Table510[[#This Row],[Odobreni iznos sredstava (€)]]/Table510[[#This Row],[Traženi iznos sredstava (€)]]*100</f>
        <v>0</v>
      </c>
    </row>
    <row r="45" spans="1:9" ht="47.25" x14ac:dyDescent="0.25">
      <c r="A45" s="34" t="s">
        <v>84</v>
      </c>
      <c r="B45" s="42" t="s">
        <v>85</v>
      </c>
      <c r="C45" s="15">
        <v>48</v>
      </c>
      <c r="D45" s="15">
        <v>47.5</v>
      </c>
      <c r="E45" s="15">
        <v>47</v>
      </c>
      <c r="F45" s="16">
        <f>(Table510[[#This Row],[Broj bodova - Ivana Mrvaljević]]+Table510[[#This Row],[Broj bodova - Vesna Gajević]]+Table510[[#This Row],[Broj bodova - Veselin Piletić]])/3</f>
        <v>47.5</v>
      </c>
      <c r="G45" s="26">
        <v>3480</v>
      </c>
      <c r="H45" s="22">
        <v>0</v>
      </c>
      <c r="I45" s="16">
        <f>Table510[[#This Row],[Odobreni iznos sredstava (€)]]/Table510[[#This Row],[Traženi iznos sredstava (€)]]*100</f>
        <v>0</v>
      </c>
    </row>
    <row r="46" spans="1:9" ht="78.75" x14ac:dyDescent="0.25">
      <c r="A46" s="34" t="s">
        <v>86</v>
      </c>
      <c r="B46" s="42" t="s">
        <v>87</v>
      </c>
      <c r="C46" s="15">
        <v>46</v>
      </c>
      <c r="D46" s="15">
        <v>46</v>
      </c>
      <c r="E46" s="15">
        <v>46</v>
      </c>
      <c r="F46" s="16">
        <f>(Table510[[#This Row],[Broj bodova - Ivana Mrvaljević]]+Table510[[#This Row],[Broj bodova - Vesna Gajević]]+Table510[[#This Row],[Broj bodova - Veselin Piletić]])/3</f>
        <v>46</v>
      </c>
      <c r="G46" s="23">
        <v>4490</v>
      </c>
      <c r="H46" s="22">
        <v>0</v>
      </c>
      <c r="I46" s="16">
        <f>Table510[[#This Row],[Odobreni iznos sredstava (€)]]/Table510[[#This Row],[Traženi iznos sredstava (€)]]*100</f>
        <v>0</v>
      </c>
    </row>
    <row r="47" spans="1:9" ht="31.5" x14ac:dyDescent="0.25">
      <c r="A47" s="34" t="s">
        <v>96</v>
      </c>
      <c r="B47" s="42" t="s">
        <v>97</v>
      </c>
      <c r="C47" s="15">
        <v>45</v>
      </c>
      <c r="D47" s="15">
        <v>46</v>
      </c>
      <c r="E47" s="15">
        <v>45</v>
      </c>
      <c r="F47" s="16">
        <f>(Table510[[#This Row],[Broj bodova - Ivana Mrvaljević]]+Table510[[#This Row],[Broj bodova - Vesna Gajević]]+Table510[[#This Row],[Broj bodova - Veselin Piletić]])/3</f>
        <v>45.333333333333336</v>
      </c>
      <c r="G47" s="23">
        <v>7020</v>
      </c>
      <c r="H47" s="22">
        <v>0</v>
      </c>
      <c r="I47" s="16">
        <f>Table510[[#This Row],[Odobreni iznos sredstava (€)]]/Table510[[#This Row],[Traženi iznos sredstava (€)]]*100</f>
        <v>0</v>
      </c>
    </row>
    <row r="48" spans="1:9" ht="78.75" x14ac:dyDescent="0.25">
      <c r="A48" s="38" t="s">
        <v>100</v>
      </c>
      <c r="B48" s="39" t="s">
        <v>101</v>
      </c>
      <c r="C48" s="15">
        <v>49</v>
      </c>
      <c r="D48" s="15">
        <v>49</v>
      </c>
      <c r="E48" s="15">
        <v>49</v>
      </c>
      <c r="F48" s="16">
        <f>(Table510[[#This Row],[Broj bodova - Ivana Mrvaljević]]+Table510[[#This Row],[Broj bodova - Vesna Gajević]]+Table510[[#This Row],[Broj bodova - Veselin Piletić]])/3</f>
        <v>49</v>
      </c>
      <c r="G48" s="26">
        <v>2549.9899999999998</v>
      </c>
      <c r="H48" s="22">
        <v>0</v>
      </c>
      <c r="I48" s="16">
        <f>Table510[[#This Row],[Odobreni iznos sredstava (€)]]/Table510[[#This Row],[Traženi iznos sredstava (€)]]*100</f>
        <v>0</v>
      </c>
    </row>
    <row r="49" spans="1:9" ht="47.25" x14ac:dyDescent="0.25">
      <c r="A49" s="34" t="s">
        <v>112</v>
      </c>
      <c r="B49" s="42" t="s">
        <v>113</v>
      </c>
      <c r="C49" s="15">
        <v>47</v>
      </c>
      <c r="D49" s="15">
        <v>47</v>
      </c>
      <c r="E49" s="15">
        <v>47</v>
      </c>
      <c r="F49" s="16">
        <f>(Table510[[#This Row],[Broj bodova - Ivana Mrvaljević]]+Table510[[#This Row],[Broj bodova - Vesna Gajević]]+Table510[[#This Row],[Broj bodova - Veselin Piletić]])/3</f>
        <v>47</v>
      </c>
      <c r="G49" s="23">
        <v>2805.35</v>
      </c>
      <c r="H49" s="22">
        <v>0</v>
      </c>
      <c r="I49" s="16">
        <f>Table510[[#This Row],[Odobreni iznos sredstava (€)]]/Table510[[#This Row],[Traženi iznos sredstava (€)]]*100</f>
        <v>0</v>
      </c>
    </row>
    <row r="50" spans="1:9" ht="15.75" x14ac:dyDescent="0.25">
      <c r="A50" s="38" t="s">
        <v>122</v>
      </c>
      <c r="B50" s="39" t="s">
        <v>123</v>
      </c>
      <c r="C50" s="15">
        <v>47</v>
      </c>
      <c r="D50" s="15">
        <v>47</v>
      </c>
      <c r="E50" s="15">
        <v>47</v>
      </c>
      <c r="F50" s="16">
        <f>(Table510[[#This Row],[Broj bodova - Ivana Mrvaljević]]+Table510[[#This Row],[Broj bodova - Vesna Gajević]]+Table510[[#This Row],[Broj bodova - Veselin Piletić]])/3</f>
        <v>47</v>
      </c>
      <c r="G50" s="21">
        <v>9745</v>
      </c>
      <c r="H50" s="22">
        <v>0</v>
      </c>
      <c r="I50" s="16">
        <f>Table510[[#This Row],[Odobreni iznos sredstava (€)]]/Table510[[#This Row],[Traženi iznos sredstava (€)]]*100</f>
        <v>0</v>
      </c>
    </row>
    <row r="51" spans="1:9" ht="47.25" x14ac:dyDescent="0.25">
      <c r="A51" s="34" t="s">
        <v>126</v>
      </c>
      <c r="B51" s="42" t="s">
        <v>127</v>
      </c>
      <c r="C51" s="15">
        <v>47</v>
      </c>
      <c r="D51" s="15">
        <v>46</v>
      </c>
      <c r="E51" s="15">
        <v>45</v>
      </c>
      <c r="F51" s="16">
        <f>(Table510[[#This Row],[Broj bodova - Ivana Mrvaljević]]+Table510[[#This Row],[Broj bodova - Vesna Gajević]]+Table510[[#This Row],[Broj bodova - Veselin Piletić]])/3</f>
        <v>46</v>
      </c>
      <c r="G51" s="23">
        <v>13360</v>
      </c>
      <c r="H51" s="22">
        <v>0</v>
      </c>
      <c r="I51" s="16">
        <f>Table510[[#This Row],[Odobreni iznos sredstava (€)]]/Table510[[#This Row],[Traženi iznos sredstava (€)]]*100</f>
        <v>0</v>
      </c>
    </row>
    <row r="52" spans="1:9" ht="15.75" x14ac:dyDescent="0.25">
      <c r="A52" s="38" t="s">
        <v>130</v>
      </c>
      <c r="B52" s="39" t="s">
        <v>131</v>
      </c>
      <c r="C52" s="15">
        <v>39</v>
      </c>
      <c r="D52" s="15">
        <v>39</v>
      </c>
      <c r="E52" s="15">
        <v>39</v>
      </c>
      <c r="F52" s="16">
        <f>(Table510[[#This Row],[Broj bodova - Ivana Mrvaljević]]+Table510[[#This Row],[Broj bodova - Vesna Gajević]]+Table510[[#This Row],[Broj bodova - Veselin Piletić]])/3</f>
        <v>39</v>
      </c>
      <c r="G52" s="21">
        <v>7960</v>
      </c>
      <c r="H52" s="22">
        <v>0</v>
      </c>
      <c r="I52" s="16">
        <f>Table510[[#This Row],[Odobreni iznos sredstava (€)]]/Table510[[#This Row],[Traženi iznos sredstava (€)]]*100</f>
        <v>0</v>
      </c>
    </row>
    <row r="53" spans="1:9" ht="31.5" x14ac:dyDescent="0.25">
      <c r="A53" s="34" t="s">
        <v>132</v>
      </c>
      <c r="B53" s="42" t="s">
        <v>133</v>
      </c>
      <c r="C53" s="15">
        <v>45</v>
      </c>
      <c r="D53" s="15">
        <v>46</v>
      </c>
      <c r="E53" s="15">
        <v>45</v>
      </c>
      <c r="F53" s="16">
        <f>(Table510[[#This Row],[Broj bodova - Ivana Mrvaljević]]+Table510[[#This Row],[Broj bodova - Vesna Gajević]]+Table510[[#This Row],[Broj bodova - Veselin Piletić]])/3</f>
        <v>45.333333333333336</v>
      </c>
      <c r="G53" s="23">
        <v>1182</v>
      </c>
      <c r="H53" s="22">
        <v>0</v>
      </c>
      <c r="I53" s="16">
        <f>Table510[[#This Row],[Odobreni iznos sredstava (€)]]/Table510[[#This Row],[Traženi iznos sredstava (€)]]*100</f>
        <v>0</v>
      </c>
    </row>
    <row r="54" spans="1:9" ht="31.5" x14ac:dyDescent="0.25">
      <c r="A54" s="38" t="s">
        <v>134</v>
      </c>
      <c r="B54" s="39" t="s">
        <v>135</v>
      </c>
      <c r="C54" s="15">
        <v>45</v>
      </c>
      <c r="D54" s="15">
        <v>47</v>
      </c>
      <c r="E54" s="15">
        <v>46</v>
      </c>
      <c r="F54" s="16">
        <f>(Table510[[#This Row],[Broj bodova - Ivana Mrvaljević]]+Table510[[#This Row],[Broj bodova - Vesna Gajević]]+Table510[[#This Row],[Broj bodova - Veselin Piletić]])/3</f>
        <v>46</v>
      </c>
      <c r="G54" s="23">
        <v>14133</v>
      </c>
      <c r="H54" s="22">
        <v>0</v>
      </c>
      <c r="I54" s="16">
        <f>Table510[[#This Row],[Odobreni iznos sredstava (€)]]/Table510[[#This Row],[Traženi iznos sredstava (€)]]*100</f>
        <v>0</v>
      </c>
    </row>
    <row r="55" spans="1:9" ht="47.25" x14ac:dyDescent="0.25">
      <c r="A55" s="38" t="s">
        <v>138</v>
      </c>
      <c r="B55" s="39" t="s">
        <v>139</v>
      </c>
      <c r="C55" s="15">
        <v>48</v>
      </c>
      <c r="D55" s="15">
        <v>48</v>
      </c>
      <c r="E55" s="15">
        <v>48</v>
      </c>
      <c r="F55" s="16">
        <f>(Table510[[#This Row],[Broj bodova - Ivana Mrvaljević]]+Table510[[#This Row],[Broj bodova - Vesna Gajević]]+Table510[[#This Row],[Broj bodova - Veselin Piletić]])/3</f>
        <v>48</v>
      </c>
      <c r="G55" s="23">
        <v>4710</v>
      </c>
      <c r="H55" s="22">
        <v>0</v>
      </c>
      <c r="I55" s="16">
        <f>Table510[[#This Row],[Odobreni iznos sredstava (€)]]/Table510[[#This Row],[Traženi iznos sredstava (€)]]*100</f>
        <v>0</v>
      </c>
    </row>
    <row r="56" spans="1:9" ht="63" x14ac:dyDescent="0.25">
      <c r="A56" s="34" t="s">
        <v>140</v>
      </c>
      <c r="B56" s="42" t="s">
        <v>141</v>
      </c>
      <c r="C56" s="15">
        <v>45</v>
      </c>
      <c r="D56" s="15">
        <v>45</v>
      </c>
      <c r="E56" s="15">
        <v>45</v>
      </c>
      <c r="F56" s="16">
        <f>(Table510[[#This Row],[Broj bodova - Ivana Mrvaljević]]+Table510[[#This Row],[Broj bodova - Vesna Gajević]]+Table510[[#This Row],[Broj bodova - Veselin Piletić]])/3</f>
        <v>45</v>
      </c>
      <c r="G56" s="29">
        <v>15000</v>
      </c>
      <c r="H56" s="22">
        <v>0</v>
      </c>
      <c r="I56" s="16">
        <f>Table510[[#This Row],[Odobreni iznos sredstava (€)]]/Table510[[#This Row],[Traženi iznos sredstava (€)]]*100</f>
        <v>0</v>
      </c>
    </row>
    <row r="57" spans="1:9" ht="31.5" x14ac:dyDescent="0.25">
      <c r="A57" s="34" t="s">
        <v>142</v>
      </c>
      <c r="B57" s="42" t="s">
        <v>143</v>
      </c>
      <c r="C57" s="15">
        <v>41</v>
      </c>
      <c r="D57" s="15">
        <v>41</v>
      </c>
      <c r="E57" s="15">
        <v>41</v>
      </c>
      <c r="F57" s="16">
        <f>(Table510[[#This Row],[Broj bodova - Ivana Mrvaljević]]+Table510[[#This Row],[Broj bodova - Vesna Gajević]]+Table510[[#This Row],[Broj bodova - Veselin Piletić]])/3</f>
        <v>41</v>
      </c>
      <c r="G57" s="23">
        <v>3505</v>
      </c>
      <c r="H57" s="22">
        <v>0</v>
      </c>
      <c r="I57" s="16">
        <f>Table510[[#This Row],[Odobreni iznos sredstava (€)]]/Table510[[#This Row],[Traženi iznos sredstava (€)]]*100</f>
        <v>0</v>
      </c>
    </row>
    <row r="58" spans="1:9" ht="47.25" x14ac:dyDescent="0.25">
      <c r="A58" s="38" t="s">
        <v>144</v>
      </c>
      <c r="B58" s="39" t="s">
        <v>145</v>
      </c>
      <c r="C58" s="15">
        <v>41</v>
      </c>
      <c r="D58" s="15">
        <v>41</v>
      </c>
      <c r="E58" s="15">
        <v>41</v>
      </c>
      <c r="F58" s="16">
        <f>(Table510[[#This Row],[Broj bodova - Ivana Mrvaljević]]+Table510[[#This Row],[Broj bodova - Vesna Gajević]]+Table510[[#This Row],[Broj bodova - Veselin Piletić]])/3</f>
        <v>41</v>
      </c>
      <c r="G58" s="21">
        <v>11020</v>
      </c>
      <c r="H58" s="22">
        <v>0</v>
      </c>
      <c r="I58" s="16">
        <f>Table510[[#This Row],[Odobreni iznos sredstava (€)]]/Table510[[#This Row],[Traženi iznos sredstava (€)]]*100</f>
        <v>0</v>
      </c>
    </row>
    <row r="59" spans="1:9" ht="63" x14ac:dyDescent="0.25">
      <c r="A59" s="38" t="s">
        <v>58</v>
      </c>
      <c r="B59" s="39" t="s">
        <v>59</v>
      </c>
      <c r="C59" s="15">
        <v>47</v>
      </c>
      <c r="D59" s="15">
        <v>47</v>
      </c>
      <c r="E59" s="15">
        <v>0</v>
      </c>
      <c r="F59" s="16">
        <v>47</v>
      </c>
      <c r="G59" s="21">
        <v>3530</v>
      </c>
      <c r="H59" s="22">
        <v>0</v>
      </c>
      <c r="I59" s="16">
        <f>Table510[[#This Row],[Odobreni iznos sredstava (€)]]/Table510[[#This Row],[Traženi iznos sredstava (€)]]*100</f>
        <v>0</v>
      </c>
    </row>
    <row r="60" spans="1:9" ht="63" x14ac:dyDescent="0.25">
      <c r="A60" s="38" t="s">
        <v>62</v>
      </c>
      <c r="B60" s="39" t="s">
        <v>63</v>
      </c>
      <c r="C60" s="15">
        <v>47</v>
      </c>
      <c r="D60" s="15">
        <v>49</v>
      </c>
      <c r="E60" s="15">
        <v>47</v>
      </c>
      <c r="F60" s="16">
        <f>(Table510[[#This Row],[Broj bodova - Ivana Mrvaljević]]+Table510[[#This Row],[Broj bodova - Vesna Gajević]]+Table510[[#This Row],[Broj bodova - Veselin Piletić]])/3</f>
        <v>47.666666666666664</v>
      </c>
      <c r="G60" s="29">
        <v>8285</v>
      </c>
      <c r="H60" s="22">
        <v>0</v>
      </c>
      <c r="I60" s="16">
        <f>Table510[[#This Row],[Odobreni iznos sredstava (€)]]/Table510[[#This Row],[Traženi iznos sredstava (€)]]*100</f>
        <v>0</v>
      </c>
    </row>
    <row r="61" spans="1:9" ht="31.5" x14ac:dyDescent="0.25">
      <c r="A61" s="34" t="s">
        <v>70</v>
      </c>
      <c r="B61" s="42" t="s">
        <v>71</v>
      </c>
      <c r="C61" s="15">
        <v>45</v>
      </c>
      <c r="D61" s="15">
        <v>46</v>
      </c>
      <c r="E61" s="15">
        <v>46</v>
      </c>
      <c r="F61" s="16">
        <f>(Table510[[#This Row],[Broj bodova - Ivana Mrvaljević]]+Table510[[#This Row],[Broj bodova - Vesna Gajević]]+Table510[[#This Row],[Broj bodova - Veselin Piletić]])/3</f>
        <v>45.666666666666664</v>
      </c>
      <c r="G61" s="23">
        <v>9304</v>
      </c>
      <c r="H61" s="22">
        <v>0</v>
      </c>
      <c r="I61" s="16">
        <f>Table510[[#This Row],[Odobreni iznos sredstava (€)]]/Table510[[#This Row],[Traženi iznos sredstava (€)]]*100</f>
        <v>0</v>
      </c>
    </row>
    <row r="62" spans="1:9" ht="31.5" x14ac:dyDescent="0.25">
      <c r="A62" s="34" t="s">
        <v>90</v>
      </c>
      <c r="B62" s="42" t="s">
        <v>91</v>
      </c>
      <c r="C62" s="15">
        <v>47</v>
      </c>
      <c r="D62" s="15">
        <v>47</v>
      </c>
      <c r="E62" s="15">
        <v>47</v>
      </c>
      <c r="F62" s="16">
        <f>(Table510[[#This Row],[Broj bodova - Ivana Mrvaljević]]+Table510[[#This Row],[Broj bodova - Vesna Gajević]]+Table510[[#This Row],[Broj bodova - Veselin Piletić]])/3</f>
        <v>47</v>
      </c>
      <c r="G62" s="23">
        <v>12820</v>
      </c>
      <c r="H62" s="22">
        <v>0</v>
      </c>
      <c r="I62" s="16">
        <f>Table510[[#This Row],[Odobreni iznos sredstava (€)]]/Table510[[#This Row],[Traženi iznos sredstava (€)]]*100</f>
        <v>0</v>
      </c>
    </row>
    <row r="63" spans="1:9" ht="31.5" x14ac:dyDescent="0.25">
      <c r="A63" s="38" t="s">
        <v>102</v>
      </c>
      <c r="B63" s="39" t="s">
        <v>103</v>
      </c>
      <c r="C63" s="15">
        <v>47</v>
      </c>
      <c r="D63" s="15">
        <v>47</v>
      </c>
      <c r="E63" s="15">
        <v>47</v>
      </c>
      <c r="F63" s="16">
        <f>(Table510[[#This Row],[Broj bodova - Ivana Mrvaljević]]+Table510[[#This Row],[Broj bodova - Vesna Gajević]]+Table510[[#This Row],[Broj bodova - Veselin Piletić]])/3</f>
        <v>47</v>
      </c>
      <c r="G63" s="23">
        <v>12180</v>
      </c>
      <c r="H63" s="22">
        <v>0</v>
      </c>
      <c r="I63" s="16">
        <f>Table510[[#This Row],[Odobreni iznos sredstava (€)]]/Table510[[#This Row],[Traženi iznos sredstava (€)]]*100</f>
        <v>0</v>
      </c>
    </row>
    <row r="64" spans="1:9" ht="63" x14ac:dyDescent="0.25">
      <c r="A64" s="34" t="s">
        <v>108</v>
      </c>
      <c r="B64" s="42" t="s">
        <v>109</v>
      </c>
      <c r="C64" s="15">
        <v>45</v>
      </c>
      <c r="D64" s="15">
        <v>47</v>
      </c>
      <c r="E64" s="15">
        <v>46</v>
      </c>
      <c r="F64" s="16">
        <f>(Table510[[#This Row],[Broj bodova - Ivana Mrvaljević]]+Table510[[#This Row],[Broj bodova - Vesna Gajević]]+Table510[[#This Row],[Broj bodova - Veselin Piletić]])/3</f>
        <v>46</v>
      </c>
      <c r="G64" s="23">
        <v>13400</v>
      </c>
      <c r="H64" s="22">
        <v>0</v>
      </c>
      <c r="I64" s="16">
        <f>Table510[[#This Row],[Odobreni iznos sredstava (€)]]/Table510[[#This Row],[Traženi iznos sredstava (€)]]*100</f>
        <v>0</v>
      </c>
    </row>
    <row r="65" spans="1:9" ht="47.25" x14ac:dyDescent="0.25">
      <c r="A65" s="38" t="s">
        <v>118</v>
      </c>
      <c r="B65" s="39" t="s">
        <v>119</v>
      </c>
      <c r="C65" s="15">
        <v>49</v>
      </c>
      <c r="D65" s="15">
        <v>49</v>
      </c>
      <c r="E65" s="15">
        <v>49</v>
      </c>
      <c r="F65" s="16">
        <f>(Table510[[#This Row],[Broj bodova - Ivana Mrvaljević]]+Table510[[#This Row],[Broj bodova - Vesna Gajević]]+Table510[[#This Row],[Broj bodova - Veselin Piletić]])/3</f>
        <v>49</v>
      </c>
      <c r="G65" s="23">
        <v>11725</v>
      </c>
      <c r="H65" s="22">
        <v>0</v>
      </c>
      <c r="I65" s="16">
        <f>Table510[[#This Row],[Odobreni iznos sredstava (€)]]/Table510[[#This Row],[Traženi iznos sredstava (€)]]*100</f>
        <v>0</v>
      </c>
    </row>
    <row r="66" spans="1:9" ht="63" x14ac:dyDescent="0.25">
      <c r="A66" s="38" t="s">
        <v>120</v>
      </c>
      <c r="B66" s="39" t="s">
        <v>121</v>
      </c>
      <c r="C66" s="15">
        <v>49</v>
      </c>
      <c r="D66" s="15">
        <v>49</v>
      </c>
      <c r="E66" s="15">
        <v>50</v>
      </c>
      <c r="F66" s="16">
        <f>(Table510[[#This Row],[Broj bodova - Ivana Mrvaljević]]+Table510[[#This Row],[Broj bodova - Vesna Gajević]]+Table510[[#This Row],[Broj bodova - Veselin Piletić]])/3</f>
        <v>49.333333333333336</v>
      </c>
      <c r="G66" s="23">
        <v>10933</v>
      </c>
      <c r="H66" s="22">
        <v>0</v>
      </c>
      <c r="I66" s="16">
        <f>Table510[[#This Row],[Odobreni iznos sredstava (€)]]/Table510[[#This Row],[Traženi iznos sredstava (€)]]*100</f>
        <v>0</v>
      </c>
    </row>
    <row r="67" spans="1:9" ht="31.5" x14ac:dyDescent="0.25">
      <c r="A67" s="38" t="s">
        <v>146</v>
      </c>
      <c r="B67" s="40" t="s">
        <v>147</v>
      </c>
      <c r="C67" s="15">
        <v>47</v>
      </c>
      <c r="D67" s="15">
        <v>48</v>
      </c>
      <c r="E67" s="15">
        <v>47</v>
      </c>
      <c r="F67" s="16">
        <f>(Table510[[#This Row],[Broj bodova - Ivana Mrvaljević]]+Table510[[#This Row],[Broj bodova - Vesna Gajević]]+Table510[[#This Row],[Broj bodova - Veselin Piletić]])/3</f>
        <v>47.333333333333336</v>
      </c>
      <c r="G67" s="23">
        <v>2050</v>
      </c>
      <c r="H67" s="22">
        <v>0</v>
      </c>
      <c r="I67" s="16">
        <f>Table510[[#This Row],[Odobreni iznos sredstava (€)]]/Table510[[#This Row],[Traženi iznos sredstava (€)]]*100</f>
        <v>0</v>
      </c>
    </row>
    <row r="68" spans="1:9" ht="31.5" x14ac:dyDescent="0.25">
      <c r="A68" s="36" t="s">
        <v>526</v>
      </c>
      <c r="B68" s="37" t="s">
        <v>454</v>
      </c>
      <c r="C68" s="17">
        <v>39</v>
      </c>
      <c r="D68" s="17">
        <v>39</v>
      </c>
      <c r="E68" s="17">
        <v>39</v>
      </c>
      <c r="F68" s="18">
        <f>(Table510[[#This Row],[Broj bodova - Ivana Mrvaljević]]+Table510[[#This Row],[Broj bodova - Vesna Gajević]]+Table510[[#This Row],[Broj bodova - Veselin Piletić]])/3</f>
        <v>39</v>
      </c>
      <c r="G68" s="12" t="s">
        <v>531</v>
      </c>
      <c r="H68" s="25">
        <v>0</v>
      </c>
      <c r="I68" s="18">
        <f>Table510[[#This Row],[Odobreni iznos sredstava (€)]]/Table510[[#This Row],[Traženi iznos sredstava (€)]]*100</f>
        <v>0</v>
      </c>
    </row>
    <row r="69" spans="1:9" ht="47.25" x14ac:dyDescent="0.25">
      <c r="A69" s="34" t="s">
        <v>150</v>
      </c>
      <c r="B69" s="35" t="s">
        <v>151</v>
      </c>
      <c r="C69" s="15">
        <v>48</v>
      </c>
      <c r="D69" s="15">
        <v>48</v>
      </c>
      <c r="E69" s="15">
        <v>48</v>
      </c>
      <c r="F69" s="16">
        <f>(Table510[[#This Row],[Broj bodova - Ivana Mrvaljević]]+Table510[[#This Row],[Broj bodova - Vesna Gajević]]+Table510[[#This Row],[Broj bodova - Veselin Piletić]])/3</f>
        <v>48</v>
      </c>
      <c r="G69" s="23">
        <v>7490</v>
      </c>
      <c r="H69" s="22">
        <v>0</v>
      </c>
      <c r="I69" s="16">
        <f>Table510[[#This Row],[Odobreni iznos sredstava (€)]]/Table510[[#This Row],[Traženi iznos sredstava (€)]]*100</f>
        <v>0</v>
      </c>
    </row>
    <row r="70" spans="1:9" x14ac:dyDescent="0.25">
      <c r="A70" s="4"/>
      <c r="B70" s="4"/>
      <c r="C70" s="5"/>
      <c r="D70" s="5"/>
      <c r="E70" s="5"/>
      <c r="F70" s="6"/>
      <c r="G70" s="7"/>
      <c r="H70" s="7">
        <f>SUM(H7:H69)</f>
        <v>109308</v>
      </c>
      <c r="I70" s="6"/>
    </row>
  </sheetData>
  <mergeCells count="3">
    <mergeCell ref="A1:I1"/>
    <mergeCell ref="A3:I3"/>
    <mergeCell ref="A4:I4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89" zoomScaleNormal="89" workbookViewId="0">
      <selection activeCell="A4" sqref="A4:I4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8" t="s">
        <v>524</v>
      </c>
      <c r="B1" s="78"/>
      <c r="C1" s="78"/>
      <c r="D1" s="78"/>
      <c r="E1" s="78"/>
      <c r="F1" s="78"/>
      <c r="G1" s="78"/>
      <c r="H1" s="78"/>
      <c r="I1" s="78"/>
    </row>
    <row r="2" spans="1:10" ht="18.75" x14ac:dyDescent="0.3">
      <c r="A2" s="8" t="s">
        <v>9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8" t="s">
        <v>525</v>
      </c>
      <c r="B3" s="78"/>
      <c r="C3" s="78"/>
      <c r="D3" s="78"/>
      <c r="E3" s="78"/>
      <c r="F3" s="78"/>
      <c r="G3" s="78"/>
      <c r="H3" s="78"/>
      <c r="I3" s="78"/>
    </row>
    <row r="4" spans="1:10" ht="18.75" x14ac:dyDescent="0.3">
      <c r="A4" s="78" t="s">
        <v>542</v>
      </c>
      <c r="B4" s="78"/>
      <c r="C4" s="78"/>
      <c r="D4" s="78"/>
      <c r="E4" s="78"/>
      <c r="F4" s="78"/>
      <c r="G4" s="78"/>
      <c r="H4" s="78"/>
      <c r="I4" s="78"/>
    </row>
    <row r="6" spans="1:10" ht="42" customHeight="1" x14ac:dyDescent="0.25">
      <c r="A6" s="1" t="s">
        <v>0</v>
      </c>
      <c r="B6" s="1" t="s">
        <v>1</v>
      </c>
      <c r="C6" s="2" t="s">
        <v>530</v>
      </c>
      <c r="D6" s="2" t="s">
        <v>6</v>
      </c>
      <c r="E6" s="2" t="s">
        <v>521</v>
      </c>
      <c r="F6" s="1" t="s">
        <v>2</v>
      </c>
      <c r="G6" s="1" t="s">
        <v>3</v>
      </c>
      <c r="H6" s="1" t="s">
        <v>4</v>
      </c>
      <c r="I6" s="2" t="s">
        <v>5</v>
      </c>
      <c r="J6" s="3"/>
    </row>
    <row r="7" spans="1:10" ht="103.5" customHeight="1" x14ac:dyDescent="0.25">
      <c r="A7" s="46" t="s">
        <v>17</v>
      </c>
      <c r="B7" s="47" t="s">
        <v>18</v>
      </c>
      <c r="C7" s="15">
        <v>95</v>
      </c>
      <c r="D7" s="15">
        <v>94</v>
      </c>
      <c r="E7" s="15">
        <v>96</v>
      </c>
      <c r="F7" s="16">
        <f>(Table5108[[#This Row],[Broj bodova -Ivana Mrvaljević]]+Table5108[[#This Row],[Broj bodova - Vesna Gajević]]+Table5108[[#This Row],[Broj bodova - Veselin Piletić]])/3</f>
        <v>95</v>
      </c>
      <c r="G7" s="21">
        <v>17450</v>
      </c>
      <c r="H7" s="22">
        <v>15500</v>
      </c>
      <c r="I7" s="16">
        <f>Table5108[[#This Row],[Odobreni iznos sredstava (€)]]/Table5108[[#This Row],[Traženi iznos sredstava (€)]]*100</f>
        <v>88.825214899713473</v>
      </c>
      <c r="J7" s="3"/>
    </row>
    <row r="8" spans="1:10" ht="141.75" x14ac:dyDescent="0.25">
      <c r="A8" s="44" t="s">
        <v>15</v>
      </c>
      <c r="B8" s="45" t="s">
        <v>16</v>
      </c>
      <c r="C8" s="15">
        <v>81</v>
      </c>
      <c r="D8" s="15">
        <v>81</v>
      </c>
      <c r="E8" s="15">
        <v>83</v>
      </c>
      <c r="F8" s="16">
        <f>(Table5108[[#This Row],[Broj bodova -Ivana Mrvaljević]]+Table5108[[#This Row],[Broj bodova - Vesna Gajević]]+Table5108[[#This Row],[Broj bodova - Veselin Piletić]])/3</f>
        <v>81.666666666666671</v>
      </c>
      <c r="G8" s="21">
        <v>15523.66</v>
      </c>
      <c r="H8" s="22">
        <v>9048.31</v>
      </c>
      <c r="I8" s="16">
        <f>Table5108[[#This Row],[Odobreni iznos sredstava (€)]]/Table5108[[#This Row],[Traženi iznos sredstava (€)]]*100</f>
        <v>58.287220925992969</v>
      </c>
    </row>
    <row r="9" spans="1:10" ht="106.5" customHeight="1" x14ac:dyDescent="0.25">
      <c r="A9" s="49" t="s">
        <v>13</v>
      </c>
      <c r="B9" s="53" t="s">
        <v>14</v>
      </c>
      <c r="C9" s="15">
        <v>71</v>
      </c>
      <c r="D9" s="15">
        <v>70</v>
      </c>
      <c r="E9" s="15">
        <v>71</v>
      </c>
      <c r="F9" s="16">
        <f>(Table5108[[#This Row],[Broj bodova -Ivana Mrvaljević]]+Table5108[[#This Row],[Broj bodova - Vesna Gajević]]+Table5108[[#This Row],[Broj bodova - Veselin Piletić]])/3</f>
        <v>70.666666666666671</v>
      </c>
      <c r="G9" s="21">
        <v>15872.29</v>
      </c>
      <c r="H9" s="22">
        <v>7004.99</v>
      </c>
      <c r="I9" s="16">
        <f>Table5108[[#This Row],[Odobreni iznos sredstava (€)]]/Table5108[[#This Row],[Traženi iznos sredstava (€)]]*100</f>
        <v>44.133455222907344</v>
      </c>
    </row>
    <row r="10" spans="1:10" x14ac:dyDescent="0.25">
      <c r="A10" s="4"/>
      <c r="B10" s="4"/>
      <c r="C10" s="5"/>
      <c r="D10" s="5"/>
      <c r="E10" s="5"/>
      <c r="F10" s="6"/>
      <c r="G10" s="7"/>
      <c r="H10" s="7">
        <f>SUM(H7:H9)</f>
        <v>31553.299999999996</v>
      </c>
      <c r="I10" s="6"/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topLeftCell="A67" zoomScaleNormal="100" workbookViewId="0">
      <selection activeCell="H11" sqref="H11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30.85546875" customWidth="1"/>
    <col min="9" max="9" width="21.5703125" customWidth="1"/>
  </cols>
  <sheetData>
    <row r="1" spans="1:9" ht="18.75" x14ac:dyDescent="0.3">
      <c r="A1" s="78" t="s">
        <v>524</v>
      </c>
      <c r="B1" s="78"/>
      <c r="C1" s="78"/>
      <c r="D1" s="78"/>
      <c r="E1" s="78"/>
      <c r="F1" s="78"/>
      <c r="G1" s="78"/>
      <c r="H1" s="78"/>
      <c r="I1" s="78"/>
    </row>
    <row r="2" spans="1:9" ht="18.75" x14ac:dyDescent="0.3">
      <c r="A2" s="8" t="s">
        <v>10</v>
      </c>
      <c r="B2" s="8"/>
      <c r="C2" s="8"/>
      <c r="D2" s="8"/>
      <c r="E2" s="8"/>
      <c r="F2" s="8"/>
      <c r="G2" s="8"/>
      <c r="H2" s="8"/>
      <c r="I2" s="8"/>
    </row>
    <row r="3" spans="1:9" ht="18.75" x14ac:dyDescent="0.3">
      <c r="A3" s="78" t="s">
        <v>520</v>
      </c>
      <c r="B3" s="78"/>
      <c r="C3" s="78"/>
      <c r="D3" s="78"/>
      <c r="E3" s="78"/>
      <c r="F3" s="78"/>
      <c r="G3" s="78"/>
      <c r="H3" s="78"/>
      <c r="I3" s="78"/>
    </row>
    <row r="4" spans="1:9" ht="18.75" x14ac:dyDescent="0.3">
      <c r="A4" s="78" t="s">
        <v>543</v>
      </c>
      <c r="B4" s="78"/>
      <c r="C4" s="78"/>
      <c r="D4" s="78"/>
      <c r="E4" s="78"/>
      <c r="F4" s="78"/>
      <c r="G4" s="78"/>
      <c r="H4" s="78"/>
      <c r="I4" s="78"/>
    </row>
    <row r="6" spans="1:9" ht="42" customHeight="1" x14ac:dyDescent="0.25">
      <c r="A6" s="19" t="s">
        <v>0</v>
      </c>
      <c r="B6" s="19" t="s">
        <v>1</v>
      </c>
      <c r="C6" s="20" t="s">
        <v>7</v>
      </c>
      <c r="D6" s="20" t="s">
        <v>6</v>
      </c>
      <c r="E6" s="20" t="s">
        <v>521</v>
      </c>
      <c r="F6" s="19" t="s">
        <v>2</v>
      </c>
      <c r="G6" s="19" t="s">
        <v>3</v>
      </c>
      <c r="H6" s="19" t="s">
        <v>4</v>
      </c>
      <c r="I6" s="20" t="s">
        <v>5</v>
      </c>
    </row>
    <row r="7" spans="1:9" ht="46.5" customHeight="1" x14ac:dyDescent="0.25">
      <c r="A7" s="44" t="s">
        <v>503</v>
      </c>
      <c r="B7" s="48" t="s">
        <v>504</v>
      </c>
      <c r="C7" s="15">
        <v>91</v>
      </c>
      <c r="D7" s="15">
        <v>93.5</v>
      </c>
      <c r="E7" s="15">
        <v>92</v>
      </c>
      <c r="F7" s="16">
        <f>(Table51089[[#This Row],[Broj bodova - Ivana Mrvaljević]]+Table51089[[#This Row],[Broj bodova - Vesna Gajević]]+Table51089[[#This Row],[Broj bodova - Veselin Piletić]])/3</f>
        <v>92.166666666666671</v>
      </c>
      <c r="G7" s="26">
        <v>8629.24</v>
      </c>
      <c r="H7" s="22">
        <v>5511</v>
      </c>
      <c r="I7" s="16">
        <f>Table51089[[#This Row],[Odobreni iznos sredstava (€)]]/Table51089[[#This Row],[Traženi iznos sredstava (€)]]*100</f>
        <v>63.864256875460647</v>
      </c>
    </row>
    <row r="8" spans="1:9" ht="31.5" x14ac:dyDescent="0.25">
      <c r="A8" s="63" t="s">
        <v>170</v>
      </c>
      <c r="B8" s="66" t="s">
        <v>171</v>
      </c>
      <c r="C8" s="15">
        <v>92</v>
      </c>
      <c r="D8" s="15">
        <v>90</v>
      </c>
      <c r="E8" s="15">
        <v>92</v>
      </c>
      <c r="F8" s="16">
        <f>(Table51089[[#This Row],[Broj bodova - Ivana Mrvaljević]]+Table51089[[#This Row],[Broj bodova - Vesna Gajević]]+Table51089[[#This Row],[Broj bodova - Veselin Piletić]])/3</f>
        <v>91.333333333333329</v>
      </c>
      <c r="G8" s="23">
        <v>14350</v>
      </c>
      <c r="H8" s="22">
        <v>5450</v>
      </c>
      <c r="I8" s="16">
        <f>Table51089[[#This Row],[Odobreni iznos sredstava (€)]]/Table51089[[#This Row],[Traženi iznos sredstava (€)]]*100</f>
        <v>37.979094076655052</v>
      </c>
    </row>
    <row r="9" spans="1:9" ht="31.5" x14ac:dyDescent="0.25">
      <c r="A9" s="44" t="s">
        <v>164</v>
      </c>
      <c r="B9" s="45" t="s">
        <v>165</v>
      </c>
      <c r="C9" s="15">
        <v>89</v>
      </c>
      <c r="D9" s="15">
        <v>89</v>
      </c>
      <c r="E9" s="15">
        <v>90</v>
      </c>
      <c r="F9" s="16">
        <f>(Table51089[[#This Row],[Broj bodova - Ivana Mrvaljević]]+Table51089[[#This Row],[Broj bodova - Vesna Gajević]]+Table51089[[#This Row],[Broj bodova - Veselin Piletić]])/3</f>
        <v>89.333333333333329</v>
      </c>
      <c r="G9" s="29">
        <v>15000</v>
      </c>
      <c r="H9" s="22">
        <v>5000</v>
      </c>
      <c r="I9" s="16">
        <f>Table51089[[#This Row],[Odobreni iznos sredstava (€)]]/Table51089[[#This Row],[Traženi iznos sredstava (€)]]*100</f>
        <v>33.333333333333329</v>
      </c>
    </row>
    <row r="10" spans="1:9" ht="39" customHeight="1" x14ac:dyDescent="0.25">
      <c r="A10" s="44" t="s">
        <v>217</v>
      </c>
      <c r="B10" s="45" t="s">
        <v>218</v>
      </c>
      <c r="C10" s="15">
        <v>88</v>
      </c>
      <c r="D10" s="15">
        <v>86</v>
      </c>
      <c r="E10" s="15">
        <v>87</v>
      </c>
      <c r="F10" s="16">
        <f>(Table51089[[#This Row],[Broj bodova - Ivana Mrvaljević]]+Table51089[[#This Row],[Broj bodova - Vesna Gajević]]+Table51089[[#This Row],[Broj bodova - Veselin Piletić]])/3</f>
        <v>87</v>
      </c>
      <c r="G10" s="29">
        <v>8800</v>
      </c>
      <c r="H10" s="22">
        <v>4950</v>
      </c>
      <c r="I10" s="16">
        <f>Table51089[[#This Row],[Odobreni iznos sredstava (€)]]/Table51089[[#This Row],[Traženi iznos sredstava (€)]]*100</f>
        <v>56.25</v>
      </c>
    </row>
    <row r="11" spans="1:9" ht="69" customHeight="1" x14ac:dyDescent="0.25">
      <c r="A11" s="44" t="s">
        <v>350</v>
      </c>
      <c r="B11" s="48" t="s">
        <v>351</v>
      </c>
      <c r="C11" s="15">
        <v>86</v>
      </c>
      <c r="D11" s="15">
        <v>84</v>
      </c>
      <c r="E11" s="15">
        <v>87</v>
      </c>
      <c r="F11" s="16">
        <f>(Table51089[[#This Row],[Broj bodova - Ivana Mrvaljević]]+Table51089[[#This Row],[Broj bodova - Vesna Gajević]]+Table51089[[#This Row],[Broj bodova - Veselin Piletić]])/3</f>
        <v>85.666666666666671</v>
      </c>
      <c r="G11" s="23">
        <v>9350</v>
      </c>
      <c r="H11" s="22">
        <v>4550</v>
      </c>
      <c r="I11" s="16">
        <f>Table51089[[#This Row],[Odobreni iznos sredstava (€)]]/Table51089[[#This Row],[Traženi iznos sredstava (€)]]*100</f>
        <v>48.663101604278076</v>
      </c>
    </row>
    <row r="12" spans="1:9" ht="31.5" x14ac:dyDescent="0.25">
      <c r="A12" s="50" t="s">
        <v>397</v>
      </c>
      <c r="B12" s="51" t="s">
        <v>398</v>
      </c>
      <c r="C12" s="15">
        <v>83.5</v>
      </c>
      <c r="D12" s="15">
        <v>86.5</v>
      </c>
      <c r="E12" s="15">
        <v>85</v>
      </c>
      <c r="F12" s="16">
        <f>(Table51089[[#This Row],[Broj bodova - Ivana Mrvaljević]]+Table51089[[#This Row],[Broj bodova - Vesna Gajević]]+Table51089[[#This Row],[Broj bodova - Veselin Piletić]])/3</f>
        <v>85</v>
      </c>
      <c r="G12" s="26">
        <v>10200</v>
      </c>
      <c r="H12" s="22">
        <v>4500</v>
      </c>
      <c r="I12" s="16">
        <f>Table51089[[#This Row],[Odobreni iznos sredstava (€)]]/Table51089[[#This Row],[Traženi iznos sredstava (€)]]*100</f>
        <v>44.117647058823529</v>
      </c>
    </row>
    <row r="13" spans="1:9" ht="30.75" customHeight="1" x14ac:dyDescent="0.25">
      <c r="A13" s="50" t="s">
        <v>430</v>
      </c>
      <c r="B13" s="51" t="s">
        <v>431</v>
      </c>
      <c r="C13" s="15">
        <v>85</v>
      </c>
      <c r="D13" s="15">
        <v>84</v>
      </c>
      <c r="E13" s="15">
        <v>86</v>
      </c>
      <c r="F13" s="16">
        <f>(Table51089[[#This Row],[Broj bodova - Ivana Mrvaljević]]+Table51089[[#This Row],[Broj bodova - Vesna Gajević]]+Table51089[[#This Row],[Broj bodova - Veselin Piletić]])/3</f>
        <v>85</v>
      </c>
      <c r="G13" s="23">
        <v>13100</v>
      </c>
      <c r="H13" s="22">
        <v>4500</v>
      </c>
      <c r="I13" s="16">
        <f>Table51089[[#This Row],[Odobreni iznos sredstava (€)]]/Table51089[[#This Row],[Traženi iznos sredstava (€)]]*100</f>
        <v>34.351145038167942</v>
      </c>
    </row>
    <row r="14" spans="1:9" ht="47.25" x14ac:dyDescent="0.25">
      <c r="A14" s="50" t="s">
        <v>352</v>
      </c>
      <c r="B14" s="51" t="s">
        <v>353</v>
      </c>
      <c r="C14" s="15">
        <v>82</v>
      </c>
      <c r="D14" s="15">
        <v>81</v>
      </c>
      <c r="E14" s="15">
        <v>83</v>
      </c>
      <c r="F14" s="16">
        <f>(Table51089[[#This Row],[Broj bodova - Ivana Mrvaljević]]+Table51089[[#This Row],[Broj bodova - Vesna Gajević]]+Table51089[[#This Row],[Broj bodova - Veselin Piletić]])/3</f>
        <v>82</v>
      </c>
      <c r="G14" s="23">
        <v>9900</v>
      </c>
      <c r="H14" s="22">
        <v>4300</v>
      </c>
      <c r="I14" s="16">
        <f>Table51089[[#This Row],[Odobreni iznos sredstava (€)]]/Table51089[[#This Row],[Traženi iznos sredstava (€)]]*100</f>
        <v>43.43434343434344</v>
      </c>
    </row>
    <row r="15" spans="1:9" ht="63" x14ac:dyDescent="0.25">
      <c r="A15" s="50" t="s">
        <v>385</v>
      </c>
      <c r="B15" s="51" t="s">
        <v>386</v>
      </c>
      <c r="C15" s="15">
        <v>82</v>
      </c>
      <c r="D15" s="15">
        <v>81</v>
      </c>
      <c r="E15" s="15">
        <v>83</v>
      </c>
      <c r="F15" s="16">
        <f>(Table51089[[#This Row],[Broj bodova - Ivana Mrvaljević]]+Table51089[[#This Row],[Broj bodova - Vesna Gajević]]+Table51089[[#This Row],[Broj bodova - Veselin Piletić]])/3</f>
        <v>82</v>
      </c>
      <c r="G15" s="23">
        <v>6000</v>
      </c>
      <c r="H15" s="22">
        <v>4200</v>
      </c>
      <c r="I15" s="16">
        <f>Table51089[[#This Row],[Odobreni iznos sredstava (€)]]/Table51089[[#This Row],[Traženi iznos sredstava (€)]]*100</f>
        <v>70</v>
      </c>
    </row>
    <row r="16" spans="1:9" ht="31.5" x14ac:dyDescent="0.25">
      <c r="A16" s="50" t="s">
        <v>233</v>
      </c>
      <c r="B16" s="52" t="s">
        <v>234</v>
      </c>
      <c r="C16" s="15">
        <v>80</v>
      </c>
      <c r="D16" s="15">
        <v>81.5</v>
      </c>
      <c r="E16" s="15">
        <v>85</v>
      </c>
      <c r="F16" s="16">
        <f>(Table51089[[#This Row],[Broj bodova - Ivana Mrvaljević]]+Table51089[[#This Row],[Broj bodova - Vesna Gajević]]+Table51089[[#This Row],[Broj bodova - Veselin Piletić]])/3</f>
        <v>82.166666666666671</v>
      </c>
      <c r="G16" s="21">
        <v>8484</v>
      </c>
      <c r="H16" s="22">
        <v>4169</v>
      </c>
      <c r="I16" s="16">
        <f>Table51089[[#This Row],[Odobreni iznos sredstava (€)]]/Table51089[[#This Row],[Traženi iznos sredstava (€)]]*100</f>
        <v>49.139556812824139</v>
      </c>
    </row>
    <row r="17" spans="1:9" ht="31.5" x14ac:dyDescent="0.25">
      <c r="A17" s="44" t="s">
        <v>333</v>
      </c>
      <c r="B17" s="48" t="s">
        <v>334</v>
      </c>
      <c r="C17" s="15">
        <v>80</v>
      </c>
      <c r="D17" s="15">
        <v>80</v>
      </c>
      <c r="E17" s="15">
        <v>79</v>
      </c>
      <c r="F17" s="16">
        <f>(Table51089[[#This Row],[Broj bodova - Ivana Mrvaljević]]+Table51089[[#This Row],[Broj bodova - Vesna Gajević]]+Table51089[[#This Row],[Broj bodova - Veselin Piletić]])/3</f>
        <v>79.666666666666671</v>
      </c>
      <c r="G17" s="23">
        <v>11300</v>
      </c>
      <c r="H17" s="22">
        <v>4000</v>
      </c>
      <c r="I17" s="16">
        <f>Table51089[[#This Row],[Odobreni iznos sredstava (€)]]/Table51089[[#This Row],[Traženi iznos sredstava (€)]]*100</f>
        <v>35.398230088495573</v>
      </c>
    </row>
    <row r="18" spans="1:9" ht="30" customHeight="1" x14ac:dyDescent="0.25">
      <c r="A18" s="50" t="s">
        <v>387</v>
      </c>
      <c r="B18" s="51" t="s">
        <v>388</v>
      </c>
      <c r="C18" s="15">
        <v>80</v>
      </c>
      <c r="D18" s="15">
        <v>80</v>
      </c>
      <c r="E18" s="15">
        <v>81</v>
      </c>
      <c r="F18" s="16">
        <f>(Table51089[[#This Row],[Broj bodova - Ivana Mrvaljević]]+Table51089[[#This Row],[Broj bodova - Vesna Gajević]]+Table51089[[#This Row],[Broj bodova - Veselin Piletić]])/3</f>
        <v>80.333333333333329</v>
      </c>
      <c r="G18" s="23">
        <v>6900</v>
      </c>
      <c r="H18" s="22">
        <v>4000</v>
      </c>
      <c r="I18" s="16">
        <f>Table51089[[#This Row],[Odobreni iznos sredstava (€)]]/Table51089[[#This Row],[Traženi iznos sredstava (€)]]*100</f>
        <v>57.971014492753625</v>
      </c>
    </row>
    <row r="19" spans="1:9" ht="28.5" customHeight="1" x14ac:dyDescent="0.25">
      <c r="A19" s="61" t="s">
        <v>529</v>
      </c>
      <c r="B19" s="62" t="s">
        <v>165</v>
      </c>
      <c r="C19" s="17">
        <v>81</v>
      </c>
      <c r="D19" s="17">
        <v>79</v>
      </c>
      <c r="E19" s="17">
        <v>80</v>
      </c>
      <c r="F19" s="18">
        <f>(Table51089[[#This Row],[Broj bodova - Ivana Mrvaljević]]+Table51089[[#This Row],[Broj bodova - Vesna Gajević]]+Table51089[[#This Row],[Broj bodova - Veselin Piletić]])/3</f>
        <v>80</v>
      </c>
      <c r="G19" s="32">
        <v>15000</v>
      </c>
      <c r="H19" s="25">
        <v>4000</v>
      </c>
      <c r="I19" s="18">
        <f>Table51089[[#This Row],[Odobreni iznos sredstava (€)]]/Table51089[[#This Row],[Traženi iznos sredstava (€)]]*100</f>
        <v>26.666666666666668</v>
      </c>
    </row>
    <row r="20" spans="1:9" ht="48.75" customHeight="1" x14ac:dyDescent="0.25">
      <c r="A20" s="50" t="s">
        <v>302</v>
      </c>
      <c r="B20" s="51" t="s">
        <v>303</v>
      </c>
      <c r="C20" s="15">
        <v>77.5</v>
      </c>
      <c r="D20" s="15">
        <v>77.5</v>
      </c>
      <c r="E20" s="15">
        <v>77</v>
      </c>
      <c r="F20" s="16">
        <f>(Table51089[[#This Row],[Broj bodova - Ivana Mrvaljević]]+Table51089[[#This Row],[Broj bodova - Vesna Gajević]]+Table51089[[#This Row],[Broj bodova - Veselin Piletić]])/3</f>
        <v>77.333333333333329</v>
      </c>
      <c r="G20" s="23">
        <v>14230</v>
      </c>
      <c r="H20" s="22">
        <v>3780</v>
      </c>
      <c r="I20" s="16">
        <f>Table51089[[#This Row],[Odobreni iznos sredstava (€)]]/Table51089[[#This Row],[Traženi iznos sredstava (€)]]*100</f>
        <v>26.56359803232607</v>
      </c>
    </row>
    <row r="21" spans="1:9" ht="31.5" x14ac:dyDescent="0.25">
      <c r="A21" s="63" t="s">
        <v>300</v>
      </c>
      <c r="B21" s="67" t="s">
        <v>301</v>
      </c>
      <c r="C21" s="74">
        <v>76.5</v>
      </c>
      <c r="D21" s="74">
        <v>76.5</v>
      </c>
      <c r="E21" s="74">
        <v>78</v>
      </c>
      <c r="F21" s="75">
        <f>(Table51089[[#This Row],[Broj bodova - Ivana Mrvaljević]]+Table51089[[#This Row],[Broj bodova - Vesna Gajević]]+Table51089[[#This Row],[Broj bodova - Veselin Piletić]])/3</f>
        <v>77</v>
      </c>
      <c r="G21" s="26">
        <v>14980</v>
      </c>
      <c r="H21" s="76">
        <v>3773.21</v>
      </c>
      <c r="I21" s="75">
        <f>Table51089[[#This Row],[Odobreni iznos sredstava (€)]]/Table51089[[#This Row],[Traženi iznos sredstava (€)]]*100</f>
        <v>25.188317757009347</v>
      </c>
    </row>
    <row r="22" spans="1:9" ht="15.75" x14ac:dyDescent="0.25">
      <c r="A22" s="50" t="s">
        <v>379</v>
      </c>
      <c r="B22" s="51" t="s">
        <v>380</v>
      </c>
      <c r="C22" s="15">
        <v>77</v>
      </c>
      <c r="D22" s="15">
        <v>77</v>
      </c>
      <c r="E22" s="15">
        <v>0</v>
      </c>
      <c r="F22" s="16">
        <v>77</v>
      </c>
      <c r="G22" s="23">
        <v>6025</v>
      </c>
      <c r="H22" s="22">
        <v>3695</v>
      </c>
      <c r="I22" s="16">
        <f>Table51089[[#This Row],[Odobreni iznos sredstava (€)]]/Table51089[[#This Row],[Traženi iznos sredstava (€)]]*100</f>
        <v>61.327800829875521</v>
      </c>
    </row>
    <row r="23" spans="1:9" ht="47.25" x14ac:dyDescent="0.25">
      <c r="A23" s="44" t="s">
        <v>401</v>
      </c>
      <c r="B23" s="48" t="s">
        <v>402</v>
      </c>
      <c r="C23" s="15">
        <v>76</v>
      </c>
      <c r="D23" s="15">
        <v>76</v>
      </c>
      <c r="E23" s="15">
        <v>77</v>
      </c>
      <c r="F23" s="16">
        <f>(Table51089[[#This Row],[Broj bodova - Ivana Mrvaljević]]+Table51089[[#This Row],[Broj bodova - Vesna Gajević]]+Table51089[[#This Row],[Broj bodova - Veselin Piletić]])/3</f>
        <v>76.333333333333329</v>
      </c>
      <c r="G23" s="23">
        <v>9100</v>
      </c>
      <c r="H23" s="22">
        <v>3630</v>
      </c>
      <c r="I23" s="16">
        <f>Table51089[[#This Row],[Odobreni iznos sredstava (€)]]/Table51089[[#This Row],[Traženi iznos sredstava (€)]]*100</f>
        <v>39.890109890109891</v>
      </c>
    </row>
    <row r="24" spans="1:9" ht="50.25" customHeight="1" x14ac:dyDescent="0.25">
      <c r="A24" s="50" t="s">
        <v>331</v>
      </c>
      <c r="B24" s="51" t="s">
        <v>332</v>
      </c>
      <c r="C24" s="15">
        <v>76</v>
      </c>
      <c r="D24" s="15">
        <v>75</v>
      </c>
      <c r="E24" s="15">
        <v>77</v>
      </c>
      <c r="F24" s="16">
        <f>(Table51089[[#This Row],[Broj bodova - Ivana Mrvaljević]]+Table51089[[#This Row],[Broj bodova - Vesna Gajević]]+Table51089[[#This Row],[Broj bodova - Veselin Piletić]])/3</f>
        <v>76</v>
      </c>
      <c r="G24" s="29">
        <v>7344.1</v>
      </c>
      <c r="H24" s="22">
        <v>3559</v>
      </c>
      <c r="I24" s="16">
        <f>Table51089[[#This Row],[Odobreni iznos sredstava (€)]]/Table51089[[#This Row],[Traženi iznos sredstava (€)]]*100</f>
        <v>48.460669108536102</v>
      </c>
    </row>
    <row r="25" spans="1:9" ht="55.5" customHeight="1" x14ac:dyDescent="0.25">
      <c r="A25" s="50" t="s">
        <v>389</v>
      </c>
      <c r="B25" s="51" t="s">
        <v>390</v>
      </c>
      <c r="C25" s="15">
        <v>76</v>
      </c>
      <c r="D25" s="15">
        <v>75</v>
      </c>
      <c r="E25" s="15">
        <v>77</v>
      </c>
      <c r="F25" s="16">
        <f>(Table51089[[#This Row],[Broj bodova - Ivana Mrvaljević]]+Table51089[[#This Row],[Broj bodova - Vesna Gajević]]+Table51089[[#This Row],[Broj bodova - Veselin Piletić]])/3</f>
        <v>76</v>
      </c>
      <c r="G25" s="26">
        <v>9152</v>
      </c>
      <c r="H25" s="22">
        <v>3552</v>
      </c>
      <c r="I25" s="16">
        <f>Table51089[[#This Row],[Odobreni iznos sredstava (€)]]/Table51089[[#This Row],[Traženi iznos sredstava (€)]]*100</f>
        <v>38.811188811188813</v>
      </c>
    </row>
    <row r="26" spans="1:9" ht="59.25" customHeight="1" x14ac:dyDescent="0.25">
      <c r="A26" s="44" t="s">
        <v>348</v>
      </c>
      <c r="B26" s="48" t="s">
        <v>349</v>
      </c>
      <c r="C26" s="15">
        <v>77</v>
      </c>
      <c r="D26" s="15">
        <v>74.5</v>
      </c>
      <c r="E26" s="15">
        <v>76</v>
      </c>
      <c r="F26" s="16">
        <f>(Table51089[[#This Row],[Broj bodova - Ivana Mrvaljević]]+Table51089[[#This Row],[Broj bodova - Vesna Gajević]]+Table51089[[#This Row],[Broj bodova - Veselin Piletić]])/3</f>
        <v>75.833333333333329</v>
      </c>
      <c r="G26" s="23">
        <v>9350</v>
      </c>
      <c r="H26" s="22">
        <v>3550</v>
      </c>
      <c r="I26" s="16">
        <f>Table51089[[#This Row],[Odobreni iznos sredstava (€)]]/Table51089[[#This Row],[Traženi iznos sredstava (€)]]*100</f>
        <v>37.967914438502675</v>
      </c>
    </row>
    <row r="27" spans="1:9" ht="31.5" x14ac:dyDescent="0.25">
      <c r="A27" s="44" t="s">
        <v>354</v>
      </c>
      <c r="B27" s="48" t="s">
        <v>355</v>
      </c>
      <c r="C27" s="15">
        <v>77</v>
      </c>
      <c r="D27" s="15">
        <v>75</v>
      </c>
      <c r="E27" s="15">
        <v>75</v>
      </c>
      <c r="F27" s="16">
        <f>(Table51089[[#This Row],[Broj bodova - Ivana Mrvaljević]]+Table51089[[#This Row],[Broj bodova - Vesna Gajević]]+Table51089[[#This Row],[Broj bodova - Veselin Piletić]])/3</f>
        <v>75.666666666666671</v>
      </c>
      <c r="G27" s="26">
        <v>5400</v>
      </c>
      <c r="H27" s="22">
        <v>3520</v>
      </c>
      <c r="I27" s="16">
        <f>Table51089[[#This Row],[Odobreni iznos sredstava (€)]]/Table51089[[#This Row],[Traženi iznos sredstava (€)]]*100</f>
        <v>65.18518518518519</v>
      </c>
    </row>
    <row r="28" spans="1:9" ht="47.25" x14ac:dyDescent="0.25">
      <c r="A28" s="44" t="s">
        <v>475</v>
      </c>
      <c r="B28" s="48" t="s">
        <v>476</v>
      </c>
      <c r="C28" s="15">
        <v>74</v>
      </c>
      <c r="D28" s="15">
        <v>77</v>
      </c>
      <c r="E28" s="15">
        <v>74</v>
      </c>
      <c r="F28" s="16">
        <f>(Table51089[[#This Row],[Broj bodova - Ivana Mrvaljević]]+Table51089[[#This Row],[Broj bodova - Vesna Gajević]]+Table51089[[#This Row],[Broj bodova - Veselin Piletić]])/3</f>
        <v>75</v>
      </c>
      <c r="G28" s="23">
        <v>5700</v>
      </c>
      <c r="H28" s="22">
        <v>3500</v>
      </c>
      <c r="I28" s="16">
        <f>Table51089[[#This Row],[Odobreni iznos sredstava (€)]]/Table51089[[#This Row],[Traženi iznos sredstava (€)]]*100</f>
        <v>61.403508771929829</v>
      </c>
    </row>
    <row r="29" spans="1:9" ht="47.25" x14ac:dyDescent="0.25">
      <c r="A29" s="50" t="s">
        <v>371</v>
      </c>
      <c r="B29" s="51" t="s">
        <v>372</v>
      </c>
      <c r="C29" s="15">
        <v>73</v>
      </c>
      <c r="D29" s="15">
        <v>73.5</v>
      </c>
      <c r="E29" s="15">
        <v>74</v>
      </c>
      <c r="F29" s="16">
        <f>(Table51089[[#This Row],[Broj bodova - Ivana Mrvaljević]]+Table51089[[#This Row],[Broj bodova - Vesna Gajević]]+Table51089[[#This Row],[Broj bodova - Veselin Piletić]])/3</f>
        <v>73.5</v>
      </c>
      <c r="G29" s="26">
        <v>8930</v>
      </c>
      <c r="H29" s="22">
        <v>3330</v>
      </c>
      <c r="I29" s="16">
        <f>Table51089[[#This Row],[Odobreni iznos sredstava (€)]]/Table51089[[#This Row],[Traženi iznos sredstava (€)]]*100</f>
        <v>37.290033594624859</v>
      </c>
    </row>
    <row r="30" spans="1:9" ht="31.5" x14ac:dyDescent="0.25">
      <c r="A30" s="44" t="s">
        <v>507</v>
      </c>
      <c r="B30" s="48" t="s">
        <v>508</v>
      </c>
      <c r="C30" s="15">
        <v>72.5</v>
      </c>
      <c r="D30" s="15">
        <v>74.5</v>
      </c>
      <c r="E30" s="15">
        <v>73</v>
      </c>
      <c r="F30" s="16">
        <f>(Table51089[[#This Row],[Broj bodova - Ivana Mrvaljević]]+Table51089[[#This Row],[Broj bodova - Vesna Gajević]]+Table51089[[#This Row],[Broj bodova - Veselin Piletić]])/3</f>
        <v>73.333333333333329</v>
      </c>
      <c r="G30" s="23">
        <v>4800</v>
      </c>
      <c r="H30" s="22">
        <v>3300</v>
      </c>
      <c r="I30" s="16">
        <f>Table51089[[#This Row],[Odobreni iznos sredstava (€)]]/Table51089[[#This Row],[Traženi iznos sredstava (€)]]*100</f>
        <v>68.75</v>
      </c>
    </row>
    <row r="31" spans="1:9" ht="31.5" x14ac:dyDescent="0.25">
      <c r="A31" s="44" t="s">
        <v>489</v>
      </c>
      <c r="B31" s="48" t="s">
        <v>490</v>
      </c>
      <c r="C31" s="15">
        <v>73</v>
      </c>
      <c r="D31" s="15">
        <v>74</v>
      </c>
      <c r="E31" s="15">
        <v>72</v>
      </c>
      <c r="F31" s="16">
        <f>(Table51089[[#This Row],[Broj bodova - Ivana Mrvaljević]]+Table51089[[#This Row],[Broj bodova - Vesna Gajević]]+Table51089[[#This Row],[Broj bodova - Veselin Piletić]])/3</f>
        <v>73</v>
      </c>
      <c r="G31" s="21">
        <v>14500</v>
      </c>
      <c r="H31" s="22">
        <v>3300</v>
      </c>
      <c r="I31" s="16">
        <f>Table51089[[#This Row],[Odobreni iznos sredstava (€)]]/Table51089[[#This Row],[Traženi iznos sredstava (€)]]*100</f>
        <v>22.758620689655174</v>
      </c>
    </row>
    <row r="32" spans="1:9" ht="47.25" x14ac:dyDescent="0.25">
      <c r="A32" s="50" t="s">
        <v>381</v>
      </c>
      <c r="B32" s="51" t="s">
        <v>382</v>
      </c>
      <c r="C32" s="15">
        <v>73</v>
      </c>
      <c r="D32" s="15">
        <v>70.5</v>
      </c>
      <c r="E32" s="15">
        <v>73</v>
      </c>
      <c r="F32" s="16">
        <f>(Table51089[[#This Row],[Broj bodova - Ivana Mrvaljević]]+Table51089[[#This Row],[Broj bodova - Vesna Gajević]]+Table51089[[#This Row],[Broj bodova - Veselin Piletić]])/3</f>
        <v>72.166666666666671</v>
      </c>
      <c r="G32" s="23">
        <v>14709</v>
      </c>
      <c r="H32" s="22">
        <v>3250</v>
      </c>
      <c r="I32" s="16">
        <f>Table51089[[#This Row],[Odobreni iznos sredstava (€)]]/Table51089[[#This Row],[Traženi iznos sredstava (€)]]*100</f>
        <v>22.095315793051874</v>
      </c>
    </row>
    <row r="33" spans="1:9" ht="60.75" customHeight="1" x14ac:dyDescent="0.25">
      <c r="A33" s="61" t="s">
        <v>267</v>
      </c>
      <c r="B33" s="68" t="s">
        <v>268</v>
      </c>
      <c r="C33" s="15">
        <v>73</v>
      </c>
      <c r="D33" s="15">
        <v>70.5</v>
      </c>
      <c r="E33" s="15">
        <v>73</v>
      </c>
      <c r="F33" s="16">
        <f>(Table51089[[#This Row],[Broj bodova - Ivana Mrvaljević]]+Table51089[[#This Row],[Broj bodova - Vesna Gajević]]+Table51089[[#This Row],[Broj bodova - Veselin Piletić]])/3</f>
        <v>72.166666666666671</v>
      </c>
      <c r="G33" s="21">
        <v>9350</v>
      </c>
      <c r="H33" s="22">
        <v>3230</v>
      </c>
      <c r="I33" s="16">
        <f>Table51089[[#This Row],[Odobreni iznos sredstava (€)]]/Table51089[[#This Row],[Traženi iznos sredstava (€)]]*100</f>
        <v>34.545454545454547</v>
      </c>
    </row>
    <row r="34" spans="1:9" ht="47.25" x14ac:dyDescent="0.25">
      <c r="A34" s="50" t="s">
        <v>329</v>
      </c>
      <c r="B34" s="51" t="s">
        <v>330</v>
      </c>
      <c r="C34" s="15">
        <v>72</v>
      </c>
      <c r="D34" s="15">
        <v>71</v>
      </c>
      <c r="E34" s="15">
        <v>71.5</v>
      </c>
      <c r="F34" s="16">
        <f>(Table51089[[#This Row],[Broj bodova - Ivana Mrvaljević]]+Table51089[[#This Row],[Broj bodova - Vesna Gajević]]+Table51089[[#This Row],[Broj bodova - Veselin Piletić]])/3</f>
        <v>71.5</v>
      </c>
      <c r="G34" s="21">
        <v>7505</v>
      </c>
      <c r="H34" s="22">
        <v>3225</v>
      </c>
      <c r="I34" s="16">
        <f>Table51089[[#This Row],[Odobreni iznos sredstava (€)]]/Table51089[[#This Row],[Traženi iznos sredstava (€)]]*100</f>
        <v>42.971352431712191</v>
      </c>
    </row>
    <row r="35" spans="1:9" ht="157.5" x14ac:dyDescent="0.25">
      <c r="A35" s="50" t="s">
        <v>211</v>
      </c>
      <c r="B35" s="52" t="s">
        <v>212</v>
      </c>
      <c r="C35" s="15">
        <v>72</v>
      </c>
      <c r="D35" s="15">
        <v>70</v>
      </c>
      <c r="E35" s="15">
        <v>72</v>
      </c>
      <c r="F35" s="16">
        <f>(Table51089[[#This Row],[Broj bodova - Ivana Mrvaljević]]+Table51089[[#This Row],[Broj bodova - Vesna Gajević]]+Table51089[[#This Row],[Broj bodova - Veselin Piletić]])/3</f>
        <v>71.333333333333329</v>
      </c>
      <c r="G35" s="21">
        <v>14970</v>
      </c>
      <c r="H35" s="22">
        <v>3160</v>
      </c>
      <c r="I35" s="16">
        <f>Table51089[[#This Row],[Odobreni iznos sredstava (€)]]/Table51089[[#This Row],[Traženi iznos sredstava (€)]]*100</f>
        <v>21.108884435537743</v>
      </c>
    </row>
    <row r="36" spans="1:9" ht="31.5" x14ac:dyDescent="0.25">
      <c r="A36" s="44" t="s">
        <v>481</v>
      </c>
      <c r="B36" s="48" t="s">
        <v>482</v>
      </c>
      <c r="C36" s="15">
        <v>70</v>
      </c>
      <c r="D36" s="15">
        <v>72</v>
      </c>
      <c r="E36" s="15">
        <v>72</v>
      </c>
      <c r="F36" s="16">
        <f>(Table51089[[#This Row],[Broj bodova - Ivana Mrvaljević]]+Table51089[[#This Row],[Broj bodova - Vesna Gajević]]+Table51089[[#This Row],[Broj bodova - Veselin Piletić]])/3</f>
        <v>71.333333333333329</v>
      </c>
      <c r="G36" s="26">
        <v>6160</v>
      </c>
      <c r="H36" s="22">
        <v>3110</v>
      </c>
      <c r="I36" s="16">
        <f>Table51089[[#This Row],[Odobreni iznos sredstava (€)]]/Table51089[[#This Row],[Traženi iznos sredstava (€)]]*100</f>
        <v>50.487012987012989</v>
      </c>
    </row>
    <row r="37" spans="1:9" ht="27.75" customHeight="1" x14ac:dyDescent="0.25">
      <c r="A37" s="50" t="s">
        <v>288</v>
      </c>
      <c r="B37" s="51" t="s">
        <v>289</v>
      </c>
      <c r="C37" s="15">
        <v>70</v>
      </c>
      <c r="D37" s="15">
        <v>71.5</v>
      </c>
      <c r="E37" s="15">
        <v>72</v>
      </c>
      <c r="F37" s="16">
        <f>(Table51089[[#This Row],[Broj bodova - Ivana Mrvaljević]]+Table51089[[#This Row],[Broj bodova - Vesna Gajević]]+Table51089[[#This Row],[Broj bodova - Veselin Piletić]])/3</f>
        <v>71.166666666666671</v>
      </c>
      <c r="G37" s="26">
        <v>4500</v>
      </c>
      <c r="H37" s="22">
        <v>3100</v>
      </c>
      <c r="I37" s="16">
        <f>Table51089[[#This Row],[Odobreni iznos sredstava (€)]]/Table51089[[#This Row],[Traženi iznos sredstava (€)]]*100</f>
        <v>68.888888888888886</v>
      </c>
    </row>
    <row r="38" spans="1:9" ht="63" x14ac:dyDescent="0.25">
      <c r="A38" s="44" t="s">
        <v>473</v>
      </c>
      <c r="B38" s="48" t="s">
        <v>474</v>
      </c>
      <c r="C38" s="15">
        <v>68</v>
      </c>
      <c r="D38" s="15">
        <v>71.5</v>
      </c>
      <c r="E38" s="15">
        <v>73</v>
      </c>
      <c r="F38" s="16">
        <f>(Table51089[[#This Row],[Broj bodova - Ivana Mrvaljević]]+Table51089[[#This Row],[Broj bodova - Vesna Gajević]]+Table51089[[#This Row],[Broj bodova - Veselin Piletić]])/3</f>
        <v>70.833333333333329</v>
      </c>
      <c r="G38" s="23">
        <v>14985</v>
      </c>
      <c r="H38" s="22">
        <v>3005</v>
      </c>
      <c r="I38" s="16">
        <f>Table51089[[#This Row],[Odobreni iznos sredstava (€)]]/Table51089[[#This Row],[Traženi iznos sredstava (€)]]*100</f>
        <v>20.053386720053386</v>
      </c>
    </row>
    <row r="39" spans="1:9" ht="110.25" x14ac:dyDescent="0.25">
      <c r="A39" s="50" t="s">
        <v>415</v>
      </c>
      <c r="B39" s="51" t="s">
        <v>416</v>
      </c>
      <c r="C39" s="15">
        <v>71.5</v>
      </c>
      <c r="D39" s="15">
        <v>69.5</v>
      </c>
      <c r="E39" s="15">
        <v>69.5</v>
      </c>
      <c r="F39" s="16">
        <f>(Table51089[[#This Row],[Broj bodova - Ivana Mrvaljević]]+Table51089[[#This Row],[Broj bodova - Vesna Gajević]]+Table51089[[#This Row],[Broj bodova - Veselin Piletić]])/3</f>
        <v>70.166666666666671</v>
      </c>
      <c r="G39" s="26">
        <v>3450</v>
      </c>
      <c r="H39" s="22">
        <v>3000</v>
      </c>
      <c r="I39" s="16">
        <f>Table51089[[#This Row],[Odobreni iznos sredstava (€)]]/Table51089[[#This Row],[Traženi iznos sredstava (€)]]*100</f>
        <v>86.956521739130437</v>
      </c>
    </row>
    <row r="40" spans="1:9" ht="15.75" x14ac:dyDescent="0.25">
      <c r="A40" s="44" t="s">
        <v>247</v>
      </c>
      <c r="B40" s="45" t="s">
        <v>248</v>
      </c>
      <c r="C40" s="15">
        <v>71.5</v>
      </c>
      <c r="D40" s="15">
        <v>69.5</v>
      </c>
      <c r="E40" s="15">
        <v>69.5</v>
      </c>
      <c r="F40" s="16">
        <f>(Table51089[[#This Row],[Broj bodova - Ivana Mrvaljević]]+Table51089[[#This Row],[Broj bodova - Vesna Gajević]]+Table51089[[#This Row],[Broj bodova - Veselin Piletić]])/3</f>
        <v>70.166666666666671</v>
      </c>
      <c r="G40" s="21">
        <v>9000</v>
      </c>
      <c r="H40" s="22">
        <v>3000</v>
      </c>
      <c r="I40" s="16">
        <f>Table51089[[#This Row],[Odobreni iznos sredstava (€)]]/Table51089[[#This Row],[Traženi iznos sredstava (€)]]*100</f>
        <v>33.333333333333329</v>
      </c>
    </row>
    <row r="41" spans="1:9" ht="47.25" x14ac:dyDescent="0.25">
      <c r="A41" s="44" t="s">
        <v>342</v>
      </c>
      <c r="B41" s="48" t="s">
        <v>343</v>
      </c>
      <c r="C41" s="15">
        <v>70</v>
      </c>
      <c r="D41" s="15">
        <v>69.5</v>
      </c>
      <c r="E41" s="15">
        <v>71</v>
      </c>
      <c r="F41" s="16">
        <f>(Table51089[[#This Row],[Broj bodova - Ivana Mrvaljević]]+Table51089[[#This Row],[Broj bodova - Vesna Gajević]]+Table51089[[#This Row],[Broj bodova - Veselin Piletić]])/3</f>
        <v>70.166666666666671</v>
      </c>
      <c r="G41" s="26">
        <v>6650</v>
      </c>
      <c r="H41" s="22">
        <v>3000</v>
      </c>
      <c r="I41" s="16">
        <f>Table51089[[#This Row],[Odobreni iznos sredstava (€)]]/Table51089[[#This Row],[Traženi iznos sredstava (€)]]*100</f>
        <v>45.112781954887218</v>
      </c>
    </row>
    <row r="42" spans="1:9" ht="45.75" customHeight="1" x14ac:dyDescent="0.25">
      <c r="A42" s="50" t="s">
        <v>405</v>
      </c>
      <c r="B42" s="51" t="s">
        <v>406</v>
      </c>
      <c r="C42" s="15">
        <v>67</v>
      </c>
      <c r="D42" s="15">
        <v>71.5</v>
      </c>
      <c r="E42" s="15">
        <v>73</v>
      </c>
      <c r="F42" s="16">
        <f>(Table51089[[#This Row],[Broj bodova - Ivana Mrvaljević]]+Table51089[[#This Row],[Broj bodova - Vesna Gajević]]+Table51089[[#This Row],[Broj bodova - Veselin Piletić]])/3</f>
        <v>70.5</v>
      </c>
      <c r="G42" s="23">
        <v>4900</v>
      </c>
      <c r="H42" s="22">
        <v>3000</v>
      </c>
      <c r="I42" s="16">
        <f>Table51089[[#This Row],[Odobreni iznos sredstava (€)]]/Table51089[[#This Row],[Traženi iznos sredstava (€)]]*100</f>
        <v>61.224489795918366</v>
      </c>
    </row>
    <row r="43" spans="1:9" ht="63" x14ac:dyDescent="0.25">
      <c r="A43" s="50" t="s">
        <v>209</v>
      </c>
      <c r="B43" s="52" t="s">
        <v>210</v>
      </c>
      <c r="C43" s="15">
        <v>70</v>
      </c>
      <c r="D43" s="15">
        <v>71.5</v>
      </c>
      <c r="E43" s="15">
        <v>70</v>
      </c>
      <c r="F43" s="16">
        <f>(Table51089[[#This Row],[Broj bodova - Ivana Mrvaljević]]+Table51089[[#This Row],[Broj bodova - Vesna Gajević]]+Table51089[[#This Row],[Broj bodova - Veselin Piletić]])/3</f>
        <v>70.5</v>
      </c>
      <c r="G43" s="26">
        <v>6860</v>
      </c>
      <c r="H43" s="22">
        <v>3000</v>
      </c>
      <c r="I43" s="16">
        <f>Table51089[[#This Row],[Odobreni iznos sredstava (€)]]/Table51089[[#This Row],[Traženi iznos sredstava (€)]]*100</f>
        <v>43.731778425655975</v>
      </c>
    </row>
    <row r="44" spans="1:9" ht="31.5" x14ac:dyDescent="0.25">
      <c r="A44" s="44" t="s">
        <v>260</v>
      </c>
      <c r="B44" s="45" t="s">
        <v>261</v>
      </c>
      <c r="C44" s="15">
        <v>70.5</v>
      </c>
      <c r="D44" s="15">
        <v>70</v>
      </c>
      <c r="E44" s="15">
        <v>69.5</v>
      </c>
      <c r="F44" s="16">
        <f>(Table51089[[#This Row],[Broj bodova - Ivana Mrvaljević]]+Table51089[[#This Row],[Broj bodova - Vesna Gajević]]+Table51089[[#This Row],[Broj bodova - Veselin Piletić]])/3</f>
        <v>70</v>
      </c>
      <c r="G44" s="21">
        <v>6700</v>
      </c>
      <c r="H44" s="22">
        <v>3000</v>
      </c>
      <c r="I44" s="16">
        <f>Table51089[[#This Row],[Odobreni iznos sredstava (€)]]/Table51089[[#This Row],[Traženi iznos sredstava (€)]]*100</f>
        <v>44.776119402985074</v>
      </c>
    </row>
    <row r="45" spans="1:9" ht="63" x14ac:dyDescent="0.25">
      <c r="A45" s="44" t="s">
        <v>298</v>
      </c>
      <c r="B45" s="48" t="s">
        <v>299</v>
      </c>
      <c r="C45" s="15">
        <v>71</v>
      </c>
      <c r="D45" s="15">
        <v>70</v>
      </c>
      <c r="E45" s="15">
        <v>69.5</v>
      </c>
      <c r="F45" s="16">
        <f>(Table51089[[#This Row],[Broj bodova - Ivana Mrvaljević]]+Table51089[[#This Row],[Broj bodova - Vesna Gajević]]+Table51089[[#This Row],[Broj bodova - Veselin Piletić]])/3</f>
        <v>70.166666666666671</v>
      </c>
      <c r="G45" s="23">
        <v>4000</v>
      </c>
      <c r="H45" s="22">
        <v>3000</v>
      </c>
      <c r="I45" s="16">
        <f>Table51089[[#This Row],[Odobreni iznos sredstava (€)]]/Table51089[[#This Row],[Traženi iznos sredstava (€)]]*100</f>
        <v>75</v>
      </c>
    </row>
    <row r="46" spans="1:9" ht="31.5" x14ac:dyDescent="0.25">
      <c r="A46" s="61" t="s">
        <v>505</v>
      </c>
      <c r="B46" s="69" t="s">
        <v>506</v>
      </c>
      <c r="C46" s="15">
        <v>70</v>
      </c>
      <c r="D46" s="15">
        <v>70</v>
      </c>
      <c r="E46" s="15">
        <v>70</v>
      </c>
      <c r="F46" s="16">
        <f>(Table51089[[#This Row],[Broj bodova - Ivana Mrvaljević]]+Table51089[[#This Row],[Broj bodova - Vesna Gajević]]+Table51089[[#This Row],[Broj bodova - Veselin Piletić]])/3</f>
        <v>70</v>
      </c>
      <c r="G46" s="23">
        <v>13861</v>
      </c>
      <c r="H46" s="22">
        <v>3000</v>
      </c>
      <c r="I46" s="16">
        <f>Table51089[[#This Row],[Odobreni iznos sredstava (€)]]/Table51089[[#This Row],[Traženi iznos sredstava (€)]]*100</f>
        <v>21.643460067816175</v>
      </c>
    </row>
    <row r="47" spans="1:9" ht="47.25" x14ac:dyDescent="0.25">
      <c r="A47" s="44" t="s">
        <v>513</v>
      </c>
      <c r="B47" s="48" t="s">
        <v>514</v>
      </c>
      <c r="C47" s="15">
        <v>67</v>
      </c>
      <c r="D47" s="15">
        <v>67</v>
      </c>
      <c r="E47" s="15">
        <v>67.5</v>
      </c>
      <c r="F47" s="16">
        <f>(Table51089[[#This Row],[Broj bodova - Ivana Mrvaljević]]+Table51089[[#This Row],[Broj bodova - Vesna Gajević]]+Table51089[[#This Row],[Broj bodova - Veselin Piletić]])/3</f>
        <v>67.166666666666671</v>
      </c>
      <c r="G47" s="21">
        <v>13934</v>
      </c>
      <c r="H47" s="22">
        <v>2804</v>
      </c>
      <c r="I47" s="16">
        <f>Table51089[[#This Row],[Odobreni iznos sredstava (€)]]/Table51089[[#This Row],[Traženi iznos sredstava (€)]]*100</f>
        <v>20.123439069900961</v>
      </c>
    </row>
    <row r="48" spans="1:9" ht="78.75" x14ac:dyDescent="0.25">
      <c r="A48" s="44" t="s">
        <v>391</v>
      </c>
      <c r="B48" s="48" t="s">
        <v>392</v>
      </c>
      <c r="C48" s="15">
        <v>67</v>
      </c>
      <c r="D48" s="15">
        <v>65.5</v>
      </c>
      <c r="E48" s="15">
        <v>71</v>
      </c>
      <c r="F48" s="16">
        <f>(Table51089[[#This Row],[Broj bodova - Ivana Mrvaljević]]+Table51089[[#This Row],[Broj bodova - Vesna Gajević]]+Table51089[[#This Row],[Broj bodova - Veselin Piletić]])/3</f>
        <v>67.833333333333329</v>
      </c>
      <c r="G48" s="23">
        <v>7600</v>
      </c>
      <c r="H48" s="22">
        <v>2800</v>
      </c>
      <c r="I48" s="16">
        <f>Table51089[[#This Row],[Odobreni iznos sredstava (€)]]/Table51089[[#This Row],[Traženi iznos sredstava (€)]]*100</f>
        <v>36.84210526315789</v>
      </c>
    </row>
    <row r="49" spans="1:9" ht="31.5" x14ac:dyDescent="0.25">
      <c r="A49" s="44" t="s">
        <v>304</v>
      </c>
      <c r="B49" s="48" t="s">
        <v>305</v>
      </c>
      <c r="C49" s="15">
        <v>67.5</v>
      </c>
      <c r="D49" s="15">
        <v>68.5</v>
      </c>
      <c r="E49" s="15">
        <v>66.5</v>
      </c>
      <c r="F49" s="16">
        <f>(Table51089[[#This Row],[Broj bodova - Ivana Mrvaljević]]+Table51089[[#This Row],[Broj bodova - Vesna Gajević]]+Table51089[[#This Row],[Broj bodova - Veselin Piletić]])/3</f>
        <v>67.5</v>
      </c>
      <c r="G49" s="23">
        <v>13800</v>
      </c>
      <c r="H49" s="22">
        <v>2800</v>
      </c>
      <c r="I49" s="16">
        <f>Table51089[[#This Row],[Odobreni iznos sredstava (€)]]/Table51089[[#This Row],[Traženi iznos sredstava (€)]]*100</f>
        <v>20.289855072463769</v>
      </c>
    </row>
    <row r="50" spans="1:9" ht="31.5" x14ac:dyDescent="0.25">
      <c r="A50" s="50" t="s">
        <v>287</v>
      </c>
      <c r="B50" s="51" t="s">
        <v>538</v>
      </c>
      <c r="C50" s="15">
        <v>67</v>
      </c>
      <c r="D50" s="15">
        <v>67.5</v>
      </c>
      <c r="E50" s="15">
        <v>68</v>
      </c>
      <c r="F50" s="16">
        <f>(Table51089[[#This Row],[Broj bodova - Ivana Mrvaljević]]+Table51089[[#This Row],[Broj bodova - Vesna Gajević]]+Table51089[[#This Row],[Broj bodova - Veselin Piletić]])/3</f>
        <v>67.5</v>
      </c>
      <c r="G50" s="21">
        <v>4000</v>
      </c>
      <c r="H50" s="22">
        <v>2700</v>
      </c>
      <c r="I50" s="16">
        <f>Table51089[[#This Row],[Odobreni iznos sredstava (€)]]/Table51089[[#This Row],[Traženi iznos sredstava (€)]]*100</f>
        <v>67.5</v>
      </c>
    </row>
    <row r="51" spans="1:9" ht="63" x14ac:dyDescent="0.25">
      <c r="A51" s="50" t="s">
        <v>187</v>
      </c>
      <c r="B51" s="52" t="s">
        <v>188</v>
      </c>
      <c r="C51" s="15">
        <v>67</v>
      </c>
      <c r="D51" s="15">
        <v>65</v>
      </c>
      <c r="E51" s="15">
        <v>68</v>
      </c>
      <c r="F51" s="16">
        <f>(Table51089[[#This Row],[Broj bodova - Ivana Mrvaljević]]+Table51089[[#This Row],[Broj bodova - Vesna Gajević]]+Table51089[[#This Row],[Broj bodova - Veselin Piletić]])/3</f>
        <v>66.666666666666671</v>
      </c>
      <c r="G51" s="23">
        <v>4950</v>
      </c>
      <c r="H51" s="22">
        <v>2650</v>
      </c>
      <c r="I51" s="16">
        <f>Table51089[[#This Row],[Odobreni iznos sredstava (€)]]/Table51089[[#This Row],[Traženi iznos sredstava (€)]]*100</f>
        <v>53.535353535353536</v>
      </c>
    </row>
    <row r="52" spans="1:9" ht="47.25" x14ac:dyDescent="0.25">
      <c r="A52" s="44" t="s">
        <v>419</v>
      </c>
      <c r="B52" s="48" t="s">
        <v>420</v>
      </c>
      <c r="C52" s="15">
        <v>65</v>
      </c>
      <c r="D52" s="15">
        <v>65.5</v>
      </c>
      <c r="E52" s="15">
        <v>65</v>
      </c>
      <c r="F52" s="16">
        <f>(Table51089[[#This Row],[Broj bodova - Ivana Mrvaljević]]+Table51089[[#This Row],[Broj bodova - Vesna Gajević]]+Table51089[[#This Row],[Broj bodova - Veselin Piletić]])/3</f>
        <v>65.166666666666671</v>
      </c>
      <c r="G52" s="23">
        <v>10570</v>
      </c>
      <c r="H52" s="22">
        <v>2570</v>
      </c>
      <c r="I52" s="16">
        <f>Table51089[[#This Row],[Odobreni iznos sredstava (€)]]/Table51089[[#This Row],[Traženi iznos sredstava (€)]]*100</f>
        <v>24.314096499526965</v>
      </c>
    </row>
    <row r="53" spans="1:9" ht="63" x14ac:dyDescent="0.25">
      <c r="A53" s="44" t="s">
        <v>201</v>
      </c>
      <c r="B53" s="45" t="s">
        <v>202</v>
      </c>
      <c r="C53" s="15">
        <v>66</v>
      </c>
      <c r="D53" s="15">
        <v>65</v>
      </c>
      <c r="E53" s="15">
        <v>66</v>
      </c>
      <c r="F53" s="16">
        <f>(Table51089[[#This Row],[Broj bodova - Ivana Mrvaljević]]+Table51089[[#This Row],[Broj bodova - Vesna Gajević]]+Table51089[[#This Row],[Broj bodova - Veselin Piletić]])/3</f>
        <v>65.666666666666671</v>
      </c>
      <c r="G53" s="21">
        <v>2520</v>
      </c>
      <c r="H53" s="22">
        <v>2520</v>
      </c>
      <c r="I53" s="16">
        <f>Table51089[[#This Row],[Odobreni iznos sredstava (€)]]/Table51089[[#This Row],[Traženi iznos sredstava (€)]]*100</f>
        <v>100</v>
      </c>
    </row>
    <row r="54" spans="1:9" ht="47.25" x14ac:dyDescent="0.25">
      <c r="A54" s="44" t="s">
        <v>203</v>
      </c>
      <c r="B54" s="45" t="s">
        <v>204</v>
      </c>
      <c r="C54" s="15">
        <v>65</v>
      </c>
      <c r="D54" s="15">
        <v>63</v>
      </c>
      <c r="E54" s="15">
        <v>67</v>
      </c>
      <c r="F54" s="16">
        <f>(Table51089[[#This Row],[Broj bodova - Ivana Mrvaljević]]+Table51089[[#This Row],[Broj bodova - Vesna Gajević]]+Table51089[[#This Row],[Broj bodova - Veselin Piletić]])/3</f>
        <v>65</v>
      </c>
      <c r="G54" s="26">
        <v>13000</v>
      </c>
      <c r="H54" s="22">
        <v>2500</v>
      </c>
      <c r="I54" s="16">
        <f>Table51089[[#This Row],[Odobreni iznos sredstava (€)]]/Table51089[[#This Row],[Traženi iznos sredstava (€)]]*100</f>
        <v>19.230769230769234</v>
      </c>
    </row>
    <row r="55" spans="1:9" ht="63" x14ac:dyDescent="0.25">
      <c r="A55" s="50" t="s">
        <v>271</v>
      </c>
      <c r="B55" s="51" t="s">
        <v>272</v>
      </c>
      <c r="C55" s="15">
        <v>65</v>
      </c>
      <c r="D55" s="15">
        <v>63</v>
      </c>
      <c r="E55" s="15">
        <v>67</v>
      </c>
      <c r="F55" s="16">
        <f>(Table51089[[#This Row],[Broj bodova - Ivana Mrvaljević]]+Table51089[[#This Row],[Broj bodova - Vesna Gajević]]+Table51089[[#This Row],[Broj bodova - Veselin Piletić]])/3</f>
        <v>65</v>
      </c>
      <c r="G55" s="23">
        <v>11400</v>
      </c>
      <c r="H55" s="22">
        <v>2500</v>
      </c>
      <c r="I55" s="16">
        <f>Table51089[[#This Row],[Odobreni iznos sredstava (€)]]/Table51089[[#This Row],[Traženi iznos sredstava (€)]]*100</f>
        <v>21.929824561403507</v>
      </c>
    </row>
    <row r="56" spans="1:9" ht="47.25" x14ac:dyDescent="0.25">
      <c r="A56" s="63" t="s">
        <v>182</v>
      </c>
      <c r="B56" s="66" t="s">
        <v>183</v>
      </c>
      <c r="C56" s="15">
        <v>65</v>
      </c>
      <c r="D56" s="15">
        <v>65</v>
      </c>
      <c r="E56" s="15">
        <v>65</v>
      </c>
      <c r="F56" s="16">
        <f>(Table51089[[#This Row],[Broj bodova - Ivana Mrvaljević]]+Table51089[[#This Row],[Broj bodova - Vesna Gajević]]+Table51089[[#This Row],[Broj bodova - Veselin Piletić]])/3</f>
        <v>65</v>
      </c>
      <c r="G56" s="23">
        <v>12500</v>
      </c>
      <c r="H56" s="22">
        <v>2500</v>
      </c>
      <c r="I56" s="16">
        <f>Table51089[[#This Row],[Odobreni iznos sredstava (€)]]/Table51089[[#This Row],[Traženi iznos sredstava (€)]]*100</f>
        <v>20</v>
      </c>
    </row>
    <row r="57" spans="1:9" ht="47.25" x14ac:dyDescent="0.25">
      <c r="A57" s="61" t="s">
        <v>535</v>
      </c>
      <c r="B57" s="69" t="s">
        <v>536</v>
      </c>
      <c r="C57" s="15">
        <v>65</v>
      </c>
      <c r="D57" s="15">
        <v>65</v>
      </c>
      <c r="E57" s="15">
        <v>65</v>
      </c>
      <c r="F57" s="16">
        <f>(Table51089[[#This Row],[Broj bodova - Ivana Mrvaljević]]+Table51089[[#This Row],[Broj bodova - Vesna Gajević]]+Table51089[[#This Row],[Broj bodova - Veselin Piletić]])/3</f>
        <v>65</v>
      </c>
      <c r="G57" s="21">
        <v>15000</v>
      </c>
      <c r="H57" s="22">
        <v>2500</v>
      </c>
      <c r="I57" s="16">
        <f>Table51089[[#This Row],[Odobreni iznos sredstava (€)]]/Table51089[[#This Row],[Traženi iznos sredstava (€)]]*100</f>
        <v>16.666666666666664</v>
      </c>
    </row>
    <row r="58" spans="1:9" ht="15.75" x14ac:dyDescent="0.25">
      <c r="A58" s="50" t="s">
        <v>252</v>
      </c>
      <c r="B58" s="52" t="s">
        <v>253</v>
      </c>
      <c r="C58" s="15">
        <v>65</v>
      </c>
      <c r="D58" s="15">
        <v>63</v>
      </c>
      <c r="E58" s="15">
        <v>65</v>
      </c>
      <c r="F58" s="16">
        <f>(Table51089[[#This Row],[Broj bodova - Ivana Mrvaljević]]+Table51089[[#This Row],[Broj bodova - Vesna Gajević]]+Table51089[[#This Row],[Broj bodova - Veselin Piletić]])/3</f>
        <v>64.333333333333329</v>
      </c>
      <c r="G58" s="21">
        <v>11490</v>
      </c>
      <c r="H58" s="22">
        <v>2490</v>
      </c>
      <c r="I58" s="16">
        <f>Table51089[[#This Row],[Odobreni iznos sredstava (€)]]/Table51089[[#This Row],[Traženi iznos sredstava (€)]]*100</f>
        <v>21.671018276762403</v>
      </c>
    </row>
    <row r="59" spans="1:9" ht="31.5" x14ac:dyDescent="0.25">
      <c r="A59" s="44" t="s">
        <v>483</v>
      </c>
      <c r="B59" s="48" t="s">
        <v>484</v>
      </c>
      <c r="C59" s="15">
        <v>63</v>
      </c>
      <c r="D59" s="15">
        <v>65</v>
      </c>
      <c r="E59" s="15">
        <v>64</v>
      </c>
      <c r="F59" s="16">
        <f>(Table51089[[#This Row],[Broj bodova - Ivana Mrvaljević]]+Table51089[[#This Row],[Broj bodova - Vesna Gajević]]+Table51089[[#This Row],[Broj bodova - Veselin Piletić]])/3</f>
        <v>64</v>
      </c>
      <c r="G59" s="21">
        <v>2480</v>
      </c>
      <c r="H59" s="22">
        <v>2480</v>
      </c>
      <c r="I59" s="16">
        <f>Table51089[[#This Row],[Odobreni iznos sredstava (€)]]/Table51089[[#This Row],[Traženi iznos sredstava (€)]]*100</f>
        <v>100</v>
      </c>
    </row>
    <row r="60" spans="1:9" ht="47.25" x14ac:dyDescent="0.25">
      <c r="A60" s="44" t="s">
        <v>407</v>
      </c>
      <c r="B60" s="48" t="s">
        <v>408</v>
      </c>
      <c r="C60" s="15">
        <v>64</v>
      </c>
      <c r="D60" s="15">
        <v>63</v>
      </c>
      <c r="E60" s="15">
        <v>64.5</v>
      </c>
      <c r="F60" s="16">
        <f>(Table51089[[#This Row],[Broj bodova - Ivana Mrvaljević]]+Table51089[[#This Row],[Broj bodova - Vesna Gajević]]+Table51089[[#This Row],[Broj bodova - Veselin Piletić]])/3</f>
        <v>63.833333333333336</v>
      </c>
      <c r="G60" s="26">
        <v>4900</v>
      </c>
      <c r="H60" s="22">
        <v>2450</v>
      </c>
      <c r="I60" s="16">
        <f>Table51089[[#This Row],[Odobreni iznos sredstava (€)]]/Table51089[[#This Row],[Traženi iznos sredstava (€)]]*100</f>
        <v>50</v>
      </c>
    </row>
    <row r="61" spans="1:9" ht="47.25" x14ac:dyDescent="0.25">
      <c r="A61" s="50" t="s">
        <v>184</v>
      </c>
      <c r="B61" s="52" t="s">
        <v>185</v>
      </c>
      <c r="C61" s="15">
        <v>64</v>
      </c>
      <c r="D61" s="15">
        <v>63</v>
      </c>
      <c r="E61" s="15">
        <v>66</v>
      </c>
      <c r="F61" s="16">
        <f>(Table51089[[#This Row],[Broj bodova - Ivana Mrvaljević]]+Table51089[[#This Row],[Broj bodova - Vesna Gajević]]+Table51089[[#This Row],[Broj bodova - Veselin Piletić]])/3</f>
        <v>64.333333333333329</v>
      </c>
      <c r="G61" s="23">
        <v>6562</v>
      </c>
      <c r="H61" s="22">
        <v>2420</v>
      </c>
      <c r="I61" s="16">
        <f>Table51089[[#This Row],[Odobreni iznos sredstava (€)]]/Table51089[[#This Row],[Traženi iznos sredstava (€)]]*100</f>
        <v>36.879000304785123</v>
      </c>
    </row>
    <row r="62" spans="1:9" ht="63" x14ac:dyDescent="0.25">
      <c r="A62" s="44" t="s">
        <v>269</v>
      </c>
      <c r="B62" s="48" t="s">
        <v>270</v>
      </c>
      <c r="C62" s="15">
        <v>64</v>
      </c>
      <c r="D62" s="15">
        <v>64</v>
      </c>
      <c r="E62" s="15">
        <v>64</v>
      </c>
      <c r="F62" s="16">
        <f>(Table51089[[#This Row],[Broj bodova - Ivana Mrvaljević]]+Table51089[[#This Row],[Broj bodova - Vesna Gajević]]+Table51089[[#This Row],[Broj bodova - Veselin Piletić]])/3</f>
        <v>64</v>
      </c>
      <c r="G62" s="23">
        <v>13020</v>
      </c>
      <c r="H62" s="22">
        <v>2400</v>
      </c>
      <c r="I62" s="16">
        <f>Table51089[[#This Row],[Odobreni iznos sredstava (€)]]/Table51089[[#This Row],[Traženi iznos sredstava (€)]]*100</f>
        <v>18.433179723502306</v>
      </c>
    </row>
    <row r="63" spans="1:9" ht="47.25" x14ac:dyDescent="0.25">
      <c r="A63" s="50" t="s">
        <v>229</v>
      </c>
      <c r="B63" s="52" t="s">
        <v>230</v>
      </c>
      <c r="C63" s="15">
        <v>63</v>
      </c>
      <c r="D63" s="15">
        <v>61.5</v>
      </c>
      <c r="E63" s="15">
        <v>66</v>
      </c>
      <c r="F63" s="16">
        <f>(Table51089[[#This Row],[Broj bodova - Ivana Mrvaljević]]+Table51089[[#This Row],[Broj bodova - Vesna Gajević]]+Table51089[[#This Row],[Broj bodova - Veselin Piletić]])/3</f>
        <v>63.5</v>
      </c>
      <c r="G63" s="21">
        <v>15000</v>
      </c>
      <c r="H63" s="22">
        <v>2400</v>
      </c>
      <c r="I63" s="16">
        <f>Table51089[[#This Row],[Odobreni iznos sredstava (€)]]/Table51089[[#This Row],[Traženi iznos sredstava (€)]]*100</f>
        <v>16</v>
      </c>
    </row>
    <row r="64" spans="1:9" ht="47.25" x14ac:dyDescent="0.25">
      <c r="A64" s="44" t="s">
        <v>491</v>
      </c>
      <c r="B64" s="48" t="s">
        <v>492</v>
      </c>
      <c r="C64" s="15">
        <v>64</v>
      </c>
      <c r="D64" s="15">
        <v>62</v>
      </c>
      <c r="E64" s="15">
        <v>66</v>
      </c>
      <c r="F64" s="16">
        <f>(Table51089[[#This Row],[Broj bodova - Ivana Mrvaljević]]+Table51089[[#This Row],[Broj bodova - Vesna Gajević]]+Table51089[[#This Row],[Broj bodova - Veselin Piletić]])/3</f>
        <v>64</v>
      </c>
      <c r="G64" s="23">
        <v>9440</v>
      </c>
      <c r="H64" s="22">
        <v>2400</v>
      </c>
      <c r="I64" s="16">
        <f>Table51089[[#This Row],[Odobreni iznos sredstava (€)]]/Table51089[[#This Row],[Traženi iznos sredstava (€)]]*100</f>
        <v>25.423728813559322</v>
      </c>
    </row>
    <row r="65" spans="1:9" ht="47.25" x14ac:dyDescent="0.25">
      <c r="A65" s="50" t="s">
        <v>537</v>
      </c>
      <c r="B65" s="51" t="s">
        <v>337</v>
      </c>
      <c r="C65" s="15">
        <v>62</v>
      </c>
      <c r="D65" s="15">
        <v>60</v>
      </c>
      <c r="E65" s="15">
        <v>64</v>
      </c>
      <c r="F65" s="16">
        <f>(Table51089[[#This Row],[Broj bodova - Ivana Mrvaljević]]+Table51089[[#This Row],[Broj bodova - Vesna Gajević]]+Table51089[[#This Row],[Broj bodova - Veselin Piletić]])/3</f>
        <v>62</v>
      </c>
      <c r="G65" s="29">
        <v>6200</v>
      </c>
      <c r="H65" s="22">
        <v>2200</v>
      </c>
      <c r="I65" s="16">
        <f>Table51089[[#This Row],[Odobreni iznos sredstava (€)]]/Table51089[[#This Row],[Traženi iznos sredstava (€)]]*100</f>
        <v>35.483870967741936</v>
      </c>
    </row>
    <row r="66" spans="1:9" ht="31.5" x14ac:dyDescent="0.25">
      <c r="A66" s="50" t="s">
        <v>358</v>
      </c>
      <c r="B66" s="51" t="s">
        <v>359</v>
      </c>
      <c r="C66" s="15">
        <v>62</v>
      </c>
      <c r="D66" s="15">
        <v>63.5</v>
      </c>
      <c r="E66" s="15">
        <v>62</v>
      </c>
      <c r="F66" s="16">
        <f>(Table51089[[#This Row],[Broj bodova - Ivana Mrvaljević]]+Table51089[[#This Row],[Broj bodova - Vesna Gajević]]+Table51089[[#This Row],[Broj bodova - Veselin Piletić]])/3</f>
        <v>62.5</v>
      </c>
      <c r="G66" s="21">
        <v>10000</v>
      </c>
      <c r="H66" s="22">
        <v>2200</v>
      </c>
      <c r="I66" s="16">
        <f>Table51089[[#This Row],[Odobreni iznos sredstava (€)]]/Table51089[[#This Row],[Traženi iznos sredstava (€)]]*100</f>
        <v>22</v>
      </c>
    </row>
    <row r="67" spans="1:9" ht="39" customHeight="1" x14ac:dyDescent="0.25">
      <c r="A67" s="44" t="s">
        <v>495</v>
      </c>
      <c r="B67" s="48" t="s">
        <v>496</v>
      </c>
      <c r="C67" s="15">
        <v>63</v>
      </c>
      <c r="D67" s="15">
        <v>62</v>
      </c>
      <c r="E67" s="15">
        <v>62</v>
      </c>
      <c r="F67" s="16">
        <f>(Table51089[[#This Row],[Broj bodova - Ivana Mrvaljević]]+Table51089[[#This Row],[Broj bodova - Vesna Gajević]]+Table51089[[#This Row],[Broj bodova - Veselin Piletić]])/3</f>
        <v>62.333333333333336</v>
      </c>
      <c r="G67" s="23">
        <v>13200</v>
      </c>
      <c r="H67" s="22">
        <v>2200</v>
      </c>
      <c r="I67" s="16">
        <f>Table51089[[#This Row],[Odobreni iznos sredstava (€)]]/Table51089[[#This Row],[Traženi iznos sredstava (€)]]*100</f>
        <v>16.666666666666664</v>
      </c>
    </row>
    <row r="68" spans="1:9" ht="47.25" x14ac:dyDescent="0.25">
      <c r="A68" s="44" t="s">
        <v>509</v>
      </c>
      <c r="B68" s="48" t="s">
        <v>510</v>
      </c>
      <c r="C68" s="15">
        <v>61</v>
      </c>
      <c r="D68" s="15">
        <v>62</v>
      </c>
      <c r="E68" s="15">
        <v>62</v>
      </c>
      <c r="F68" s="16">
        <f>(Table51089[[#This Row],[Broj bodova - Ivana Mrvaljević]]+Table51089[[#This Row],[Broj bodova - Vesna Gajević]]+Table51089[[#This Row],[Broj bodova - Veselin Piletić]])/3</f>
        <v>61.666666666666664</v>
      </c>
      <c r="G68" s="29">
        <v>5215</v>
      </c>
      <c r="H68" s="22">
        <v>2140</v>
      </c>
      <c r="I68" s="16">
        <f>Table51089[[#This Row],[Odobreni iznos sredstava (€)]]/Table51089[[#This Row],[Traženi iznos sredstava (€)]]*100</f>
        <v>41.035474592521567</v>
      </c>
    </row>
    <row r="69" spans="1:9" ht="31.5" x14ac:dyDescent="0.25">
      <c r="A69" s="63" t="s">
        <v>281</v>
      </c>
      <c r="B69" s="67" t="s">
        <v>282</v>
      </c>
      <c r="C69" s="15">
        <v>61</v>
      </c>
      <c r="D69" s="15">
        <v>61</v>
      </c>
      <c r="E69" s="15">
        <v>63</v>
      </c>
      <c r="F69" s="16">
        <f>(Table51089[[#This Row],[Broj bodova - Ivana Mrvaljević]]+Table51089[[#This Row],[Broj bodova - Vesna Gajević]]+Table51089[[#This Row],[Broj bodova - Veselin Piletić]])/3</f>
        <v>61.666666666666664</v>
      </c>
      <c r="G69" s="21">
        <v>12946.59</v>
      </c>
      <c r="H69" s="22">
        <v>2135</v>
      </c>
      <c r="I69" s="16">
        <f>Table51089[[#This Row],[Odobreni iznos sredstava (€)]]/Table51089[[#This Row],[Traženi iznos sredstava (€)]]*100</f>
        <v>16.490828859182223</v>
      </c>
    </row>
    <row r="70" spans="1:9" ht="31.5" x14ac:dyDescent="0.25">
      <c r="A70" s="44" t="s">
        <v>231</v>
      </c>
      <c r="B70" s="45" t="s">
        <v>232</v>
      </c>
      <c r="C70" s="15">
        <v>62</v>
      </c>
      <c r="D70" s="15">
        <v>60</v>
      </c>
      <c r="E70" s="15">
        <v>62</v>
      </c>
      <c r="F70" s="16">
        <f>(Table51089[[#This Row],[Broj bodova - Ivana Mrvaljević]]+Table51089[[#This Row],[Broj bodova - Vesna Gajević]]+Table51089[[#This Row],[Broj bodova - Veselin Piletić]])/3</f>
        <v>61.333333333333336</v>
      </c>
      <c r="G70" s="29">
        <v>6580</v>
      </c>
      <c r="H70" s="22">
        <v>2130</v>
      </c>
      <c r="I70" s="16">
        <f>Table51089[[#This Row],[Odobreni iznos sredstava (€)]]/Table51089[[#This Row],[Traženi iznos sredstava (€)]]*100</f>
        <v>32.370820668693007</v>
      </c>
    </row>
    <row r="71" spans="1:9" ht="47.25" x14ac:dyDescent="0.25">
      <c r="A71" s="63" t="s">
        <v>250</v>
      </c>
      <c r="B71" s="66" t="s">
        <v>251</v>
      </c>
      <c r="C71" s="15">
        <v>62</v>
      </c>
      <c r="D71" s="15">
        <v>62</v>
      </c>
      <c r="E71" s="15">
        <v>60</v>
      </c>
      <c r="F71" s="16">
        <f>(Table51089[[#This Row],[Broj bodova - Ivana Mrvaljević]]+Table51089[[#This Row],[Broj bodova - Vesna Gajević]]+Table51089[[#This Row],[Broj bodova - Veselin Piletić]])/3</f>
        <v>61.333333333333336</v>
      </c>
      <c r="G71" s="21">
        <v>2104.5</v>
      </c>
      <c r="H71" s="22">
        <v>2104.5</v>
      </c>
      <c r="I71" s="16">
        <f>Table51089[[#This Row],[Odobreni iznos sredstava (€)]]/Table51089[[#This Row],[Traženi iznos sredstava (€)]]*100</f>
        <v>100</v>
      </c>
    </row>
    <row r="72" spans="1:9" ht="47.25" x14ac:dyDescent="0.25">
      <c r="A72" s="44" t="s">
        <v>172</v>
      </c>
      <c r="B72" s="45" t="s">
        <v>173</v>
      </c>
      <c r="C72" s="15">
        <v>60</v>
      </c>
      <c r="D72" s="15">
        <v>60</v>
      </c>
      <c r="E72" s="15">
        <v>61</v>
      </c>
      <c r="F72" s="16">
        <f>(Table51089[[#This Row],[Broj bodova - Ivana Mrvaljević]]+Table51089[[#This Row],[Broj bodova - Vesna Gajević]]+Table51089[[#This Row],[Broj bodova - Veselin Piletić]])/3</f>
        <v>60.333333333333336</v>
      </c>
      <c r="G72" s="26">
        <v>14000</v>
      </c>
      <c r="H72" s="22">
        <v>2000</v>
      </c>
      <c r="I72" s="16">
        <f>Table51089[[#This Row],[Odobreni iznos sredstava (€)]]/Table51089[[#This Row],[Traženi iznos sredstava (€)]]*100</f>
        <v>14.285714285714285</v>
      </c>
    </row>
    <row r="73" spans="1:9" ht="47.25" x14ac:dyDescent="0.25">
      <c r="A73" s="44" t="s">
        <v>321</v>
      </c>
      <c r="B73" s="48" t="s">
        <v>322</v>
      </c>
      <c r="C73" s="15">
        <v>60</v>
      </c>
      <c r="D73" s="15">
        <v>61.5</v>
      </c>
      <c r="E73" s="15">
        <v>60</v>
      </c>
      <c r="F73" s="16">
        <f>(Table51089[[#This Row],[Broj bodova - Ivana Mrvaljević]]+Table51089[[#This Row],[Broj bodova - Vesna Gajević]]+Table51089[[#This Row],[Broj bodova - Veselin Piletić]])/3</f>
        <v>60.5</v>
      </c>
      <c r="G73" s="23">
        <v>3000</v>
      </c>
      <c r="H73" s="22">
        <v>2000</v>
      </c>
      <c r="I73" s="16">
        <f>Table51089[[#This Row],[Odobreni iznos sredstava (€)]]/Table51089[[#This Row],[Traženi iznos sredstava (€)]]*100</f>
        <v>66.666666666666657</v>
      </c>
    </row>
    <row r="74" spans="1:9" ht="63" x14ac:dyDescent="0.25">
      <c r="A74" s="44" t="s">
        <v>323</v>
      </c>
      <c r="B74" s="48" t="s">
        <v>324</v>
      </c>
      <c r="C74" s="15">
        <v>60</v>
      </c>
      <c r="D74" s="15">
        <v>59</v>
      </c>
      <c r="E74" s="15">
        <v>61</v>
      </c>
      <c r="F74" s="16">
        <f>(Table51089[[#This Row],[Broj bodova - Ivana Mrvaljević]]+Table51089[[#This Row],[Broj bodova - Vesna Gajević]]+Table51089[[#This Row],[Broj bodova - Veselin Piletić]])/3</f>
        <v>60</v>
      </c>
      <c r="G74" s="23">
        <v>6500</v>
      </c>
      <c r="H74" s="22">
        <v>2000</v>
      </c>
      <c r="I74" s="16">
        <f>Table51089[[#This Row],[Odobreni iznos sredstava (€)]]/Table51089[[#This Row],[Traženi iznos sredstava (€)]]*100</f>
        <v>30.76923076923077</v>
      </c>
    </row>
    <row r="75" spans="1:9" ht="31.5" x14ac:dyDescent="0.25">
      <c r="A75" s="63" t="s">
        <v>176</v>
      </c>
      <c r="B75" s="66" t="s">
        <v>177</v>
      </c>
      <c r="C75" s="15">
        <v>60</v>
      </c>
      <c r="D75" s="15">
        <v>60</v>
      </c>
      <c r="E75" s="15">
        <v>60</v>
      </c>
      <c r="F75" s="16">
        <f>(Table51089[[#This Row],[Broj bodova - Ivana Mrvaljević]]+Table51089[[#This Row],[Broj bodova - Vesna Gajević]]+Table51089[[#This Row],[Broj bodova - Veselin Piletić]])/3</f>
        <v>60</v>
      </c>
      <c r="G75" s="23">
        <v>12900</v>
      </c>
      <c r="H75" s="22">
        <v>2000</v>
      </c>
      <c r="I75" s="16">
        <f>Table51089[[#This Row],[Odobreni iznos sredstava (€)]]/Table51089[[#This Row],[Traženi iznos sredstava (€)]]*100</f>
        <v>15.503875968992247</v>
      </c>
    </row>
    <row r="76" spans="1:9" ht="31.5" x14ac:dyDescent="0.25">
      <c r="A76" s="44" t="s">
        <v>199</v>
      </c>
      <c r="B76" s="45" t="s">
        <v>200</v>
      </c>
      <c r="C76" s="15">
        <v>60</v>
      </c>
      <c r="D76" s="15">
        <v>61</v>
      </c>
      <c r="E76" s="15">
        <v>60</v>
      </c>
      <c r="F76" s="16">
        <f>(Table51089[[#This Row],[Broj bodova - Ivana Mrvaljević]]+Table51089[[#This Row],[Broj bodova - Vesna Gajević]]+Table51089[[#This Row],[Broj bodova - Veselin Piletić]])/3</f>
        <v>60.333333333333336</v>
      </c>
      <c r="G76" s="29">
        <v>5300</v>
      </c>
      <c r="H76" s="22">
        <v>2000</v>
      </c>
      <c r="I76" s="16">
        <f>Table51089[[#This Row],[Odobreni iznos sredstava (€)]]/Table51089[[#This Row],[Traženi iznos sredstava (€)]]*100</f>
        <v>37.735849056603776</v>
      </c>
    </row>
    <row r="77" spans="1:9" ht="78.75" x14ac:dyDescent="0.25">
      <c r="A77" s="63" t="s">
        <v>207</v>
      </c>
      <c r="B77" s="66" t="s">
        <v>208</v>
      </c>
      <c r="C77" s="15">
        <v>60</v>
      </c>
      <c r="D77" s="15">
        <v>60</v>
      </c>
      <c r="E77" s="15">
        <v>60</v>
      </c>
      <c r="F77" s="16">
        <f>(Table51089[[#This Row],[Broj bodova - Ivana Mrvaljević]]+Table51089[[#This Row],[Broj bodova - Vesna Gajević]]+Table51089[[#This Row],[Broj bodova - Veselin Piletić]])/3</f>
        <v>60</v>
      </c>
      <c r="G77" s="29">
        <v>8000</v>
      </c>
      <c r="H77" s="22">
        <v>2000</v>
      </c>
      <c r="I77" s="16">
        <f>Table51089[[#This Row],[Odobreni iznos sredstava (€)]]/Table51089[[#This Row],[Traženi iznos sredstava (€)]]*100</f>
        <v>25</v>
      </c>
    </row>
    <row r="78" spans="1:9" ht="31.5" x14ac:dyDescent="0.25">
      <c r="A78" s="63" t="s">
        <v>241</v>
      </c>
      <c r="B78" s="66" t="s">
        <v>242</v>
      </c>
      <c r="C78" s="15">
        <v>60</v>
      </c>
      <c r="D78" s="15">
        <v>60</v>
      </c>
      <c r="E78" s="15">
        <v>60</v>
      </c>
      <c r="F78" s="16">
        <f>(Table51089[[#This Row],[Broj bodova - Ivana Mrvaljević]]+Table51089[[#This Row],[Broj bodova - Vesna Gajević]]+Table51089[[#This Row],[Broj bodova - Veselin Piletić]])/3</f>
        <v>60</v>
      </c>
      <c r="G78" s="21">
        <v>11985</v>
      </c>
      <c r="H78" s="22">
        <v>2000</v>
      </c>
      <c r="I78" s="16">
        <f>Table51089[[#This Row],[Odobreni iznos sredstava (€)]]/Table51089[[#This Row],[Traženi iznos sredstava (€)]]*100</f>
        <v>16.687526074259491</v>
      </c>
    </row>
    <row r="79" spans="1:9" ht="63" x14ac:dyDescent="0.25">
      <c r="A79" s="63" t="s">
        <v>312</v>
      </c>
      <c r="B79" s="67" t="s">
        <v>313</v>
      </c>
      <c r="C79" s="15">
        <v>60</v>
      </c>
      <c r="D79" s="15">
        <v>60</v>
      </c>
      <c r="E79" s="15">
        <v>60</v>
      </c>
      <c r="F79" s="16">
        <f>(Table51089[[#This Row],[Broj bodova - Ivana Mrvaljević]]+Table51089[[#This Row],[Broj bodova - Vesna Gajević]]+Table51089[[#This Row],[Broj bodova - Veselin Piletić]])/3</f>
        <v>60</v>
      </c>
      <c r="G79" s="23">
        <v>7370</v>
      </c>
      <c r="H79" s="22">
        <v>2000</v>
      </c>
      <c r="I79" s="16">
        <f>Table51089[[#This Row],[Odobreni iznos sredstava (€)]]/Table51089[[#This Row],[Traženi iznos sredstava (€)]]*100</f>
        <v>27.137042062415194</v>
      </c>
    </row>
    <row r="80" spans="1:9" ht="31.5" x14ac:dyDescent="0.25">
      <c r="A80" s="63" t="s">
        <v>191</v>
      </c>
      <c r="B80" s="66" t="s">
        <v>192</v>
      </c>
      <c r="C80" s="15">
        <v>60</v>
      </c>
      <c r="D80" s="15">
        <v>60</v>
      </c>
      <c r="E80" s="15">
        <v>60</v>
      </c>
      <c r="F80" s="16">
        <f>(Table51089[[#This Row],[Broj bodova - Ivana Mrvaljević]]+Table51089[[#This Row],[Broj bodova - Vesna Gajević]]+Table51089[[#This Row],[Broj bodova - Veselin Piletić]])/3</f>
        <v>60</v>
      </c>
      <c r="G80" s="23">
        <v>8220</v>
      </c>
      <c r="H80" s="22">
        <v>2000</v>
      </c>
      <c r="I80" s="16">
        <f>Table51089[[#This Row],[Odobreni iznos sredstava (€)]]/Table51089[[#This Row],[Traženi iznos sredstava (€)]]*100</f>
        <v>24.330900243309003</v>
      </c>
    </row>
    <row r="81" spans="1:9" ht="31.5" x14ac:dyDescent="0.25">
      <c r="A81" s="63" t="s">
        <v>290</v>
      </c>
      <c r="B81" s="67" t="s">
        <v>291</v>
      </c>
      <c r="C81" s="15">
        <v>60</v>
      </c>
      <c r="D81" s="15">
        <v>60</v>
      </c>
      <c r="E81" s="15">
        <v>60</v>
      </c>
      <c r="F81" s="16">
        <f>(Table51089[[#This Row],[Broj bodova - Ivana Mrvaljević]]+Table51089[[#This Row],[Broj bodova - Vesna Gajević]]+Table51089[[#This Row],[Broj bodova - Veselin Piletić]])/3</f>
        <v>60</v>
      </c>
      <c r="G81" s="23">
        <v>10900</v>
      </c>
      <c r="H81" s="22">
        <v>2000</v>
      </c>
      <c r="I81" s="16">
        <f>Table51089[[#This Row],[Odobreni iznos sredstava (€)]]/Table51089[[#This Row],[Traženi iznos sredstava (€)]]*100</f>
        <v>18.348623853211009</v>
      </c>
    </row>
    <row r="82" spans="1:9" ht="31.5" x14ac:dyDescent="0.25">
      <c r="A82" s="63" t="s">
        <v>154</v>
      </c>
      <c r="B82" s="66" t="s">
        <v>155</v>
      </c>
      <c r="C82" s="15">
        <v>58</v>
      </c>
      <c r="D82" s="15">
        <v>58</v>
      </c>
      <c r="E82" s="15">
        <v>58</v>
      </c>
      <c r="F82" s="16">
        <f>(Table51089[[#This Row],[Broj bodova - Ivana Mrvaljević]]+Table51089[[#This Row],[Broj bodova - Vesna Gajević]]+Table51089[[#This Row],[Broj bodova - Veselin Piletić]])/3</f>
        <v>58</v>
      </c>
      <c r="G82" s="21">
        <v>7625</v>
      </c>
      <c r="H82" s="22">
        <v>1800</v>
      </c>
      <c r="I82" s="16">
        <f>Table51089[[#This Row],[Odobreni iznos sredstava (€)]]/Table51089[[#This Row],[Traženi iznos sredstava (€)]]*100</f>
        <v>23.606557377049182</v>
      </c>
    </row>
    <row r="83" spans="1:9" ht="31.5" x14ac:dyDescent="0.25">
      <c r="A83" s="44" t="s">
        <v>425</v>
      </c>
      <c r="B83" s="48" t="s">
        <v>426</v>
      </c>
      <c r="C83" s="15">
        <v>56</v>
      </c>
      <c r="D83" s="15">
        <v>56</v>
      </c>
      <c r="E83" s="15">
        <v>57</v>
      </c>
      <c r="F83" s="16">
        <f>(Table51089[[#This Row],[Broj bodova - Ivana Mrvaljević]]+Table51089[[#This Row],[Broj bodova - Vesna Gajević]]+Table51089[[#This Row],[Broj bodova - Veselin Piletić]])/3</f>
        <v>56.333333333333336</v>
      </c>
      <c r="G83" s="21">
        <v>14500</v>
      </c>
      <c r="H83" s="22">
        <v>1600</v>
      </c>
      <c r="I83" s="16">
        <f>Table51089[[#This Row],[Odobreni iznos sredstava (€)]]/Table51089[[#This Row],[Traženi iznos sredstava (€)]]*100</f>
        <v>11.03448275862069</v>
      </c>
    </row>
    <row r="84" spans="1:9" ht="31.5" x14ac:dyDescent="0.25">
      <c r="A84" s="44" t="s">
        <v>174</v>
      </c>
      <c r="B84" s="45" t="s">
        <v>175</v>
      </c>
      <c r="C84" s="15">
        <v>55</v>
      </c>
      <c r="D84" s="15">
        <v>55</v>
      </c>
      <c r="E84" s="15">
        <v>55</v>
      </c>
      <c r="F84" s="16">
        <f>(Table51089[[#This Row],[Broj bodova - Ivana Mrvaljević]]+Table51089[[#This Row],[Broj bodova - Vesna Gajević]]+Table51089[[#This Row],[Broj bodova - Veselin Piletić]])/3</f>
        <v>55</v>
      </c>
      <c r="G84" s="23">
        <v>4900</v>
      </c>
      <c r="H84" s="22">
        <v>1500</v>
      </c>
      <c r="I84" s="16">
        <f>Table51089[[#This Row],[Odobreni iznos sredstava (€)]]/Table51089[[#This Row],[Traženi iznos sredstava (€)]]*100</f>
        <v>30.612244897959183</v>
      </c>
    </row>
    <row r="85" spans="1:9" ht="47.25" x14ac:dyDescent="0.25">
      <c r="A85" s="63" t="s">
        <v>258</v>
      </c>
      <c r="B85" s="66" t="s">
        <v>259</v>
      </c>
      <c r="C85" s="27">
        <v>55</v>
      </c>
      <c r="D85" s="27">
        <v>55</v>
      </c>
      <c r="E85" s="27">
        <v>55</v>
      </c>
      <c r="F85" s="28">
        <f>(Table51089[[#This Row],[Broj bodova - Ivana Mrvaljević]]+Table51089[[#This Row],[Broj bodova - Vesna Gajević]]+Table51089[[#This Row],[Broj bodova - Veselin Piletić]])/3</f>
        <v>55</v>
      </c>
      <c r="G85" s="23">
        <v>1500</v>
      </c>
      <c r="H85" s="30">
        <v>1500</v>
      </c>
      <c r="I85" s="28">
        <f>Table51089[[#This Row],[Odobreni iznos sredstava (€)]]/Table51089[[#This Row],[Traženi iznos sredstava (€)]]*100</f>
        <v>100</v>
      </c>
    </row>
    <row r="86" spans="1:9" s="33" customFormat="1" ht="47.25" x14ac:dyDescent="0.25">
      <c r="A86" s="63" t="s">
        <v>158</v>
      </c>
      <c r="B86" s="66" t="s">
        <v>159</v>
      </c>
      <c r="C86" s="15">
        <v>55</v>
      </c>
      <c r="D86" s="15">
        <v>55</v>
      </c>
      <c r="E86" s="15">
        <v>55</v>
      </c>
      <c r="F86" s="16">
        <f>(Table51089[[#This Row],[Broj bodova - Ivana Mrvaljević]]+Table51089[[#This Row],[Broj bodova - Vesna Gajević]]+Table51089[[#This Row],[Broj bodova - Veselin Piletić]])/3</f>
        <v>55</v>
      </c>
      <c r="G86" s="23">
        <v>2948.19</v>
      </c>
      <c r="H86" s="22">
        <v>1500</v>
      </c>
      <c r="I86" s="16">
        <f>Table51089[[#This Row],[Odobreni iznos sredstava (€)]]/Table51089[[#This Row],[Traženi iznos sredstava (€)]]*100</f>
        <v>50.878674712281089</v>
      </c>
    </row>
    <row r="87" spans="1:9" ht="31.5" x14ac:dyDescent="0.25">
      <c r="A87" s="63" t="s">
        <v>539</v>
      </c>
      <c r="B87" s="66" t="s">
        <v>160</v>
      </c>
      <c r="C87" s="15">
        <v>55</v>
      </c>
      <c r="D87" s="15">
        <v>55</v>
      </c>
      <c r="E87" s="15">
        <v>55</v>
      </c>
      <c r="F87" s="16">
        <f>(Table51089[[#This Row],[Broj bodova - Ivana Mrvaljević]]+Table51089[[#This Row],[Broj bodova - Vesna Gajević]]+Table51089[[#This Row],[Broj bodova - Veselin Piletić]])/3</f>
        <v>55</v>
      </c>
      <c r="G87" s="23">
        <v>13150</v>
      </c>
      <c r="H87" s="22">
        <v>1500</v>
      </c>
      <c r="I87" s="16">
        <f>Table51089[[#This Row],[Odobreni iznos sredstava (€)]]/Table51089[[#This Row],[Traženi iznos sredstava (€)]]*100</f>
        <v>11.406844106463879</v>
      </c>
    </row>
    <row r="88" spans="1:9" ht="63" x14ac:dyDescent="0.25">
      <c r="A88" s="61" t="s">
        <v>375</v>
      </c>
      <c r="B88" s="69" t="s">
        <v>376</v>
      </c>
      <c r="C88" s="15">
        <v>55</v>
      </c>
      <c r="D88" s="15">
        <v>55</v>
      </c>
      <c r="E88" s="15">
        <v>55</v>
      </c>
      <c r="F88" s="16">
        <f>(Table51089[[#This Row],[Broj bodova - Ivana Mrvaljević]]+Table51089[[#This Row],[Broj bodova - Vesna Gajević]]+Table51089[[#This Row],[Broj bodova - Veselin Piletić]])/3</f>
        <v>55</v>
      </c>
      <c r="G88" s="23">
        <v>8270</v>
      </c>
      <c r="H88" s="22">
        <v>1500</v>
      </c>
      <c r="I88" s="16">
        <f>Table51089[[#This Row],[Odobreni iznos sredstava (€)]]/Table51089[[#This Row],[Traženi iznos sredstava (€)]]*100</f>
        <v>18.137847642079809</v>
      </c>
    </row>
    <row r="89" spans="1:9" ht="47.25" x14ac:dyDescent="0.25">
      <c r="A89" s="61" t="s">
        <v>403</v>
      </c>
      <c r="B89" s="69" t="s">
        <v>404</v>
      </c>
      <c r="C89" s="15">
        <v>55</v>
      </c>
      <c r="D89" s="15">
        <v>55</v>
      </c>
      <c r="E89" s="15">
        <v>55</v>
      </c>
      <c r="F89" s="16">
        <f>(Table51089[[#This Row],[Broj bodova - Ivana Mrvaljević]]+Table51089[[#This Row],[Broj bodova - Vesna Gajević]]+Table51089[[#This Row],[Broj bodova - Veselin Piletić]])/3</f>
        <v>55</v>
      </c>
      <c r="G89" s="26">
        <v>6760</v>
      </c>
      <c r="H89" s="22">
        <v>1500</v>
      </c>
      <c r="I89" s="16">
        <f>Table51089[[#This Row],[Odobreni iznos sredstava (€)]]/Table51089[[#This Row],[Traženi iznos sredstava (€)]]*100</f>
        <v>22.189349112426036</v>
      </c>
    </row>
    <row r="90" spans="1:9" ht="15.75" x14ac:dyDescent="0.25">
      <c r="A90" s="63" t="s">
        <v>166</v>
      </c>
      <c r="B90" s="66" t="s">
        <v>167</v>
      </c>
      <c r="C90" s="15">
        <v>54.5</v>
      </c>
      <c r="D90" s="15">
        <v>54.5</v>
      </c>
      <c r="E90" s="15">
        <v>54.5</v>
      </c>
      <c r="F90" s="16">
        <f>(Table51089[[#This Row],[Broj bodova - Ivana Mrvaljević]]+Table51089[[#This Row],[Broj bodova - Vesna Gajević]]+Table51089[[#This Row],[Broj bodova - Veselin Piletić]])/3</f>
        <v>54.5</v>
      </c>
      <c r="G90" s="23">
        <v>9000</v>
      </c>
      <c r="H90" s="22">
        <v>1450</v>
      </c>
      <c r="I90" s="16">
        <f>Table51089[[#This Row],[Odobreni iznos sredstava (€)]]/Table51089[[#This Row],[Traženi iznos sredstava (€)]]*100</f>
        <v>16.111111111111111</v>
      </c>
    </row>
    <row r="91" spans="1:9" ht="31.5" customHeight="1" x14ac:dyDescent="0.25">
      <c r="A91" s="61" t="s">
        <v>285</v>
      </c>
      <c r="B91" s="69" t="s">
        <v>286</v>
      </c>
      <c r="C91" s="15">
        <v>53</v>
      </c>
      <c r="D91" s="15">
        <v>56</v>
      </c>
      <c r="E91" s="15">
        <v>53</v>
      </c>
      <c r="F91" s="16">
        <f>(Table51089[[#This Row],[Broj bodova - Ivana Mrvaljević]]+Table51089[[#This Row],[Broj bodova - Vesna Gajević]]+Table51089[[#This Row],[Broj bodova - Veselin Piletić]])/3</f>
        <v>54</v>
      </c>
      <c r="G91" s="21">
        <v>1430</v>
      </c>
      <c r="H91" s="22">
        <v>1430</v>
      </c>
      <c r="I91" s="16">
        <f>Table51089[[#This Row],[Odobreni iznos sredstava (€)]]/Table51089[[#This Row],[Traženi iznos sredstava (€)]]*100</f>
        <v>100</v>
      </c>
    </row>
    <row r="92" spans="1:9" ht="31.5" x14ac:dyDescent="0.25">
      <c r="A92" s="44" t="s">
        <v>338</v>
      </c>
      <c r="B92" s="48" t="s">
        <v>339</v>
      </c>
      <c r="C92" s="15">
        <v>51</v>
      </c>
      <c r="D92" s="15">
        <v>52</v>
      </c>
      <c r="E92" s="15">
        <v>57</v>
      </c>
      <c r="F92" s="16">
        <f>(Table51089[[#This Row],[Broj bodova - Ivana Mrvaljević]]+Table51089[[#This Row],[Broj bodova - Vesna Gajević]]+Table51089[[#This Row],[Broj bodova - Veselin Piletić]])/3</f>
        <v>53.333333333333336</v>
      </c>
      <c r="G92" s="23">
        <v>1300</v>
      </c>
      <c r="H92" s="22">
        <v>1300</v>
      </c>
      <c r="I92" s="16">
        <f>Table51089[[#This Row],[Odobreni iznos sredstava (€)]]/Table51089[[#This Row],[Traženi iznos sredstava (€)]]*100</f>
        <v>100</v>
      </c>
    </row>
    <row r="93" spans="1:9" ht="47.25" x14ac:dyDescent="0.25">
      <c r="A93" s="44" t="s">
        <v>446</v>
      </c>
      <c r="B93" s="48" t="s">
        <v>447</v>
      </c>
      <c r="C93" s="15">
        <v>51</v>
      </c>
      <c r="D93" s="15">
        <v>51</v>
      </c>
      <c r="E93" s="15">
        <v>56</v>
      </c>
      <c r="F93" s="16">
        <f>(Table51089[[#This Row],[Broj bodova - Ivana Mrvaljević]]+Table51089[[#This Row],[Broj bodova - Vesna Gajević]]+Table51089[[#This Row],[Broj bodova - Veselin Piletić]])/3</f>
        <v>52.666666666666664</v>
      </c>
      <c r="G93" s="23">
        <v>5385</v>
      </c>
      <c r="H93" s="22">
        <v>1249</v>
      </c>
      <c r="I93" s="16">
        <f>Table51089[[#This Row],[Odobreni iznos sredstava (€)]]/Table51089[[#This Row],[Traženi iznos sredstava (€)]]*100</f>
        <v>23.194057567316619</v>
      </c>
    </row>
    <row r="94" spans="1:9" ht="94.5" x14ac:dyDescent="0.25">
      <c r="A94" s="44" t="s">
        <v>395</v>
      </c>
      <c r="B94" s="48" t="s">
        <v>396</v>
      </c>
      <c r="C94" s="79">
        <v>46</v>
      </c>
      <c r="D94" s="79">
        <v>46</v>
      </c>
      <c r="E94" s="79">
        <v>45</v>
      </c>
      <c r="F94" s="80">
        <f>(Table51089[[#This Row],[Broj bodova - Ivana Mrvaljević]]+Table51089[[#This Row],[Broj bodova - Vesna Gajević]]+Table51089[[#This Row],[Broj bodova - Veselin Piletić]])/3</f>
        <v>45.666666666666664</v>
      </c>
      <c r="G94" s="26">
        <v>4884</v>
      </c>
      <c r="H94" s="81">
        <v>0</v>
      </c>
      <c r="I94" s="80">
        <f>Table51089[[#This Row],[Odobreni iznos sredstava (€)]]/Table51089[[#This Row],[Traženi iznos sredstava (€)]]*100</f>
        <v>0</v>
      </c>
    </row>
    <row r="95" spans="1:9" ht="31.5" x14ac:dyDescent="0.25">
      <c r="A95" s="34" t="s">
        <v>442</v>
      </c>
      <c r="B95" s="35" t="s">
        <v>443</v>
      </c>
      <c r="C95" s="15">
        <v>46</v>
      </c>
      <c r="D95" s="15">
        <v>49</v>
      </c>
      <c r="E95" s="15">
        <v>50</v>
      </c>
      <c r="F95" s="16">
        <f>(Table51089[[#This Row],[Broj bodova - Ivana Mrvaljević]]+Table51089[[#This Row],[Broj bodova - Vesna Gajević]]+Table51089[[#This Row],[Broj bodova - Veselin Piletić]])/3</f>
        <v>48.333333333333336</v>
      </c>
      <c r="G95" s="26">
        <v>5000</v>
      </c>
      <c r="H95" s="22">
        <v>0</v>
      </c>
      <c r="I95" s="16">
        <f>Table51089[[#This Row],[Odobreni iznos sredstava (€)]]/Table51089[[#This Row],[Traženi iznos sredstava (€)]]*100</f>
        <v>0</v>
      </c>
    </row>
    <row r="96" spans="1:9" ht="47.25" x14ac:dyDescent="0.25">
      <c r="A96" s="70" t="s">
        <v>493</v>
      </c>
      <c r="B96" s="64" t="s">
        <v>494</v>
      </c>
      <c r="C96" s="15">
        <v>48</v>
      </c>
      <c r="D96" s="15">
        <v>47</v>
      </c>
      <c r="E96" s="15">
        <v>48</v>
      </c>
      <c r="F96" s="16">
        <f>(Table51089[[#This Row],[Broj bodova - Ivana Mrvaljević]]+Table51089[[#This Row],[Broj bodova - Vesna Gajević]]+Table51089[[#This Row],[Broj bodova - Veselin Piletić]])/3</f>
        <v>47.666666666666664</v>
      </c>
      <c r="G96" s="23">
        <v>14650</v>
      </c>
      <c r="H96" s="22">
        <v>0</v>
      </c>
      <c r="I96" s="16">
        <f>Table51089[[#This Row],[Odobreni iznos sredstava (€)]]/Table51089[[#This Row],[Traženi iznos sredstava (€)]]*100</f>
        <v>0</v>
      </c>
    </row>
    <row r="97" spans="1:9" ht="31.5" x14ac:dyDescent="0.25">
      <c r="A97" s="65" t="s">
        <v>178</v>
      </c>
      <c r="B97" s="71" t="s">
        <v>179</v>
      </c>
      <c r="C97" s="15">
        <v>42</v>
      </c>
      <c r="D97" s="15">
        <v>42</v>
      </c>
      <c r="E97" s="15">
        <v>41</v>
      </c>
      <c r="F97" s="16">
        <f>(Table51089[[#This Row],[Broj bodova - Ivana Mrvaljević]]+Table51089[[#This Row],[Broj bodova - Vesna Gajević]]+Table51089[[#This Row],[Broj bodova - Veselin Piletić]])/3</f>
        <v>41.666666666666664</v>
      </c>
      <c r="G97" s="23">
        <v>7500</v>
      </c>
      <c r="H97" s="22">
        <v>0</v>
      </c>
      <c r="I97" s="16">
        <f>Table51089[[#This Row],[Odobreni iznos sredstava (€)]]/Table51089[[#This Row],[Traženi iznos sredstava (€)]]*100</f>
        <v>0</v>
      </c>
    </row>
    <row r="98" spans="1:9" ht="31.5" x14ac:dyDescent="0.25">
      <c r="A98" s="70" t="s">
        <v>156</v>
      </c>
      <c r="B98" s="72" t="s">
        <v>157</v>
      </c>
      <c r="C98" s="15">
        <v>48.5</v>
      </c>
      <c r="D98" s="15">
        <v>48.5</v>
      </c>
      <c r="E98" s="15">
        <v>48.5</v>
      </c>
      <c r="F98" s="16">
        <f>(Table51089[[#This Row],[Broj bodova - Ivana Mrvaljević]]+Table51089[[#This Row],[Broj bodova - Vesna Gajević]]+Table51089[[#This Row],[Broj bodova - Veselin Piletić]])/3</f>
        <v>48.5</v>
      </c>
      <c r="G98" s="23">
        <v>11400</v>
      </c>
      <c r="H98" s="22">
        <v>0</v>
      </c>
      <c r="I98" s="16">
        <f>Table51089[[#This Row],[Odobreni iznos sredstava (€)]]/Table51089[[#This Row],[Traženi iznos sredstava (€)]]*100</f>
        <v>0</v>
      </c>
    </row>
    <row r="99" spans="1:9" ht="31.5" x14ac:dyDescent="0.25">
      <c r="A99" s="70" t="s">
        <v>523</v>
      </c>
      <c r="B99" s="72" t="s">
        <v>161</v>
      </c>
      <c r="C99" s="15">
        <v>44</v>
      </c>
      <c r="D99" s="15">
        <v>44</v>
      </c>
      <c r="E99" s="15">
        <v>44</v>
      </c>
      <c r="F99" s="16">
        <f>(Table51089[[#This Row],[Broj bodova - Ivana Mrvaljević]]+Table51089[[#This Row],[Broj bodova - Vesna Gajević]]+Table51089[[#This Row],[Broj bodova - Veselin Piletić]])/3</f>
        <v>44</v>
      </c>
      <c r="G99" s="23">
        <v>3500</v>
      </c>
      <c r="H99" s="22">
        <v>0</v>
      </c>
      <c r="I99" s="16">
        <f>Table51089[[#This Row],[Odobreni iznos sredstava (€)]]/Table51089[[#This Row],[Traženi iznos sredstava (€)]]*100</f>
        <v>0</v>
      </c>
    </row>
    <row r="100" spans="1:9" ht="31.5" x14ac:dyDescent="0.25">
      <c r="A100" s="38" t="s">
        <v>168</v>
      </c>
      <c r="B100" s="39" t="s">
        <v>169</v>
      </c>
      <c r="C100" s="15">
        <v>48</v>
      </c>
      <c r="D100" s="15">
        <v>48</v>
      </c>
      <c r="E100" s="15">
        <v>48</v>
      </c>
      <c r="F100" s="16">
        <f>(Table51089[[#This Row],[Broj bodova - Ivana Mrvaljević]]+Table51089[[#This Row],[Broj bodova - Vesna Gajević]]+Table51089[[#This Row],[Broj bodova - Veselin Piletić]])/3</f>
        <v>48</v>
      </c>
      <c r="G100" s="23">
        <v>14947</v>
      </c>
      <c r="H100" s="22">
        <v>0</v>
      </c>
      <c r="I100" s="16">
        <f>Table51089[[#This Row],[Odobreni iznos sredstava (€)]]/Table51089[[#This Row],[Traženi iznos sredstava (€)]]*100</f>
        <v>0</v>
      </c>
    </row>
    <row r="101" spans="1:9" ht="87.75" customHeight="1" x14ac:dyDescent="0.25">
      <c r="A101" s="65" t="s">
        <v>189</v>
      </c>
      <c r="B101" s="71" t="s">
        <v>190</v>
      </c>
      <c r="C101" s="15">
        <v>48</v>
      </c>
      <c r="D101" s="15">
        <v>48</v>
      </c>
      <c r="E101" s="15">
        <v>48</v>
      </c>
      <c r="F101" s="16">
        <f>(Table51089[[#This Row],[Broj bodova - Ivana Mrvaljević]]+Table51089[[#This Row],[Broj bodova - Vesna Gajević]]+Table51089[[#This Row],[Broj bodova - Veselin Piletić]])/3</f>
        <v>48</v>
      </c>
      <c r="G101" s="23">
        <v>3930</v>
      </c>
      <c r="H101" s="22">
        <v>0</v>
      </c>
      <c r="I101" s="16">
        <f>Table51089[[#This Row],[Odobreni iznos sredstava (€)]]/Table51089[[#This Row],[Traženi iznos sredstava (€)]]*100</f>
        <v>0</v>
      </c>
    </row>
    <row r="102" spans="1:9" ht="15.75" x14ac:dyDescent="0.25">
      <c r="A102" s="70" t="s">
        <v>205</v>
      </c>
      <c r="B102" s="72" t="s">
        <v>206</v>
      </c>
      <c r="C102" s="15">
        <v>43</v>
      </c>
      <c r="D102" s="15">
        <v>43</v>
      </c>
      <c r="E102" s="15">
        <v>43</v>
      </c>
      <c r="F102" s="16">
        <f>(Table51089[[#This Row],[Broj bodova - Ivana Mrvaljević]]+Table51089[[#This Row],[Broj bodova - Vesna Gajević]]+Table51089[[#This Row],[Broj bodova - Veselin Piletić]])/3</f>
        <v>43</v>
      </c>
      <c r="G102" s="26">
        <v>5410</v>
      </c>
      <c r="H102" s="22">
        <v>0</v>
      </c>
      <c r="I102" s="16">
        <f>Table51089[[#This Row],[Odobreni iznos sredstava (€)]]/Table51089[[#This Row],[Traženi iznos sredstava (€)]]*100</f>
        <v>0</v>
      </c>
    </row>
    <row r="103" spans="1:9" ht="31.5" x14ac:dyDescent="0.25">
      <c r="A103" s="70" t="s">
        <v>213</v>
      </c>
      <c r="B103" s="72" t="s">
        <v>214</v>
      </c>
      <c r="C103" s="15">
        <v>45</v>
      </c>
      <c r="D103" s="15">
        <v>45</v>
      </c>
      <c r="E103" s="15">
        <v>45</v>
      </c>
      <c r="F103" s="16">
        <f>(Table51089[[#This Row],[Broj bodova - Ivana Mrvaljević]]+Table51089[[#This Row],[Broj bodova - Vesna Gajević]]+Table51089[[#This Row],[Broj bodova - Veselin Piletić]])/3</f>
        <v>45</v>
      </c>
      <c r="G103" s="21">
        <v>7000</v>
      </c>
      <c r="H103" s="22">
        <v>0</v>
      </c>
      <c r="I103" s="16">
        <f>Table51089[[#This Row],[Odobreni iznos sredstava (€)]]/Table51089[[#This Row],[Traženi iznos sredstava (€)]]*100</f>
        <v>0</v>
      </c>
    </row>
    <row r="104" spans="1:9" ht="47.25" x14ac:dyDescent="0.25">
      <c r="A104" s="38" t="s">
        <v>225</v>
      </c>
      <c r="B104" s="39" t="s">
        <v>226</v>
      </c>
      <c r="C104" s="15">
        <v>48.5</v>
      </c>
      <c r="D104" s="15">
        <v>48.5</v>
      </c>
      <c r="E104" s="15">
        <v>48.5</v>
      </c>
      <c r="F104" s="16">
        <f>(Table51089[[#This Row],[Broj bodova - Ivana Mrvaljević]]+Table51089[[#This Row],[Broj bodova - Vesna Gajević]]+Table51089[[#This Row],[Broj bodova - Veselin Piletić]])/3</f>
        <v>48.5</v>
      </c>
      <c r="G104" s="21">
        <v>8350</v>
      </c>
      <c r="H104" s="22">
        <v>0</v>
      </c>
      <c r="I104" s="16">
        <f>Table51089[[#This Row],[Odobreni iznos sredstava (€)]]/Table51089[[#This Row],[Traženi iznos sredstava (€)]]*100</f>
        <v>0</v>
      </c>
    </row>
    <row r="105" spans="1:9" ht="78.75" x14ac:dyDescent="0.25">
      <c r="A105" s="34" t="s">
        <v>243</v>
      </c>
      <c r="B105" s="42" t="s">
        <v>244</v>
      </c>
      <c r="C105" s="15">
        <v>46</v>
      </c>
      <c r="D105" s="15">
        <v>46</v>
      </c>
      <c r="E105" s="15">
        <v>46</v>
      </c>
      <c r="F105" s="16">
        <f>(Table51089[[#This Row],[Broj bodova - Ivana Mrvaljević]]+Table51089[[#This Row],[Broj bodova - Vesna Gajević]]+Table51089[[#This Row],[Broj bodova - Veselin Piletić]])/3</f>
        <v>46</v>
      </c>
      <c r="G105" s="21">
        <v>7300</v>
      </c>
      <c r="H105" s="22">
        <v>0</v>
      </c>
      <c r="I105" s="16">
        <f>Table51089[[#This Row],[Odobreni iznos sredstava (€)]]/Table51089[[#This Row],[Traženi iznos sredstava (€)]]*100</f>
        <v>0</v>
      </c>
    </row>
    <row r="106" spans="1:9" ht="31.5" x14ac:dyDescent="0.25">
      <c r="A106" s="34" t="s">
        <v>249</v>
      </c>
      <c r="B106" s="42" t="s">
        <v>534</v>
      </c>
      <c r="C106" s="15">
        <v>41</v>
      </c>
      <c r="D106" s="15">
        <v>41</v>
      </c>
      <c r="E106" s="15">
        <v>41</v>
      </c>
      <c r="F106" s="16">
        <f>(Table51089[[#This Row],[Broj bodova - Ivana Mrvaljević]]+Table51089[[#This Row],[Broj bodova - Vesna Gajević]]+Table51089[[#This Row],[Broj bodova - Veselin Piletić]])/3</f>
        <v>41</v>
      </c>
      <c r="G106" s="21">
        <v>2500</v>
      </c>
      <c r="H106" s="22">
        <v>0</v>
      </c>
      <c r="I106" s="16">
        <f>Table51089[[#This Row],[Odobreni iznos sredstava (€)]]/Table51089[[#This Row],[Traženi iznos sredstava (€)]]*100</f>
        <v>0</v>
      </c>
    </row>
    <row r="107" spans="1:9" ht="31.5" x14ac:dyDescent="0.25">
      <c r="A107" s="70" t="s">
        <v>254</v>
      </c>
      <c r="B107" s="72" t="s">
        <v>255</v>
      </c>
      <c r="C107" s="15">
        <v>46</v>
      </c>
      <c r="D107" s="15">
        <v>45</v>
      </c>
      <c r="E107" s="15">
        <v>46</v>
      </c>
      <c r="F107" s="16">
        <f>(Table51089[[#This Row],[Broj bodova - Ivana Mrvaljević]]+Table51089[[#This Row],[Broj bodova - Vesna Gajević]]+Table51089[[#This Row],[Broj bodova - Veselin Piletić]])/3</f>
        <v>45.666666666666664</v>
      </c>
      <c r="G107" s="21">
        <v>4000</v>
      </c>
      <c r="H107" s="22">
        <v>0</v>
      </c>
      <c r="I107" s="16">
        <f>Table51089[[#This Row],[Odobreni iznos sredstava (€)]]/Table51089[[#This Row],[Traženi iznos sredstava (€)]]*100</f>
        <v>0</v>
      </c>
    </row>
    <row r="108" spans="1:9" ht="47.25" x14ac:dyDescent="0.25">
      <c r="A108" s="70" t="s">
        <v>294</v>
      </c>
      <c r="B108" s="64" t="s">
        <v>295</v>
      </c>
      <c r="C108" s="15">
        <v>37</v>
      </c>
      <c r="D108" s="15">
        <v>37</v>
      </c>
      <c r="E108" s="15">
        <v>37</v>
      </c>
      <c r="F108" s="16">
        <f>(Table51089[[#This Row],[Broj bodova - Ivana Mrvaljević]]+Table51089[[#This Row],[Broj bodova - Vesna Gajević]]+Table51089[[#This Row],[Broj bodova - Veselin Piletić]])/3</f>
        <v>37</v>
      </c>
      <c r="G108" s="23">
        <v>11700</v>
      </c>
      <c r="H108" s="22">
        <v>0</v>
      </c>
      <c r="I108" s="16">
        <f>Table51089[[#This Row],[Odobreni iznos sredstava (€)]]/Table51089[[#This Row],[Traženi iznos sredstava (€)]]*100</f>
        <v>0</v>
      </c>
    </row>
    <row r="109" spans="1:9" ht="47.25" x14ac:dyDescent="0.25">
      <c r="A109" s="34" t="s">
        <v>310</v>
      </c>
      <c r="B109" s="35" t="s">
        <v>311</v>
      </c>
      <c r="C109" s="74">
        <v>46.5</v>
      </c>
      <c r="D109" s="74">
        <v>46.5</v>
      </c>
      <c r="E109" s="74">
        <v>46.5</v>
      </c>
      <c r="F109" s="75">
        <f>(Table51089[[#This Row],[Broj bodova - Ivana Mrvaljević]]+Table51089[[#This Row],[Broj bodova - Vesna Gajević]]+Table51089[[#This Row],[Broj bodova - Veselin Piletić]])/3</f>
        <v>46.5</v>
      </c>
      <c r="G109" s="26">
        <v>14475</v>
      </c>
      <c r="H109" s="76">
        <v>0</v>
      </c>
      <c r="I109" s="75">
        <f>Table51089[[#This Row],[Odobreni iznos sredstava (€)]]/Table51089[[#This Row],[Traženi iznos sredstava (€)]]*100</f>
        <v>0</v>
      </c>
    </row>
    <row r="110" spans="1:9" ht="47.25" x14ac:dyDescent="0.25">
      <c r="A110" s="65" t="s">
        <v>344</v>
      </c>
      <c r="B110" s="73" t="s">
        <v>345</v>
      </c>
      <c r="C110" s="15">
        <v>48.5</v>
      </c>
      <c r="D110" s="15">
        <v>48</v>
      </c>
      <c r="E110" s="15">
        <v>48</v>
      </c>
      <c r="F110" s="16">
        <f>(Table51089[[#This Row],[Broj bodova - Ivana Mrvaljević]]+Table51089[[#This Row],[Broj bodova - Vesna Gajević]]+Table51089[[#This Row],[Broj bodova - Veselin Piletić]])/3</f>
        <v>48.166666666666664</v>
      </c>
      <c r="G110" s="23">
        <v>13195</v>
      </c>
      <c r="H110" s="22">
        <v>0</v>
      </c>
      <c r="I110" s="16">
        <f>Table51089[[#This Row],[Odobreni iznos sredstava (€)]]/Table51089[[#This Row],[Traženi iznos sredstava (€)]]*100</f>
        <v>0</v>
      </c>
    </row>
    <row r="111" spans="1:9" ht="37.5" customHeight="1" x14ac:dyDescent="0.25">
      <c r="A111" s="70" t="s">
        <v>360</v>
      </c>
      <c r="B111" s="64" t="s">
        <v>361</v>
      </c>
      <c r="C111" s="15">
        <v>44.5</v>
      </c>
      <c r="D111" s="15">
        <v>44</v>
      </c>
      <c r="E111" s="15">
        <v>44</v>
      </c>
      <c r="F111" s="16">
        <f>(Table51089[[#This Row],[Broj bodova - Ivana Mrvaljević]]+Table51089[[#This Row],[Broj bodova - Vesna Gajević]]+Table51089[[#This Row],[Broj bodova - Veselin Piletić]])/3</f>
        <v>44.166666666666664</v>
      </c>
      <c r="G111" s="23">
        <v>5000</v>
      </c>
      <c r="H111" s="22">
        <v>0</v>
      </c>
      <c r="I111" s="16">
        <f>Table51089[[#This Row],[Odobreni iznos sredstava (€)]]/Table51089[[#This Row],[Traženi iznos sredstava (€)]]*100</f>
        <v>0</v>
      </c>
    </row>
    <row r="112" spans="1:9" ht="48" customHeight="1" x14ac:dyDescent="0.25">
      <c r="A112" s="65" t="s">
        <v>366</v>
      </c>
      <c r="B112" s="35" t="s">
        <v>181</v>
      </c>
      <c r="C112" s="15">
        <v>46</v>
      </c>
      <c r="D112" s="15">
        <v>45</v>
      </c>
      <c r="E112" s="15">
        <v>46</v>
      </c>
      <c r="F112" s="16">
        <f>(Table51089[[#This Row],[Broj bodova - Ivana Mrvaljević]]+Table51089[[#This Row],[Broj bodova - Vesna Gajević]]+Table51089[[#This Row],[Broj bodova - Veselin Piletić]])/3</f>
        <v>45.666666666666664</v>
      </c>
      <c r="G112" s="23">
        <v>10240</v>
      </c>
      <c r="H112" s="22">
        <v>0</v>
      </c>
      <c r="I112" s="16">
        <f>Table51089[[#This Row],[Odobreni iznos sredstava (€)]]/Table51089[[#This Row],[Traženi iznos sredstava (€)]]*100</f>
        <v>0</v>
      </c>
    </row>
    <row r="113" spans="1:9" ht="63" x14ac:dyDescent="0.25">
      <c r="A113" s="70" t="s">
        <v>383</v>
      </c>
      <c r="B113" s="64" t="s">
        <v>384</v>
      </c>
      <c r="C113" s="15">
        <v>36</v>
      </c>
      <c r="D113" s="15">
        <v>36</v>
      </c>
      <c r="E113" s="15">
        <v>36</v>
      </c>
      <c r="F113" s="16">
        <f>(Table51089[[#This Row],[Broj bodova - Ivana Mrvaljević]]+Table51089[[#This Row],[Broj bodova - Vesna Gajević]]+Table51089[[#This Row],[Broj bodova - Veselin Piletić]])/3</f>
        <v>36</v>
      </c>
      <c r="G113" s="26">
        <v>8640</v>
      </c>
      <c r="H113" s="22">
        <v>0</v>
      </c>
      <c r="I113" s="16">
        <f>Table51089[[#This Row],[Odobreni iznos sredstava (€)]]/Table51089[[#This Row],[Traženi iznos sredstava (€)]]*100</f>
        <v>0</v>
      </c>
    </row>
    <row r="114" spans="1:9" ht="47.25" x14ac:dyDescent="0.25">
      <c r="A114" s="70" t="s">
        <v>413</v>
      </c>
      <c r="B114" s="64" t="s">
        <v>414</v>
      </c>
      <c r="C114" s="15">
        <v>46</v>
      </c>
      <c r="D114" s="15">
        <v>46</v>
      </c>
      <c r="E114" s="15">
        <v>46</v>
      </c>
      <c r="F114" s="16">
        <f>(Table51089[[#This Row],[Broj bodova - Ivana Mrvaljević]]+Table51089[[#This Row],[Broj bodova - Vesna Gajević]]+Table51089[[#This Row],[Broj bodova - Veselin Piletić]])/3</f>
        <v>46</v>
      </c>
      <c r="G114" s="26">
        <v>3852</v>
      </c>
      <c r="H114" s="22">
        <v>0</v>
      </c>
      <c r="I114" s="16">
        <f>Table51089[[#This Row],[Odobreni iznos sredstava (€)]]/Table51089[[#This Row],[Traženi iznos sredstava (€)]]*100</f>
        <v>0</v>
      </c>
    </row>
    <row r="115" spans="1:9" ht="78.75" x14ac:dyDescent="0.25">
      <c r="A115" s="65" t="s">
        <v>417</v>
      </c>
      <c r="B115" s="73" t="s">
        <v>418</v>
      </c>
      <c r="C115" s="15">
        <v>46</v>
      </c>
      <c r="D115" s="15">
        <v>46.5</v>
      </c>
      <c r="E115" s="15">
        <v>46.5</v>
      </c>
      <c r="F115" s="16">
        <f>(Table51089[[#This Row],[Broj bodova - Ivana Mrvaljević]]+Table51089[[#This Row],[Broj bodova - Vesna Gajević]]+Table51089[[#This Row],[Broj bodova - Veselin Piletić]])/3</f>
        <v>46.333333333333336</v>
      </c>
      <c r="G115" s="26">
        <v>4950</v>
      </c>
      <c r="H115" s="22">
        <v>0</v>
      </c>
      <c r="I115" s="16">
        <f>Table51089[[#This Row],[Odobreni iznos sredstava (€)]]/Table51089[[#This Row],[Traženi iznos sredstava (€)]]*100</f>
        <v>0</v>
      </c>
    </row>
    <row r="116" spans="1:9" ht="47.25" x14ac:dyDescent="0.25">
      <c r="A116" s="65" t="s">
        <v>421</v>
      </c>
      <c r="B116" s="73" t="s">
        <v>423</v>
      </c>
      <c r="C116" s="15">
        <v>39</v>
      </c>
      <c r="D116" s="15">
        <v>39</v>
      </c>
      <c r="E116" s="15">
        <v>39</v>
      </c>
      <c r="F116" s="16">
        <f>(Table51089[[#This Row],[Broj bodova - Ivana Mrvaljević]]+Table51089[[#This Row],[Broj bodova - Vesna Gajević]]+Table51089[[#This Row],[Broj bodova - Veselin Piletić]])/3</f>
        <v>39</v>
      </c>
      <c r="G116" s="23">
        <v>8000</v>
      </c>
      <c r="H116" s="22">
        <v>0</v>
      </c>
      <c r="I116" s="16">
        <f>Table51089[[#This Row],[Odobreni iznos sredstava (€)]]/Table51089[[#This Row],[Traženi iznos sredstava (€)]]*100</f>
        <v>0</v>
      </c>
    </row>
    <row r="117" spans="1:9" ht="31.5" x14ac:dyDescent="0.25">
      <c r="A117" s="70" t="s">
        <v>438</v>
      </c>
      <c r="B117" s="64" t="s">
        <v>439</v>
      </c>
      <c r="C117" s="15">
        <v>41</v>
      </c>
      <c r="D117" s="15">
        <v>42</v>
      </c>
      <c r="E117" s="15">
        <v>41</v>
      </c>
      <c r="F117" s="16">
        <f>(Table51089[[#This Row],[Broj bodova - Ivana Mrvaljević]]+Table51089[[#This Row],[Broj bodova - Vesna Gajević]]+Table51089[[#This Row],[Broj bodova - Veselin Piletić]])/3</f>
        <v>41.333333333333336</v>
      </c>
      <c r="G117" s="21">
        <v>12880</v>
      </c>
      <c r="H117" s="22">
        <v>0</v>
      </c>
      <c r="I117" s="16">
        <f>Table51089[[#This Row],[Odobreni iznos sredstava (€)]]/Table51089[[#This Row],[Traženi iznos sredstava (€)]]*100</f>
        <v>0</v>
      </c>
    </row>
    <row r="118" spans="1:9" ht="15.75" x14ac:dyDescent="0.25">
      <c r="A118" s="70" t="s">
        <v>455</v>
      </c>
      <c r="B118" s="64" t="s">
        <v>456</v>
      </c>
      <c r="C118" s="15">
        <v>48</v>
      </c>
      <c r="D118" s="15">
        <v>48</v>
      </c>
      <c r="E118" s="15">
        <v>47</v>
      </c>
      <c r="F118" s="16">
        <f>(Table51089[[#This Row],[Broj bodova - Ivana Mrvaljević]]+Table51089[[#This Row],[Broj bodova - Vesna Gajević]]+Table51089[[#This Row],[Broj bodova - Veselin Piletić]])/3</f>
        <v>47.666666666666664</v>
      </c>
      <c r="G118" s="23">
        <v>9600</v>
      </c>
      <c r="H118" s="22">
        <v>0</v>
      </c>
      <c r="I118" s="16">
        <f>Table51089[[#This Row],[Odobreni iznos sredstava (€)]]/Table51089[[#This Row],[Traženi iznos sredstava (€)]]*100</f>
        <v>0</v>
      </c>
    </row>
    <row r="119" spans="1:9" ht="31.5" x14ac:dyDescent="0.25">
      <c r="A119" s="65" t="s">
        <v>465</v>
      </c>
      <c r="B119" s="73" t="s">
        <v>466</v>
      </c>
      <c r="C119" s="15">
        <v>42</v>
      </c>
      <c r="D119" s="15">
        <v>42</v>
      </c>
      <c r="E119" s="15">
        <v>42</v>
      </c>
      <c r="F119" s="16">
        <f>(Table51089[[#This Row],[Broj bodova - Ivana Mrvaljević]]+Table51089[[#This Row],[Broj bodova - Vesna Gajević]]+Table51089[[#This Row],[Broj bodova - Veselin Piletić]])/3</f>
        <v>42</v>
      </c>
      <c r="G119" s="23">
        <v>4710</v>
      </c>
      <c r="H119" s="22">
        <v>0</v>
      </c>
      <c r="I119" s="16">
        <f>Table51089[[#This Row],[Odobreni iznos sredstava (€)]]/Table51089[[#This Row],[Traženi iznos sredstava (€)]]*100</f>
        <v>0</v>
      </c>
    </row>
    <row r="120" spans="1:9" ht="31.5" x14ac:dyDescent="0.25">
      <c r="A120" s="38" t="s">
        <v>485</v>
      </c>
      <c r="B120" s="40" t="s">
        <v>486</v>
      </c>
      <c r="C120" s="15">
        <v>43</v>
      </c>
      <c r="D120" s="15">
        <v>42</v>
      </c>
      <c r="E120" s="15">
        <v>43</v>
      </c>
      <c r="F120" s="16">
        <f>(Table51089[[#This Row],[Broj bodova - Ivana Mrvaljević]]+Table51089[[#This Row],[Broj bodova - Vesna Gajević]]+Table51089[[#This Row],[Broj bodova - Veselin Piletić]])/3</f>
        <v>42.666666666666664</v>
      </c>
      <c r="G120" s="21">
        <v>8400</v>
      </c>
      <c r="H120" s="22">
        <v>0</v>
      </c>
      <c r="I120" s="16">
        <f>Table51089[[#This Row],[Odobreni iznos sredstava (€)]]/Table51089[[#This Row],[Traženi iznos sredstava (€)]]*100</f>
        <v>0</v>
      </c>
    </row>
    <row r="121" spans="1:9" ht="47.25" x14ac:dyDescent="0.25">
      <c r="A121" s="70" t="s">
        <v>487</v>
      </c>
      <c r="B121" s="64" t="s">
        <v>488</v>
      </c>
      <c r="C121" s="15">
        <v>46</v>
      </c>
      <c r="D121" s="15">
        <v>46</v>
      </c>
      <c r="E121" s="15">
        <v>46</v>
      </c>
      <c r="F121" s="16">
        <f>(Table51089[[#This Row],[Broj bodova - Ivana Mrvaljević]]+Table51089[[#This Row],[Broj bodova - Vesna Gajević]]+Table51089[[#This Row],[Broj bodova - Veselin Piletić]])/3</f>
        <v>46</v>
      </c>
      <c r="G121" s="21">
        <v>15000</v>
      </c>
      <c r="H121" s="22">
        <v>0</v>
      </c>
      <c r="I121" s="16">
        <f>Table51089[[#This Row],[Odobreni iznos sredstava (€)]]/Table51089[[#This Row],[Traženi iznos sredstava (€)]]*100</f>
        <v>0</v>
      </c>
    </row>
    <row r="122" spans="1:9" ht="47.25" x14ac:dyDescent="0.25">
      <c r="A122" s="65" t="s">
        <v>497</v>
      </c>
      <c r="B122" s="73" t="s">
        <v>498</v>
      </c>
      <c r="C122" s="15">
        <v>48</v>
      </c>
      <c r="D122" s="15">
        <v>48</v>
      </c>
      <c r="E122" s="15">
        <v>48</v>
      </c>
      <c r="F122" s="16">
        <f>(Table51089[[#This Row],[Broj bodova - Ivana Mrvaljević]]+Table51089[[#This Row],[Broj bodova - Vesna Gajević]]+Table51089[[#This Row],[Broj bodova - Veselin Piletić]])/3</f>
        <v>48</v>
      </c>
      <c r="G122" s="23">
        <v>5500</v>
      </c>
      <c r="H122" s="22">
        <v>0</v>
      </c>
      <c r="I122" s="16">
        <f>Table51089[[#This Row],[Odobreni iznos sredstava (€)]]/Table51089[[#This Row],[Traženi iznos sredstava (€)]]*100</f>
        <v>0</v>
      </c>
    </row>
    <row r="123" spans="1:9" ht="30" customHeight="1" x14ac:dyDescent="0.25">
      <c r="A123" s="65" t="s">
        <v>499</v>
      </c>
      <c r="B123" s="73" t="s">
        <v>500</v>
      </c>
      <c r="C123" s="15">
        <v>50</v>
      </c>
      <c r="D123" s="15">
        <v>47</v>
      </c>
      <c r="E123" s="15">
        <v>49</v>
      </c>
      <c r="F123" s="16">
        <f>(Table51089[[#This Row],[Broj bodova - Ivana Mrvaljević]]+Table51089[[#This Row],[Broj bodova - Vesna Gajević]]+Table51089[[#This Row],[Broj bodova - Veselin Piletić]])/3</f>
        <v>48.666666666666664</v>
      </c>
      <c r="G123" s="23">
        <v>5648</v>
      </c>
      <c r="H123" s="22">
        <v>0</v>
      </c>
      <c r="I123" s="16">
        <f>Table51089[[#This Row],[Odobreni iznos sredstava (€)]]/Table51089[[#This Row],[Traženi iznos sredstava (€)]]*100</f>
        <v>0</v>
      </c>
    </row>
    <row r="124" spans="1:9" ht="40.5" customHeight="1" x14ac:dyDescent="0.25">
      <c r="A124" s="65" t="s">
        <v>501</v>
      </c>
      <c r="B124" s="73" t="s">
        <v>502</v>
      </c>
      <c r="C124" s="15">
        <v>48</v>
      </c>
      <c r="D124" s="15">
        <v>48</v>
      </c>
      <c r="E124" s="15">
        <v>50</v>
      </c>
      <c r="F124" s="16">
        <f>(Table51089[[#This Row],[Broj bodova - Ivana Mrvaljević]]+Table51089[[#This Row],[Broj bodova - Vesna Gajević]]+Table51089[[#This Row],[Broj bodova - Veselin Piletić]])/3</f>
        <v>48.666666666666664</v>
      </c>
      <c r="G124" s="23">
        <v>13080</v>
      </c>
      <c r="H124" s="22">
        <v>0</v>
      </c>
      <c r="I124" s="16">
        <f>Table51089[[#This Row],[Odobreni iznos sredstava (€)]]/Table51089[[#This Row],[Traženi iznos sredstava (€)]]*100</f>
        <v>0</v>
      </c>
    </row>
    <row r="125" spans="1:9" ht="31.5" x14ac:dyDescent="0.25">
      <c r="A125" s="65" t="s">
        <v>511</v>
      </c>
      <c r="B125" s="73" t="s">
        <v>512</v>
      </c>
      <c r="C125" s="15">
        <v>47</v>
      </c>
      <c r="D125" s="15">
        <v>47</v>
      </c>
      <c r="E125" s="15">
        <v>47</v>
      </c>
      <c r="F125" s="16">
        <f>(Table51089[[#This Row],[Broj bodova - Ivana Mrvaljević]]+Table51089[[#This Row],[Broj bodova - Vesna Gajević]]+Table51089[[#This Row],[Broj bodova - Veselin Piletić]])/3</f>
        <v>47</v>
      </c>
      <c r="G125" s="23">
        <v>10200</v>
      </c>
      <c r="H125" s="22">
        <v>0</v>
      </c>
      <c r="I125" s="16">
        <f>Table51089[[#This Row],[Odobreni iznos sredstava (€)]]/Table51089[[#This Row],[Traženi iznos sredstava (€)]]*100</f>
        <v>0</v>
      </c>
    </row>
    <row r="126" spans="1:9" ht="63" customHeight="1" x14ac:dyDescent="0.25">
      <c r="A126" s="65" t="s">
        <v>515</v>
      </c>
      <c r="B126" s="73" t="s">
        <v>516</v>
      </c>
      <c r="C126" s="15">
        <v>49</v>
      </c>
      <c r="D126" s="15">
        <v>49</v>
      </c>
      <c r="E126" s="15">
        <v>49</v>
      </c>
      <c r="F126" s="16">
        <f>(Table51089[[#This Row],[Broj bodova - Ivana Mrvaljević]]+Table51089[[#This Row],[Broj bodova - Vesna Gajević]]+Table51089[[#This Row],[Broj bodova - Veselin Piletić]])/3</f>
        <v>49</v>
      </c>
      <c r="G126" s="29">
        <v>7000</v>
      </c>
      <c r="H126" s="22">
        <v>0</v>
      </c>
      <c r="I126" s="16">
        <f>Table51089[[#This Row],[Odobreni iznos sredstava (€)]]/Table51089[[#This Row],[Traženi iznos sredstava (€)]]*100</f>
        <v>0</v>
      </c>
    </row>
    <row r="127" spans="1:9" ht="49.5" customHeight="1" x14ac:dyDescent="0.25">
      <c r="A127" s="65" t="s">
        <v>180</v>
      </c>
      <c r="B127" s="42" t="s">
        <v>181</v>
      </c>
      <c r="C127" s="15">
        <v>46</v>
      </c>
      <c r="D127" s="15">
        <v>46</v>
      </c>
      <c r="E127" s="15">
        <v>47</v>
      </c>
      <c r="F127" s="16">
        <f>(Table51089[[#This Row],[Broj bodova - Ivana Mrvaljević]]+Table51089[[#This Row],[Broj bodova - Vesna Gajević]]+Table51089[[#This Row],[Broj bodova - Veselin Piletić]])/3</f>
        <v>46.333333333333336</v>
      </c>
      <c r="G127" s="23">
        <v>3000</v>
      </c>
      <c r="H127" s="22">
        <v>0</v>
      </c>
      <c r="I127" s="16">
        <f>Table51089[[#This Row],[Odobreni iznos sredstava (€)]]/Table51089[[#This Row],[Traženi iznos sredstava (€)]]*100</f>
        <v>0</v>
      </c>
    </row>
    <row r="128" spans="1:9" ht="47.25" x14ac:dyDescent="0.25">
      <c r="A128" s="70" t="s">
        <v>184</v>
      </c>
      <c r="B128" s="72" t="s">
        <v>186</v>
      </c>
      <c r="C128" s="15">
        <v>48</v>
      </c>
      <c r="D128" s="15">
        <v>48</v>
      </c>
      <c r="E128" s="15">
        <v>49</v>
      </c>
      <c r="F128" s="16">
        <f>(Table51089[[#This Row],[Broj bodova - Ivana Mrvaljević]]+Table51089[[#This Row],[Broj bodova - Vesna Gajević]]+Table51089[[#This Row],[Broj bodova - Veselin Piletić]])/3</f>
        <v>48.333333333333336</v>
      </c>
      <c r="G128" s="23">
        <v>7925</v>
      </c>
      <c r="H128" s="22">
        <v>0</v>
      </c>
      <c r="I128" s="16">
        <f>Table51089[[#This Row],[Odobreni iznos sredstava (€)]]/Table51089[[#This Row],[Traženi iznos sredstava (€)]]*100</f>
        <v>0</v>
      </c>
    </row>
    <row r="129" spans="1:9" ht="31.5" x14ac:dyDescent="0.25">
      <c r="A129" s="65" t="s">
        <v>215</v>
      </c>
      <c r="B129" s="71" t="s">
        <v>216</v>
      </c>
      <c r="C129" s="15">
        <v>48</v>
      </c>
      <c r="D129" s="15">
        <v>48</v>
      </c>
      <c r="E129" s="15">
        <v>48</v>
      </c>
      <c r="F129" s="16">
        <f>(Table51089[[#This Row],[Broj bodova - Ivana Mrvaljević]]+Table51089[[#This Row],[Broj bodova - Vesna Gajević]]+Table51089[[#This Row],[Broj bodova - Veselin Piletić]])/3</f>
        <v>48</v>
      </c>
      <c r="G129" s="21">
        <v>6000</v>
      </c>
      <c r="H129" s="22">
        <v>0</v>
      </c>
      <c r="I129" s="16">
        <f>Table51089[[#This Row],[Odobreni iznos sredstava (€)]]/Table51089[[#This Row],[Traženi iznos sredstava (€)]]*100</f>
        <v>0</v>
      </c>
    </row>
    <row r="130" spans="1:9" ht="31.5" x14ac:dyDescent="0.25">
      <c r="A130" s="65" t="s">
        <v>219</v>
      </c>
      <c r="B130" s="71" t="s">
        <v>220</v>
      </c>
      <c r="C130" s="15">
        <v>50</v>
      </c>
      <c r="D130" s="15">
        <v>48</v>
      </c>
      <c r="E130" s="15">
        <v>50</v>
      </c>
      <c r="F130" s="16">
        <f>(Table51089[[#This Row],[Broj bodova - Ivana Mrvaljević]]+Table51089[[#This Row],[Broj bodova - Vesna Gajević]]+Table51089[[#This Row],[Broj bodova - Veselin Piletić]])/3</f>
        <v>49.333333333333336</v>
      </c>
      <c r="G130" s="26">
        <v>14269</v>
      </c>
      <c r="H130" s="22">
        <v>0</v>
      </c>
      <c r="I130" s="16">
        <f>Table51089[[#This Row],[Odobreni iznos sredstava (€)]]/Table51089[[#This Row],[Traženi iznos sredstava (€)]]*100</f>
        <v>0</v>
      </c>
    </row>
    <row r="131" spans="1:9" ht="31.5" x14ac:dyDescent="0.25">
      <c r="A131" s="65" t="s">
        <v>221</v>
      </c>
      <c r="B131" s="71" t="s">
        <v>222</v>
      </c>
      <c r="C131" s="15">
        <v>46</v>
      </c>
      <c r="D131" s="15">
        <v>46</v>
      </c>
      <c r="E131" s="15">
        <v>46</v>
      </c>
      <c r="F131" s="16">
        <f>(Table51089[[#This Row],[Broj bodova - Ivana Mrvaljević]]+Table51089[[#This Row],[Broj bodova - Vesna Gajević]]+Table51089[[#This Row],[Broj bodova - Veselin Piletić]])/3</f>
        <v>46</v>
      </c>
      <c r="G131" s="26">
        <v>5024</v>
      </c>
      <c r="H131" s="22">
        <v>0</v>
      </c>
      <c r="I131" s="16">
        <f>Table51089[[#This Row],[Odobreni iznos sredstava (€)]]/Table51089[[#This Row],[Traženi iznos sredstava (€)]]*100</f>
        <v>0</v>
      </c>
    </row>
    <row r="132" spans="1:9" ht="63" x14ac:dyDescent="0.25">
      <c r="A132" s="65" t="s">
        <v>227</v>
      </c>
      <c r="B132" s="71" t="s">
        <v>228</v>
      </c>
      <c r="C132" s="15">
        <v>48</v>
      </c>
      <c r="D132" s="15">
        <v>48</v>
      </c>
      <c r="E132" s="15">
        <v>48</v>
      </c>
      <c r="F132" s="16">
        <f>(Table51089[[#This Row],[Broj bodova - Ivana Mrvaljević]]+Table51089[[#This Row],[Broj bodova - Vesna Gajević]]+Table51089[[#This Row],[Broj bodova - Veselin Piletić]])/3</f>
        <v>48</v>
      </c>
      <c r="G132" s="26">
        <v>10723</v>
      </c>
      <c r="H132" s="22">
        <v>0</v>
      </c>
      <c r="I132" s="16">
        <f>Table51089[[#This Row],[Odobreni iznos sredstava (€)]]/Table51089[[#This Row],[Traženi iznos sredstava (€)]]*100</f>
        <v>0</v>
      </c>
    </row>
    <row r="133" spans="1:9" ht="63" x14ac:dyDescent="0.25">
      <c r="A133" s="65" t="s">
        <v>235</v>
      </c>
      <c r="B133" s="71" t="s">
        <v>236</v>
      </c>
      <c r="C133" s="15">
        <v>48</v>
      </c>
      <c r="D133" s="15">
        <v>48</v>
      </c>
      <c r="E133" s="15">
        <v>48</v>
      </c>
      <c r="F133" s="16">
        <f>(Table51089[[#This Row],[Broj bodova - Ivana Mrvaljević]]+Table51089[[#This Row],[Broj bodova - Vesna Gajević]]+Table51089[[#This Row],[Broj bodova - Veselin Piletić]])/3</f>
        <v>48</v>
      </c>
      <c r="G133" s="21">
        <v>7440</v>
      </c>
      <c r="H133" s="22">
        <v>0</v>
      </c>
      <c r="I133" s="16">
        <f>Table51089[[#This Row],[Odobreni iznos sredstava (€)]]/Table51089[[#This Row],[Traženi iznos sredstava (€)]]*100</f>
        <v>0</v>
      </c>
    </row>
    <row r="134" spans="1:9" ht="63" x14ac:dyDescent="0.25">
      <c r="A134" s="65" t="s">
        <v>237</v>
      </c>
      <c r="B134" s="71" t="s">
        <v>238</v>
      </c>
      <c r="C134" s="15">
        <v>48</v>
      </c>
      <c r="D134" s="15">
        <v>48</v>
      </c>
      <c r="E134" s="15">
        <v>48</v>
      </c>
      <c r="F134" s="16">
        <f>(Table51089[[#This Row],[Broj bodova - Ivana Mrvaljević]]+Table51089[[#This Row],[Broj bodova - Vesna Gajević]]+Table51089[[#This Row],[Broj bodova - Veselin Piletić]])/3</f>
        <v>48</v>
      </c>
      <c r="G134" s="23">
        <v>6600</v>
      </c>
      <c r="H134" s="22">
        <v>0</v>
      </c>
      <c r="I134" s="16">
        <f>Table51089[[#This Row],[Odobreni iznos sredstava (€)]]/Table51089[[#This Row],[Traženi iznos sredstava (€)]]*100</f>
        <v>0</v>
      </c>
    </row>
    <row r="135" spans="1:9" ht="15.75" x14ac:dyDescent="0.25">
      <c r="A135" s="65" t="s">
        <v>239</v>
      </c>
      <c r="B135" s="71" t="s">
        <v>240</v>
      </c>
      <c r="C135" s="15">
        <v>42</v>
      </c>
      <c r="D135" s="15">
        <v>42</v>
      </c>
      <c r="E135" s="15">
        <v>42</v>
      </c>
      <c r="F135" s="16">
        <f>(Table51089[[#This Row],[Broj bodova - Ivana Mrvaljević]]+Table51089[[#This Row],[Broj bodova - Vesna Gajević]]+Table51089[[#This Row],[Broj bodova - Veselin Piletić]])/3</f>
        <v>42</v>
      </c>
      <c r="G135" s="23">
        <v>9400</v>
      </c>
      <c r="H135" s="22">
        <v>0</v>
      </c>
      <c r="I135" s="16">
        <f>Table51089[[#This Row],[Odobreni iznos sredstava (€)]]/Table51089[[#This Row],[Traženi iznos sredstava (€)]]*100</f>
        <v>0</v>
      </c>
    </row>
    <row r="136" spans="1:9" ht="94.5" x14ac:dyDescent="0.25">
      <c r="A136" s="65" t="s">
        <v>245</v>
      </c>
      <c r="B136" s="71" t="s">
        <v>246</v>
      </c>
      <c r="C136" s="15">
        <v>47</v>
      </c>
      <c r="D136" s="15">
        <v>47</v>
      </c>
      <c r="E136" s="15">
        <v>47</v>
      </c>
      <c r="F136" s="16">
        <f>(Table51089[[#This Row],[Broj bodova - Ivana Mrvaljević]]+Table51089[[#This Row],[Broj bodova - Vesna Gajević]]+Table51089[[#This Row],[Broj bodova - Veselin Piletić]])/3</f>
        <v>47</v>
      </c>
      <c r="G136" s="21">
        <v>6075</v>
      </c>
      <c r="H136" s="22">
        <v>0</v>
      </c>
      <c r="I136" s="16">
        <f>Table51089[[#This Row],[Odobreni iznos sredstava (€)]]/Table51089[[#This Row],[Traženi iznos sredstava (€)]]*100</f>
        <v>0</v>
      </c>
    </row>
    <row r="137" spans="1:9" ht="126" x14ac:dyDescent="0.25">
      <c r="A137" s="70" t="s">
        <v>256</v>
      </c>
      <c r="B137" s="72" t="s">
        <v>257</v>
      </c>
      <c r="C137" s="15">
        <v>45</v>
      </c>
      <c r="D137" s="15">
        <v>45</v>
      </c>
      <c r="E137" s="15">
        <v>45</v>
      </c>
      <c r="F137" s="16">
        <f>(Table51089[[#This Row],[Broj bodova - Ivana Mrvaljević]]+Table51089[[#This Row],[Broj bodova - Vesna Gajević]]+Table51089[[#This Row],[Broj bodova - Veselin Piletić]])/3</f>
        <v>45</v>
      </c>
      <c r="G137" s="21">
        <v>3203.19</v>
      </c>
      <c r="H137" s="22">
        <v>0</v>
      </c>
      <c r="I137" s="16">
        <f>Table51089[[#This Row],[Odobreni iznos sredstava (€)]]/Table51089[[#This Row],[Traženi iznos sredstava (€)]]*100</f>
        <v>0</v>
      </c>
    </row>
    <row r="138" spans="1:9" ht="31.5" x14ac:dyDescent="0.25">
      <c r="A138" s="65" t="s">
        <v>262</v>
      </c>
      <c r="B138" s="71" t="s">
        <v>161</v>
      </c>
      <c r="C138" s="15">
        <v>49</v>
      </c>
      <c r="D138" s="15">
        <v>49</v>
      </c>
      <c r="E138" s="15">
        <v>49</v>
      </c>
      <c r="F138" s="16">
        <f>(Table51089[[#This Row],[Broj bodova - Ivana Mrvaljević]]+Table51089[[#This Row],[Broj bodova - Vesna Gajević]]+Table51089[[#This Row],[Broj bodova - Veselin Piletić]])/3</f>
        <v>49</v>
      </c>
      <c r="G138" s="29">
        <v>5800</v>
      </c>
      <c r="H138" s="22">
        <v>0</v>
      </c>
      <c r="I138" s="16">
        <f>Table51089[[#This Row],[Odobreni iznos sredstava (€)]]/Table51089[[#This Row],[Traženi iznos sredstava (€)]]*100</f>
        <v>0</v>
      </c>
    </row>
    <row r="139" spans="1:9" ht="31.5" x14ac:dyDescent="0.25">
      <c r="A139" s="70" t="s">
        <v>265</v>
      </c>
      <c r="B139" s="72" t="s">
        <v>266</v>
      </c>
      <c r="C139" s="15">
        <v>46</v>
      </c>
      <c r="D139" s="15">
        <v>46</v>
      </c>
      <c r="E139" s="15">
        <v>46</v>
      </c>
      <c r="F139" s="16">
        <f>(Table51089[[#This Row],[Broj bodova - Ivana Mrvaljević]]+Table51089[[#This Row],[Broj bodova - Vesna Gajević]]+Table51089[[#This Row],[Broj bodova - Veselin Piletić]])/3</f>
        <v>46</v>
      </c>
      <c r="G139" s="21">
        <v>8340</v>
      </c>
      <c r="H139" s="22">
        <v>0</v>
      </c>
      <c r="I139" s="16">
        <f>Table51089[[#This Row],[Odobreni iznos sredstava (€)]]/Table51089[[#This Row],[Traženi iznos sredstava (€)]]*100</f>
        <v>0</v>
      </c>
    </row>
    <row r="140" spans="1:9" ht="31.5" x14ac:dyDescent="0.25">
      <c r="A140" s="65" t="s">
        <v>273</v>
      </c>
      <c r="B140" s="73" t="s">
        <v>274</v>
      </c>
      <c r="C140" s="15">
        <v>42</v>
      </c>
      <c r="D140" s="15">
        <v>42</v>
      </c>
      <c r="E140" s="15">
        <v>42</v>
      </c>
      <c r="F140" s="16">
        <f>(Table51089[[#This Row],[Broj bodova - Ivana Mrvaljević]]+Table51089[[#This Row],[Broj bodova - Vesna Gajević]]+Table51089[[#This Row],[Broj bodova - Veselin Piletić]])/3</f>
        <v>42</v>
      </c>
      <c r="G140" s="23">
        <v>2000</v>
      </c>
      <c r="H140" s="22">
        <v>0</v>
      </c>
      <c r="I140" s="16">
        <f>Table51089[[#This Row],[Odobreni iznos sredstava (€)]]/Table51089[[#This Row],[Traženi iznos sredstava (€)]]*100</f>
        <v>0</v>
      </c>
    </row>
    <row r="141" spans="1:9" ht="63" x14ac:dyDescent="0.25">
      <c r="A141" s="38" t="s">
        <v>279</v>
      </c>
      <c r="B141" s="40" t="s">
        <v>280</v>
      </c>
      <c r="C141" s="15">
        <v>47</v>
      </c>
      <c r="D141" s="15">
        <v>47</v>
      </c>
      <c r="E141" s="15">
        <v>47</v>
      </c>
      <c r="F141" s="16">
        <f>(Table51089[[#This Row],[Broj bodova - Ivana Mrvaljević]]+Table51089[[#This Row],[Broj bodova - Vesna Gajević]]+Table51089[[#This Row],[Broj bodova - Veselin Piletić]])/3</f>
        <v>47</v>
      </c>
      <c r="G141" s="23">
        <v>13700</v>
      </c>
      <c r="H141" s="22">
        <v>0</v>
      </c>
      <c r="I141" s="16">
        <f>Table51089[[#This Row],[Odobreni iznos sredstava (€)]]/Table51089[[#This Row],[Traženi iznos sredstava (€)]]*100</f>
        <v>0</v>
      </c>
    </row>
    <row r="142" spans="1:9" ht="47.25" x14ac:dyDescent="0.25">
      <c r="A142" s="34" t="s">
        <v>283</v>
      </c>
      <c r="B142" s="35" t="s">
        <v>284</v>
      </c>
      <c r="C142" s="15">
        <v>49</v>
      </c>
      <c r="D142" s="15">
        <v>49</v>
      </c>
      <c r="E142" s="15">
        <v>49</v>
      </c>
      <c r="F142" s="16">
        <f>(Table51089[[#This Row],[Broj bodova - Ivana Mrvaljević]]+Table51089[[#This Row],[Broj bodova - Vesna Gajević]]+Table51089[[#This Row],[Broj bodova - Veselin Piletić]])/3</f>
        <v>49</v>
      </c>
      <c r="G142" s="23">
        <v>12000</v>
      </c>
      <c r="H142" s="22">
        <v>0</v>
      </c>
      <c r="I142" s="16">
        <f>Table51089[[#This Row],[Odobreni iznos sredstava (€)]]/Table51089[[#This Row],[Traženi iznos sredstava (€)]]*100</f>
        <v>0</v>
      </c>
    </row>
    <row r="143" spans="1:9" ht="47.25" x14ac:dyDescent="0.25">
      <c r="A143" s="70" t="s">
        <v>296</v>
      </c>
      <c r="B143" s="64" t="s">
        <v>297</v>
      </c>
      <c r="C143" s="15">
        <v>46</v>
      </c>
      <c r="D143" s="15">
        <v>46</v>
      </c>
      <c r="E143" s="15">
        <v>46</v>
      </c>
      <c r="F143" s="16">
        <f>(Table51089[[#This Row],[Broj bodova - Ivana Mrvaljević]]+Table51089[[#This Row],[Broj bodova - Vesna Gajević]]+Table51089[[#This Row],[Broj bodova - Veselin Piletić]])/3</f>
        <v>46</v>
      </c>
      <c r="G143" s="23">
        <v>4700</v>
      </c>
      <c r="H143" s="22">
        <v>0</v>
      </c>
      <c r="I143" s="16">
        <f>Table51089[[#This Row],[Odobreni iznos sredstava (€)]]/Table51089[[#This Row],[Traženi iznos sredstava (€)]]*100</f>
        <v>0</v>
      </c>
    </row>
    <row r="144" spans="1:9" ht="31.5" x14ac:dyDescent="0.25">
      <c r="A144" s="34" t="s">
        <v>318</v>
      </c>
      <c r="B144" s="35" t="s">
        <v>319</v>
      </c>
      <c r="C144" s="15">
        <v>47</v>
      </c>
      <c r="D144" s="15">
        <v>47</v>
      </c>
      <c r="E144" s="15">
        <v>47</v>
      </c>
      <c r="F144" s="16">
        <f>(Table51089[[#This Row],[Broj bodova - Ivana Mrvaljević]]+Table51089[[#This Row],[Broj bodova - Vesna Gajević]]+Table51089[[#This Row],[Broj bodova - Veselin Piletić]])/3</f>
        <v>47</v>
      </c>
      <c r="G144" s="26">
        <v>8500</v>
      </c>
      <c r="H144" s="22">
        <v>0</v>
      </c>
      <c r="I144" s="16">
        <f>Table51089[[#This Row],[Odobreni iznos sredstava (€)]]/Table51089[[#This Row],[Traženi iznos sredstava (€)]]*100</f>
        <v>0</v>
      </c>
    </row>
    <row r="145" spans="1:9" ht="63" x14ac:dyDescent="0.25">
      <c r="A145" s="65" t="s">
        <v>540</v>
      </c>
      <c r="B145" s="73" t="s">
        <v>320</v>
      </c>
      <c r="C145" s="15">
        <v>43</v>
      </c>
      <c r="D145" s="15">
        <v>43</v>
      </c>
      <c r="E145" s="15">
        <v>43</v>
      </c>
      <c r="F145" s="16">
        <f>(Table51089[[#This Row],[Broj bodova - Ivana Mrvaljević]]+Table51089[[#This Row],[Broj bodova - Vesna Gajević]]+Table51089[[#This Row],[Broj bodova - Veselin Piletić]])/3</f>
        <v>43</v>
      </c>
      <c r="G145" s="23">
        <v>6500</v>
      </c>
      <c r="H145" s="22">
        <v>0</v>
      </c>
      <c r="I145" s="16">
        <f>Table51089[[#This Row],[Odobreni iznos sredstava (€)]]/Table51089[[#This Row],[Traženi iznos sredstava (€)]]*100</f>
        <v>0</v>
      </c>
    </row>
    <row r="146" spans="1:9" ht="31.5" x14ac:dyDescent="0.25">
      <c r="A146" s="34" t="s">
        <v>325</v>
      </c>
      <c r="B146" s="35" t="s">
        <v>326</v>
      </c>
      <c r="C146" s="15">
        <v>49</v>
      </c>
      <c r="D146" s="15">
        <v>49</v>
      </c>
      <c r="E146" s="15">
        <v>50</v>
      </c>
      <c r="F146" s="16">
        <f>(Table51089[[#This Row],[Broj bodova - Ivana Mrvaljević]]+Table51089[[#This Row],[Broj bodova - Vesna Gajević]]+Table51089[[#This Row],[Broj bodova - Veselin Piletić]])/3</f>
        <v>49.333333333333336</v>
      </c>
      <c r="G146" s="23">
        <v>4500</v>
      </c>
      <c r="H146" s="22">
        <v>0</v>
      </c>
      <c r="I146" s="16">
        <f>Table51089[[#This Row],[Odobreni iznos sredstava (€)]]/Table51089[[#This Row],[Traženi iznos sredstava (€)]]*100</f>
        <v>0</v>
      </c>
    </row>
    <row r="147" spans="1:9" ht="31.5" x14ac:dyDescent="0.25">
      <c r="A147" s="34" t="s">
        <v>327</v>
      </c>
      <c r="B147" s="35" t="s">
        <v>328</v>
      </c>
      <c r="C147" s="15">
        <v>48</v>
      </c>
      <c r="D147" s="15">
        <v>48</v>
      </c>
      <c r="E147" s="15">
        <v>48</v>
      </c>
      <c r="F147" s="16">
        <f>(Table51089[[#This Row],[Broj bodova - Ivana Mrvaljević]]+Table51089[[#This Row],[Broj bodova - Vesna Gajević]]+Table51089[[#This Row],[Broj bodova - Veselin Piletić]])/3</f>
        <v>48</v>
      </c>
      <c r="G147" s="23">
        <v>6130</v>
      </c>
      <c r="H147" s="22">
        <v>0</v>
      </c>
      <c r="I147" s="16">
        <f>Table51089[[#This Row],[Odobreni iznos sredstava (€)]]/Table51089[[#This Row],[Traženi iznos sredstava (€)]]*100</f>
        <v>0</v>
      </c>
    </row>
    <row r="148" spans="1:9" ht="47.25" x14ac:dyDescent="0.25">
      <c r="A148" s="34" t="s">
        <v>335</v>
      </c>
      <c r="B148" s="35" t="s">
        <v>336</v>
      </c>
      <c r="C148" s="15">
        <v>45</v>
      </c>
      <c r="D148" s="15">
        <v>45</v>
      </c>
      <c r="E148" s="15">
        <v>45</v>
      </c>
      <c r="F148" s="16">
        <f>(Table51089[[#This Row],[Broj bodova - Ivana Mrvaljević]]+Table51089[[#This Row],[Broj bodova - Vesna Gajević]]+Table51089[[#This Row],[Broj bodova - Veselin Piletić]])/3</f>
        <v>45</v>
      </c>
      <c r="G148" s="23">
        <v>7100</v>
      </c>
      <c r="H148" s="22">
        <v>0</v>
      </c>
      <c r="I148" s="16">
        <f>Table51089[[#This Row],[Odobreni iznos sredstava (€)]]/Table51089[[#This Row],[Traženi iznos sredstava (€)]]*100</f>
        <v>0</v>
      </c>
    </row>
    <row r="149" spans="1:9" ht="31.5" x14ac:dyDescent="0.25">
      <c r="A149" s="70" t="s">
        <v>346</v>
      </c>
      <c r="B149" s="64" t="s">
        <v>347</v>
      </c>
      <c r="C149" s="15">
        <v>44</v>
      </c>
      <c r="D149" s="15">
        <v>44</v>
      </c>
      <c r="E149" s="15">
        <v>44</v>
      </c>
      <c r="F149" s="16">
        <f>(Table51089[[#This Row],[Broj bodova - Ivana Mrvaljević]]+Table51089[[#This Row],[Broj bodova - Vesna Gajević]]+Table51089[[#This Row],[Broj bodova - Veselin Piletić]])/3</f>
        <v>44</v>
      </c>
      <c r="G149" s="23" t="s">
        <v>519</v>
      </c>
      <c r="H149" s="22">
        <v>0</v>
      </c>
      <c r="I149" s="16">
        <f>Table51089[[#This Row],[Odobreni iznos sredstava (€)]]/Table51089[[#This Row],[Traženi iznos sredstava (€)]]*100</f>
        <v>0</v>
      </c>
    </row>
    <row r="150" spans="1:9" ht="35.25" customHeight="1" x14ac:dyDescent="0.25">
      <c r="A150" s="38" t="s">
        <v>356</v>
      </c>
      <c r="B150" s="40" t="s">
        <v>357</v>
      </c>
      <c r="C150" s="15">
        <v>50</v>
      </c>
      <c r="D150" s="15">
        <v>50</v>
      </c>
      <c r="E150" s="15">
        <v>49</v>
      </c>
      <c r="F150" s="16">
        <f>(Table51089[[#This Row],[Broj bodova - Ivana Mrvaljević]]+Table51089[[#This Row],[Broj bodova - Vesna Gajević]]+Table51089[[#This Row],[Broj bodova - Veselin Piletić]])/3</f>
        <v>49.666666666666664</v>
      </c>
      <c r="G150" s="23">
        <v>6876</v>
      </c>
      <c r="H150" s="22">
        <v>0</v>
      </c>
      <c r="I150" s="16">
        <f>Table51089[[#This Row],[Odobreni iznos sredstava (€)]]/Table51089[[#This Row],[Traženi iznos sredstava (€)]]*100</f>
        <v>0</v>
      </c>
    </row>
    <row r="151" spans="1:9" ht="31.5" x14ac:dyDescent="0.25">
      <c r="A151" s="65" t="s">
        <v>362</v>
      </c>
      <c r="B151" s="73" t="s">
        <v>363</v>
      </c>
      <c r="C151" s="15">
        <v>38</v>
      </c>
      <c r="D151" s="15">
        <v>38</v>
      </c>
      <c r="E151" s="15">
        <v>38</v>
      </c>
      <c r="F151" s="16">
        <f>(Table51089[[#This Row],[Broj bodova - Ivana Mrvaljević]]+Table51089[[#This Row],[Broj bodova - Vesna Gajević]]+Table51089[[#This Row],[Broj bodova - Veselin Piletić]])/3</f>
        <v>38</v>
      </c>
      <c r="G151" s="23">
        <v>14150</v>
      </c>
      <c r="H151" s="22">
        <v>0</v>
      </c>
      <c r="I151" s="16">
        <f>Table51089[[#This Row],[Odobreni iznos sredstava (€)]]/Table51089[[#This Row],[Traženi iznos sredstava (€)]]*100</f>
        <v>0</v>
      </c>
    </row>
    <row r="152" spans="1:9" ht="36.75" customHeight="1" x14ac:dyDescent="0.25">
      <c r="A152" s="34" t="s">
        <v>364</v>
      </c>
      <c r="B152" s="35" t="s">
        <v>365</v>
      </c>
      <c r="C152" s="15">
        <v>49</v>
      </c>
      <c r="D152" s="15">
        <v>49</v>
      </c>
      <c r="E152" s="15">
        <v>49</v>
      </c>
      <c r="F152" s="16">
        <f>(Table51089[[#This Row],[Broj bodova - Ivana Mrvaljević]]+Table51089[[#This Row],[Broj bodova - Vesna Gajević]]+Table51089[[#This Row],[Broj bodova - Veselin Piletić]])/3</f>
        <v>49</v>
      </c>
      <c r="G152" s="23">
        <v>10275</v>
      </c>
      <c r="H152" s="22">
        <v>0</v>
      </c>
      <c r="I152" s="16">
        <f>Table51089[[#This Row],[Odobreni iznos sredstava (€)]]/Table51089[[#This Row],[Traženi iznos sredstava (€)]]*100</f>
        <v>0</v>
      </c>
    </row>
    <row r="153" spans="1:9" ht="57" customHeight="1" x14ac:dyDescent="0.25">
      <c r="A153" s="34" t="s">
        <v>367</v>
      </c>
      <c r="B153" s="35" t="s">
        <v>368</v>
      </c>
      <c r="C153" s="15">
        <v>45</v>
      </c>
      <c r="D153" s="15">
        <v>45</v>
      </c>
      <c r="E153" s="15">
        <v>45</v>
      </c>
      <c r="F153" s="16">
        <f>(Table51089[[#This Row],[Broj bodova - Ivana Mrvaljević]]+Table51089[[#This Row],[Broj bodova - Vesna Gajević]]+Table51089[[#This Row],[Broj bodova - Veselin Piletić]])/3</f>
        <v>45</v>
      </c>
      <c r="G153" s="23">
        <v>6580</v>
      </c>
      <c r="H153" s="22">
        <v>0</v>
      </c>
      <c r="I153" s="16">
        <f>Table51089[[#This Row],[Odobreni iznos sredstava (€)]]/Table51089[[#This Row],[Traženi iznos sredstava (€)]]*100</f>
        <v>0</v>
      </c>
    </row>
    <row r="154" spans="1:9" ht="68.25" customHeight="1" x14ac:dyDescent="0.25">
      <c r="A154" s="65" t="s">
        <v>369</v>
      </c>
      <c r="B154" s="73" t="s">
        <v>370</v>
      </c>
      <c r="C154" s="15">
        <v>47</v>
      </c>
      <c r="D154" s="15">
        <v>47.5</v>
      </c>
      <c r="E154" s="15">
        <v>47.5</v>
      </c>
      <c r="F154" s="16">
        <f>(Table51089[[#This Row],[Broj bodova - Ivana Mrvaljević]]+Table51089[[#This Row],[Broj bodova - Vesna Gajević]]+Table51089[[#This Row],[Broj bodova - Veselin Piletić]])/3</f>
        <v>47.333333333333336</v>
      </c>
      <c r="G154" s="23">
        <v>2780</v>
      </c>
      <c r="H154" s="22">
        <v>0</v>
      </c>
      <c r="I154" s="16">
        <f>Table51089[[#This Row],[Odobreni iznos sredstava (€)]]/Table51089[[#This Row],[Traženi iznos sredstava (€)]]*100</f>
        <v>0</v>
      </c>
    </row>
    <row r="155" spans="1:9" ht="31.5" x14ac:dyDescent="0.25">
      <c r="A155" s="65" t="s">
        <v>377</v>
      </c>
      <c r="B155" s="73" t="s">
        <v>378</v>
      </c>
      <c r="C155" s="15">
        <v>47</v>
      </c>
      <c r="D155" s="15">
        <v>47</v>
      </c>
      <c r="E155" s="15">
        <v>47</v>
      </c>
      <c r="F155" s="16">
        <f>(Table51089[[#This Row],[Broj bodova - Ivana Mrvaljević]]+Table51089[[#This Row],[Broj bodova - Vesna Gajević]]+Table51089[[#This Row],[Broj bodova - Veselin Piletić]])/3</f>
        <v>47</v>
      </c>
      <c r="G155" s="23">
        <v>14700</v>
      </c>
      <c r="H155" s="22">
        <v>0</v>
      </c>
      <c r="I155" s="16">
        <f>Table51089[[#This Row],[Odobreni iznos sredstava (€)]]/Table51089[[#This Row],[Traženi iznos sredstava (€)]]*100</f>
        <v>0</v>
      </c>
    </row>
    <row r="156" spans="1:9" ht="63" x14ac:dyDescent="0.25">
      <c r="A156" s="70" t="s">
        <v>393</v>
      </c>
      <c r="B156" s="64" t="s">
        <v>394</v>
      </c>
      <c r="C156" s="15">
        <v>50</v>
      </c>
      <c r="D156" s="15">
        <v>50</v>
      </c>
      <c r="E156" s="15">
        <v>49</v>
      </c>
      <c r="F156" s="16">
        <f>(Table51089[[#This Row],[Broj bodova - Ivana Mrvaljević]]+Table51089[[#This Row],[Broj bodova - Vesna Gajević]]+Table51089[[#This Row],[Broj bodova - Veselin Piletić]])/3</f>
        <v>49.666666666666664</v>
      </c>
      <c r="G156" s="26">
        <v>9600</v>
      </c>
      <c r="H156" s="22">
        <v>0</v>
      </c>
      <c r="I156" s="16">
        <f>Table51089[[#This Row],[Odobreni iznos sredstava (€)]]/Table51089[[#This Row],[Traženi iznos sredstava (€)]]*100</f>
        <v>0</v>
      </c>
    </row>
    <row r="157" spans="1:9" ht="15.75" x14ac:dyDescent="0.25">
      <c r="A157" s="34" t="s">
        <v>399</v>
      </c>
      <c r="B157" s="35" t="s">
        <v>400</v>
      </c>
      <c r="C157" s="15">
        <v>47</v>
      </c>
      <c r="D157" s="15">
        <v>47</v>
      </c>
      <c r="E157" s="15">
        <v>47</v>
      </c>
      <c r="F157" s="16">
        <f>(Table51089[[#This Row],[Broj bodova - Ivana Mrvaljević]]+Table51089[[#This Row],[Broj bodova - Vesna Gajević]]+Table51089[[#This Row],[Broj bodova - Veselin Piletić]])/3</f>
        <v>47</v>
      </c>
      <c r="G157" s="23">
        <v>8000</v>
      </c>
      <c r="H157" s="22">
        <v>0</v>
      </c>
      <c r="I157" s="16">
        <f>Table51089[[#This Row],[Odobreni iznos sredstava (€)]]/Table51089[[#This Row],[Traženi iznos sredstava (€)]]*100</f>
        <v>0</v>
      </c>
    </row>
    <row r="158" spans="1:9" ht="15.75" x14ac:dyDescent="0.25">
      <c r="A158" s="65" t="s">
        <v>421</v>
      </c>
      <c r="B158" s="73" t="s">
        <v>422</v>
      </c>
      <c r="C158" s="15">
        <v>48</v>
      </c>
      <c r="D158" s="15">
        <v>48</v>
      </c>
      <c r="E158" s="15">
        <v>48</v>
      </c>
      <c r="F158" s="16">
        <f>(Table51089[[#This Row],[Broj bodova - Ivana Mrvaljević]]+Table51089[[#This Row],[Broj bodova - Vesna Gajević]]+Table51089[[#This Row],[Broj bodova - Veselin Piletić]])/3</f>
        <v>48</v>
      </c>
      <c r="G158" s="23">
        <v>5870</v>
      </c>
      <c r="H158" s="22">
        <v>0</v>
      </c>
      <c r="I158" s="16">
        <f>Table51089[[#This Row],[Odobreni iznos sredstava (€)]]/Table51089[[#This Row],[Traženi iznos sredstava (€)]]*100</f>
        <v>0</v>
      </c>
    </row>
    <row r="159" spans="1:9" ht="78.75" x14ac:dyDescent="0.25">
      <c r="A159" s="70" t="s">
        <v>532</v>
      </c>
      <c r="B159" s="64" t="s">
        <v>424</v>
      </c>
      <c r="C159" s="15">
        <v>49</v>
      </c>
      <c r="D159" s="15">
        <v>49</v>
      </c>
      <c r="E159" s="15">
        <v>49</v>
      </c>
      <c r="F159" s="16">
        <f>(Table51089[[#This Row],[Broj bodova - Ivana Mrvaljević]]+Table51089[[#This Row],[Broj bodova - Vesna Gajević]]+Table51089[[#This Row],[Broj bodova - Veselin Piletić]])/3</f>
        <v>49</v>
      </c>
      <c r="G159" s="23">
        <v>4870</v>
      </c>
      <c r="H159" s="22">
        <v>0</v>
      </c>
      <c r="I159" s="16">
        <f>Table51089[[#This Row],[Odobreni iznos sredstava (€)]]/Table51089[[#This Row],[Traženi iznos sredstava (€)]]*100</f>
        <v>0</v>
      </c>
    </row>
    <row r="160" spans="1:9" ht="31.5" x14ac:dyDescent="0.25">
      <c r="A160" s="70" t="s">
        <v>533</v>
      </c>
      <c r="B160" s="64" t="s">
        <v>427</v>
      </c>
      <c r="C160" s="15">
        <v>44</v>
      </c>
      <c r="D160" s="15">
        <v>44</v>
      </c>
      <c r="E160" s="15">
        <v>44</v>
      </c>
      <c r="F160" s="16">
        <f>(Table51089[[#This Row],[Broj bodova - Ivana Mrvaljević]]+Table51089[[#This Row],[Broj bodova - Vesna Gajević]]+Table51089[[#This Row],[Broj bodova - Veselin Piletić]])/3</f>
        <v>44</v>
      </c>
      <c r="G160" s="23">
        <v>12000</v>
      </c>
      <c r="H160" s="22">
        <v>0</v>
      </c>
      <c r="I160" s="16">
        <f>Table51089[[#This Row],[Odobreni iznos sredstava (€)]]/Table51089[[#This Row],[Traženi iznos sredstava (€)]]*100</f>
        <v>0</v>
      </c>
    </row>
    <row r="161" spans="1:9" ht="47.25" x14ac:dyDescent="0.25">
      <c r="A161" s="65" t="s">
        <v>428</v>
      </c>
      <c r="B161" s="73" t="s">
        <v>429</v>
      </c>
      <c r="C161" s="15">
        <v>49</v>
      </c>
      <c r="D161" s="15">
        <v>49</v>
      </c>
      <c r="E161" s="15">
        <v>49</v>
      </c>
      <c r="F161" s="16">
        <f>(Table51089[[#This Row],[Broj bodova - Ivana Mrvaljević]]+Table51089[[#This Row],[Broj bodova - Vesna Gajević]]+Table51089[[#This Row],[Broj bodova - Veselin Piletić]])/3</f>
        <v>49</v>
      </c>
      <c r="G161" s="23">
        <v>3487.5</v>
      </c>
      <c r="H161" s="22">
        <v>0</v>
      </c>
      <c r="I161" s="16">
        <f>Table51089[[#This Row],[Odobreni iznos sredstava (€)]]/Table51089[[#This Row],[Traženi iznos sredstava (€)]]*100</f>
        <v>0</v>
      </c>
    </row>
    <row r="162" spans="1:9" ht="31.5" x14ac:dyDescent="0.25">
      <c r="A162" s="34" t="s">
        <v>434</v>
      </c>
      <c r="B162" s="35" t="s">
        <v>435</v>
      </c>
      <c r="C162" s="15">
        <v>48</v>
      </c>
      <c r="D162" s="15">
        <v>48</v>
      </c>
      <c r="E162" s="15">
        <v>48</v>
      </c>
      <c r="F162" s="16">
        <f>(Table51089[[#This Row],[Broj bodova - Ivana Mrvaljević]]+Table51089[[#This Row],[Broj bodova - Vesna Gajević]]+Table51089[[#This Row],[Broj bodova - Veselin Piletić]])/3</f>
        <v>48</v>
      </c>
      <c r="G162" s="23">
        <v>4200</v>
      </c>
      <c r="H162" s="22">
        <v>0</v>
      </c>
      <c r="I162" s="16">
        <f>Table51089[[#This Row],[Odobreni iznos sredstava (€)]]/Table51089[[#This Row],[Traženi iznos sredstava (€)]]*100</f>
        <v>0</v>
      </c>
    </row>
    <row r="163" spans="1:9" ht="126" x14ac:dyDescent="0.25">
      <c r="A163" s="38" t="s">
        <v>436</v>
      </c>
      <c r="B163" s="40" t="s">
        <v>437</v>
      </c>
      <c r="C163" s="15">
        <v>48</v>
      </c>
      <c r="D163" s="15">
        <v>49</v>
      </c>
      <c r="E163" s="15">
        <v>50</v>
      </c>
      <c r="F163" s="16">
        <f>(Table51089[[#This Row],[Broj bodova - Ivana Mrvaljević]]+Table51089[[#This Row],[Broj bodova - Vesna Gajević]]+Table51089[[#This Row],[Broj bodova - Veselin Piletić]])/3</f>
        <v>49</v>
      </c>
      <c r="G163" s="26">
        <v>7750</v>
      </c>
      <c r="H163" s="22">
        <v>0</v>
      </c>
      <c r="I163" s="16">
        <f>Table51089[[#This Row],[Odobreni iznos sredstava (€)]]/Table51089[[#This Row],[Traženi iznos sredstava (€)]]*100</f>
        <v>0</v>
      </c>
    </row>
    <row r="164" spans="1:9" ht="31.5" x14ac:dyDescent="0.25">
      <c r="A164" s="70" t="s">
        <v>440</v>
      </c>
      <c r="B164" s="64" t="s">
        <v>441</v>
      </c>
      <c r="C164" s="15">
        <v>47</v>
      </c>
      <c r="D164" s="15">
        <v>47</v>
      </c>
      <c r="E164" s="15">
        <v>47</v>
      </c>
      <c r="F164" s="16">
        <f>(Table51089[[#This Row],[Broj bodova - Ivana Mrvaljević]]+Table51089[[#This Row],[Broj bodova - Vesna Gajević]]+Table51089[[#This Row],[Broj bodova - Veselin Piletić]])/3</f>
        <v>47</v>
      </c>
      <c r="G164" s="23">
        <v>2500</v>
      </c>
      <c r="H164" s="22">
        <v>0</v>
      </c>
      <c r="I164" s="16">
        <f>Table51089[[#This Row],[Odobreni iznos sredstava (€)]]/Table51089[[#This Row],[Traženi iznos sredstava (€)]]*100</f>
        <v>0</v>
      </c>
    </row>
    <row r="165" spans="1:9" ht="31.5" x14ac:dyDescent="0.25">
      <c r="A165" s="65" t="s">
        <v>444</v>
      </c>
      <c r="B165" s="73" t="s">
        <v>445</v>
      </c>
      <c r="C165" s="15">
        <v>43</v>
      </c>
      <c r="D165" s="15">
        <v>42</v>
      </c>
      <c r="E165" s="15">
        <v>43</v>
      </c>
      <c r="F165" s="16">
        <f>(Table51089[[#This Row],[Broj bodova - Ivana Mrvaljević]]+Table51089[[#This Row],[Broj bodova - Vesna Gajević]]+Table51089[[#This Row],[Broj bodova - Veselin Piletić]])/3</f>
        <v>42.666666666666664</v>
      </c>
      <c r="G165" s="23">
        <v>10500</v>
      </c>
      <c r="H165" s="22">
        <v>0</v>
      </c>
      <c r="I165" s="16">
        <f>Table51089[[#This Row],[Odobreni iznos sredstava (€)]]/Table51089[[#This Row],[Traženi iznos sredstava (€)]]*100</f>
        <v>0</v>
      </c>
    </row>
    <row r="166" spans="1:9" ht="31.5" x14ac:dyDescent="0.25">
      <c r="A166" s="70" t="s">
        <v>448</v>
      </c>
      <c r="B166" s="64" t="s">
        <v>541</v>
      </c>
      <c r="C166" s="15">
        <v>47</v>
      </c>
      <c r="D166" s="15">
        <v>47</v>
      </c>
      <c r="E166" s="15">
        <v>47</v>
      </c>
      <c r="F166" s="16">
        <f>(Table51089[[#This Row],[Broj bodova - Ivana Mrvaljević]]+Table51089[[#This Row],[Broj bodova - Vesna Gajević]]+Table51089[[#This Row],[Broj bodova - Veselin Piletić]])/3</f>
        <v>47</v>
      </c>
      <c r="G166" s="23">
        <v>4710</v>
      </c>
      <c r="H166" s="22">
        <v>0</v>
      </c>
      <c r="I166" s="16">
        <f>Table51089[[#This Row],[Odobreni iznos sredstava (€)]]/Table51089[[#This Row],[Traženi iznos sredstava (€)]]*100</f>
        <v>0</v>
      </c>
    </row>
    <row r="167" spans="1:9" ht="31.5" x14ac:dyDescent="0.25">
      <c r="A167" s="65" t="s">
        <v>449</v>
      </c>
      <c r="B167" s="73" t="s">
        <v>450</v>
      </c>
      <c r="C167" s="15">
        <v>48</v>
      </c>
      <c r="D167" s="15">
        <v>48</v>
      </c>
      <c r="E167" s="15">
        <v>48</v>
      </c>
      <c r="F167" s="16">
        <f>(Table51089[[#This Row],[Broj bodova - Ivana Mrvaljević]]+Table51089[[#This Row],[Broj bodova - Vesna Gajević]]+Table51089[[#This Row],[Broj bodova - Veselin Piletić]])/3</f>
        <v>48</v>
      </c>
      <c r="G167" s="23">
        <v>4710</v>
      </c>
      <c r="H167" s="22">
        <v>0</v>
      </c>
      <c r="I167" s="16">
        <f>Table51089[[#This Row],[Odobreni iznos sredstava (€)]]/Table51089[[#This Row],[Traženi iznos sredstava (€)]]*100</f>
        <v>0</v>
      </c>
    </row>
    <row r="168" spans="1:9" ht="47.25" x14ac:dyDescent="0.25">
      <c r="A168" s="65" t="s">
        <v>451</v>
      </c>
      <c r="B168" s="73" t="s">
        <v>452</v>
      </c>
      <c r="C168" s="15">
        <v>47</v>
      </c>
      <c r="D168" s="15">
        <v>49</v>
      </c>
      <c r="E168" s="15">
        <v>47</v>
      </c>
      <c r="F168" s="16">
        <f>(Table51089[[#This Row],[Broj bodova - Ivana Mrvaljević]]+Table51089[[#This Row],[Broj bodova - Vesna Gajević]]+Table51089[[#This Row],[Broj bodova - Veselin Piletić]])/3</f>
        <v>47.666666666666664</v>
      </c>
      <c r="G168" s="23">
        <v>4710</v>
      </c>
      <c r="H168" s="22">
        <v>0</v>
      </c>
      <c r="I168" s="16">
        <f>Table51089[[#This Row],[Odobreni iznos sredstava (€)]]/Table51089[[#This Row],[Traženi iznos sredstava (€)]]*100</f>
        <v>0</v>
      </c>
    </row>
    <row r="169" spans="1:9" ht="47.25" x14ac:dyDescent="0.25">
      <c r="A169" s="34" t="s">
        <v>463</v>
      </c>
      <c r="B169" s="35" t="s">
        <v>464</v>
      </c>
      <c r="C169" s="15">
        <v>49</v>
      </c>
      <c r="D169" s="15">
        <v>49</v>
      </c>
      <c r="E169" s="15">
        <v>47</v>
      </c>
      <c r="F169" s="16">
        <f>(Table51089[[#This Row],[Broj bodova - Ivana Mrvaljević]]+Table51089[[#This Row],[Broj bodova - Vesna Gajević]]+Table51089[[#This Row],[Broj bodova - Veselin Piletić]])/3</f>
        <v>48.333333333333336</v>
      </c>
      <c r="G169" s="26">
        <v>9720</v>
      </c>
      <c r="H169" s="22">
        <v>0</v>
      </c>
      <c r="I169" s="16">
        <f>Table51089[[#This Row],[Odobreni iznos sredstava (€)]]/Table51089[[#This Row],[Traženi iznos sredstava (€)]]*100</f>
        <v>0</v>
      </c>
    </row>
    <row r="170" spans="1:9" ht="47.25" x14ac:dyDescent="0.25">
      <c r="A170" s="70" t="s">
        <v>467</v>
      </c>
      <c r="B170" s="64" t="s">
        <v>468</v>
      </c>
      <c r="C170" s="15">
        <v>48</v>
      </c>
      <c r="D170" s="15">
        <v>48</v>
      </c>
      <c r="E170" s="15">
        <v>48</v>
      </c>
      <c r="F170" s="16">
        <f>(Table51089[[#This Row],[Broj bodova - Ivana Mrvaljević]]+Table51089[[#This Row],[Broj bodova - Vesna Gajević]]+Table51089[[#This Row],[Broj bodova - Veselin Piletić]])/3</f>
        <v>48</v>
      </c>
      <c r="G170" s="23">
        <v>7055</v>
      </c>
      <c r="H170" s="22">
        <v>0</v>
      </c>
      <c r="I170" s="16">
        <f>Table51089[[#This Row],[Odobreni iznos sredstava (€)]]/Table51089[[#This Row],[Traženi iznos sredstava (€)]]*100</f>
        <v>0</v>
      </c>
    </row>
    <row r="171" spans="1:9" ht="47.25" x14ac:dyDescent="0.25">
      <c r="A171" s="34" t="s">
        <v>162</v>
      </c>
      <c r="B171" s="42" t="s">
        <v>163</v>
      </c>
      <c r="C171" s="15">
        <v>50</v>
      </c>
      <c r="D171" s="15">
        <v>49</v>
      </c>
      <c r="E171" s="15">
        <v>50</v>
      </c>
      <c r="F171" s="16">
        <f>(Table51089[[#This Row],[Broj bodova - Ivana Mrvaljević]]+Table51089[[#This Row],[Broj bodova - Vesna Gajević]]+Table51089[[#This Row],[Broj bodova - Veselin Piletić]])/3</f>
        <v>49.666666666666664</v>
      </c>
      <c r="G171" s="23">
        <v>13000</v>
      </c>
      <c r="H171" s="22">
        <v>0</v>
      </c>
      <c r="I171" s="16">
        <f>Table51089[[#This Row],[Odobreni iznos sredstava (€)]]/Table51089[[#This Row],[Traženi iznos sredstava (€)]]*100</f>
        <v>0</v>
      </c>
    </row>
    <row r="172" spans="1:9" ht="31.5" x14ac:dyDescent="0.25">
      <c r="A172" s="70" t="s">
        <v>193</v>
      </c>
      <c r="B172" s="72" t="s">
        <v>194</v>
      </c>
      <c r="C172" s="15">
        <v>47</v>
      </c>
      <c r="D172" s="15">
        <v>46</v>
      </c>
      <c r="E172" s="15">
        <v>47</v>
      </c>
      <c r="F172" s="16">
        <f>(Table51089[[#This Row],[Broj bodova - Ivana Mrvaljević]]+Table51089[[#This Row],[Broj bodova - Vesna Gajević]]+Table51089[[#This Row],[Broj bodova - Veselin Piletić]])/3</f>
        <v>46.666666666666664</v>
      </c>
      <c r="G172" s="23" t="s">
        <v>517</v>
      </c>
      <c r="H172" s="22">
        <v>0</v>
      </c>
      <c r="I172" s="16">
        <f>Table51089[[#This Row],[Odobreni iznos sredstava (€)]]/Table51089[[#This Row],[Traženi iznos sredstava (€)]]*100</f>
        <v>0</v>
      </c>
    </row>
    <row r="173" spans="1:9" ht="63" x14ac:dyDescent="0.25">
      <c r="A173" s="65" t="s">
        <v>195</v>
      </c>
      <c r="B173" s="71" t="s">
        <v>196</v>
      </c>
      <c r="C173" s="15">
        <v>47</v>
      </c>
      <c r="D173" s="15">
        <v>47</v>
      </c>
      <c r="E173" s="15">
        <v>47</v>
      </c>
      <c r="F173" s="16">
        <f>(Table51089[[#This Row],[Broj bodova - Ivana Mrvaljević]]+Table51089[[#This Row],[Broj bodova - Vesna Gajević]]+Table51089[[#This Row],[Broj bodova - Veselin Piletić]])/3</f>
        <v>47</v>
      </c>
      <c r="G173" s="21">
        <v>9200</v>
      </c>
      <c r="H173" s="22">
        <v>0</v>
      </c>
      <c r="I173" s="16">
        <f>Table51089[[#This Row],[Odobreni iznos sredstava (€)]]/Table51089[[#This Row],[Traženi iznos sredstava (€)]]*100</f>
        <v>0</v>
      </c>
    </row>
    <row r="174" spans="1:9" ht="47.25" x14ac:dyDescent="0.25">
      <c r="A174" s="65" t="s">
        <v>197</v>
      </c>
      <c r="B174" s="71" t="s">
        <v>198</v>
      </c>
      <c r="C174" s="15">
        <v>35</v>
      </c>
      <c r="D174" s="15">
        <v>37</v>
      </c>
      <c r="E174" s="15">
        <v>37</v>
      </c>
      <c r="F174" s="16">
        <f>(Table51089[[#This Row],[Broj bodova - Ivana Mrvaljević]]+Table51089[[#This Row],[Broj bodova - Vesna Gajević]]+Table51089[[#This Row],[Broj bodova - Veselin Piletić]])/3</f>
        <v>36.333333333333336</v>
      </c>
      <c r="G174" s="21">
        <v>5105</v>
      </c>
      <c r="H174" s="22">
        <v>0</v>
      </c>
      <c r="I174" s="16">
        <f>Table51089[[#This Row],[Odobreni iznos sredstava (€)]]/Table51089[[#This Row],[Traženi iznos sredstava (€)]]*100</f>
        <v>0</v>
      </c>
    </row>
    <row r="175" spans="1:9" ht="63" x14ac:dyDescent="0.25">
      <c r="A175" s="65" t="s">
        <v>223</v>
      </c>
      <c r="B175" s="71" t="s">
        <v>224</v>
      </c>
      <c r="C175" s="15">
        <v>47</v>
      </c>
      <c r="D175" s="15">
        <v>47</v>
      </c>
      <c r="E175" s="15">
        <v>47</v>
      </c>
      <c r="F175" s="16">
        <f>(Table51089[[#This Row],[Broj bodova - Ivana Mrvaljević]]+Table51089[[#This Row],[Broj bodova - Vesna Gajević]]+Table51089[[#This Row],[Broj bodova - Veselin Piletić]])/3</f>
        <v>47</v>
      </c>
      <c r="G175" s="26">
        <v>7760</v>
      </c>
      <c r="H175" s="22">
        <v>0</v>
      </c>
      <c r="I175" s="16">
        <f>Table51089[[#This Row],[Odobreni iznos sredstava (€)]]/Table51089[[#This Row],[Traženi iznos sredstava (€)]]*100</f>
        <v>0</v>
      </c>
    </row>
    <row r="176" spans="1:9" ht="47.25" x14ac:dyDescent="0.25">
      <c r="A176" s="34" t="s">
        <v>263</v>
      </c>
      <c r="B176" s="42" t="s">
        <v>264</v>
      </c>
      <c r="C176" s="15">
        <v>48</v>
      </c>
      <c r="D176" s="15">
        <v>47</v>
      </c>
      <c r="E176" s="15">
        <v>48</v>
      </c>
      <c r="F176" s="16">
        <f>(Table51089[[#This Row],[Broj bodova - Ivana Mrvaljević]]+Table51089[[#This Row],[Broj bodova - Vesna Gajević]]+Table51089[[#This Row],[Broj bodova - Veselin Piletić]])/3</f>
        <v>47.666666666666664</v>
      </c>
      <c r="G176" s="21">
        <v>9840</v>
      </c>
      <c r="H176" s="22">
        <v>0</v>
      </c>
      <c r="I176" s="16">
        <f>Table51089[[#This Row],[Odobreni iznos sredstava (€)]]/Table51089[[#This Row],[Traženi iznos sredstava (€)]]*100</f>
        <v>0</v>
      </c>
    </row>
    <row r="177" spans="1:9" ht="31.5" x14ac:dyDescent="0.25">
      <c r="A177" s="34" t="s">
        <v>275</v>
      </c>
      <c r="B177" s="35" t="s">
        <v>276</v>
      </c>
      <c r="C177" s="15">
        <v>49</v>
      </c>
      <c r="D177" s="15">
        <v>47</v>
      </c>
      <c r="E177" s="15">
        <v>50</v>
      </c>
      <c r="F177" s="16">
        <f>(Table51089[[#This Row],[Broj bodova - Ivana Mrvaljević]]+Table51089[[#This Row],[Broj bodova - Vesna Gajević]]+Table51089[[#This Row],[Broj bodova - Veselin Piletić]])/3</f>
        <v>48.666666666666664</v>
      </c>
      <c r="G177" s="23">
        <v>11030</v>
      </c>
      <c r="H177" s="22">
        <v>0</v>
      </c>
      <c r="I177" s="16">
        <f>Table51089[[#This Row],[Odobreni iznos sredstava (€)]]/Table51089[[#This Row],[Traženi iznos sredstava (€)]]*100</f>
        <v>0</v>
      </c>
    </row>
    <row r="178" spans="1:9" ht="31.5" x14ac:dyDescent="0.25">
      <c r="A178" s="34" t="s">
        <v>277</v>
      </c>
      <c r="B178" s="35" t="s">
        <v>278</v>
      </c>
      <c r="C178" s="15">
        <v>51</v>
      </c>
      <c r="D178" s="15">
        <v>49</v>
      </c>
      <c r="E178" s="15">
        <v>49</v>
      </c>
      <c r="F178" s="16">
        <f>(Table51089[[#This Row],[Broj bodova - Ivana Mrvaljević]]+Table51089[[#This Row],[Broj bodova - Vesna Gajević]]+Table51089[[#This Row],[Broj bodova - Veselin Piletić]])/3</f>
        <v>49.666666666666664</v>
      </c>
      <c r="G178" s="23">
        <v>14920</v>
      </c>
      <c r="H178" s="22">
        <v>0</v>
      </c>
      <c r="I178" s="16">
        <f>Table51089[[#This Row],[Odobreni iznos sredstava (€)]]/Table51089[[#This Row],[Traženi iznos sredstava (€)]]*100</f>
        <v>0</v>
      </c>
    </row>
    <row r="179" spans="1:9" ht="47.25" x14ac:dyDescent="0.25">
      <c r="A179" s="70" t="s">
        <v>292</v>
      </c>
      <c r="B179" s="64" t="s">
        <v>293</v>
      </c>
      <c r="C179" s="15">
        <v>45</v>
      </c>
      <c r="D179" s="15">
        <v>45</v>
      </c>
      <c r="E179" s="15">
        <v>45</v>
      </c>
      <c r="F179" s="16">
        <f>(Table51089[[#This Row],[Broj bodova - Ivana Mrvaljević]]+Table51089[[#This Row],[Broj bodova - Vesna Gajević]]+Table51089[[#This Row],[Broj bodova - Veselin Piletić]])/3</f>
        <v>45</v>
      </c>
      <c r="G179" s="23">
        <v>10970</v>
      </c>
      <c r="H179" s="22">
        <v>0</v>
      </c>
      <c r="I179" s="16">
        <f>Table51089[[#This Row],[Odobreni iznos sredstava (€)]]/Table51089[[#This Row],[Traženi iznos sredstava (€)]]*100</f>
        <v>0</v>
      </c>
    </row>
    <row r="180" spans="1:9" ht="31.5" x14ac:dyDescent="0.25">
      <c r="A180" s="38" t="s">
        <v>306</v>
      </c>
      <c r="B180" s="40" t="s">
        <v>307</v>
      </c>
      <c r="C180" s="15">
        <v>48</v>
      </c>
      <c r="D180" s="15">
        <v>49</v>
      </c>
      <c r="E180" s="15">
        <v>50</v>
      </c>
      <c r="F180" s="16">
        <f>(Table51089[[#This Row],[Broj bodova - Ivana Mrvaljević]]+Table51089[[#This Row],[Broj bodova - Vesna Gajević]]+Table51089[[#This Row],[Broj bodova - Veselin Piletić]])/3</f>
        <v>49</v>
      </c>
      <c r="G180" s="23">
        <v>11960</v>
      </c>
      <c r="H180" s="22">
        <v>0</v>
      </c>
      <c r="I180" s="16">
        <f>Table51089[[#This Row],[Odobreni iznos sredstava (€)]]/Table51089[[#This Row],[Traženi iznos sredstava (€)]]*100</f>
        <v>0</v>
      </c>
    </row>
    <row r="181" spans="1:9" ht="63" x14ac:dyDescent="0.25">
      <c r="A181" s="34" t="s">
        <v>308</v>
      </c>
      <c r="B181" s="35" t="s">
        <v>309</v>
      </c>
      <c r="C181" s="15">
        <v>49</v>
      </c>
      <c r="D181" s="15">
        <v>50</v>
      </c>
      <c r="E181" s="15">
        <v>50</v>
      </c>
      <c r="F181" s="16">
        <f>(Table51089[[#This Row],[Broj bodova - Ivana Mrvaljević]]+Table51089[[#This Row],[Broj bodova - Vesna Gajević]]+Table51089[[#This Row],[Broj bodova - Veselin Piletić]])/3</f>
        <v>49.666666666666664</v>
      </c>
      <c r="G181" s="23">
        <v>3920</v>
      </c>
      <c r="H181" s="22">
        <v>0</v>
      </c>
      <c r="I181" s="16">
        <f>Table51089[[#This Row],[Odobreni iznos sredstava (€)]]/Table51089[[#This Row],[Traženi iznos sredstava (€)]]*100</f>
        <v>0</v>
      </c>
    </row>
    <row r="182" spans="1:9" ht="31.5" x14ac:dyDescent="0.25">
      <c r="A182" s="70" t="s">
        <v>314</v>
      </c>
      <c r="B182" s="64" t="s">
        <v>315</v>
      </c>
      <c r="C182" s="15">
        <v>47</v>
      </c>
      <c r="D182" s="15">
        <v>47</v>
      </c>
      <c r="E182" s="15">
        <v>47</v>
      </c>
      <c r="F182" s="16">
        <f>(Table51089[[#This Row],[Broj bodova - Ivana Mrvaljević]]+Table51089[[#This Row],[Broj bodova - Vesna Gajević]]+Table51089[[#This Row],[Broj bodova - Veselin Piletić]])/3</f>
        <v>47</v>
      </c>
      <c r="G182" s="23" t="s">
        <v>518</v>
      </c>
      <c r="H182" s="22">
        <v>0</v>
      </c>
      <c r="I182" s="16">
        <f>Table51089[[#This Row],[Odobreni iznos sredstava (€)]]/Table51089[[#This Row],[Traženi iznos sredstava (€)]]*100</f>
        <v>0</v>
      </c>
    </row>
    <row r="183" spans="1:9" ht="31.5" x14ac:dyDescent="0.25">
      <c r="A183" s="65" t="s">
        <v>316</v>
      </c>
      <c r="B183" s="73" t="s">
        <v>317</v>
      </c>
      <c r="C183" s="15">
        <v>45</v>
      </c>
      <c r="D183" s="15">
        <v>45</v>
      </c>
      <c r="E183" s="15">
        <v>45</v>
      </c>
      <c r="F183" s="16">
        <f>(Table51089[[#This Row],[Broj bodova - Ivana Mrvaljević]]+Table51089[[#This Row],[Broj bodova - Vesna Gajević]]+Table51089[[#This Row],[Broj bodova - Veselin Piletić]])/3</f>
        <v>45</v>
      </c>
      <c r="G183" s="23">
        <v>5953</v>
      </c>
      <c r="H183" s="22">
        <v>0</v>
      </c>
      <c r="I183" s="16">
        <f>Table51089[[#This Row],[Odobreni iznos sredstava (€)]]/Table51089[[#This Row],[Traženi iznos sredstava (€)]]*100</f>
        <v>0</v>
      </c>
    </row>
    <row r="184" spans="1:9" ht="98.25" customHeight="1" x14ac:dyDescent="0.25">
      <c r="A184" s="34" t="s">
        <v>340</v>
      </c>
      <c r="B184" s="35" t="s">
        <v>341</v>
      </c>
      <c r="C184" s="15">
        <v>51</v>
      </c>
      <c r="D184" s="15">
        <v>49</v>
      </c>
      <c r="E184" s="15">
        <v>49</v>
      </c>
      <c r="F184" s="16">
        <f>(Table51089[[#This Row],[Broj bodova - Ivana Mrvaljević]]+Table51089[[#This Row],[Broj bodova - Vesna Gajević]]+Table51089[[#This Row],[Broj bodova - Veselin Piletić]])/3</f>
        <v>49.666666666666664</v>
      </c>
      <c r="G184" s="23">
        <v>10944</v>
      </c>
      <c r="H184" s="22">
        <v>0</v>
      </c>
      <c r="I184" s="16">
        <f>Table51089[[#This Row],[Odobreni iznos sredstava (€)]]/Table51089[[#This Row],[Traženi iznos sredstava (€)]]*100</f>
        <v>0</v>
      </c>
    </row>
    <row r="185" spans="1:9" ht="63" x14ac:dyDescent="0.25">
      <c r="A185" s="34" t="s">
        <v>373</v>
      </c>
      <c r="B185" s="35" t="s">
        <v>374</v>
      </c>
      <c r="C185" s="15">
        <v>49</v>
      </c>
      <c r="D185" s="15">
        <v>47</v>
      </c>
      <c r="E185" s="15">
        <v>50</v>
      </c>
      <c r="F185" s="16">
        <f>(Table51089[[#This Row],[Broj bodova - Ivana Mrvaljević]]+Table51089[[#This Row],[Broj bodova - Vesna Gajević]]+Table51089[[#This Row],[Broj bodova - Veselin Piletić]])/3</f>
        <v>48.666666666666664</v>
      </c>
      <c r="G185" s="23">
        <v>14600</v>
      </c>
      <c r="H185" s="22">
        <v>0</v>
      </c>
      <c r="I185" s="16">
        <f>Table51089[[#This Row],[Odobreni iznos sredstava (€)]]/Table51089[[#This Row],[Traženi iznos sredstava (€)]]*100</f>
        <v>0</v>
      </c>
    </row>
    <row r="186" spans="1:9" ht="47.25" x14ac:dyDescent="0.25">
      <c r="A186" s="34" t="s">
        <v>409</v>
      </c>
      <c r="B186" s="35" t="s">
        <v>410</v>
      </c>
      <c r="C186" s="15">
        <v>43</v>
      </c>
      <c r="D186" s="15">
        <v>43</v>
      </c>
      <c r="E186" s="15">
        <v>43</v>
      </c>
      <c r="F186" s="16">
        <f>(Table51089[[#This Row],[Broj bodova - Ivana Mrvaljević]]+Table51089[[#This Row],[Broj bodova - Vesna Gajević]]+Table51089[[#This Row],[Broj bodova - Veselin Piletić]])/3</f>
        <v>43</v>
      </c>
      <c r="G186" s="26">
        <v>15000</v>
      </c>
      <c r="H186" s="22">
        <v>0</v>
      </c>
      <c r="I186" s="16">
        <f>Table51089[[#This Row],[Odobreni iznos sredstava (€)]]/Table51089[[#This Row],[Traženi iznos sredstava (€)]]*100</f>
        <v>0</v>
      </c>
    </row>
    <row r="187" spans="1:9" ht="31.5" x14ac:dyDescent="0.25">
      <c r="A187" s="70" t="s">
        <v>411</v>
      </c>
      <c r="B187" s="64" t="s">
        <v>412</v>
      </c>
      <c r="C187" s="15">
        <v>47</v>
      </c>
      <c r="D187" s="15">
        <v>47</v>
      </c>
      <c r="E187" s="15">
        <v>47</v>
      </c>
      <c r="F187" s="16">
        <f>(Table51089[[#This Row],[Broj bodova - Ivana Mrvaljević]]+Table51089[[#This Row],[Broj bodova - Vesna Gajević]]+Table51089[[#This Row],[Broj bodova - Veselin Piletić]])/3</f>
        <v>47</v>
      </c>
      <c r="G187" s="23">
        <v>10302.5</v>
      </c>
      <c r="H187" s="22">
        <v>0</v>
      </c>
      <c r="I187" s="16">
        <f>Table51089[[#This Row],[Odobreni iznos sredstava (€)]]/Table51089[[#This Row],[Traženi iznos sredstava (€)]]*100</f>
        <v>0</v>
      </c>
    </row>
    <row r="188" spans="1:9" ht="31.5" x14ac:dyDescent="0.25">
      <c r="A188" s="38" t="s">
        <v>453</v>
      </c>
      <c r="B188" s="40" t="s">
        <v>454</v>
      </c>
      <c r="C188" s="15">
        <v>49</v>
      </c>
      <c r="D188" s="15">
        <v>48</v>
      </c>
      <c r="E188" s="15">
        <v>49</v>
      </c>
      <c r="F188" s="16">
        <f>(Table51089[[#This Row],[Broj bodova - Ivana Mrvaljević]]+Table51089[[#This Row],[Broj bodova - Vesna Gajević]]+Table51089[[#This Row],[Broj bodova - Veselin Piletić]])/3</f>
        <v>48.666666666666664</v>
      </c>
      <c r="G188" s="23">
        <v>8398</v>
      </c>
      <c r="H188" s="22">
        <v>0</v>
      </c>
      <c r="I188" s="16">
        <f>Table51089[[#This Row],[Odobreni iznos sredstava (€)]]/Table51089[[#This Row],[Traženi iznos sredstava (€)]]*100</f>
        <v>0</v>
      </c>
    </row>
    <row r="189" spans="1:9" ht="31.5" x14ac:dyDescent="0.25">
      <c r="A189" s="70" t="s">
        <v>457</v>
      </c>
      <c r="B189" s="64" t="s">
        <v>458</v>
      </c>
      <c r="C189" s="15">
        <v>47</v>
      </c>
      <c r="D189" s="15">
        <v>49</v>
      </c>
      <c r="E189" s="15">
        <v>47</v>
      </c>
      <c r="F189" s="16">
        <f>(Table51089[[#This Row],[Broj bodova - Ivana Mrvaljević]]+Table51089[[#This Row],[Broj bodova - Vesna Gajević]]+Table51089[[#This Row],[Broj bodova - Veselin Piletić]])/3</f>
        <v>47.666666666666664</v>
      </c>
      <c r="G189" s="26">
        <v>6400</v>
      </c>
      <c r="H189" s="22">
        <v>0</v>
      </c>
      <c r="I189" s="16">
        <f>Table51089[[#This Row],[Odobreni iznos sredstava (€)]]/Table51089[[#This Row],[Traženi iznos sredstava (€)]]*100</f>
        <v>0</v>
      </c>
    </row>
    <row r="190" spans="1:9" ht="47.25" x14ac:dyDescent="0.25">
      <c r="A190" s="70" t="s">
        <v>459</v>
      </c>
      <c r="B190" s="64" t="s">
        <v>460</v>
      </c>
      <c r="C190" s="15">
        <v>46</v>
      </c>
      <c r="D190" s="15">
        <v>46</v>
      </c>
      <c r="E190" s="15">
        <v>46</v>
      </c>
      <c r="F190" s="16">
        <f>(Table51089[[#This Row],[Broj bodova - Ivana Mrvaljević]]+Table51089[[#This Row],[Broj bodova - Vesna Gajević]]+Table51089[[#This Row],[Broj bodova - Veselin Piletić]])/3</f>
        <v>46</v>
      </c>
      <c r="G190" s="21">
        <v>6150</v>
      </c>
      <c r="H190" s="22">
        <v>0</v>
      </c>
      <c r="I190" s="16">
        <f>Table51089[[#This Row],[Odobreni iznos sredstava (€)]]/Table51089[[#This Row],[Traženi iznos sredstava (€)]]*100</f>
        <v>0</v>
      </c>
    </row>
    <row r="191" spans="1:9" ht="47.25" x14ac:dyDescent="0.25">
      <c r="A191" s="38" t="s">
        <v>461</v>
      </c>
      <c r="B191" s="40" t="s">
        <v>462</v>
      </c>
      <c r="C191" s="15">
        <v>49</v>
      </c>
      <c r="D191" s="15">
        <v>50</v>
      </c>
      <c r="E191" s="15">
        <v>49</v>
      </c>
      <c r="F191" s="16">
        <f>(Table51089[[#This Row],[Broj bodova - Ivana Mrvaljević]]+Table51089[[#This Row],[Broj bodova - Vesna Gajević]]+Table51089[[#This Row],[Broj bodova - Veselin Piletić]])/3</f>
        <v>49.333333333333336</v>
      </c>
      <c r="G191" s="21">
        <v>13800</v>
      </c>
      <c r="H191" s="22">
        <v>0</v>
      </c>
      <c r="I191" s="16">
        <f>Table51089[[#This Row],[Odobreni iznos sredstava (€)]]/Table51089[[#This Row],[Traženi iznos sredstava (€)]]*100</f>
        <v>0</v>
      </c>
    </row>
    <row r="192" spans="1:9" ht="47.25" x14ac:dyDescent="0.25">
      <c r="A192" s="70" t="s">
        <v>469</v>
      </c>
      <c r="B192" s="64" t="s">
        <v>470</v>
      </c>
      <c r="C192" s="15">
        <v>49</v>
      </c>
      <c r="D192" s="15">
        <v>49</v>
      </c>
      <c r="E192" s="15">
        <v>49</v>
      </c>
      <c r="F192" s="16">
        <f>(Table51089[[#This Row],[Broj bodova - Ivana Mrvaljević]]+Table51089[[#This Row],[Broj bodova - Vesna Gajević]]+Table51089[[#This Row],[Broj bodova - Veselin Piletić]])/3</f>
        <v>49</v>
      </c>
      <c r="G192" s="23">
        <v>1260</v>
      </c>
      <c r="H192" s="22">
        <v>0</v>
      </c>
      <c r="I192" s="16">
        <f>Table51089[[#This Row],[Odobreni iznos sredstava (€)]]/Table51089[[#This Row],[Traženi iznos sredstava (€)]]*100</f>
        <v>0</v>
      </c>
    </row>
    <row r="193" spans="1:9" ht="31.5" x14ac:dyDescent="0.25">
      <c r="A193" s="70" t="s">
        <v>471</v>
      </c>
      <c r="B193" s="64" t="s">
        <v>472</v>
      </c>
      <c r="C193" s="15">
        <v>46</v>
      </c>
      <c r="D193" s="15">
        <v>46</v>
      </c>
      <c r="E193" s="15">
        <v>46</v>
      </c>
      <c r="F193" s="16">
        <f>(Table51089[[#This Row],[Broj bodova - Ivana Mrvaljević]]+Table51089[[#This Row],[Broj bodova - Vesna Gajević]]+Table51089[[#This Row],[Broj bodova - Veselin Piletić]])/3</f>
        <v>46</v>
      </c>
      <c r="G193" s="26">
        <v>6850</v>
      </c>
      <c r="H193" s="22">
        <v>0</v>
      </c>
      <c r="I193" s="16">
        <f>Table51089[[#This Row],[Odobreni iznos sredstava (€)]]/Table51089[[#This Row],[Traženi iznos sredstava (€)]]*100</f>
        <v>0</v>
      </c>
    </row>
    <row r="194" spans="1:9" ht="31.5" x14ac:dyDescent="0.25">
      <c r="A194" s="38" t="s">
        <v>477</v>
      </c>
      <c r="B194" s="40" t="s">
        <v>478</v>
      </c>
      <c r="C194" s="15">
        <v>48</v>
      </c>
      <c r="D194" s="15">
        <v>47</v>
      </c>
      <c r="E194" s="15">
        <v>49</v>
      </c>
      <c r="F194" s="16">
        <f>(Table51089[[#This Row],[Broj bodova - Ivana Mrvaljević]]+Table51089[[#This Row],[Broj bodova - Vesna Gajević]]+Table51089[[#This Row],[Broj bodova - Veselin Piletić]])/3</f>
        <v>48</v>
      </c>
      <c r="G194" s="21">
        <v>9000</v>
      </c>
      <c r="H194" s="22">
        <v>0</v>
      </c>
      <c r="I194" s="16">
        <f>Table51089[[#This Row],[Odobreni iznos sredstava (€)]]/Table51089[[#This Row],[Traženi iznos sredstava (€)]]*100</f>
        <v>0</v>
      </c>
    </row>
    <row r="195" spans="1:9" ht="31.5" x14ac:dyDescent="0.25">
      <c r="A195" s="38" t="s">
        <v>477</v>
      </c>
      <c r="B195" s="40" t="s">
        <v>479</v>
      </c>
      <c r="C195" s="15">
        <v>45</v>
      </c>
      <c r="D195" s="15">
        <v>45</v>
      </c>
      <c r="E195" s="15">
        <v>46</v>
      </c>
      <c r="F195" s="16">
        <f>(Table51089[[#This Row],[Broj bodova - Ivana Mrvaljević]]+Table51089[[#This Row],[Broj bodova - Vesna Gajević]]+Table51089[[#This Row],[Broj bodova - Veselin Piletić]])/3</f>
        <v>45.333333333333336</v>
      </c>
      <c r="G195" s="21">
        <v>8039.97</v>
      </c>
      <c r="H195" s="22">
        <v>0</v>
      </c>
      <c r="I195" s="16">
        <f>Table51089[[#This Row],[Odobreni iznos sredstava (€)]]/Table51089[[#This Row],[Traženi iznos sredstava (€)]]*100</f>
        <v>0</v>
      </c>
    </row>
    <row r="196" spans="1:9" ht="31.5" x14ac:dyDescent="0.25">
      <c r="A196" s="38" t="s">
        <v>477</v>
      </c>
      <c r="B196" s="40" t="s">
        <v>480</v>
      </c>
      <c r="C196" s="15">
        <v>47</v>
      </c>
      <c r="D196" s="15">
        <v>47</v>
      </c>
      <c r="E196" s="15">
        <v>48</v>
      </c>
      <c r="F196" s="16">
        <f>(Table51089[[#This Row],[Broj bodova - Ivana Mrvaljević]]+Table51089[[#This Row],[Broj bodova - Vesna Gajević]]+Table51089[[#This Row],[Broj bodova - Veselin Piletić]])/3</f>
        <v>47.333333333333336</v>
      </c>
      <c r="G196" s="21">
        <v>6000</v>
      </c>
      <c r="H196" s="22">
        <v>0</v>
      </c>
      <c r="I196" s="16">
        <f>Table51089[[#This Row],[Odobreni iznos sredstava (€)]]/Table51089[[#This Row],[Traženi iznos sredstava (€)]]*100</f>
        <v>0</v>
      </c>
    </row>
    <row r="197" spans="1:9" ht="15.75" x14ac:dyDescent="0.25">
      <c r="A197" s="55"/>
      <c r="B197" s="55"/>
      <c r="C197" s="56"/>
      <c r="D197" s="56"/>
      <c r="E197" s="56"/>
      <c r="F197" s="57"/>
      <c r="G197" s="58"/>
      <c r="H197" s="58">
        <f>SUM(H7:H196)</f>
        <v>246521.71000000002</v>
      </c>
      <c r="I197" s="57"/>
    </row>
  </sheetData>
  <mergeCells count="3">
    <mergeCell ref="A1:I1"/>
    <mergeCell ref="A3:I3"/>
    <mergeCell ref="A4:I4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89" zoomScaleNormal="89" workbookViewId="0">
      <selection activeCell="A7" sqref="A7:I10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8" t="s">
        <v>524</v>
      </c>
      <c r="B1" s="78"/>
      <c r="C1" s="78"/>
      <c r="D1" s="78"/>
      <c r="E1" s="78"/>
      <c r="F1" s="78"/>
      <c r="G1" s="78"/>
      <c r="H1" s="78"/>
      <c r="I1" s="78"/>
    </row>
    <row r="2" spans="1:10" ht="18.75" x14ac:dyDescent="0.3">
      <c r="A2" s="8" t="s">
        <v>11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8" t="s">
        <v>520</v>
      </c>
      <c r="B3" s="78"/>
      <c r="C3" s="78"/>
      <c r="D3" s="78"/>
      <c r="E3" s="78"/>
      <c r="F3" s="78"/>
      <c r="G3" s="78"/>
      <c r="H3" s="78"/>
      <c r="I3" s="78"/>
    </row>
    <row r="4" spans="1:10" ht="18.75" x14ac:dyDescent="0.3">
      <c r="A4" s="78" t="s">
        <v>544</v>
      </c>
      <c r="B4" s="78"/>
      <c r="C4" s="78"/>
      <c r="D4" s="78"/>
      <c r="E4" s="78"/>
      <c r="F4" s="78"/>
      <c r="G4" s="78"/>
      <c r="H4" s="78"/>
      <c r="I4" s="78"/>
    </row>
    <row r="6" spans="1:10" ht="42" customHeight="1" x14ac:dyDescent="0.25">
      <c r="A6" s="1" t="s">
        <v>0</v>
      </c>
      <c r="B6" s="1" t="s">
        <v>1</v>
      </c>
      <c r="C6" s="2" t="s">
        <v>530</v>
      </c>
      <c r="D6" s="2" t="s">
        <v>6</v>
      </c>
      <c r="E6" s="2" t="s">
        <v>521</v>
      </c>
      <c r="F6" s="1" t="s">
        <v>2</v>
      </c>
      <c r="G6" s="1" t="s">
        <v>3</v>
      </c>
      <c r="H6" s="1" t="s">
        <v>4</v>
      </c>
      <c r="I6" s="2" t="s">
        <v>5</v>
      </c>
      <c r="J6" s="3"/>
    </row>
    <row r="7" spans="1:10" ht="64.5" customHeight="1" x14ac:dyDescent="0.25">
      <c r="A7" s="46" t="s">
        <v>522</v>
      </c>
      <c r="B7" s="47" t="s">
        <v>23</v>
      </c>
      <c r="C7" s="15">
        <v>89</v>
      </c>
      <c r="D7" s="15">
        <v>89</v>
      </c>
      <c r="E7" s="15">
        <v>89</v>
      </c>
      <c r="F7" s="16">
        <f>(Table5108911[[#This Row],[Broj bodova -Ivana Mrvaljević]]+Table5108911[[#This Row],[Broj bodova - Vesna Gajević]]+Table5108911[[#This Row],[Broj bodova - Veselin Piletić]])/3</f>
        <v>89</v>
      </c>
      <c r="G7" s="21">
        <v>19641.43</v>
      </c>
      <c r="H7" s="22">
        <v>14400</v>
      </c>
      <c r="I7" s="16">
        <f>Table5108911[[#This Row],[Odobreni iznos sredstava (€)]]/Table5108911[[#This Row],[Traženi iznos sredstava (€)]]*100</f>
        <v>73.314417534772161</v>
      </c>
      <c r="J7" s="3"/>
    </row>
    <row r="8" spans="1:10" ht="37.5" customHeight="1" x14ac:dyDescent="0.25">
      <c r="A8" s="50" t="s">
        <v>24</v>
      </c>
      <c r="B8" s="52" t="s">
        <v>25</v>
      </c>
      <c r="C8" s="15">
        <v>87</v>
      </c>
      <c r="D8" s="15">
        <v>85</v>
      </c>
      <c r="E8" s="15">
        <v>87</v>
      </c>
      <c r="F8" s="16">
        <f>(Table5108911[[#This Row],[Broj bodova -Ivana Mrvaljević]]+Table5108911[[#This Row],[Broj bodova - Vesna Gajević]]+Table5108911[[#This Row],[Broj bodova - Veselin Piletić]])/3</f>
        <v>86.333333333333329</v>
      </c>
      <c r="G8" s="23">
        <v>19800</v>
      </c>
      <c r="H8" s="22">
        <v>11000</v>
      </c>
      <c r="I8" s="16">
        <f>Table5108911[[#This Row],[Odobreni iznos sredstava (€)]]/Table5108911[[#This Row],[Traženi iznos sredstava (€)]]*100</f>
        <v>55.555555555555557</v>
      </c>
    </row>
    <row r="9" spans="1:10" ht="73.5" customHeight="1" x14ac:dyDescent="0.25">
      <c r="A9" s="41" t="s">
        <v>19</v>
      </c>
      <c r="B9" s="43" t="s">
        <v>20</v>
      </c>
      <c r="C9" s="15">
        <v>49</v>
      </c>
      <c r="D9" s="15">
        <v>49</v>
      </c>
      <c r="E9" s="15">
        <v>49</v>
      </c>
      <c r="F9" s="16">
        <f>(Table5108911[[#This Row],[Broj bodova -Ivana Mrvaljević]]+Table5108911[[#This Row],[Broj bodova - Vesna Gajević]]+Table5108911[[#This Row],[Broj bodova - Veselin Piletić]])/3</f>
        <v>49</v>
      </c>
      <c r="G9" s="21">
        <v>21200</v>
      </c>
      <c r="H9" s="22">
        <v>0</v>
      </c>
      <c r="I9" s="16">
        <f>Table5108911[[#This Row],[Odobreni iznos sredstava (€)]]/Table5108911[[#This Row],[Traženi iznos sredstava (€)]]*100</f>
        <v>0</v>
      </c>
    </row>
    <row r="10" spans="1:10" ht="38.25" customHeight="1" x14ac:dyDescent="0.25">
      <c r="A10" s="38" t="s">
        <v>21</v>
      </c>
      <c r="B10" s="39" t="s">
        <v>22</v>
      </c>
      <c r="C10" s="15">
        <v>49</v>
      </c>
      <c r="D10" s="15">
        <v>48</v>
      </c>
      <c r="E10" s="15">
        <v>49</v>
      </c>
      <c r="F10" s="16">
        <f>(Table5108911[[#This Row],[Broj bodova -Ivana Mrvaljević]]+Table5108911[[#This Row],[Broj bodova - Vesna Gajević]]+Table5108911[[#This Row],[Broj bodova - Veselin Piletić]])/3</f>
        <v>48.666666666666664</v>
      </c>
      <c r="G10" s="23">
        <v>38943</v>
      </c>
      <c r="H10" s="22">
        <v>0</v>
      </c>
      <c r="I10" s="16">
        <f>Table5108911[[#This Row],[Odobreni iznos sredstava (€)]]/Table5108911[[#This Row],[Traženi iznos sredstava (€)]]*100</f>
        <v>0</v>
      </c>
    </row>
    <row r="11" spans="1:10" ht="15.75" x14ac:dyDescent="0.25">
      <c r="A11" s="13"/>
      <c r="B11" s="14"/>
      <c r="C11" s="9"/>
      <c r="D11" s="9"/>
      <c r="E11" s="9"/>
      <c r="F11" s="10"/>
      <c r="G11" s="11"/>
      <c r="H11" s="11">
        <f>SUM(H7:H10)</f>
        <v>25400</v>
      </c>
      <c r="I11" s="10"/>
    </row>
  </sheetData>
  <mergeCells count="3">
    <mergeCell ref="A1:I1"/>
    <mergeCell ref="A3:I3"/>
    <mergeCell ref="A4:I4"/>
  </mergeCells>
  <pageMargins left="0.7" right="0.7" top="0.75" bottom="0.75" header="0.3" footer="0.3"/>
  <pageSetup paperSize="9" scale="8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91" zoomScaleNormal="91" workbookViewId="0">
      <selection activeCell="E26" sqref="E26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78" t="s">
        <v>524</v>
      </c>
      <c r="B1" s="78"/>
      <c r="C1" s="78"/>
      <c r="D1" s="78"/>
      <c r="E1" s="78"/>
      <c r="F1" s="78"/>
      <c r="G1" s="78"/>
      <c r="H1" s="78"/>
      <c r="I1" s="78"/>
    </row>
    <row r="2" spans="1:10" ht="18.75" x14ac:dyDescent="0.3">
      <c r="A2" s="8" t="s">
        <v>12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78" t="s">
        <v>520</v>
      </c>
      <c r="B3" s="78"/>
      <c r="C3" s="78"/>
      <c r="D3" s="78"/>
      <c r="E3" s="78"/>
      <c r="F3" s="78"/>
      <c r="G3" s="78"/>
      <c r="H3" s="78"/>
      <c r="I3" s="78"/>
    </row>
    <row r="4" spans="1:10" ht="18.75" x14ac:dyDescent="0.3">
      <c r="A4" s="78" t="s">
        <v>545</v>
      </c>
      <c r="B4" s="78"/>
      <c r="C4" s="78"/>
      <c r="D4" s="78"/>
      <c r="E4" s="78"/>
      <c r="F4" s="78"/>
      <c r="G4" s="78"/>
      <c r="H4" s="78"/>
      <c r="I4" s="78"/>
    </row>
    <row r="6" spans="1:10" ht="42" customHeight="1" x14ac:dyDescent="0.25">
      <c r="A6" s="1" t="s">
        <v>0</v>
      </c>
      <c r="B6" s="1" t="s">
        <v>1</v>
      </c>
      <c r="C6" s="2" t="s">
        <v>7</v>
      </c>
      <c r="D6" s="2" t="s">
        <v>6</v>
      </c>
      <c r="E6" s="2" t="s">
        <v>521</v>
      </c>
      <c r="F6" s="1" t="s">
        <v>2</v>
      </c>
      <c r="G6" s="1" t="s">
        <v>3</v>
      </c>
      <c r="H6" s="1" t="s">
        <v>4</v>
      </c>
      <c r="I6" s="2" t="s">
        <v>5</v>
      </c>
      <c r="J6" s="3"/>
    </row>
    <row r="7" spans="1:10" ht="28.5" customHeight="1" x14ac:dyDescent="0.25">
      <c r="A7" s="44" t="s">
        <v>30</v>
      </c>
      <c r="B7" s="45" t="s">
        <v>31</v>
      </c>
      <c r="C7" s="15">
        <v>89</v>
      </c>
      <c r="D7" s="15">
        <v>92</v>
      </c>
      <c r="E7" s="15">
        <v>91</v>
      </c>
      <c r="F7" s="16">
        <v>90.66</v>
      </c>
      <c r="G7" s="23">
        <v>12500</v>
      </c>
      <c r="H7" s="22">
        <v>5000</v>
      </c>
      <c r="I7" s="16">
        <f>Table510891112[[#This Row],[Odobreni iznos sredstava (€)]]/Table510891112[[#This Row],[Traženi iznos sredstava (€)]]*100</f>
        <v>40</v>
      </c>
      <c r="J7" s="3"/>
    </row>
    <row r="8" spans="1:10" ht="31.5" x14ac:dyDescent="0.25">
      <c r="A8" s="44" t="s">
        <v>26</v>
      </c>
      <c r="B8" s="45" t="s">
        <v>27</v>
      </c>
      <c r="C8" s="15">
        <v>79</v>
      </c>
      <c r="D8" s="15">
        <v>80</v>
      </c>
      <c r="E8" s="15">
        <v>81</v>
      </c>
      <c r="F8" s="16">
        <f>(Table510891112[[#This Row],[Broj bodova - Ivana Mrvaljević]]+Table510891112[[#This Row],[Broj bodova - Vesna Gajević]]+Table510891112[[#This Row],[Broj bodova - Veselin Piletić]])/3</f>
        <v>80</v>
      </c>
      <c r="G8" s="23">
        <v>14900</v>
      </c>
      <c r="H8" s="22">
        <v>4000</v>
      </c>
      <c r="I8" s="16">
        <f>Table510891112[[#This Row],[Odobreni iznos sredstava (€)]]/Table510891112[[#This Row],[Traženi iznos sredstava (€)]]*100</f>
        <v>26.845637583892618</v>
      </c>
    </row>
    <row r="9" spans="1:10" ht="30" x14ac:dyDescent="0.25">
      <c r="A9" s="59" t="s">
        <v>432</v>
      </c>
      <c r="B9" s="60" t="s">
        <v>433</v>
      </c>
      <c r="C9" s="17">
        <v>72</v>
      </c>
      <c r="D9" s="17">
        <v>72</v>
      </c>
      <c r="E9" s="17">
        <v>73</v>
      </c>
      <c r="F9" s="18">
        <f>(Table510891112[[#This Row],[Broj bodova - Ivana Mrvaljević]]+Table510891112[[#This Row],[Broj bodova - Vesna Gajević]]+Table510891112[[#This Row],[Broj bodova - Veselin Piletić]])/3</f>
        <v>72.333333333333329</v>
      </c>
      <c r="G9" s="24">
        <v>14875</v>
      </c>
      <c r="H9" s="25">
        <v>3200</v>
      </c>
      <c r="I9" s="18">
        <f>Table510891112[[#This Row],[Odobreni iznos sredstava (€)]]/Table510891112[[#This Row],[Traženi iznos sredstava (€)]]*100</f>
        <v>21.512605042016808</v>
      </c>
    </row>
    <row r="10" spans="1:10" ht="31.5" x14ac:dyDescent="0.25">
      <c r="A10" s="41" t="s">
        <v>28</v>
      </c>
      <c r="B10" s="43" t="s">
        <v>29</v>
      </c>
      <c r="C10" s="15">
        <v>48</v>
      </c>
      <c r="D10" s="15">
        <v>49</v>
      </c>
      <c r="E10" s="15">
        <v>47</v>
      </c>
      <c r="F10" s="16">
        <f>(Table510891112[[#This Row],[Broj bodova - Ivana Mrvaljević]]+Table510891112[[#This Row],[Broj bodova - Vesna Gajević]]+Table510891112[[#This Row],[Broj bodova - Veselin Piletić]])/3</f>
        <v>48</v>
      </c>
      <c r="G10" s="21">
        <v>10500</v>
      </c>
      <c r="H10" s="22">
        <v>0</v>
      </c>
      <c r="I10" s="16">
        <f>Table510891112[[#This Row],[Odobreni iznos sredstava (€)]]/Table510891112[[#This Row],[Traženi iznos sredstava (€)]]*100</f>
        <v>0</v>
      </c>
    </row>
    <row r="11" spans="1:10" x14ac:dyDescent="0.25">
      <c r="A11" s="4"/>
      <c r="B11" s="4"/>
      <c r="C11" s="5"/>
      <c r="D11" s="5"/>
      <c r="E11" s="5"/>
      <c r="F11" s="6"/>
      <c r="G11" s="7"/>
      <c r="H11" s="7">
        <f>SUM(H7:H10)</f>
        <v>12200</v>
      </c>
      <c r="I11" s="6"/>
    </row>
  </sheetData>
  <mergeCells count="3">
    <mergeCell ref="A1:I1"/>
    <mergeCell ref="A3:I3"/>
    <mergeCell ref="A4:I4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7" sqref="M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NVO A</vt:lpstr>
      <vt:lpstr>NVO B</vt:lpstr>
      <vt:lpstr>NPO i JU A</vt:lpstr>
      <vt:lpstr>NPO i JU B</vt:lpstr>
      <vt:lpstr>MEDIJI A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2016-07-11T13:34:48Z</dcterms:modified>
</cp:coreProperties>
</file>