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Avgust 2023 GDDS\"/>
    </mc:Choice>
  </mc:AlternateContent>
  <xr:revisionPtr revIDLastSave="0" documentId="13_ncr:1_{C6744403-80E1-4C41-BEF6-F47D45E5C34E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I174" i="3" l="1"/>
  <c r="J174" i="3" s="1"/>
  <c r="G84" i="3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47" i="3" l="1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<sst xmlns="http://schemas.openxmlformats.org/spreadsheetml/2006/main" count="1771" uniqueCount="588">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</sst>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8</v>
      </c>
      <c r="D4" t="str">
        <f>VLOOKUP(C4,C9:D20,2,FALSE)</f>
        <v>Avgust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8</v>
      </c>
      <c r="D6" t="str">
        <f>VLOOKUP(C6,E9:F20,2,FALSE)</f>
        <v>Januar - Avgust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M27" sqref="M2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Avgust</v>
      </c>
      <c r="K10" s="162"/>
      <c r="L10" s="140" t="s">
        <v>6</v>
      </c>
      <c r="M10" s="161" t="str">
        <f>IF(J10="Januar","-",'Analitika 2023'!F4)</f>
        <v>Januar - Avgust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6379045.5499999998</v>
      </c>
      <c r="K13" s="136">
        <f>IFERROR($J13/$J$37,0)</f>
        <v>3.0789539526563884E-2</v>
      </c>
      <c r="L13" s="129"/>
      <c r="M13" s="141">
        <f>IF($J$10="Januar","-",
SUMPRODUCT((D13=VALUE(LEFT('Analitika 2023'!$C$9:$C$286,2)))*('Analitika 2023'!$F$9:$F$286)))</f>
        <v>55606973.840000004</v>
      </c>
      <c r="N13" s="136">
        <f>IF($J$10="Januar","-",IFERROR($M13/$M$37,0))</f>
        <v>3.2725462303578791E-2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5866686.0300000003</v>
      </c>
      <c r="K15" s="136">
        <f>IFERROR($J15/$J$37,0)</f>
        <v>2.8316549865461484E-2</v>
      </c>
      <c r="L15" s="129"/>
      <c r="M15" s="141">
        <f>IF($J$10="Januar","-",
SUMPRODUCT((D15=VALUE(LEFT('Analitika 2023'!$C$9:$C$286,2)))*('Analitika 2023'!$F$9:$F$286)))</f>
        <v>42541975.969999999</v>
      </c>
      <c r="N15" s="136">
        <f>IF($J$10="Januar","-",IFERROR($M15/$M$37,0))</f>
        <v>2.5036532916389857E-2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15510158.149999989</v>
      </c>
      <c r="K17" s="136">
        <f>IFERROR($J17/$J$37,0)</f>
        <v>7.4862394958550127E-2</v>
      </c>
      <c r="L17" s="129"/>
      <c r="M17" s="141">
        <f>IF($J$10="Januar","-",
SUMPRODUCT((D17=VALUE(LEFT('Analitika 2023'!$C$9:$C$286,2)))*('Analitika 2023'!$F$9:$F$286)))</f>
        <v>115455344.31999999</v>
      </c>
      <c r="N17" s="136">
        <f>IF($J$10="Januar","-",IFERROR($M17/$M$37,0))</f>
        <v>6.7947044361061554E-2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17775247.490000002</v>
      </c>
      <c r="K19" s="136">
        <f>IFERROR($J19/$J$37,0)</f>
        <v>8.5795230790883845E-2</v>
      </c>
      <c r="L19" s="129"/>
      <c r="M19" s="141">
        <f>IF($J$10="Januar","-",
SUMPRODUCT((D19=VALUE(LEFT('Analitika 2023'!$C$9:$C$286,2)))*('Analitika 2023'!$F$9:$F$286)))</f>
        <v>345646514.97000021</v>
      </c>
      <c r="N19" s="136">
        <f>IF($J$10="Januar","-",IFERROR($M19/$M$37,0))</f>
        <v>0.20341768693547238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17429366.390000001</v>
      </c>
      <c r="K21" s="136">
        <f>IFERROR($J21/$J$37,0)</f>
        <v>8.4125777309721372E-2</v>
      </c>
      <c r="L21" s="129"/>
      <c r="M21" s="141">
        <f>IF($J$10="Januar","-",
SUMPRODUCT((D21=VALUE(LEFT('Analitika 2023'!$C$9:$C$286,2)))*('Analitika 2023'!$F$9:$F$286)))</f>
        <v>66636412.759999983</v>
      </c>
      <c r="N21" s="136">
        <f>IF($J$10="Januar","-",IFERROR($M21/$M$37,0))</f>
        <v>3.921643749393243E-2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3471893.9499999997</v>
      </c>
      <c r="K23" s="136">
        <f>IFERROR($J23/$J$37,0)</f>
        <v>1.6757681876964026E-2</v>
      </c>
      <c r="L23" s="129"/>
      <c r="M23" s="141">
        <f>IF($J$10="Januar","-",
SUMPRODUCT((D23=VALUE(LEFT('Analitika 2023'!$C$9:$C$286,2)))*('Analitika 2023'!$F$9:$F$286)))</f>
        <v>27925502.429999996</v>
      </c>
      <c r="N23" s="136">
        <f>IF($J$10="Januar","-",IFERROR($M23/$M$37,0))</f>
        <v>1.6434538943100714E-2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9877178.0300000012</v>
      </c>
      <c r="K25" s="136">
        <f>IFERROR($J25/$J$37,0)</f>
        <v>4.7673866095154852E-2</v>
      </c>
      <c r="L25" s="129"/>
      <c r="M25" s="141">
        <f>IF($J$10="Januar","-",
SUMPRODUCT((D25=VALUE(LEFT('Analitika 2023'!$C$9:$C$286,2)))*('Analitika 2023'!$F$9:$F$286)))</f>
        <v>61467129.43</v>
      </c>
      <c r="N25" s="136">
        <f>IF($J$10="Januar","-",IFERROR($M25/$M$37,0))</f>
        <v>3.6174243771267649E-2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1471001.2199999997</v>
      </c>
      <c r="K27" s="136">
        <f>IFERROR($J27/$J$37,0)</f>
        <v>7.1000355541925375E-3</v>
      </c>
      <c r="L27" s="129"/>
      <c r="M27" s="141">
        <f>IF($J$10="Januar","-",
SUMPRODUCT((D27=VALUE(LEFT('Analitika 2023'!$C$9:$C$286,2)))*('Analitika 2023'!$F$9:$F$286)))</f>
        <v>11977752.460000001</v>
      </c>
      <c r="N27" s="136">
        <f>IF($J$10="Januar","-",IFERROR($M27/$M$37,0))</f>
        <v>7.0490706388587057E-3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26278710.699999996</v>
      </c>
      <c r="K29" s="136">
        <f>IFERROR($J29/$J$37,0)</f>
        <v>0.12683863055418804</v>
      </c>
      <c r="L29" s="129"/>
      <c r="M29" s="141">
        <f>IF($J$10="Januar","-",
SUMPRODUCT((D29=VALUE(LEFT('Analitika 2023'!$C$9:$C$286,2)))*('Analitika 2023'!$F$9:$F$286)))</f>
        <v>194203536.59999999</v>
      </c>
      <c r="N29" s="136">
        <f>IF($J$10="Januar","-",IFERROR($M29/$M$37,0))</f>
        <v>0.114291429246116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2164209.8500000006</v>
      </c>
      <c r="K31" s="136">
        <f>IFERROR($J31/$J$37,0)</f>
        <v>1.0445923954933024E-2</v>
      </c>
      <c r="L31" s="129"/>
      <c r="M31" s="141">
        <f>IF($J$10="Januar","-",
SUMPRODUCT((D31=VALUE(LEFT('Analitika 2023'!$C$9:$C$286,2)))*('Analitika 2023'!$F$9:$F$286)))</f>
        <v>14358640.219999999</v>
      </c>
      <c r="N31" s="136">
        <f>IF($J$10="Januar","-",IFERROR($M31/$M$37,0))</f>
        <v>8.4502555489227131E-3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33963928.730000012</v>
      </c>
      <c r="K33" s="136">
        <f>IFERROR($J33/$J$37,0)</f>
        <v>0.16393263191383453</v>
      </c>
      <c r="L33" s="129"/>
      <c r="M33" s="141">
        <f>IF($J$10="Januar","-",
SUMPRODUCT((D33=VALUE(LEFT('Analitika 2023'!$C$9:$C$286,2)))*('Analitika 2023'!$F$9:$F$286)))</f>
        <v>241547445.60999998</v>
      </c>
      <c r="N33" s="136">
        <f>IF($J$10="Januar","-",IFERROR($M33/$M$37,0))</f>
        <v>0.14215396523069995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66994806.839999966</v>
      </c>
      <c r="K35" s="136">
        <f>IFERROR($J35/$J$37,0)</f>
        <v>0.32336173759955228</v>
      </c>
      <c r="L35" s="129"/>
      <c r="M35" s="141">
        <f>IF($J$10="Januar","-",
SUMPRODUCT((D35=VALUE(LEFT('Analitika 2023'!$C$9:$C$286,2)))*('Analitika 2023'!$F$9:$F$286)))</f>
        <v>521828746.81000006</v>
      </c>
      <c r="N35" s="136">
        <f>IF($J$10="Januar","-",IFERROR($M35/$M$37,0))</f>
        <v>0.30710333261059936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207182232.92999998</v>
      </c>
      <c r="K37" s="138">
        <f>IFERROR($J37/$J$37,0)</f>
        <v>1</v>
      </c>
      <c r="L37" s="135"/>
      <c r="M37" s="144">
        <f>SUM(M13:M35)</f>
        <v>1699195975.4200001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Avgust</v>
      </c>
      <c r="G4" s="43"/>
      <c r="H4" s="43"/>
      <c r="I4" s="43"/>
      <c r="J4" s="43"/>
      <c r="K4" s="44" t="s">
        <v>10</v>
      </c>
      <c r="L4" s="45" t="str">
        <f>Master!D4</f>
        <v>Avgust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1842233392.7399998</v>
      </c>
      <c r="F8" s="74">
        <f>SUM(F9:F286)</f>
        <v>1699195975.4200008</v>
      </c>
      <c r="G8" s="75">
        <f t="shared" ref="G8" si="0">IFERROR(F8/E8,0)</f>
        <v>0.92235651688668185</v>
      </c>
      <c r="H8" s="76">
        <f>F8/$D$4</f>
        <v>0.27519126346969858</v>
      </c>
      <c r="I8" s="74">
        <f>SUM(I9:I286)</f>
        <v>-143037417.31999981</v>
      </c>
      <c r="J8" s="77">
        <f t="shared" ref="J8:J9" si="1">IFERROR(I8/E8,0)</f>
        <v>-7.7643483113318604E-2</v>
      </c>
      <c r="K8" s="73">
        <f>SUM(K9:K286)</f>
        <v>217907723.65999997</v>
      </c>
      <c r="L8" s="74">
        <f>SUM(L9:L286)</f>
        <v>207182232.93000004</v>
      </c>
      <c r="M8" s="150">
        <f>IFERROR(L8/K8,0)</f>
        <v>0.95077966696244853</v>
      </c>
      <c r="N8" s="150">
        <f>L8/$D$4</f>
        <v>3.3553952147507539E-2</v>
      </c>
      <c r="O8" s="74">
        <f>SUM(O9:O286)</f>
        <v>-10725490.730000036</v>
      </c>
      <c r="P8" s="77">
        <f t="shared" ref="P8:P9" si="2">IFERROR(O8/K8,0)</f>
        <v>-4.9220333037551946E-2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1974414.5999999999</v>
      </c>
      <c r="F9" s="83">
        <f>VLOOKUP($C9,'2023'!$C$8:$U$285,19,FALSE)</f>
        <v>4111610.8800000008</v>
      </c>
      <c r="G9" s="84">
        <f t="shared" ref="G9" si="3">IFERROR(F9/E9,0)</f>
        <v>2.0824455410732887</v>
      </c>
      <c r="H9" s="85">
        <f t="shared" ref="H9" si="4">F9/$D$4</f>
        <v>6.6589105043241676E-4</v>
      </c>
      <c r="I9" s="86">
        <f t="shared" ref="I9" si="5">F9-E9</f>
        <v>2137196.2800000012</v>
      </c>
      <c r="J9" s="87">
        <f t="shared" si="1"/>
        <v>1.0824455410732889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23937.24</v>
      </c>
      <c r="M9" s="153">
        <f>IFERROR(L9/K9,0)</f>
        <v>0.6647765285166195</v>
      </c>
      <c r="N9" s="153">
        <f>L9/$D$4</f>
        <v>3.876727237391896E-6</v>
      </c>
      <c r="O9" s="152">
        <f>L9-K9</f>
        <v>-12070.709999999988</v>
      </c>
      <c r="P9" s="154">
        <f t="shared" si="2"/>
        <v>-0.3352234714833805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29267.359999999993</v>
      </c>
      <c r="F10" s="83">
        <f>VLOOKUP($C10,'2023'!$C$8:$U$285,19,FALSE)</f>
        <v>26580</v>
      </c>
      <c r="G10" s="84">
        <f t="shared" ref="G10:G73" si="6">IFERROR(F10/E10,0)</f>
        <v>0.90817894063557514</v>
      </c>
      <c r="H10" s="85">
        <f t="shared" ref="H10:H73" si="7">F10/$D$4</f>
        <v>4.3047322903507916E-6</v>
      </c>
      <c r="I10" s="86">
        <f t="shared" ref="I10:I73" si="8">F10-E10</f>
        <v>-2687.3599999999933</v>
      </c>
      <c r="J10" s="87">
        <f t="shared" ref="J10:J73" si="9">IFERROR(I10/E10,0)</f>
        <v>-9.1821059364424876E-2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4220</v>
      </c>
      <c r="M10" s="155">
        <f t="shared" ref="M10:M73" si="10">IFERROR(L10/K10,0)</f>
        <v>1.1535034249758092</v>
      </c>
      <c r="N10" s="155">
        <f t="shared" ref="N10:N73" si="11">L10/$D$4</f>
        <v>6.8344508146276686E-7</v>
      </c>
      <c r="O10" s="83">
        <f t="shared" ref="O10:O73" si="12">L10-K10</f>
        <v>561.57999999999993</v>
      </c>
      <c r="P10" s="87">
        <f t="shared" ref="P10:P73" si="13">IFERROR(O10/K10,0)</f>
        <v>0.15350342497580921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803406.45000000007</v>
      </c>
      <c r="F11" s="83">
        <f>VLOOKUP($C11,'2023'!$C$8:$U$285,19,FALSE)</f>
        <v>910782.32</v>
      </c>
      <c r="G11" s="84">
        <f t="shared" si="6"/>
        <v>1.133650744277694</v>
      </c>
      <c r="H11" s="85">
        <f t="shared" si="7"/>
        <v>1.4750466750882647E-4</v>
      </c>
      <c r="I11" s="86">
        <f t="shared" si="8"/>
        <v>107375.86999999988</v>
      </c>
      <c r="J11" s="87">
        <f t="shared" si="9"/>
        <v>0.13365074427769391</v>
      </c>
      <c r="K11" s="82">
        <f>VLOOKUP($C11,'2023'!$C$295:$U$572,VLOOKUP($L$4,Master!$D$9:$G$20,4,FALSE),FALSE)</f>
        <v>127386.26000000001</v>
      </c>
      <c r="L11" s="83">
        <f>VLOOKUP($C11,'2023'!$C$8:$U$285,VLOOKUP($L$4,Master!$D$9:$G$20,4,FALSE),FALSE)</f>
        <v>88766.09</v>
      </c>
      <c r="M11" s="155">
        <f t="shared" si="10"/>
        <v>0.69682625112001872</v>
      </c>
      <c r="N11" s="155">
        <f t="shared" si="11"/>
        <v>1.4376006542933954E-5</v>
      </c>
      <c r="O11" s="83">
        <f t="shared" si="12"/>
        <v>-38620.170000000013</v>
      </c>
      <c r="P11" s="87">
        <f t="shared" si="13"/>
        <v>-0.30317374887998133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355711.82000000007</v>
      </c>
      <c r="F12" s="83">
        <f>VLOOKUP($C12,'2023'!$C$8:$U$285,19,FALSE)</f>
        <v>264024.76</v>
      </c>
      <c r="G12" s="84">
        <f t="shared" si="6"/>
        <v>0.74224342615322692</v>
      </c>
      <c r="H12" s="85">
        <f t="shared" si="7"/>
        <v>4.2759816020470964E-5</v>
      </c>
      <c r="I12" s="86">
        <f t="shared" si="8"/>
        <v>-91687.060000000056</v>
      </c>
      <c r="J12" s="87">
        <f t="shared" si="9"/>
        <v>-0.25775657384677303</v>
      </c>
      <c r="K12" s="82">
        <f>VLOOKUP($C12,'2023'!$C$295:$U$572,VLOOKUP($L$4,Master!$D$9:$G$20,4,FALSE),FALSE)</f>
        <v>45648.190000000017</v>
      </c>
      <c r="L12" s="83">
        <f>VLOOKUP($C12,'2023'!$C$8:$U$285,VLOOKUP($L$4,Master!$D$9:$G$20,4,FALSE),FALSE)</f>
        <v>30532.51</v>
      </c>
      <c r="M12" s="155">
        <f t="shared" si="10"/>
        <v>0.66886573158760487</v>
      </c>
      <c r="N12" s="155">
        <f t="shared" si="11"/>
        <v>4.944856346969844E-6</v>
      </c>
      <c r="O12" s="83">
        <f t="shared" si="12"/>
        <v>-15115.680000000018</v>
      </c>
      <c r="P12" s="87">
        <f t="shared" si="13"/>
        <v>-0.33113426841239518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1139313.3299999996</v>
      </c>
      <c r="F13" s="83">
        <f>VLOOKUP($C13,'2023'!$C$8:$U$285,19,FALSE)</f>
        <v>931907.86999999976</v>
      </c>
      <c r="G13" s="84">
        <f t="shared" si="6"/>
        <v>0.81795573303789926</v>
      </c>
      <c r="H13" s="85">
        <f t="shared" si="7"/>
        <v>1.5092603083600553E-4</v>
      </c>
      <c r="I13" s="86">
        <f t="shared" si="8"/>
        <v>-207405.45999999985</v>
      </c>
      <c r="J13" s="87">
        <f t="shared" si="9"/>
        <v>-0.18204426696210069</v>
      </c>
      <c r="K13" s="82">
        <f>VLOOKUP($C13,'2023'!$C$295:$U$572,VLOOKUP($L$4,Master!$D$9:$G$20,4,FALSE),FALSE)</f>
        <v>154860.08999999997</v>
      </c>
      <c r="L13" s="83">
        <f>VLOOKUP($C13,'2023'!$C$8:$U$285,VLOOKUP($L$4,Master!$D$9:$G$20,4,FALSE),FALSE)</f>
        <v>111096.09000000001</v>
      </c>
      <c r="M13" s="155">
        <f t="shared" si="10"/>
        <v>0.71739652224146344</v>
      </c>
      <c r="N13" s="155">
        <f t="shared" si="11"/>
        <v>1.7992435137498787E-5</v>
      </c>
      <c r="O13" s="83">
        <f t="shared" si="12"/>
        <v>-43763.999999999956</v>
      </c>
      <c r="P13" s="87">
        <f t="shared" si="13"/>
        <v>-0.28260347775853656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4282440.6100000003</v>
      </c>
      <c r="F14" s="83">
        <f>VLOOKUP($C14,'2023'!$C$8:$U$285,19,FALSE)</f>
        <v>4196788.5399999991</v>
      </c>
      <c r="G14" s="84">
        <f t="shared" si="6"/>
        <v>0.97999923926557353</v>
      </c>
      <c r="H14" s="85">
        <f t="shared" si="7"/>
        <v>6.7968589706215771E-4</v>
      </c>
      <c r="I14" s="86">
        <f t="shared" si="8"/>
        <v>-85652.070000001229</v>
      </c>
      <c r="J14" s="87">
        <f t="shared" si="9"/>
        <v>-2.0000760734426443E-2</v>
      </c>
      <c r="K14" s="82">
        <f>VLOOKUP($C14,'2023'!$C$295:$U$572,VLOOKUP($L$4,Master!$D$9:$G$20,4,FALSE),FALSE)</f>
        <v>559082.02999999991</v>
      </c>
      <c r="L14" s="83">
        <f>VLOOKUP($C14,'2023'!$C$8:$U$285,VLOOKUP($L$4,Master!$D$9:$G$20,4,FALSE),FALSE)</f>
        <v>585907.42999999993</v>
      </c>
      <c r="M14" s="155">
        <f t="shared" si="10"/>
        <v>1.0479811522470146</v>
      </c>
      <c r="N14" s="155">
        <f t="shared" si="11"/>
        <v>9.4889941048812869E-5</v>
      </c>
      <c r="O14" s="83">
        <f t="shared" si="12"/>
        <v>26825.400000000023</v>
      </c>
      <c r="P14" s="87">
        <f t="shared" si="13"/>
        <v>4.7981152247014679E-2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670693.97</v>
      </c>
      <c r="F15" s="83">
        <f>VLOOKUP($C15,'2023'!$C$8:$U$285,19,FALSE)</f>
        <v>505500.08999999997</v>
      </c>
      <c r="G15" s="84">
        <f t="shared" si="6"/>
        <v>0.75369708482692932</v>
      </c>
      <c r="H15" s="85">
        <f t="shared" si="7"/>
        <v>8.1867665921679135E-5</v>
      </c>
      <c r="I15" s="86">
        <f t="shared" si="8"/>
        <v>-165193.88</v>
      </c>
      <c r="J15" s="87">
        <f t="shared" si="9"/>
        <v>-0.24630291517307068</v>
      </c>
      <c r="K15" s="82">
        <f>VLOOKUP($C15,'2023'!$C$295:$U$572,VLOOKUP($L$4,Master!$D$9:$G$20,4,FALSE),FALSE)</f>
        <v>110724.23000000001</v>
      </c>
      <c r="L15" s="83">
        <f>VLOOKUP($C15,'2023'!$C$8:$U$285,VLOOKUP($L$4,Master!$D$9:$G$20,4,FALSE),FALSE)</f>
        <v>45987.88</v>
      </c>
      <c r="M15" s="155">
        <f t="shared" si="10"/>
        <v>0.41533709469011426</v>
      </c>
      <c r="N15" s="155">
        <f t="shared" si="11"/>
        <v>7.4479124153791338E-6</v>
      </c>
      <c r="O15" s="83">
        <f t="shared" si="12"/>
        <v>-64736.350000000013</v>
      </c>
      <c r="P15" s="87">
        <f t="shared" si="13"/>
        <v>-0.58466290530988574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965940.66999999993</v>
      </c>
      <c r="F16" s="83">
        <f>VLOOKUP($C16,'2023'!$C$8:$U$285,19,FALSE)</f>
        <v>613080.88000000012</v>
      </c>
      <c r="G16" s="84">
        <f t="shared" si="6"/>
        <v>0.63469827810438939</v>
      </c>
      <c r="H16" s="85">
        <f t="shared" si="7"/>
        <v>9.9290784828167021E-5</v>
      </c>
      <c r="I16" s="86">
        <f t="shared" si="8"/>
        <v>-352859.7899999998</v>
      </c>
      <c r="J16" s="87">
        <f t="shared" si="9"/>
        <v>-0.36530172189561066</v>
      </c>
      <c r="K16" s="82">
        <f>VLOOKUP($C16,'2023'!$C$295:$U$572,VLOOKUP($L$4,Master!$D$9:$G$20,4,FALSE),FALSE)</f>
        <v>160074.97999999998</v>
      </c>
      <c r="L16" s="83">
        <f>VLOOKUP($C16,'2023'!$C$8:$U$285,VLOOKUP($L$4,Master!$D$9:$G$20,4,FALSE),FALSE)</f>
        <v>59524.910000000011</v>
      </c>
      <c r="M16" s="155">
        <f t="shared" si="10"/>
        <v>0.37185642628223359</v>
      </c>
      <c r="N16" s="155">
        <f t="shared" si="11"/>
        <v>9.6402860104298266E-6</v>
      </c>
      <c r="O16" s="83">
        <f t="shared" si="12"/>
        <v>-100550.06999999998</v>
      </c>
      <c r="P16" s="87">
        <f t="shared" si="13"/>
        <v>-0.62814357371776641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115499.98</v>
      </c>
      <c r="F17" s="83">
        <f>VLOOKUP($C17,'2023'!$C$8:$U$285,19,FALSE)</f>
        <v>143436.28</v>
      </c>
      <c r="G17" s="84">
        <f t="shared" si="6"/>
        <v>1.2418727691554579</v>
      </c>
      <c r="H17" s="85">
        <f t="shared" si="7"/>
        <v>2.3230052149127067E-5</v>
      </c>
      <c r="I17" s="86">
        <f t="shared" si="8"/>
        <v>27936.300000000003</v>
      </c>
      <c r="J17" s="87">
        <f t="shared" si="9"/>
        <v>0.24187276915545788</v>
      </c>
      <c r="K17" s="82">
        <f>VLOOKUP($C17,'2023'!$C$295:$U$572,VLOOKUP($L$4,Master!$D$9:$G$20,4,FALSE),FALSE)</f>
        <v>19250</v>
      </c>
      <c r="L17" s="83">
        <f>VLOOKUP($C17,'2023'!$C$8:$U$285,VLOOKUP($L$4,Master!$D$9:$G$20,4,FALSE),FALSE)</f>
        <v>19250</v>
      </c>
      <c r="M17" s="155">
        <f t="shared" si="10"/>
        <v>1</v>
      </c>
      <c r="N17" s="155">
        <f t="shared" si="11"/>
        <v>3.1176108573834742E-6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742458.14</v>
      </c>
      <c r="F18" s="83">
        <f>VLOOKUP($C18,'2023'!$C$8:$U$285,19,FALSE)</f>
        <v>905509.3</v>
      </c>
      <c r="G18" s="84">
        <f t="shared" si="6"/>
        <v>1.2196099028559375</v>
      </c>
      <c r="H18" s="85">
        <f t="shared" si="7"/>
        <v>1.4665068182554336E-4</v>
      </c>
      <c r="I18" s="86">
        <f t="shared" si="8"/>
        <v>163051.16000000003</v>
      </c>
      <c r="J18" s="87">
        <f t="shared" si="9"/>
        <v>0.21960990285593748</v>
      </c>
      <c r="K18" s="82">
        <f>VLOOKUP($C18,'2023'!$C$295:$U$572,VLOOKUP($L$4,Master!$D$9:$G$20,4,FALSE),FALSE)</f>
        <v>106330.88</v>
      </c>
      <c r="L18" s="83">
        <f>VLOOKUP($C18,'2023'!$C$8:$U$285,VLOOKUP($L$4,Master!$D$9:$G$20,4,FALSE),FALSE)</f>
        <v>192545.81</v>
      </c>
      <c r="M18" s="155">
        <f t="shared" si="10"/>
        <v>1.8108174219944384</v>
      </c>
      <c r="N18" s="155">
        <f t="shared" si="11"/>
        <v>3.1183527677906263E-5</v>
      </c>
      <c r="O18" s="83">
        <f t="shared" si="12"/>
        <v>86214.93</v>
      </c>
      <c r="P18" s="87">
        <f t="shared" si="13"/>
        <v>0.8108174219944384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4025673.1299999994</v>
      </c>
      <c r="F19" s="83">
        <f>VLOOKUP($C19,'2023'!$C$8:$U$285,19,FALSE)</f>
        <v>2551527.4700000002</v>
      </c>
      <c r="G19" s="84">
        <f t="shared" si="6"/>
        <v>0.63381387102335374</v>
      </c>
      <c r="H19" s="85">
        <f t="shared" si="7"/>
        <v>4.1322959705891884E-4</v>
      </c>
      <c r="I19" s="86">
        <f t="shared" si="8"/>
        <v>-1474145.6599999992</v>
      </c>
      <c r="J19" s="87">
        <f t="shared" si="9"/>
        <v>-0.36618612897664632</v>
      </c>
      <c r="K19" s="82">
        <f>VLOOKUP($C19,'2023'!$C$295:$U$572,VLOOKUP($L$4,Master!$D$9:$G$20,4,FALSE),FALSE)</f>
        <v>360061.29</v>
      </c>
      <c r="L19" s="83">
        <f>VLOOKUP($C19,'2023'!$C$8:$U$285,VLOOKUP($L$4,Master!$D$9:$G$20,4,FALSE),FALSE)</f>
        <v>223208.11000000002</v>
      </c>
      <c r="M19" s="155">
        <f t="shared" si="10"/>
        <v>0.61991698691075625</v>
      </c>
      <c r="N19" s="155">
        <f t="shared" si="11"/>
        <v>3.6149404009976355E-5</v>
      </c>
      <c r="O19" s="83">
        <f t="shared" si="12"/>
        <v>-136853.17999999996</v>
      </c>
      <c r="P19" s="87">
        <f t="shared" si="13"/>
        <v>-0.38008301308924369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3951070.6900000004</v>
      </c>
      <c r="F20" s="83">
        <f>VLOOKUP($C20,'2023'!$C$8:$U$285,19,FALSE)</f>
        <v>3168078.9299999997</v>
      </c>
      <c r="G20" s="84">
        <f t="shared" si="6"/>
        <v>0.80182795463980916</v>
      </c>
      <c r="H20" s="85">
        <f t="shared" si="7"/>
        <v>5.1308245554367894E-4</v>
      </c>
      <c r="I20" s="86">
        <f t="shared" si="8"/>
        <v>-782991.76000000071</v>
      </c>
      <c r="J20" s="87">
        <f t="shared" si="9"/>
        <v>-0.19817204536019087</v>
      </c>
      <c r="K20" s="82">
        <f>VLOOKUP($C20,'2023'!$C$295:$U$572,VLOOKUP($L$4,Master!$D$9:$G$20,4,FALSE),FALSE)</f>
        <v>393605.43</v>
      </c>
      <c r="L20" s="83">
        <f>VLOOKUP($C20,'2023'!$C$8:$U$285,VLOOKUP($L$4,Master!$D$9:$G$20,4,FALSE),FALSE)</f>
        <v>513935.98</v>
      </c>
      <c r="M20" s="155">
        <f t="shared" si="10"/>
        <v>1.3057136432289564</v>
      </c>
      <c r="N20" s="155">
        <f t="shared" si="11"/>
        <v>8.3233890454442394E-5</v>
      </c>
      <c r="O20" s="83">
        <f t="shared" si="12"/>
        <v>120330.54999999999</v>
      </c>
      <c r="P20" s="87">
        <f t="shared" si="13"/>
        <v>0.30571364322895644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2537075.8800000004</v>
      </c>
      <c r="F21" s="83">
        <f>VLOOKUP($C21,'2023'!$C$8:$U$285,19,FALSE)</f>
        <v>2818523.83</v>
      </c>
      <c r="G21" s="84">
        <f t="shared" si="6"/>
        <v>1.1109339898812958</v>
      </c>
      <c r="H21" s="85">
        <f t="shared" si="7"/>
        <v>4.5647067502348329E-4</v>
      </c>
      <c r="I21" s="86">
        <f t="shared" si="8"/>
        <v>281447.94999999972</v>
      </c>
      <c r="J21" s="87">
        <f t="shared" si="9"/>
        <v>0.11093398988129581</v>
      </c>
      <c r="K21" s="82">
        <f>VLOOKUP($C21,'2023'!$C$295:$U$572,VLOOKUP($L$4,Master!$D$9:$G$20,4,FALSE),FALSE)</f>
        <v>300029.82</v>
      </c>
      <c r="L21" s="83">
        <f>VLOOKUP($C21,'2023'!$C$8:$U$285,VLOOKUP($L$4,Master!$D$9:$G$20,4,FALSE),FALSE)</f>
        <v>236977.63999999996</v>
      </c>
      <c r="M21" s="155">
        <f t="shared" si="10"/>
        <v>0.78984695587925213</v>
      </c>
      <c r="N21" s="155">
        <f t="shared" si="11"/>
        <v>3.83794318660318E-5</v>
      </c>
      <c r="O21" s="83">
        <f t="shared" si="12"/>
        <v>-63052.180000000051</v>
      </c>
      <c r="P21" s="87">
        <f t="shared" si="13"/>
        <v>-0.21015304412074789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17548</v>
      </c>
      <c r="F22" s="83">
        <f>VLOOKUP($C22,'2023'!$C$8:$U$285,19,FALSE)</f>
        <v>8807.65</v>
      </c>
      <c r="G22" s="84">
        <f t="shared" si="6"/>
        <v>0.50191759744700248</v>
      </c>
      <c r="H22" s="85">
        <f t="shared" si="7"/>
        <v>1.4264324814562886E-6</v>
      </c>
      <c r="I22" s="86">
        <f t="shared" si="8"/>
        <v>-8740.35</v>
      </c>
      <c r="J22" s="87">
        <f t="shared" si="9"/>
        <v>-0.49808240255299752</v>
      </c>
      <c r="K22" s="82">
        <f>VLOOKUP($C22,'2023'!$C$295:$U$572,VLOOKUP($L$4,Master!$D$9:$G$20,4,FALSE),FALSE)</f>
        <v>2608</v>
      </c>
      <c r="L22" s="83">
        <f>VLOOKUP($C22,'2023'!$C$8:$U$285,VLOOKUP($L$4,Master!$D$9:$G$20,4,FALSE),FALSE)</f>
        <v>0</v>
      </c>
      <c r="M22" s="155">
        <f t="shared" si="10"/>
        <v>0</v>
      </c>
      <c r="N22" s="155">
        <f t="shared" si="11"/>
        <v>0</v>
      </c>
      <c r="O22" s="83">
        <f t="shared" si="12"/>
        <v>-2608</v>
      </c>
      <c r="P22" s="87">
        <f t="shared" si="13"/>
        <v>-1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51720.639999999999</v>
      </c>
      <c r="F23" s="83">
        <f>VLOOKUP($C23,'2023'!$C$8:$U$285,19,FALSE)</f>
        <v>3888.64</v>
      </c>
      <c r="G23" s="84">
        <f t="shared" si="6"/>
        <v>7.5185457875231246E-2</v>
      </c>
      <c r="H23" s="85">
        <f t="shared" si="7"/>
        <v>6.2978006672496999E-7</v>
      </c>
      <c r="I23" s="86">
        <f t="shared" si="8"/>
        <v>-47832</v>
      </c>
      <c r="J23" s="87">
        <f t="shared" si="9"/>
        <v>-0.92481454212476877</v>
      </c>
      <c r="K23" s="82">
        <f>VLOOKUP($C23,'2023'!$C$295:$U$572,VLOOKUP($L$4,Master!$D$9:$G$20,4,FALSE),FALSE)</f>
        <v>8620.08</v>
      </c>
      <c r="L23" s="83">
        <f>VLOOKUP($C23,'2023'!$C$8:$U$285,VLOOKUP($L$4,Master!$D$9:$G$20,4,FALSE),FALSE)</f>
        <v>555.52</v>
      </c>
      <c r="M23" s="155">
        <f t="shared" si="10"/>
        <v>6.4444877541739748E-2</v>
      </c>
      <c r="N23" s="155">
        <f t="shared" si="11"/>
        <v>8.9968580960709998E-8</v>
      </c>
      <c r="O23" s="83">
        <f t="shared" si="12"/>
        <v>-8064.5599999999995</v>
      </c>
      <c r="P23" s="87">
        <f t="shared" si="13"/>
        <v>-0.93555512245826022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808046.94000000006</v>
      </c>
      <c r="F24" s="83">
        <f>VLOOKUP($C24,'2023'!$C$8:$U$285,19,FALSE)</f>
        <v>718929.92000000004</v>
      </c>
      <c r="G24" s="84">
        <f t="shared" si="6"/>
        <v>0.88971306543157014</v>
      </c>
      <c r="H24" s="85">
        <f t="shared" si="7"/>
        <v>1.1643344022284845E-4</v>
      </c>
      <c r="I24" s="86">
        <f t="shared" si="8"/>
        <v>-89117.020000000019</v>
      </c>
      <c r="J24" s="87">
        <f t="shared" si="9"/>
        <v>-0.11028693456842992</v>
      </c>
      <c r="K24" s="82">
        <f>VLOOKUP($C24,'2023'!$C$295:$U$572,VLOOKUP($L$4,Master!$D$9:$G$20,4,FALSE),FALSE)</f>
        <v>92979.36</v>
      </c>
      <c r="L24" s="83">
        <f>VLOOKUP($C24,'2023'!$C$8:$U$285,VLOOKUP($L$4,Master!$D$9:$G$20,4,FALSE),FALSE)</f>
        <v>81019.7</v>
      </c>
      <c r="M24" s="155">
        <f t="shared" si="10"/>
        <v>0.87137295847164353</v>
      </c>
      <c r="N24" s="155">
        <f t="shared" si="11"/>
        <v>1.3121449162698798E-5</v>
      </c>
      <c r="O24" s="83">
        <f t="shared" si="12"/>
        <v>-11959.660000000003</v>
      </c>
      <c r="P24" s="87">
        <f t="shared" si="13"/>
        <v>-0.12862704152835644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300899.90000000002</v>
      </c>
      <c r="F25" s="83">
        <f>VLOOKUP($C25,'2023'!$C$8:$U$285,19,FALSE)</f>
        <v>208239.76</v>
      </c>
      <c r="G25" s="84">
        <f t="shared" si="6"/>
        <v>0.69205659423615629</v>
      </c>
      <c r="H25" s="85">
        <f t="shared" si="7"/>
        <v>3.3725222686489813E-5</v>
      </c>
      <c r="I25" s="86">
        <f t="shared" si="8"/>
        <v>-92660.140000000014</v>
      </c>
      <c r="J25" s="87">
        <f t="shared" si="9"/>
        <v>-0.30794340576384377</v>
      </c>
      <c r="K25" s="82">
        <f>VLOOKUP($C25,'2023'!$C$295:$U$572,VLOOKUP($L$4,Master!$D$9:$G$20,4,FALSE),FALSE)</f>
        <v>50399.950000000012</v>
      </c>
      <c r="L25" s="83">
        <f>VLOOKUP($C25,'2023'!$C$8:$U$285,VLOOKUP($L$4,Master!$D$9:$G$20,4,FALSE),FALSE)</f>
        <v>34725</v>
      </c>
      <c r="M25" s="155">
        <f t="shared" si="10"/>
        <v>0.6889887787587089</v>
      </c>
      <c r="N25" s="155">
        <f t="shared" si="11"/>
        <v>5.6238460790982408E-6</v>
      </c>
      <c r="O25" s="83">
        <f t="shared" si="12"/>
        <v>-15674.950000000012</v>
      </c>
      <c r="P25" s="87">
        <f t="shared" si="13"/>
        <v>-0.31101122124129105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266527.92</v>
      </c>
      <c r="F26" s="83">
        <f>VLOOKUP($C26,'2023'!$C$8:$U$285,19,FALSE)</f>
        <v>240059.49</v>
      </c>
      <c r="G26" s="84">
        <f t="shared" si="6"/>
        <v>0.90069171740056353</v>
      </c>
      <c r="H26" s="85">
        <f t="shared" si="7"/>
        <v>3.8878549217763095E-5</v>
      </c>
      <c r="I26" s="86">
        <f t="shared" si="8"/>
        <v>-26468.429999999993</v>
      </c>
      <c r="J26" s="87">
        <f t="shared" si="9"/>
        <v>-9.930828259943647E-2</v>
      </c>
      <c r="K26" s="82">
        <f>VLOOKUP($C26,'2023'!$C$295:$U$572,VLOOKUP($L$4,Master!$D$9:$G$20,4,FALSE),FALSE)</f>
        <v>42046.990000000005</v>
      </c>
      <c r="L26" s="83">
        <f>VLOOKUP($C26,'2023'!$C$8:$U$285,VLOOKUP($L$4,Master!$D$9:$G$20,4,FALSE),FALSE)</f>
        <v>27495.060000000009</v>
      </c>
      <c r="M26" s="155">
        <f t="shared" si="10"/>
        <v>0.65391268197794905</v>
      </c>
      <c r="N26" s="155">
        <f t="shared" si="11"/>
        <v>4.4529297444368882E-6</v>
      </c>
      <c r="O26" s="83">
        <f t="shared" si="12"/>
        <v>-14551.929999999997</v>
      </c>
      <c r="P26" s="87">
        <f t="shared" si="13"/>
        <v>-0.34608731802205089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23051.659999999996</v>
      </c>
      <c r="F27" s="83">
        <f>VLOOKUP($C27,'2023'!$C$8:$U$285,19,FALSE)</f>
        <v>16650.989999999998</v>
      </c>
      <c r="G27" s="84">
        <f t="shared" si="6"/>
        <v>0.7223336627383885</v>
      </c>
      <c r="H27" s="85">
        <f t="shared" si="7"/>
        <v>2.6966912836459039E-6</v>
      </c>
      <c r="I27" s="86">
        <f t="shared" si="8"/>
        <v>-6400.6699999999983</v>
      </c>
      <c r="J27" s="87">
        <f t="shared" si="9"/>
        <v>-0.2776663372616115</v>
      </c>
      <c r="K27" s="82">
        <f>VLOOKUP($C27,'2023'!$C$295:$U$572,VLOOKUP($L$4,Master!$D$9:$G$20,4,FALSE),FALSE)</f>
        <v>3693.33</v>
      </c>
      <c r="L27" s="83">
        <f>VLOOKUP($C27,'2023'!$C$8:$U$285,VLOOKUP($L$4,Master!$D$9:$G$20,4,FALSE),FALSE)</f>
        <v>2820.99</v>
      </c>
      <c r="M27" s="155">
        <f t="shared" si="10"/>
        <v>0.76380664603487902</v>
      </c>
      <c r="N27" s="155">
        <f t="shared" si="11"/>
        <v>4.5687008065299772E-7</v>
      </c>
      <c r="O27" s="83">
        <f t="shared" si="12"/>
        <v>-872.34000000000015</v>
      </c>
      <c r="P27" s="87">
        <f t="shared" si="13"/>
        <v>-0.23619335396512095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8400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-8400</v>
      </c>
      <c r="J28" s="87">
        <f t="shared" si="9"/>
        <v>-1</v>
      </c>
      <c r="K28" s="82">
        <f>VLOOKUP($C28,'2023'!$C$295:$U$572,VLOOKUP($L$4,Master!$D$9:$G$20,4,FALSE),FALSE)</f>
        <v>1400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-1400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4656666.3199999994</v>
      </c>
      <c r="F29" s="83">
        <f>VLOOKUP($C29,'2023'!$C$8:$U$285,19,FALSE)</f>
        <v>4036406.7199999997</v>
      </c>
      <c r="G29" s="84">
        <f t="shared" si="6"/>
        <v>0.86680179394945356</v>
      </c>
      <c r="H29" s="85">
        <f t="shared" si="7"/>
        <v>6.5371145013442167E-4</v>
      </c>
      <c r="I29" s="86">
        <f t="shared" si="8"/>
        <v>-620259.59999999963</v>
      </c>
      <c r="J29" s="87">
        <f t="shared" si="9"/>
        <v>-0.13319820605054641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543906.67999999993</v>
      </c>
      <c r="M29" s="155">
        <f t="shared" si="10"/>
        <v>0.93441375594085863</v>
      </c>
      <c r="N29" s="155">
        <f t="shared" si="11"/>
        <v>8.8087759530981754E-5</v>
      </c>
      <c r="O29" s="83">
        <f t="shared" si="12"/>
        <v>-38176.660000000149</v>
      </c>
      <c r="P29" s="87">
        <f t="shared" si="13"/>
        <v>-6.5586244059141333E-2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9234220.540000001</v>
      </c>
      <c r="F30" s="83">
        <f>VLOOKUP($C30,'2023'!$C$8:$U$285,19,FALSE)</f>
        <v>8804910.9300000016</v>
      </c>
      <c r="G30" s="84">
        <f t="shared" si="6"/>
        <v>0.95350884158112181</v>
      </c>
      <c r="H30" s="85">
        <f t="shared" si="7"/>
        <v>1.4259888786318144E-3</v>
      </c>
      <c r="I30" s="86">
        <f t="shared" si="8"/>
        <v>-429309.6099999994</v>
      </c>
      <c r="J30" s="87">
        <f t="shared" si="9"/>
        <v>-4.6491158418878242E-2</v>
      </c>
      <c r="K30" s="82">
        <f>VLOOKUP($C30,'2023'!$C$295:$U$572,VLOOKUP($L$4,Master!$D$9:$G$20,4,FALSE),FALSE)</f>
        <v>1149412.1100000001</v>
      </c>
      <c r="L30" s="83">
        <f>VLOOKUP($C30,'2023'!$C$8:$U$285,VLOOKUP($L$4,Master!$D$9:$G$20,4,FALSE),FALSE)</f>
        <v>1201290.76</v>
      </c>
      <c r="M30" s="155">
        <f t="shared" si="10"/>
        <v>1.0451349429405263</v>
      </c>
      <c r="N30" s="155">
        <f t="shared" si="11"/>
        <v>1.9455361642859456E-4</v>
      </c>
      <c r="O30" s="83">
        <f t="shared" si="12"/>
        <v>51878.649999999907</v>
      </c>
      <c r="P30" s="87">
        <f t="shared" si="13"/>
        <v>4.5134942940526265E-2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2572712.71</v>
      </c>
      <c r="F31" s="83">
        <f>VLOOKUP($C31,'2023'!$C$8:$U$285,19,FALSE)</f>
        <v>1908978.8800000001</v>
      </c>
      <c r="G31" s="84">
        <f t="shared" si="6"/>
        <v>0.74201012518028109</v>
      </c>
      <c r="H31" s="85">
        <f t="shared" si="7"/>
        <v>3.0916640430149326E-4</v>
      </c>
      <c r="I31" s="86">
        <f t="shared" si="8"/>
        <v>-663733.82999999984</v>
      </c>
      <c r="J31" s="87">
        <f t="shared" si="9"/>
        <v>-0.25798987481971891</v>
      </c>
      <c r="K31" s="82">
        <f>VLOOKUP($C31,'2023'!$C$295:$U$572,VLOOKUP($L$4,Master!$D$9:$G$20,4,FALSE),FALSE)</f>
        <v>173114.69</v>
      </c>
      <c r="L31" s="83">
        <f>VLOOKUP($C31,'2023'!$C$8:$U$285,VLOOKUP($L$4,Master!$D$9:$G$20,4,FALSE),FALSE)</f>
        <v>171325.02000000002</v>
      </c>
      <c r="M31" s="155">
        <f t="shared" si="10"/>
        <v>0.98966194030096477</v>
      </c>
      <c r="N31" s="155">
        <f t="shared" si="11"/>
        <v>2.7746739869789138E-5</v>
      </c>
      <c r="O31" s="83">
        <f t="shared" si="12"/>
        <v>-1789.6699999999837</v>
      </c>
      <c r="P31" s="87">
        <f t="shared" si="13"/>
        <v>-1.0338059699035267E-2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660693.53999999992</v>
      </c>
      <c r="F33" s="83">
        <f>VLOOKUP($C33,'2023'!$C$8:$U$285,19,FALSE)</f>
        <v>418764.4</v>
      </c>
      <c r="G33" s="84">
        <f t="shared" si="6"/>
        <v>0.6338254798132279</v>
      </c>
      <c r="H33" s="85">
        <f t="shared" si="7"/>
        <v>6.7820490396139018E-5</v>
      </c>
      <c r="I33" s="86">
        <f t="shared" si="8"/>
        <v>-241929.1399999999</v>
      </c>
      <c r="J33" s="87">
        <f t="shared" si="9"/>
        <v>-0.3661745201867721</v>
      </c>
      <c r="K33" s="82">
        <f>VLOOKUP($C33,'2023'!$C$295:$U$572,VLOOKUP($L$4,Master!$D$9:$G$20,4,FALSE),FALSE)</f>
        <v>51748.829999999994</v>
      </c>
      <c r="L33" s="83">
        <f>VLOOKUP($C33,'2023'!$C$8:$U$285,VLOOKUP($L$4,Master!$D$9:$G$20,4,FALSE),FALSE)</f>
        <v>240483.38</v>
      </c>
      <c r="M33" s="155">
        <f t="shared" si="10"/>
        <v>4.6471269012265601</v>
      </c>
      <c r="N33" s="155">
        <f t="shared" si="11"/>
        <v>3.8947199818611735E-5</v>
      </c>
      <c r="O33" s="83">
        <f t="shared" si="12"/>
        <v>188734.55000000002</v>
      </c>
      <c r="P33" s="87">
        <f t="shared" si="13"/>
        <v>3.6471269012265597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64410.62000000001</v>
      </c>
      <c r="F34" s="83">
        <f>VLOOKUP($C34,'2023'!$C$8:$U$285,19,FALSE)</f>
        <v>6659.84</v>
      </c>
      <c r="G34" s="84">
        <f t="shared" si="6"/>
        <v>0.10339661378822311</v>
      </c>
      <c r="H34" s="85">
        <f t="shared" si="7"/>
        <v>1.0785864671395718E-6</v>
      </c>
      <c r="I34" s="86">
        <f t="shared" si="8"/>
        <v>-57750.780000000013</v>
      </c>
      <c r="J34" s="87">
        <f t="shared" si="9"/>
        <v>-0.89660338621177693</v>
      </c>
      <c r="K34" s="82">
        <f>VLOOKUP($C34,'2023'!$C$295:$U$572,VLOOKUP($L$4,Master!$D$9:$G$20,4,FALSE),FALSE)</f>
        <v>10117.83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-10117.83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4616552.17</v>
      </c>
      <c r="F35" s="83">
        <f>VLOOKUP($C35,'2023'!$C$8:$U$285,19,FALSE)</f>
        <v>3193295.4699999997</v>
      </c>
      <c r="G35" s="84">
        <f t="shared" si="6"/>
        <v>0.69170570425937583</v>
      </c>
      <c r="H35" s="85">
        <f t="shared" si="7"/>
        <v>5.1716637029119289E-4</v>
      </c>
      <c r="I35" s="86">
        <f t="shared" si="8"/>
        <v>-1423256.7000000002</v>
      </c>
      <c r="J35" s="87">
        <f t="shared" si="9"/>
        <v>-0.30829429574062417</v>
      </c>
      <c r="K35" s="82">
        <f>VLOOKUP($C35,'2023'!$C$295:$U$572,VLOOKUP($L$4,Master!$D$9:$G$20,4,FALSE),FALSE)</f>
        <v>162775.85</v>
      </c>
      <c r="L35" s="83">
        <f>VLOOKUP($C35,'2023'!$C$8:$U$285,VLOOKUP($L$4,Master!$D$9:$G$20,4,FALSE),FALSE)</f>
        <v>96504.549999999988</v>
      </c>
      <c r="M35" s="155">
        <f t="shared" si="10"/>
        <v>0.5928677380581947</v>
      </c>
      <c r="N35" s="155">
        <f t="shared" si="11"/>
        <v>1.5629279629449681E-5</v>
      </c>
      <c r="O35" s="83">
        <f t="shared" si="12"/>
        <v>-66271.300000000017</v>
      </c>
      <c r="P35" s="87">
        <f t="shared" si="13"/>
        <v>-0.40713226194180535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835952.08000000007</v>
      </c>
      <c r="F36" s="83">
        <f>VLOOKUP($C36,'2023'!$C$8:$U$285,19,FALSE)</f>
        <v>98959.16</v>
      </c>
      <c r="G36" s="84">
        <f t="shared" si="6"/>
        <v>0.11837898650841325</v>
      </c>
      <c r="H36" s="85">
        <f t="shared" si="7"/>
        <v>1.6026813072911606E-5</v>
      </c>
      <c r="I36" s="86">
        <f t="shared" si="8"/>
        <v>-736992.92</v>
      </c>
      <c r="J36" s="87">
        <f t="shared" si="9"/>
        <v>-0.88162101349158672</v>
      </c>
      <c r="K36" s="82">
        <f>VLOOKUP($C36,'2023'!$C$295:$U$572,VLOOKUP($L$4,Master!$D$9:$G$20,4,FALSE),FALSE)</f>
        <v>97637.19</v>
      </c>
      <c r="L36" s="83">
        <f>VLOOKUP($C36,'2023'!$C$8:$U$285,VLOOKUP($L$4,Master!$D$9:$G$20,4,FALSE),FALSE)</f>
        <v>6667.1</v>
      </c>
      <c r="M36" s="155">
        <f t="shared" si="10"/>
        <v>6.8284431372922547E-2</v>
      </c>
      <c r="N36" s="155">
        <f t="shared" si="11"/>
        <v>1.079762251805785E-6</v>
      </c>
      <c r="O36" s="83">
        <f t="shared" si="12"/>
        <v>-90970.09</v>
      </c>
      <c r="P36" s="87">
        <f t="shared" si="13"/>
        <v>-0.93171556862707738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11469000</v>
      </c>
      <c r="F39" s="83">
        <f>VLOOKUP($C39,'2023'!$C$8:$U$285,19,FALSE)</f>
        <v>11469000</v>
      </c>
      <c r="G39" s="84">
        <f t="shared" si="6"/>
        <v>1</v>
      </c>
      <c r="H39" s="85">
        <f t="shared" si="7"/>
        <v>1.857448255757458E-3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847799.7300000001</v>
      </c>
      <c r="F40" s="83">
        <f>VLOOKUP($C40,'2023'!$C$8:$U$285,19,FALSE)</f>
        <v>421351.04999999993</v>
      </c>
      <c r="G40" s="84">
        <f t="shared" si="6"/>
        <v>0.49699361192294778</v>
      </c>
      <c r="H40" s="85">
        <f t="shared" si="7"/>
        <v>6.8239408220775429E-5</v>
      </c>
      <c r="I40" s="86">
        <f t="shared" si="8"/>
        <v>-426448.68000000017</v>
      </c>
      <c r="J40" s="87">
        <f t="shared" si="9"/>
        <v>-0.50300638807705222</v>
      </c>
      <c r="K40" s="82">
        <f>VLOOKUP($C40,'2023'!$C$295:$U$572,VLOOKUP($L$4,Master!$D$9:$G$20,4,FALSE),FALSE)</f>
        <v>211152.91</v>
      </c>
      <c r="L40" s="83">
        <f>VLOOKUP($C40,'2023'!$C$8:$U$285,VLOOKUP($L$4,Master!$D$9:$G$20,4,FALSE),FALSE)</f>
        <v>170493.68999999997</v>
      </c>
      <c r="M40" s="155">
        <f t="shared" si="10"/>
        <v>0.80744182024296973</v>
      </c>
      <c r="N40" s="155">
        <f t="shared" si="11"/>
        <v>2.7612102808279074E-5</v>
      </c>
      <c r="O40" s="83">
        <f t="shared" si="12"/>
        <v>-40659.22000000003</v>
      </c>
      <c r="P40" s="87">
        <f t="shared" si="13"/>
        <v>-0.19255817975703024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855434.87000000034</v>
      </c>
      <c r="F41" s="83">
        <f>VLOOKUP($C41,'2023'!$C$8:$U$285,19,FALSE)</f>
        <v>626763.19999999995</v>
      </c>
      <c r="G41" s="84">
        <f t="shared" si="6"/>
        <v>0.73268371676267963</v>
      </c>
      <c r="H41" s="85">
        <f t="shared" si="7"/>
        <v>1.0150668869238493E-4</v>
      </c>
      <c r="I41" s="86">
        <f t="shared" si="8"/>
        <v>-228671.67000000039</v>
      </c>
      <c r="J41" s="87">
        <f t="shared" si="9"/>
        <v>-0.26731628323732032</v>
      </c>
      <c r="K41" s="82">
        <f>VLOOKUP($C41,'2023'!$C$295:$U$572,VLOOKUP($L$4,Master!$D$9:$G$20,4,FALSE),FALSE)</f>
        <v>114648.86000000004</v>
      </c>
      <c r="L41" s="83">
        <f>VLOOKUP($C41,'2023'!$C$8:$U$285,VLOOKUP($L$4,Master!$D$9:$G$20,4,FALSE),FALSE)</f>
        <v>78280.47</v>
      </c>
      <c r="M41" s="155">
        <f t="shared" si="10"/>
        <v>0.68278454753060758</v>
      </c>
      <c r="N41" s="155">
        <f t="shared" si="11"/>
        <v>1.2677820425614615E-5</v>
      </c>
      <c r="O41" s="83">
        <f t="shared" si="12"/>
        <v>-36368.390000000043</v>
      </c>
      <c r="P41" s="87">
        <f t="shared" si="13"/>
        <v>-0.31721545246939242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1984672.03</v>
      </c>
      <c r="F42" s="83">
        <f>VLOOKUP($C42,'2023'!$C$8:$U$285,19,FALSE)</f>
        <v>2277956.59</v>
      </c>
      <c r="G42" s="84">
        <f t="shared" si="6"/>
        <v>1.14777482403478</v>
      </c>
      <c r="H42" s="85">
        <f t="shared" si="7"/>
        <v>3.6892375052634984E-4</v>
      </c>
      <c r="I42" s="86">
        <f t="shared" si="8"/>
        <v>293284.55999999982</v>
      </c>
      <c r="J42" s="87">
        <f t="shared" si="9"/>
        <v>0.14777482403478009</v>
      </c>
      <c r="K42" s="82">
        <f>VLOOKUP($C42,'2023'!$C$295:$U$572,VLOOKUP($L$4,Master!$D$9:$G$20,4,FALSE),FALSE)</f>
        <v>314778.95</v>
      </c>
      <c r="L42" s="83">
        <f>VLOOKUP($C42,'2023'!$C$8:$U$285,VLOOKUP($L$4,Master!$D$9:$G$20,4,FALSE),FALSE)</f>
        <v>153962.94</v>
      </c>
      <c r="M42" s="155">
        <f t="shared" si="10"/>
        <v>0.48911447223519872</v>
      </c>
      <c r="N42" s="155">
        <f t="shared" si="11"/>
        <v>2.493488485084054E-5</v>
      </c>
      <c r="O42" s="83">
        <f t="shared" si="12"/>
        <v>-160816.01</v>
      </c>
      <c r="P42" s="87">
        <f t="shared" si="13"/>
        <v>-0.51088552776480134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853073.04</v>
      </c>
      <c r="F43" s="83">
        <f>VLOOKUP($C43,'2023'!$C$8:$U$285,19,FALSE)</f>
        <v>605274.77</v>
      </c>
      <c r="G43" s="84">
        <f t="shared" si="6"/>
        <v>0.70952279771964188</v>
      </c>
      <c r="H43" s="85">
        <f t="shared" si="7"/>
        <v>9.8026555566352484E-5</v>
      </c>
      <c r="I43" s="86">
        <f t="shared" si="8"/>
        <v>-247798.27000000002</v>
      </c>
      <c r="J43" s="87">
        <f t="shared" si="9"/>
        <v>-0.29047720228035812</v>
      </c>
      <c r="K43" s="82">
        <f>VLOOKUP($C43,'2023'!$C$295:$U$572,VLOOKUP($L$4,Master!$D$9:$G$20,4,FALSE),FALSE)</f>
        <v>110512.01000000002</v>
      </c>
      <c r="L43" s="83">
        <f>VLOOKUP($C43,'2023'!$C$8:$U$285,VLOOKUP($L$4,Master!$D$9:$G$20,4,FALSE),FALSE)</f>
        <v>68365.500000000015</v>
      </c>
      <c r="M43" s="155">
        <f t="shared" si="10"/>
        <v>0.61862507070498496</v>
      </c>
      <c r="N43" s="155">
        <f t="shared" si="11"/>
        <v>1.1072053250412985E-5</v>
      </c>
      <c r="O43" s="83">
        <f t="shared" si="12"/>
        <v>-42146.510000000009</v>
      </c>
      <c r="P43" s="87">
        <f t="shared" si="13"/>
        <v>-0.3813749292950151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1802393.2300000007</v>
      </c>
      <c r="F44" s="83">
        <f>VLOOKUP($C44,'2023'!$C$8:$U$285,19,FALSE)</f>
        <v>1852179.9399999997</v>
      </c>
      <c r="G44" s="84">
        <f t="shared" si="6"/>
        <v>1.0276225571486413</v>
      </c>
      <c r="H44" s="85">
        <f t="shared" si="7"/>
        <v>2.9996759952061669E-4</v>
      </c>
      <c r="I44" s="86">
        <f t="shared" si="8"/>
        <v>49786.709999999031</v>
      </c>
      <c r="J44" s="87">
        <f t="shared" si="9"/>
        <v>2.7622557148641206E-2</v>
      </c>
      <c r="K44" s="82">
        <f>VLOOKUP($C44,'2023'!$C$295:$U$572,VLOOKUP($L$4,Master!$D$9:$G$20,4,FALSE),FALSE)</f>
        <v>251495.88000000009</v>
      </c>
      <c r="L44" s="83">
        <f>VLOOKUP($C44,'2023'!$C$8:$U$285,VLOOKUP($L$4,Master!$D$9:$G$20,4,FALSE),FALSE)</f>
        <v>205441.07000000007</v>
      </c>
      <c r="M44" s="155">
        <f t="shared" si="10"/>
        <v>0.81687648322509299</v>
      </c>
      <c r="N44" s="155">
        <f t="shared" si="11"/>
        <v>3.3271964175817068E-5</v>
      </c>
      <c r="O44" s="83">
        <f t="shared" si="12"/>
        <v>-46054.810000000027</v>
      </c>
      <c r="P44" s="87">
        <f t="shared" si="13"/>
        <v>-0.18312351677490704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1848725.14</v>
      </c>
      <c r="F45" s="83">
        <f>VLOOKUP($C45,'2023'!$C$8:$U$285,19,FALSE)</f>
        <v>1841623.6100000003</v>
      </c>
      <c r="G45" s="84">
        <f t="shared" si="6"/>
        <v>0.99615868803515073</v>
      </c>
      <c r="H45" s="85">
        <f t="shared" si="7"/>
        <v>2.9825796164933765E-4</v>
      </c>
      <c r="I45" s="86">
        <f t="shared" si="8"/>
        <v>-7101.5299999995623</v>
      </c>
      <c r="J45" s="87">
        <f t="shared" si="9"/>
        <v>-3.841311964849227E-3</v>
      </c>
      <c r="K45" s="82">
        <f>VLOOKUP($C45,'2023'!$C$295:$U$572,VLOOKUP($L$4,Master!$D$9:$G$20,4,FALSE),FALSE)</f>
        <v>247391.54</v>
      </c>
      <c r="L45" s="83">
        <f>VLOOKUP($C45,'2023'!$C$8:$U$285,VLOOKUP($L$4,Master!$D$9:$G$20,4,FALSE),FALSE)</f>
        <v>228744.58</v>
      </c>
      <c r="M45" s="155">
        <f t="shared" si="10"/>
        <v>0.92462571678886019</v>
      </c>
      <c r="N45" s="155">
        <f t="shared" si="11"/>
        <v>3.704605642470767E-5</v>
      </c>
      <c r="O45" s="83">
        <f t="shared" si="12"/>
        <v>-18646.960000000021</v>
      </c>
      <c r="P45" s="87">
        <f t="shared" si="13"/>
        <v>-7.53742832111398E-2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3111631.34</v>
      </c>
      <c r="F46" s="83">
        <f>VLOOKUP($C46,'2023'!$C$8:$U$285,19,FALSE)</f>
        <v>3679145.8</v>
      </c>
      <c r="G46" s="84">
        <f t="shared" si="6"/>
        <v>1.1823848643972072</v>
      </c>
      <c r="H46" s="85">
        <f t="shared" si="7"/>
        <v>5.9585168270009394E-4</v>
      </c>
      <c r="I46" s="86">
        <f t="shared" si="8"/>
        <v>567514.46</v>
      </c>
      <c r="J46" s="87">
        <f t="shared" si="9"/>
        <v>0.18238486439720716</v>
      </c>
      <c r="K46" s="82">
        <f>VLOOKUP($C46,'2023'!$C$295:$U$572,VLOOKUP($L$4,Master!$D$9:$G$20,4,FALSE),FALSE)</f>
        <v>406615.27</v>
      </c>
      <c r="L46" s="83">
        <f>VLOOKUP($C46,'2023'!$C$8:$U$285,VLOOKUP($L$4,Master!$D$9:$G$20,4,FALSE),FALSE)</f>
        <v>382102.31999999995</v>
      </c>
      <c r="M46" s="155">
        <f t="shared" si="10"/>
        <v>0.93971463491767027</v>
      </c>
      <c r="N46" s="155">
        <f t="shared" si="11"/>
        <v>6.1882926829268282E-5</v>
      </c>
      <c r="O46" s="83">
        <f t="shared" si="12"/>
        <v>-24512.95000000007</v>
      </c>
      <c r="P46" s="87">
        <f t="shared" si="13"/>
        <v>-6.0285365082329713E-2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8148727.6399999913</v>
      </c>
      <c r="F47" s="83">
        <f>VLOOKUP($C47,'2023'!$C$8:$U$285,19,FALSE)</f>
        <v>8339450.6300000008</v>
      </c>
      <c r="G47" s="84">
        <f t="shared" si="6"/>
        <v>1.0234052478406321</v>
      </c>
      <c r="H47" s="85">
        <f t="shared" si="7"/>
        <v>1.3506058092831925E-3</v>
      </c>
      <c r="I47" s="86">
        <f t="shared" si="8"/>
        <v>190722.99000000954</v>
      </c>
      <c r="J47" s="87">
        <f t="shared" si="9"/>
        <v>2.3405247840632179E-2</v>
      </c>
      <c r="K47" s="82">
        <f>VLOOKUP($C47,'2023'!$C$295:$U$572,VLOOKUP($L$4,Master!$D$9:$G$20,4,FALSE),FALSE)</f>
        <v>1063432.8299999996</v>
      </c>
      <c r="L47" s="83">
        <f>VLOOKUP($C47,'2023'!$C$8:$U$285,VLOOKUP($L$4,Master!$D$9:$G$20,4,FALSE),FALSE)</f>
        <v>1071635.0800000003</v>
      </c>
      <c r="M47" s="155">
        <f t="shared" si="10"/>
        <v>1.0077129930246753</v>
      </c>
      <c r="N47" s="155">
        <f t="shared" si="11"/>
        <v>1.7355538496420826E-4</v>
      </c>
      <c r="O47" s="83">
        <f t="shared" si="12"/>
        <v>8202.2500000006985</v>
      </c>
      <c r="P47" s="87">
        <f t="shared" si="13"/>
        <v>7.7129930246752883E-3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3342735.38</v>
      </c>
      <c r="F48" s="83">
        <f>VLOOKUP($C48,'2023'!$C$8:$U$285,19,FALSE)</f>
        <v>3672867.5199999996</v>
      </c>
      <c r="G48" s="84">
        <f t="shared" si="6"/>
        <v>1.0987610751288364</v>
      </c>
      <c r="H48" s="85">
        <f t="shared" si="7"/>
        <v>5.9483489132899285E-4</v>
      </c>
      <c r="I48" s="86">
        <f t="shared" si="8"/>
        <v>330132.13999999966</v>
      </c>
      <c r="J48" s="87">
        <f t="shared" si="9"/>
        <v>9.8761075128836459E-2</v>
      </c>
      <c r="K48" s="82">
        <f>VLOOKUP($C48,'2023'!$C$295:$U$572,VLOOKUP($L$4,Master!$D$9:$G$20,4,FALSE),FALSE)</f>
        <v>440863.21</v>
      </c>
      <c r="L48" s="83">
        <f>VLOOKUP($C48,'2023'!$C$8:$U$285,VLOOKUP($L$4,Master!$D$9:$G$20,4,FALSE),FALSE)</f>
        <v>511076.20999999996</v>
      </c>
      <c r="M48" s="155">
        <f t="shared" si="10"/>
        <v>1.1592625522097886</v>
      </c>
      <c r="N48" s="155">
        <f t="shared" si="11"/>
        <v>8.2770739805007601E-5</v>
      </c>
      <c r="O48" s="83">
        <f t="shared" si="12"/>
        <v>70212.999999999942</v>
      </c>
      <c r="P48" s="87">
        <f t="shared" si="13"/>
        <v>0.15926255220978847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3593146.5500000021</v>
      </c>
      <c r="F49" s="83">
        <f>VLOOKUP($C49,'2023'!$C$8:$U$285,19,FALSE)</f>
        <v>3650286.4100000006</v>
      </c>
      <c r="G49" s="84">
        <f t="shared" si="6"/>
        <v>1.0159024574157707</v>
      </c>
      <c r="H49" s="85">
        <f t="shared" si="7"/>
        <v>5.91177794513005E-4</v>
      </c>
      <c r="I49" s="86">
        <f t="shared" si="8"/>
        <v>57139.859999998473</v>
      </c>
      <c r="J49" s="87">
        <f t="shared" si="9"/>
        <v>1.5902457415770708E-2</v>
      </c>
      <c r="K49" s="82">
        <f>VLOOKUP($C49,'2023'!$C$295:$U$572,VLOOKUP($L$4,Master!$D$9:$G$20,4,FALSE),FALSE)</f>
        <v>475338.61000000016</v>
      </c>
      <c r="L49" s="83">
        <f>VLOOKUP($C49,'2023'!$C$8:$U$285,VLOOKUP($L$4,Master!$D$9:$G$20,4,FALSE),FALSE)</f>
        <v>445418.92000000027</v>
      </c>
      <c r="M49" s="155">
        <f t="shared" si="10"/>
        <v>0.93705604937078457</v>
      </c>
      <c r="N49" s="155">
        <f t="shared" si="11"/>
        <v>7.2137291484468673E-5</v>
      </c>
      <c r="O49" s="83">
        <f t="shared" si="12"/>
        <v>-29919.689999999886</v>
      </c>
      <c r="P49" s="87">
        <f t="shared" si="13"/>
        <v>-6.2943950629215401E-2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1077763.3900000001</v>
      </c>
      <c r="F50" s="83">
        <f>VLOOKUP($C50,'2023'!$C$8:$U$285,19,FALSE)</f>
        <v>1029834.8099999999</v>
      </c>
      <c r="G50" s="84">
        <f t="shared" si="6"/>
        <v>0.95552958984810188</v>
      </c>
      <c r="H50" s="85">
        <f t="shared" si="7"/>
        <v>1.6678567194636088E-4</v>
      </c>
      <c r="I50" s="86">
        <f t="shared" si="8"/>
        <v>-47928.580000000191</v>
      </c>
      <c r="J50" s="87">
        <f t="shared" si="9"/>
        <v>-4.447041015189817E-2</v>
      </c>
      <c r="K50" s="82">
        <f>VLOOKUP($C50,'2023'!$C$295:$U$572,VLOOKUP($L$4,Master!$D$9:$G$20,4,FALSE),FALSE)</f>
        <v>142003.53999999995</v>
      </c>
      <c r="L50" s="83">
        <f>VLOOKUP($C50,'2023'!$C$8:$U$285,VLOOKUP($L$4,Master!$D$9:$G$20,4,FALSE),FALSE)</f>
        <v>120298.78</v>
      </c>
      <c r="M50" s="155">
        <f t="shared" si="10"/>
        <v>0.84715338786624639</v>
      </c>
      <c r="N50" s="155">
        <f t="shared" si="11"/>
        <v>1.9482845852362904E-5</v>
      </c>
      <c r="O50" s="83">
        <f t="shared" si="12"/>
        <v>-21704.759999999951</v>
      </c>
      <c r="P50" s="87">
        <f t="shared" si="13"/>
        <v>-0.15284661213375356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1412478.9299999997</v>
      </c>
      <c r="F51" s="83">
        <f>VLOOKUP($C51,'2023'!$C$8:$U$285,19,FALSE)</f>
        <v>1249931.1400000001</v>
      </c>
      <c r="G51" s="84">
        <f t="shared" si="6"/>
        <v>0.88492020196011023</v>
      </c>
      <c r="H51" s="85">
        <f t="shared" si="7"/>
        <v>2.0243111132704954E-4</v>
      </c>
      <c r="I51" s="86">
        <f t="shared" si="8"/>
        <v>-162547.78999999957</v>
      </c>
      <c r="J51" s="87">
        <f t="shared" si="9"/>
        <v>-0.11507979803988977</v>
      </c>
      <c r="K51" s="82">
        <f>VLOOKUP($C51,'2023'!$C$295:$U$572,VLOOKUP($L$4,Master!$D$9:$G$20,4,FALSE),FALSE)</f>
        <v>184185.19</v>
      </c>
      <c r="L51" s="83">
        <f>VLOOKUP($C51,'2023'!$C$8:$U$285,VLOOKUP($L$4,Master!$D$9:$G$20,4,FALSE),FALSE)</f>
        <v>174641.86000000004</v>
      </c>
      <c r="M51" s="155">
        <f t="shared" si="10"/>
        <v>0.94818622496195293</v>
      </c>
      <c r="N51" s="155">
        <f t="shared" si="11"/>
        <v>2.8283914747514017E-5</v>
      </c>
      <c r="O51" s="83">
        <f t="shared" si="12"/>
        <v>-9543.3299999999581</v>
      </c>
      <c r="P51" s="87">
        <f t="shared" si="13"/>
        <v>-5.1813775038047079E-2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752674.42999999993</v>
      </c>
      <c r="F52" s="83">
        <f>VLOOKUP($C52,'2023'!$C$8:$U$285,19,FALSE)</f>
        <v>742382.26000000013</v>
      </c>
      <c r="G52" s="84">
        <f t="shared" si="6"/>
        <v>0.98632586734745353</v>
      </c>
      <c r="H52" s="85">
        <f t="shared" si="7"/>
        <v>1.2023163605739644E-4</v>
      </c>
      <c r="I52" s="86">
        <f t="shared" si="8"/>
        <v>-10292.169999999809</v>
      </c>
      <c r="J52" s="87">
        <f t="shared" si="9"/>
        <v>-1.3674132652546481E-2</v>
      </c>
      <c r="K52" s="82">
        <f>VLOOKUP($C52,'2023'!$C$295:$U$572,VLOOKUP($L$4,Master!$D$9:$G$20,4,FALSE),FALSE)</f>
        <v>97701.970000000016</v>
      </c>
      <c r="L52" s="83">
        <f>VLOOKUP($C52,'2023'!$C$8:$U$285,VLOOKUP($L$4,Master!$D$9:$G$20,4,FALSE),FALSE)</f>
        <v>96165.810000000027</v>
      </c>
      <c r="M52" s="155">
        <f t="shared" si="10"/>
        <v>0.98427708264224367</v>
      </c>
      <c r="N52" s="155">
        <f t="shared" si="11"/>
        <v>1.5574419395588381E-5</v>
      </c>
      <c r="O52" s="83">
        <f t="shared" si="12"/>
        <v>-1536.1599999999889</v>
      </c>
      <c r="P52" s="87">
        <f t="shared" si="13"/>
        <v>-1.5722917357756334E-2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8320820.3300000001</v>
      </c>
      <c r="F53" s="83">
        <f>VLOOKUP($C53,'2023'!$C$8:$U$285,19,FALSE)</f>
        <v>8099133.4800000004</v>
      </c>
      <c r="G53" s="84">
        <f t="shared" si="6"/>
        <v>0.97335757278633617</v>
      </c>
      <c r="H53" s="85">
        <f t="shared" si="7"/>
        <v>1.3116855310465456E-3</v>
      </c>
      <c r="I53" s="86">
        <f t="shared" si="8"/>
        <v>-221686.84999999963</v>
      </c>
      <c r="J53" s="87">
        <f t="shared" si="9"/>
        <v>-2.6642427213663875E-2</v>
      </c>
      <c r="K53" s="82">
        <f>VLOOKUP($C53,'2023'!$C$295:$U$572,VLOOKUP($L$4,Master!$D$9:$G$20,4,FALSE),FALSE)</f>
        <v>1063296.5299999998</v>
      </c>
      <c r="L53" s="83">
        <f>VLOOKUP($C53,'2023'!$C$8:$U$285,VLOOKUP($L$4,Master!$D$9:$G$20,4,FALSE),FALSE)</f>
        <v>1057603.52</v>
      </c>
      <c r="M53" s="155">
        <f t="shared" si="10"/>
        <v>0.99464588678757393</v>
      </c>
      <c r="N53" s="155">
        <f t="shared" si="11"/>
        <v>1.7128292035111585E-4</v>
      </c>
      <c r="O53" s="83">
        <f t="shared" si="12"/>
        <v>-5693.0099999997765</v>
      </c>
      <c r="P53" s="87">
        <f t="shared" si="13"/>
        <v>-5.3541132124260557E-3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311500.7100000002</v>
      </c>
      <c r="F54" s="83">
        <f>VLOOKUP($C54,'2023'!$C$8:$U$285,19,FALSE)</f>
        <v>335249.40000000002</v>
      </c>
      <c r="G54" s="84">
        <f t="shared" si="6"/>
        <v>1.0762396015084519</v>
      </c>
      <c r="H54" s="85">
        <f t="shared" si="7"/>
        <v>5.4294917889417941E-5</v>
      </c>
      <c r="I54" s="86">
        <f t="shared" si="8"/>
        <v>23748.689999999828</v>
      </c>
      <c r="J54" s="87">
        <f t="shared" si="9"/>
        <v>7.6239601508451826E-2</v>
      </c>
      <c r="K54" s="82">
        <f>VLOOKUP($C54,'2023'!$C$295:$U$572,VLOOKUP($L$4,Master!$D$9:$G$20,4,FALSE),FALSE)</f>
        <v>37681.280000000013</v>
      </c>
      <c r="L54" s="83">
        <f>VLOOKUP($C54,'2023'!$C$8:$U$285,VLOOKUP($L$4,Master!$D$9:$G$20,4,FALSE),FALSE)</f>
        <v>30491.940000000002</v>
      </c>
      <c r="M54" s="155">
        <f t="shared" si="10"/>
        <v>0.80920658746199681</v>
      </c>
      <c r="N54" s="155">
        <f t="shared" si="11"/>
        <v>4.9382858808667775E-6</v>
      </c>
      <c r="O54" s="83">
        <f t="shared" si="12"/>
        <v>-7189.3400000000111</v>
      </c>
      <c r="P54" s="87">
        <f t="shared" si="13"/>
        <v>-0.19079341253800319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561536.72000000009</v>
      </c>
      <c r="F55" s="83">
        <f>VLOOKUP($C55,'2023'!$C$8:$U$285,19,FALSE)</f>
        <v>435873.08000000007</v>
      </c>
      <c r="G55" s="84">
        <f t="shared" si="6"/>
        <v>0.77621474157558212</v>
      </c>
      <c r="H55" s="85">
        <f t="shared" si="7"/>
        <v>7.0591306319437713E-5</v>
      </c>
      <c r="I55" s="86">
        <f t="shared" si="8"/>
        <v>-125663.64000000001</v>
      </c>
      <c r="J55" s="87">
        <f t="shared" si="9"/>
        <v>-0.2237852584244179</v>
      </c>
      <c r="K55" s="82">
        <f>VLOOKUP($C55,'2023'!$C$295:$U$572,VLOOKUP($L$4,Master!$D$9:$G$20,4,FALSE),FALSE)</f>
        <v>74988.970000000016</v>
      </c>
      <c r="L55" s="83">
        <f>VLOOKUP($C55,'2023'!$C$8:$U$285,VLOOKUP($L$4,Master!$D$9:$G$20,4,FALSE),FALSE)</f>
        <v>50905.099999999984</v>
      </c>
      <c r="M55" s="155">
        <f t="shared" si="10"/>
        <v>0.67883450059388695</v>
      </c>
      <c r="N55" s="155">
        <f t="shared" si="11"/>
        <v>8.2442749327891655E-6</v>
      </c>
      <c r="O55" s="83">
        <f t="shared" si="12"/>
        <v>-24083.870000000032</v>
      </c>
      <c r="P55" s="87">
        <f t="shared" si="13"/>
        <v>-0.321165499406113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537552.09000000008</v>
      </c>
      <c r="F56" s="83">
        <f>VLOOKUP($C56,'2023'!$C$8:$U$285,19,FALSE)</f>
        <v>545643.19000000006</v>
      </c>
      <c r="G56" s="84">
        <f t="shared" si="6"/>
        <v>1.0150517506126708</v>
      </c>
      <c r="H56" s="85">
        <f t="shared" si="7"/>
        <v>8.8368993942927493E-5</v>
      </c>
      <c r="I56" s="86">
        <f t="shared" si="8"/>
        <v>8091.0999999999767</v>
      </c>
      <c r="J56" s="87">
        <f t="shared" si="9"/>
        <v>1.5051750612670813E-2</v>
      </c>
      <c r="K56" s="82">
        <f>VLOOKUP($C56,'2023'!$C$295:$U$572,VLOOKUP($L$4,Master!$D$9:$G$20,4,FALSE),FALSE)</f>
        <v>70851.570000000007</v>
      </c>
      <c r="L56" s="83">
        <f>VLOOKUP($C56,'2023'!$C$8:$U$285,VLOOKUP($L$4,Master!$D$9:$G$20,4,FALSE),FALSE)</f>
        <v>59302.610000000008</v>
      </c>
      <c r="M56" s="155">
        <f t="shared" si="10"/>
        <v>0.83699782517169352</v>
      </c>
      <c r="N56" s="155">
        <f t="shared" si="11"/>
        <v>9.6042836782949521E-6</v>
      </c>
      <c r="O56" s="83">
        <f t="shared" si="12"/>
        <v>-11548.96</v>
      </c>
      <c r="P56" s="87">
        <f t="shared" si="13"/>
        <v>-0.16300217482830653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1849869.7100000002</v>
      </c>
      <c r="F57" s="83">
        <f>VLOOKUP($C57,'2023'!$C$8:$U$285,19,FALSE)</f>
        <v>724433.65999999992</v>
      </c>
      <c r="G57" s="84">
        <f t="shared" si="6"/>
        <v>0.39161334232560618</v>
      </c>
      <c r="H57" s="85">
        <f t="shared" si="7"/>
        <v>1.1732479188935314E-4</v>
      </c>
      <c r="I57" s="86">
        <f t="shared" si="8"/>
        <v>-1125436.0500000003</v>
      </c>
      <c r="J57" s="87">
        <f t="shared" si="9"/>
        <v>-0.60838665767439382</v>
      </c>
      <c r="K57" s="82">
        <f>VLOOKUP($C57,'2023'!$C$295:$U$572,VLOOKUP($L$4,Master!$D$9:$G$20,4,FALSE),FALSE)</f>
        <v>297245.01</v>
      </c>
      <c r="L57" s="83">
        <f>VLOOKUP($C57,'2023'!$C$8:$U$285,VLOOKUP($L$4,Master!$D$9:$G$20,4,FALSE),FALSE)</f>
        <v>86496.93</v>
      </c>
      <c r="M57" s="155">
        <f t="shared" si="10"/>
        <v>0.29099539803880975</v>
      </c>
      <c r="N57" s="155">
        <f t="shared" si="11"/>
        <v>1.4008507433679914E-5</v>
      </c>
      <c r="O57" s="83">
        <f t="shared" si="12"/>
        <v>-210748.08000000002</v>
      </c>
      <c r="P57" s="87">
        <f t="shared" si="13"/>
        <v>-0.7090046019611902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1438169.92</v>
      </c>
      <c r="F58" s="83">
        <f>VLOOKUP($C58,'2023'!$C$8:$U$285,19,FALSE)</f>
        <v>1018723.5499999998</v>
      </c>
      <c r="G58" s="84">
        <f t="shared" si="6"/>
        <v>0.70834714023221945</v>
      </c>
      <c r="H58" s="85">
        <f t="shared" si="7"/>
        <v>1.6498616104686941E-4</v>
      </c>
      <c r="I58" s="86">
        <f t="shared" si="8"/>
        <v>-419446.37000000011</v>
      </c>
      <c r="J58" s="87">
        <f t="shared" si="9"/>
        <v>-0.29165285976778055</v>
      </c>
      <c r="K58" s="82">
        <f>VLOOKUP($C58,'2023'!$C$295:$U$572,VLOOKUP($L$4,Master!$D$9:$G$20,4,FALSE),FALSE)</f>
        <v>300221.84999999998</v>
      </c>
      <c r="L58" s="83">
        <f>VLOOKUP($C58,'2023'!$C$8:$U$285,VLOOKUP($L$4,Master!$D$9:$G$20,4,FALSE),FALSE)</f>
        <v>141527.66999999998</v>
      </c>
      <c r="M58" s="155">
        <f t="shared" si="10"/>
        <v>0.47141029208900015</v>
      </c>
      <c r="N58" s="155">
        <f t="shared" si="11"/>
        <v>2.292094548634729E-5</v>
      </c>
      <c r="O58" s="83">
        <f t="shared" si="12"/>
        <v>-158694.18</v>
      </c>
      <c r="P58" s="87">
        <f t="shared" si="13"/>
        <v>-0.5285897079109998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428856.52000000008</v>
      </c>
      <c r="F59" s="83">
        <f>VLOOKUP($C59,'2023'!$C$8:$U$285,19,FALSE)</f>
        <v>270469.51999999996</v>
      </c>
      <c r="G59" s="84">
        <f t="shared" si="6"/>
        <v>0.63067601257408867</v>
      </c>
      <c r="H59" s="85">
        <f t="shared" si="7"/>
        <v>4.3803569461989432E-5</v>
      </c>
      <c r="I59" s="86">
        <f t="shared" si="8"/>
        <v>-158387.00000000012</v>
      </c>
      <c r="J59" s="87">
        <f t="shared" si="9"/>
        <v>-0.36932398742591133</v>
      </c>
      <c r="K59" s="82">
        <f>VLOOKUP($C59,'2023'!$C$295:$U$572,VLOOKUP($L$4,Master!$D$9:$G$20,4,FALSE),FALSE)</f>
        <v>61087.210000000014</v>
      </c>
      <c r="L59" s="83">
        <f>VLOOKUP($C59,'2023'!$C$8:$U$285,VLOOKUP($L$4,Master!$D$9:$G$20,4,FALSE),FALSE)</f>
        <v>34658.620000000003</v>
      </c>
      <c r="M59" s="155">
        <f t="shared" si="10"/>
        <v>0.56736295535513892</v>
      </c>
      <c r="N59" s="155">
        <f t="shared" si="11"/>
        <v>5.6130955851391185E-6</v>
      </c>
      <c r="O59" s="83">
        <f t="shared" si="12"/>
        <v>-26428.590000000011</v>
      </c>
      <c r="P59" s="87">
        <f t="shared" si="13"/>
        <v>-0.43263704464486108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525662.00000000012</v>
      </c>
      <c r="F60" s="83">
        <f>VLOOKUP($C60,'2023'!$C$8:$U$285,19,FALSE)</f>
        <v>317034.86000000004</v>
      </c>
      <c r="G60" s="84">
        <f t="shared" si="6"/>
        <v>0.60311542397966744</v>
      </c>
      <c r="H60" s="85">
        <f t="shared" si="7"/>
        <v>5.1345003724937653E-5</v>
      </c>
      <c r="I60" s="86">
        <f t="shared" si="8"/>
        <v>-208627.14000000007</v>
      </c>
      <c r="J60" s="87">
        <f t="shared" si="9"/>
        <v>-0.3968845760203325</v>
      </c>
      <c r="K60" s="82">
        <f>VLOOKUP($C60,'2023'!$C$295:$U$572,VLOOKUP($L$4,Master!$D$9:$G$20,4,FALSE),FALSE)</f>
        <v>75076.220000000016</v>
      </c>
      <c r="L60" s="83">
        <f>VLOOKUP($C60,'2023'!$C$8:$U$285,VLOOKUP($L$4,Master!$D$9:$G$20,4,FALSE),FALSE)</f>
        <v>27392.14</v>
      </c>
      <c r="M60" s="155">
        <f t="shared" si="10"/>
        <v>0.36485774057351306</v>
      </c>
      <c r="N60" s="155">
        <f t="shared" si="11"/>
        <v>4.4362614582321124E-6</v>
      </c>
      <c r="O60" s="83">
        <f t="shared" si="12"/>
        <v>-47684.080000000016</v>
      </c>
      <c r="P60" s="87">
        <f t="shared" si="13"/>
        <v>-0.63514225942648694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247500.16999999998</v>
      </c>
      <c r="F61" s="83">
        <f>VLOOKUP($C61,'2023'!$C$8:$U$285,19,FALSE)</f>
        <v>212399.62</v>
      </c>
      <c r="G61" s="84">
        <f t="shared" si="6"/>
        <v>0.85817969337152378</v>
      </c>
      <c r="H61" s="85">
        <f t="shared" si="7"/>
        <v>3.4398927865772678E-5</v>
      </c>
      <c r="I61" s="86">
        <f t="shared" si="8"/>
        <v>-35100.549999999988</v>
      </c>
      <c r="J61" s="87">
        <f t="shared" si="9"/>
        <v>-0.14182030662847622</v>
      </c>
      <c r="K61" s="82">
        <f>VLOOKUP($C61,'2023'!$C$295:$U$572,VLOOKUP($L$4,Master!$D$9:$G$20,4,FALSE),FALSE)</f>
        <v>34276.500000000007</v>
      </c>
      <c r="L61" s="83">
        <f>VLOOKUP($C61,'2023'!$C$8:$U$285,VLOOKUP($L$4,Master!$D$9:$G$20,4,FALSE),FALSE)</f>
        <v>39034.380000000005</v>
      </c>
      <c r="M61" s="155">
        <f t="shared" si="10"/>
        <v>1.1388088048663076</v>
      </c>
      <c r="N61" s="155">
        <f t="shared" si="11"/>
        <v>6.3217665921679142E-6</v>
      </c>
      <c r="O61" s="83">
        <f t="shared" si="12"/>
        <v>4757.8799999999974</v>
      </c>
      <c r="P61" s="87">
        <f t="shared" si="13"/>
        <v>0.13880880486630773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177103.33</v>
      </c>
      <c r="F62" s="83">
        <f>VLOOKUP($C62,'2023'!$C$8:$U$285,19,FALSE)</f>
        <v>174486.94999999998</v>
      </c>
      <c r="G62" s="84">
        <f t="shared" si="6"/>
        <v>0.98522681645794008</v>
      </c>
      <c r="H62" s="85">
        <f t="shared" si="7"/>
        <v>2.8258826482687135E-5</v>
      </c>
      <c r="I62" s="86">
        <f t="shared" si="8"/>
        <v>-2616.3800000000047</v>
      </c>
      <c r="J62" s="87">
        <f t="shared" si="9"/>
        <v>-1.4773183542059908E-2</v>
      </c>
      <c r="K62" s="82">
        <f>VLOOKUP($C62,'2023'!$C$295:$U$572,VLOOKUP($L$4,Master!$D$9:$G$20,4,FALSE),FALSE)</f>
        <v>29508.91</v>
      </c>
      <c r="L62" s="83">
        <f>VLOOKUP($C62,'2023'!$C$8:$U$285,VLOOKUP($L$4,Master!$D$9:$G$20,4,FALSE),FALSE)</f>
        <v>28170.429999999997</v>
      </c>
      <c r="M62" s="155">
        <f t="shared" si="10"/>
        <v>0.95464149641582818</v>
      </c>
      <c r="N62" s="155">
        <f t="shared" si="11"/>
        <v>4.5623084896187602E-6</v>
      </c>
      <c r="O62" s="83">
        <f t="shared" si="12"/>
        <v>-1338.4800000000032</v>
      </c>
      <c r="P62" s="87">
        <f t="shared" si="13"/>
        <v>-4.5358503584171803E-2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513217.83999999997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-513217.83999999997</v>
      </c>
      <c r="J63" s="87">
        <f t="shared" si="9"/>
        <v>-1</v>
      </c>
      <c r="K63" s="82">
        <f>VLOOKUP($C63,'2023'!$C$295:$U$572,VLOOKUP($L$4,Master!$D$9:$G$20,4,FALSE),FALSE)</f>
        <v>80887.5</v>
      </c>
      <c r="L63" s="83">
        <f>VLOOKUP($C63,'2023'!$C$8:$U$285,VLOOKUP($L$4,Master!$D$9:$G$20,4,FALSE),FALSE)</f>
        <v>0</v>
      </c>
      <c r="M63" s="155">
        <f t="shared" si="10"/>
        <v>0</v>
      </c>
      <c r="N63" s="155">
        <f t="shared" si="11"/>
        <v>0</v>
      </c>
      <c r="O63" s="83">
        <f t="shared" si="12"/>
        <v>-80887.5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1668941.3599999999</v>
      </c>
      <c r="F64" s="83">
        <f>VLOOKUP($C64,'2023'!$C$8:$U$285,19,FALSE)</f>
        <v>1438011.6400000001</v>
      </c>
      <c r="G64" s="84">
        <f t="shared" si="6"/>
        <v>0.8616310162029901</v>
      </c>
      <c r="H64" s="85">
        <f t="shared" si="7"/>
        <v>2.3289146503417227E-4</v>
      </c>
      <c r="I64" s="86">
        <f t="shared" si="8"/>
        <v>-230929.71999999974</v>
      </c>
      <c r="J64" s="87">
        <f t="shared" si="9"/>
        <v>-0.13836898379700996</v>
      </c>
      <c r="K64" s="82">
        <f>VLOOKUP($C64,'2023'!$C$295:$U$572,VLOOKUP($L$4,Master!$D$9:$G$20,4,FALSE),FALSE)</f>
        <v>263039.67</v>
      </c>
      <c r="L64" s="83">
        <f>VLOOKUP($C64,'2023'!$C$8:$U$285,VLOOKUP($L$4,Master!$D$9:$G$20,4,FALSE),FALSE)</f>
        <v>802992.69</v>
      </c>
      <c r="M64" s="155">
        <f t="shared" si="10"/>
        <v>3.0527436793089042</v>
      </c>
      <c r="N64" s="155">
        <f t="shared" si="11"/>
        <v>1.3004772616849672E-4</v>
      </c>
      <c r="O64" s="83">
        <f t="shared" si="12"/>
        <v>539953.02</v>
      </c>
      <c r="P64" s="87">
        <f t="shared" si="13"/>
        <v>2.0527436793089042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986023.18</v>
      </c>
      <c r="F65" s="83">
        <f>VLOOKUP($C65,'2023'!$C$8:$U$285,19,FALSE)</f>
        <v>963868.42</v>
      </c>
      <c r="G65" s="84">
        <f t="shared" si="6"/>
        <v>0.97753119759314377</v>
      </c>
      <c r="H65" s="85">
        <f t="shared" si="7"/>
        <v>1.5610216370291193E-4</v>
      </c>
      <c r="I65" s="86">
        <f t="shared" si="8"/>
        <v>-22154.760000000009</v>
      </c>
      <c r="J65" s="87">
        <f t="shared" si="9"/>
        <v>-2.2468802406856205E-2</v>
      </c>
      <c r="K65" s="82">
        <f>VLOOKUP($C65,'2023'!$C$295:$U$572,VLOOKUP($L$4,Master!$D$9:$G$20,4,FALSE),FALSE)</f>
        <v>124597.42</v>
      </c>
      <c r="L65" s="83">
        <f>VLOOKUP($C65,'2023'!$C$8:$U$285,VLOOKUP($L$4,Master!$D$9:$G$20,4,FALSE),FALSE)</f>
        <v>131887.59</v>
      </c>
      <c r="M65" s="155">
        <f t="shared" si="10"/>
        <v>1.0585097989990482</v>
      </c>
      <c r="N65" s="155">
        <f t="shared" si="11"/>
        <v>2.1359697794189096E-5</v>
      </c>
      <c r="O65" s="83">
        <f t="shared" si="12"/>
        <v>7290.1699999999983</v>
      </c>
      <c r="P65" s="87">
        <f t="shared" si="13"/>
        <v>5.8509798999048283E-2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1758684.9700000002</v>
      </c>
      <c r="F67" s="83">
        <f>VLOOKUP($C67,'2023'!$C$8:$U$285,19,FALSE)</f>
        <v>171634.7</v>
      </c>
      <c r="G67" s="84">
        <f t="shared" si="6"/>
        <v>9.7592634796895991E-2</v>
      </c>
      <c r="H67" s="85">
        <f t="shared" si="7"/>
        <v>2.7796893725909373E-5</v>
      </c>
      <c r="I67" s="86">
        <f t="shared" si="8"/>
        <v>-1587050.2700000003</v>
      </c>
      <c r="J67" s="87">
        <f t="shared" si="9"/>
        <v>-0.90240736520310405</v>
      </c>
      <c r="K67" s="82">
        <f>VLOOKUP($C67,'2023'!$C$295:$U$572,VLOOKUP($L$4,Master!$D$9:$G$20,4,FALSE),FALSE)</f>
        <v>45366.67</v>
      </c>
      <c r="L67" s="83">
        <f>VLOOKUP($C67,'2023'!$C$8:$U$285,VLOOKUP($L$4,Master!$D$9:$G$20,4,FALSE),FALSE)</f>
        <v>14434.629999999997</v>
      </c>
      <c r="M67" s="155">
        <f t="shared" si="10"/>
        <v>0.31817697882608525</v>
      </c>
      <c r="N67" s="155">
        <f t="shared" si="11"/>
        <v>2.3377433356006864E-6</v>
      </c>
      <c r="O67" s="83">
        <f t="shared" si="12"/>
        <v>-30932.04</v>
      </c>
      <c r="P67" s="87">
        <f t="shared" si="13"/>
        <v>-0.68182302117391469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611500.27</v>
      </c>
      <c r="F68" s="83">
        <f>VLOOKUP($C68,'2023'!$C$8:$U$285,19,FALSE)</f>
        <v>501416.50999999995</v>
      </c>
      <c r="G68" s="84">
        <f t="shared" si="6"/>
        <v>0.81997757744244326</v>
      </c>
      <c r="H68" s="85">
        <f t="shared" si="7"/>
        <v>8.1206314579082044E-5</v>
      </c>
      <c r="I68" s="86">
        <f t="shared" si="8"/>
        <v>-110083.76000000007</v>
      </c>
      <c r="J68" s="87">
        <f t="shared" si="9"/>
        <v>-0.18002242255755679</v>
      </c>
      <c r="K68" s="82">
        <f>VLOOKUP($C68,'2023'!$C$295:$U$572,VLOOKUP($L$4,Master!$D$9:$G$20,4,FALSE),FALSE)</f>
        <v>66798.259999999995</v>
      </c>
      <c r="L68" s="83">
        <f>VLOOKUP($C68,'2023'!$C$8:$U$285,VLOOKUP($L$4,Master!$D$9:$G$20,4,FALSE),FALSE)</f>
        <v>57897.650000000009</v>
      </c>
      <c r="M68" s="155">
        <f t="shared" si="10"/>
        <v>0.86675386454677128</v>
      </c>
      <c r="N68" s="155">
        <f t="shared" si="11"/>
        <v>9.3767450523110821E-6</v>
      </c>
      <c r="O68" s="83">
        <f t="shared" si="12"/>
        <v>-8900.609999999986</v>
      </c>
      <c r="P68" s="87">
        <f t="shared" si="13"/>
        <v>-0.13324613545322866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70984.240000000005</v>
      </c>
      <c r="F69" s="83">
        <f>VLOOKUP($C69,'2023'!$C$8:$U$285,19,FALSE)</f>
        <v>670620.5</v>
      </c>
      <c r="G69" s="84">
        <f t="shared" si="6"/>
        <v>9.447456224085796</v>
      </c>
      <c r="H69" s="85">
        <f t="shared" si="7"/>
        <v>1.0860954555760697E-4</v>
      </c>
      <c r="I69" s="86">
        <f t="shared" si="8"/>
        <v>599636.26</v>
      </c>
      <c r="J69" s="87">
        <f t="shared" si="9"/>
        <v>8.447456224085796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5">
        <f t="shared" si="10"/>
        <v>0</v>
      </c>
      <c r="N69" s="155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4204294.4800000004</v>
      </c>
      <c r="F70" s="83">
        <f>VLOOKUP($C70,'2023'!$C$8:$U$285,19,FALSE)</f>
        <v>2823408.75</v>
      </c>
      <c r="G70" s="84">
        <f t="shared" si="6"/>
        <v>0.67155351829684384</v>
      </c>
      <c r="H70" s="85">
        <f t="shared" si="7"/>
        <v>4.5726180643280534E-4</v>
      </c>
      <c r="I70" s="86">
        <f t="shared" si="8"/>
        <v>-1380885.7300000004</v>
      </c>
      <c r="J70" s="87">
        <f t="shared" si="9"/>
        <v>-0.3284464817031561</v>
      </c>
      <c r="K70" s="82">
        <f>VLOOKUP($C70,'2023'!$C$295:$U$572,VLOOKUP($L$4,Master!$D$9:$G$20,4,FALSE),FALSE)</f>
        <v>545604.50999999989</v>
      </c>
      <c r="L70" s="83">
        <f>VLOOKUP($C70,'2023'!$C$8:$U$285,VLOOKUP($L$4,Master!$D$9:$G$20,4,FALSE),FALSE)</f>
        <v>493080.73</v>
      </c>
      <c r="M70" s="155">
        <f t="shared" si="10"/>
        <v>0.90373287053657247</v>
      </c>
      <c r="N70" s="155">
        <f t="shared" si="11"/>
        <v>7.9856303242315294E-5</v>
      </c>
      <c r="O70" s="83">
        <f t="shared" si="12"/>
        <v>-52523.779999999912</v>
      </c>
      <c r="P70" s="87">
        <f t="shared" si="13"/>
        <v>-9.6267129463427498E-2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374888.29000000004</v>
      </c>
      <c r="F71" s="83">
        <f>VLOOKUP($C71,'2023'!$C$8:$U$285,19,FALSE)</f>
        <v>269804.26</v>
      </c>
      <c r="G71" s="84">
        <f t="shared" si="6"/>
        <v>0.71969241824011088</v>
      </c>
      <c r="H71" s="85">
        <f t="shared" si="7"/>
        <v>4.3695828069834484E-5</v>
      </c>
      <c r="I71" s="86">
        <f t="shared" si="8"/>
        <v>-105084.03000000003</v>
      </c>
      <c r="J71" s="87">
        <f t="shared" si="9"/>
        <v>-0.28030758175988912</v>
      </c>
      <c r="K71" s="82">
        <f>VLOOKUP($C71,'2023'!$C$295:$U$572,VLOOKUP($L$4,Master!$D$9:$G$20,4,FALSE),FALSE)</f>
        <v>60371.44</v>
      </c>
      <c r="L71" s="83">
        <f>VLOOKUP($C71,'2023'!$C$8:$U$285,VLOOKUP($L$4,Master!$D$9:$G$20,4,FALSE),FALSE)</f>
        <v>42046.049999999996</v>
      </c>
      <c r="M71" s="155">
        <f t="shared" si="10"/>
        <v>0.69645597322177499</v>
      </c>
      <c r="N71" s="155">
        <f t="shared" si="11"/>
        <v>6.8095180254591387E-6</v>
      </c>
      <c r="O71" s="83">
        <f t="shared" si="12"/>
        <v>-18325.390000000007</v>
      </c>
      <c r="P71" s="87">
        <f t="shared" si="13"/>
        <v>-0.30354402677822506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7630736.9899999984</v>
      </c>
      <c r="F72" s="83">
        <f>VLOOKUP($C72,'2023'!$C$8:$U$285,19,FALSE)</f>
        <v>6360238.2199999997</v>
      </c>
      <c r="G72" s="84">
        <f t="shared" si="6"/>
        <v>0.83350248191426668</v>
      </c>
      <c r="H72" s="85">
        <f t="shared" si="7"/>
        <v>1.0300648171541475E-3</v>
      </c>
      <c r="I72" s="86">
        <f t="shared" si="8"/>
        <v>-1270498.7699999986</v>
      </c>
      <c r="J72" s="87">
        <f t="shared" si="9"/>
        <v>-0.16649751808573326</v>
      </c>
      <c r="K72" s="82">
        <f>VLOOKUP($C72,'2023'!$C$295:$U$572,VLOOKUP($L$4,Master!$D$9:$G$20,4,FALSE),FALSE)</f>
        <v>1271828.24</v>
      </c>
      <c r="L72" s="83">
        <f>VLOOKUP($C72,'2023'!$C$8:$U$285,VLOOKUP($L$4,Master!$D$9:$G$20,4,FALSE),FALSE)</f>
        <v>778643.7699999999</v>
      </c>
      <c r="M72" s="155">
        <f t="shared" si="10"/>
        <v>0.61222399810842376</v>
      </c>
      <c r="N72" s="155">
        <f t="shared" si="11"/>
        <v>1.2610432578628574E-4</v>
      </c>
      <c r="O72" s="83">
        <f t="shared" si="12"/>
        <v>-493184.47000000009</v>
      </c>
      <c r="P72" s="87">
        <f t="shared" si="13"/>
        <v>-0.38777600189157624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316512.37999999995</v>
      </c>
      <c r="F73" s="83">
        <f>VLOOKUP($C73,'2023'!$C$8:$U$285,19,FALSE)</f>
        <v>283902.31</v>
      </c>
      <c r="G73" s="84">
        <f t="shared" si="6"/>
        <v>0.89697063350255068</v>
      </c>
      <c r="H73" s="85">
        <f t="shared" si="7"/>
        <v>4.5979060991805134E-5</v>
      </c>
      <c r="I73" s="86">
        <f t="shared" si="8"/>
        <v>-32610.069999999949</v>
      </c>
      <c r="J73" s="87">
        <f t="shared" si="9"/>
        <v>-0.10302936649744934</v>
      </c>
      <c r="K73" s="82">
        <f>VLOOKUP($C73,'2023'!$C$295:$U$572,VLOOKUP($L$4,Master!$D$9:$G$20,4,FALSE),FALSE)</f>
        <v>43614.55</v>
      </c>
      <c r="L73" s="83">
        <f>VLOOKUP($C73,'2023'!$C$8:$U$285,VLOOKUP($L$4,Master!$D$9:$G$20,4,FALSE),FALSE)</f>
        <v>40030.490000000005</v>
      </c>
      <c r="M73" s="155">
        <f t="shared" si="10"/>
        <v>0.91782421233281097</v>
      </c>
      <c r="N73" s="155">
        <f t="shared" si="11"/>
        <v>6.4830904026171748E-6</v>
      </c>
      <c r="O73" s="83">
        <f t="shared" si="12"/>
        <v>-3584.0599999999977</v>
      </c>
      <c r="P73" s="87">
        <f t="shared" si="13"/>
        <v>-8.2175787667188985E-2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11326992.899999997</v>
      </c>
      <c r="F74" s="83">
        <f>VLOOKUP($C74,'2023'!$C$8:$U$285,19,FALSE)</f>
        <v>9432941.2100000009</v>
      </c>
      <c r="G74" s="84">
        <f t="shared" ref="G74:G137" si="14">IFERROR(F74/E74,0)</f>
        <v>0.83278424320368416</v>
      </c>
      <c r="H74" s="85">
        <f t="shared" ref="H74:H137" si="15">F74/$D$4</f>
        <v>1.5277007757587538E-3</v>
      </c>
      <c r="I74" s="86">
        <f t="shared" ref="I74:I137" si="16">F74-E74</f>
        <v>-1894051.6899999958</v>
      </c>
      <c r="J74" s="87">
        <f t="shared" ref="J74:J137" si="17">IFERROR(I74/E74,0)</f>
        <v>-0.16721575679631584</v>
      </c>
      <c r="K74" s="82">
        <f>VLOOKUP($C74,'2023'!$C$295:$U$572,VLOOKUP($L$4,Master!$D$9:$G$20,4,FALSE),FALSE)</f>
        <v>1463645.5299999993</v>
      </c>
      <c r="L74" s="83">
        <f>VLOOKUP($C74,'2023'!$C$8:$U$285,VLOOKUP($L$4,Master!$D$9:$G$20,4,FALSE),FALSE)</f>
        <v>1157920.8199999998</v>
      </c>
      <c r="M74" s="155">
        <f t="shared" ref="M74:M137" si="18">IFERROR(L74/K74,0)</f>
        <v>0.79112107150697908</v>
      </c>
      <c r="N74" s="155">
        <f t="shared" ref="N74:N137" si="19">L74/$D$4</f>
        <v>1.8752968937259091E-4</v>
      </c>
      <c r="O74" s="83">
        <f t="shared" ref="O74:O137" si="20">L74-K74</f>
        <v>-305724.7099999995</v>
      </c>
      <c r="P74" s="87">
        <f t="shared" ref="P74:P137" si="21">IFERROR(O74/K74,0)</f>
        <v>-0.20887892849302087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56497096.760000005</v>
      </c>
      <c r="F79" s="83">
        <f>VLOOKUP($C79,'2023'!$C$8:$U$285,19,FALSE)</f>
        <v>53494189.149999969</v>
      </c>
      <c r="G79" s="84">
        <f t="shared" si="14"/>
        <v>0.94684846156331881</v>
      </c>
      <c r="H79" s="85">
        <f t="shared" si="15"/>
        <v>8.6635877870631251E-3</v>
      </c>
      <c r="I79" s="86">
        <f t="shared" si="16"/>
        <v>-3002907.6100000367</v>
      </c>
      <c r="J79" s="87">
        <f t="shared" si="17"/>
        <v>-5.3151538436681189E-2</v>
      </c>
      <c r="K79" s="82">
        <f>VLOOKUP($C79,'2023'!$C$295:$U$572,VLOOKUP($L$4,Master!$D$9:$G$20,4,FALSE),FALSE)</f>
        <v>7159145.120000001</v>
      </c>
      <c r="L79" s="83">
        <f>VLOOKUP($C79,'2023'!$C$8:$U$285,VLOOKUP($L$4,Master!$D$9:$G$20,4,FALSE),FALSE)</f>
        <v>7096156.4899999918</v>
      </c>
      <c r="M79" s="155">
        <f t="shared" si="18"/>
        <v>0.99120165481433775</v>
      </c>
      <c r="N79" s="155">
        <f t="shared" si="19"/>
        <v>1.1492495853982431E-3</v>
      </c>
      <c r="O79" s="83">
        <f t="shared" si="20"/>
        <v>-62988.630000009201</v>
      </c>
      <c r="P79" s="87">
        <f t="shared" si="21"/>
        <v>-8.7983451856622225E-3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169280.72</v>
      </c>
      <c r="F80" s="83">
        <f>VLOOKUP($C80,'2023'!$C$8:$U$285,19,FALSE)</f>
        <v>174275.96</v>
      </c>
      <c r="G80" s="84">
        <f t="shared" si="14"/>
        <v>1.0295086174019108</v>
      </c>
      <c r="H80" s="85">
        <f t="shared" si="15"/>
        <v>2.8224655848152106E-5</v>
      </c>
      <c r="I80" s="86">
        <f t="shared" si="16"/>
        <v>4995.2399999999907</v>
      </c>
      <c r="J80" s="87">
        <f t="shared" si="17"/>
        <v>2.9508617401910808E-2</v>
      </c>
      <c r="K80" s="82">
        <f>VLOOKUP($C80,'2023'!$C$295:$U$572,VLOOKUP($L$4,Master!$D$9:$G$20,4,FALSE),FALSE)</f>
        <v>26680.04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-26680.04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8675201.0800000001</v>
      </c>
      <c r="F84" s="83">
        <f>VLOOKUP($C84,'2023'!$C$8:$U$285,19,FALSE)</f>
        <v>933350.46</v>
      </c>
      <c r="G84" s="84">
        <f t="shared" si="14"/>
        <v>0.10758833730687427</v>
      </c>
      <c r="H84" s="85">
        <f t="shared" si="15"/>
        <v>1.5115966378388882E-4</v>
      </c>
      <c r="I84" s="86">
        <f t="shared" si="16"/>
        <v>-7741850.6200000001</v>
      </c>
      <c r="J84" s="87">
        <f t="shared" si="17"/>
        <v>-0.89241166269312577</v>
      </c>
      <c r="K84" s="82">
        <f>VLOOKUP($C84,'2023'!$C$295:$U$572,VLOOKUP($L$4,Master!$D$9:$G$20,4,FALSE),FALSE)</f>
        <v>1231200.1600000004</v>
      </c>
      <c r="L84" s="83">
        <f>VLOOKUP($C84,'2023'!$C$8:$U$285,VLOOKUP($L$4,Master!$D$9:$G$20,4,FALSE),FALSE)</f>
        <v>621103.61</v>
      </c>
      <c r="M84" s="155">
        <f t="shared" si="18"/>
        <v>0.5044700530253341</v>
      </c>
      <c r="N84" s="155">
        <f t="shared" si="19"/>
        <v>1.0059009652447122E-4</v>
      </c>
      <c r="O84" s="83">
        <f t="shared" si="20"/>
        <v>-610096.5500000004</v>
      </c>
      <c r="P84" s="87">
        <f t="shared" si="21"/>
        <v>-0.4955299469746659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7061459.8800000008</v>
      </c>
      <c r="F85" s="83">
        <f>VLOOKUP($C85,'2023'!$C$8:$U$285,19,FALSE)</f>
        <v>7118278.29</v>
      </c>
      <c r="G85" s="84">
        <f t="shared" si="14"/>
        <v>1.0080462696050889</v>
      </c>
      <c r="H85" s="85">
        <f t="shared" si="15"/>
        <v>1.1528322952094063E-3</v>
      </c>
      <c r="I85" s="86">
        <f t="shared" si="16"/>
        <v>56818.409999999218</v>
      </c>
      <c r="J85" s="87">
        <f t="shared" si="17"/>
        <v>8.0462696050889702E-3</v>
      </c>
      <c r="K85" s="82">
        <f>VLOOKUP($C85,'2023'!$C$295:$U$572,VLOOKUP($L$4,Master!$D$9:$G$20,4,FALSE),FALSE)</f>
        <v>543492.23</v>
      </c>
      <c r="L85" s="83">
        <f>VLOOKUP($C85,'2023'!$C$8:$U$285,VLOOKUP($L$4,Master!$D$9:$G$20,4,FALSE),FALSE)</f>
        <v>654987.80000000005</v>
      </c>
      <c r="M85" s="155">
        <f t="shared" si="18"/>
        <v>1.205146575876531</v>
      </c>
      <c r="N85" s="155">
        <f t="shared" si="19"/>
        <v>1.0607777021993328E-4</v>
      </c>
      <c r="O85" s="83">
        <f t="shared" si="20"/>
        <v>111495.57000000007</v>
      </c>
      <c r="P85" s="87">
        <f t="shared" si="21"/>
        <v>0.20514657587653107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1591641.7400000002</v>
      </c>
      <c r="F86" s="83">
        <f>VLOOKUP($C86,'2023'!$C$8:$U$285,19,FALSE)</f>
        <v>440864.08999999997</v>
      </c>
      <c r="G86" s="84">
        <f t="shared" si="14"/>
        <v>0.27698701216518734</v>
      </c>
      <c r="H86" s="85">
        <f t="shared" si="15"/>
        <v>7.1399619408544677E-5</v>
      </c>
      <c r="I86" s="86">
        <f t="shared" si="16"/>
        <v>-1150777.6500000004</v>
      </c>
      <c r="J86" s="87">
        <f t="shared" si="17"/>
        <v>-0.72301298783481271</v>
      </c>
      <c r="K86" s="82">
        <f>VLOOKUP($C86,'2023'!$C$295:$U$572,VLOOKUP($L$4,Master!$D$9:$G$20,4,FALSE),FALSE)</f>
        <v>265273.60000000003</v>
      </c>
      <c r="L86" s="83">
        <f>VLOOKUP($C86,'2023'!$C$8:$U$285,VLOOKUP($L$4,Master!$D$9:$G$20,4,FALSE),FALSE)</f>
        <v>0</v>
      </c>
      <c r="M86" s="155">
        <f t="shared" si="18"/>
        <v>0</v>
      </c>
      <c r="N86" s="155">
        <f t="shared" si="19"/>
        <v>0</v>
      </c>
      <c r="O86" s="83">
        <f t="shared" si="20"/>
        <v>-265273.60000000003</v>
      </c>
      <c r="P86" s="87">
        <f t="shared" si="21"/>
        <v>-1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4867793.9699999988</v>
      </c>
      <c r="F87" s="83">
        <f>VLOOKUP($C87,'2023'!$C$8:$U$285,19,FALSE)</f>
        <v>4417409.95</v>
      </c>
      <c r="G87" s="84">
        <f t="shared" si="14"/>
        <v>0.90747677022164541</v>
      </c>
      <c r="H87" s="85">
        <f t="shared" si="15"/>
        <v>7.1541637514980735E-4</v>
      </c>
      <c r="I87" s="86">
        <f t="shared" si="16"/>
        <v>-450384.01999999862</v>
      </c>
      <c r="J87" s="87">
        <f t="shared" si="17"/>
        <v>-9.252322977835456E-2</v>
      </c>
      <c r="K87" s="82">
        <f>VLOOKUP($C87,'2023'!$C$295:$U$572,VLOOKUP($L$4,Master!$D$9:$G$20,4,FALSE),FALSE)</f>
        <v>629368.72</v>
      </c>
      <c r="L87" s="83">
        <f>VLOOKUP($C87,'2023'!$C$8:$U$285,VLOOKUP($L$4,Master!$D$9:$G$20,4,FALSE),FALSE)</f>
        <v>584323.1399999999</v>
      </c>
      <c r="M87" s="155">
        <f t="shared" si="18"/>
        <v>0.92842736130896353</v>
      </c>
      <c r="N87" s="155">
        <f t="shared" si="19"/>
        <v>9.4633359245943039E-5</v>
      </c>
      <c r="O87" s="83">
        <f t="shared" si="20"/>
        <v>-45045.580000000075</v>
      </c>
      <c r="P87" s="87">
        <f t="shared" si="21"/>
        <v>-7.157263869103643E-2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2342931.9799999995</v>
      </c>
      <c r="F88" s="83">
        <f>VLOOKUP($C88,'2023'!$C$8:$U$285,19,FALSE)</f>
        <v>1498284.17</v>
      </c>
      <c r="G88" s="84">
        <f t="shared" si="14"/>
        <v>0.63949110891388328</v>
      </c>
      <c r="H88" s="85">
        <f t="shared" si="15"/>
        <v>2.4265283095261229E-4</v>
      </c>
      <c r="I88" s="86">
        <f t="shared" si="16"/>
        <v>-844647.80999999959</v>
      </c>
      <c r="J88" s="87">
        <f t="shared" si="17"/>
        <v>-0.36050889108611672</v>
      </c>
      <c r="K88" s="82">
        <f>VLOOKUP($C88,'2023'!$C$295:$U$572,VLOOKUP($L$4,Master!$D$9:$G$20,4,FALSE),FALSE)</f>
        <v>351120.96999999991</v>
      </c>
      <c r="L88" s="83">
        <f>VLOOKUP($C88,'2023'!$C$8:$U$285,VLOOKUP($L$4,Master!$D$9:$G$20,4,FALSE),FALSE)</f>
        <v>188031.18999999994</v>
      </c>
      <c r="M88" s="155">
        <f t="shared" si="18"/>
        <v>0.53551683341499079</v>
      </c>
      <c r="N88" s="155">
        <f t="shared" si="19"/>
        <v>3.0452367764713494E-5</v>
      </c>
      <c r="O88" s="83">
        <f t="shared" si="20"/>
        <v>-163089.77999999997</v>
      </c>
      <c r="P88" s="87">
        <f t="shared" si="21"/>
        <v>-0.46448316658500916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1537561.8400000003</v>
      </c>
      <c r="F89" s="83">
        <f>VLOOKUP($C89,'2023'!$C$8:$U$285,19,FALSE)</f>
        <v>1187809.29</v>
      </c>
      <c r="G89" s="84">
        <f t="shared" si="14"/>
        <v>0.77252781585682417</v>
      </c>
      <c r="H89" s="85">
        <f t="shared" si="15"/>
        <v>1.9237024098727043E-4</v>
      </c>
      <c r="I89" s="86">
        <f t="shared" si="16"/>
        <v>-349752.55000000028</v>
      </c>
      <c r="J89" s="87">
        <f t="shared" si="17"/>
        <v>-0.2274721841431758</v>
      </c>
      <c r="K89" s="82">
        <f>VLOOKUP($C89,'2023'!$C$295:$U$572,VLOOKUP($L$4,Master!$D$9:$G$20,4,FALSE),FALSE)</f>
        <v>208572.63000000003</v>
      </c>
      <c r="L89" s="83">
        <f>VLOOKUP($C89,'2023'!$C$8:$U$285,VLOOKUP($L$4,Master!$D$9:$G$20,4,FALSE),FALSE)</f>
        <v>169677.9</v>
      </c>
      <c r="M89" s="155">
        <f t="shared" si="18"/>
        <v>0.81351949198703577</v>
      </c>
      <c r="N89" s="155">
        <f t="shared" si="19"/>
        <v>2.7479982508988436E-5</v>
      </c>
      <c r="O89" s="83">
        <f t="shared" si="20"/>
        <v>-38894.73000000004</v>
      </c>
      <c r="P89" s="87">
        <f t="shared" si="21"/>
        <v>-0.18648050801296429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24631385.640000004</v>
      </c>
      <c r="F90" s="83">
        <f>VLOOKUP($C90,'2023'!$C$8:$U$285,19,FALSE)</f>
        <v>20674620.540000003</v>
      </c>
      <c r="G90" s="84">
        <f t="shared" si="14"/>
        <v>0.83936083995313548</v>
      </c>
      <c r="H90" s="85">
        <f t="shared" si="15"/>
        <v>3.3483335827422024E-3</v>
      </c>
      <c r="I90" s="86">
        <f t="shared" si="16"/>
        <v>-3956765.1000000015</v>
      </c>
      <c r="J90" s="87">
        <f t="shared" si="17"/>
        <v>-0.16063916004686454</v>
      </c>
      <c r="K90" s="82">
        <f>VLOOKUP($C90,'2023'!$C$295:$U$572,VLOOKUP($L$4,Master!$D$9:$G$20,4,FALSE),FALSE)</f>
        <v>3503930.5100000007</v>
      </c>
      <c r="L90" s="83">
        <f>VLOOKUP($C90,'2023'!$C$8:$U$285,VLOOKUP($L$4,Master!$D$9:$G$20,4,FALSE),FALSE)</f>
        <v>2852616.2299999995</v>
      </c>
      <c r="M90" s="155">
        <f t="shared" si="18"/>
        <v>0.81411895066377871</v>
      </c>
      <c r="N90" s="155">
        <f t="shared" si="19"/>
        <v>4.6199206912188637E-4</v>
      </c>
      <c r="O90" s="83">
        <f t="shared" si="20"/>
        <v>-651314.28000000119</v>
      </c>
      <c r="P90" s="87">
        <f t="shared" si="21"/>
        <v>-0.18588104933622129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771050.86999999988</v>
      </c>
      <c r="F91" s="83">
        <f>VLOOKUP($C91,'2023'!$C$8:$U$285,19,FALSE)</f>
        <v>558408.54999999993</v>
      </c>
      <c r="G91" s="84">
        <f t="shared" si="14"/>
        <v>0.72421752147170271</v>
      </c>
      <c r="H91" s="85">
        <f t="shared" si="15"/>
        <v>9.0436392640818824E-5</v>
      </c>
      <c r="I91" s="86">
        <f t="shared" si="16"/>
        <v>-212642.31999999995</v>
      </c>
      <c r="J91" s="87">
        <f t="shared" si="17"/>
        <v>-0.27578247852829735</v>
      </c>
      <c r="K91" s="82">
        <f>VLOOKUP($C91,'2023'!$C$295:$U$572,VLOOKUP($L$4,Master!$D$9:$G$20,4,FALSE),FALSE)</f>
        <v>109355.85</v>
      </c>
      <c r="L91" s="83">
        <f>VLOOKUP($C91,'2023'!$C$8:$U$285,VLOOKUP($L$4,Master!$D$9:$G$20,4,FALSE),FALSE)</f>
        <v>69943.349999999991</v>
      </c>
      <c r="M91" s="155">
        <f t="shared" si="18"/>
        <v>0.63959404092236483</v>
      </c>
      <c r="N91" s="155">
        <f t="shared" si="19"/>
        <v>1.1327592070741423E-5</v>
      </c>
      <c r="O91" s="83">
        <f t="shared" si="20"/>
        <v>-39412.500000000015</v>
      </c>
      <c r="P91" s="87">
        <f t="shared" si="21"/>
        <v>-0.36040595907763517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830058.04</v>
      </c>
      <c r="F92" s="83">
        <f>VLOOKUP($C92,'2023'!$C$8:$U$285,19,FALSE)</f>
        <v>275688.02</v>
      </c>
      <c r="G92" s="84">
        <f t="shared" si="14"/>
        <v>0.33213101580222032</v>
      </c>
      <c r="H92" s="85">
        <f t="shared" si="15"/>
        <v>4.4648725423509216E-5</v>
      </c>
      <c r="I92" s="86">
        <f t="shared" si="16"/>
        <v>-554370.02</v>
      </c>
      <c r="J92" s="87">
        <f t="shared" si="17"/>
        <v>-0.66786898419777974</v>
      </c>
      <c r="K92" s="82">
        <f>VLOOKUP($C92,'2023'!$C$295:$U$572,VLOOKUP($L$4,Master!$D$9:$G$20,4,FALSE),FALSE)</f>
        <v>141327.83000000002</v>
      </c>
      <c r="L92" s="83">
        <f>VLOOKUP($C92,'2023'!$C$8:$U$285,VLOOKUP($L$4,Master!$D$9:$G$20,4,FALSE),FALSE)</f>
        <v>29783.35</v>
      </c>
      <c r="M92" s="155">
        <f t="shared" si="18"/>
        <v>0.21073945591607821</v>
      </c>
      <c r="N92" s="155">
        <f t="shared" si="19"/>
        <v>4.8235270300910176E-6</v>
      </c>
      <c r="O92" s="83">
        <f t="shared" si="20"/>
        <v>-111544.48000000001</v>
      </c>
      <c r="P92" s="87">
        <f t="shared" si="21"/>
        <v>-0.78926054408392177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5648504.5600000015</v>
      </c>
      <c r="F93" s="83">
        <f>VLOOKUP($C93,'2023'!$C$8:$U$285,19,FALSE)</f>
        <v>2719443.73</v>
      </c>
      <c r="G93" s="84">
        <f t="shared" si="14"/>
        <v>0.48144490300278686</v>
      </c>
      <c r="H93" s="85">
        <f t="shared" si="15"/>
        <v>4.404242752566968E-4</v>
      </c>
      <c r="I93" s="86">
        <f t="shared" si="16"/>
        <v>-2929060.8300000015</v>
      </c>
      <c r="J93" s="87">
        <f t="shared" si="17"/>
        <v>-0.51855509699721314</v>
      </c>
      <c r="K93" s="82">
        <f>VLOOKUP($C93,'2023'!$C$295:$U$572,VLOOKUP($L$4,Master!$D$9:$G$20,4,FALSE),FALSE)</f>
        <v>1318000.32</v>
      </c>
      <c r="L93" s="83">
        <f>VLOOKUP($C93,'2023'!$C$8:$U$285,VLOOKUP($L$4,Master!$D$9:$G$20,4,FALSE),FALSE)</f>
        <v>370313.67</v>
      </c>
      <c r="M93" s="155">
        <f t="shared" si="18"/>
        <v>0.28096629748921453</v>
      </c>
      <c r="N93" s="155">
        <f t="shared" si="19"/>
        <v>5.9973710037897188E-5</v>
      </c>
      <c r="O93" s="83">
        <f t="shared" si="20"/>
        <v>-947686.65000000014</v>
      </c>
      <c r="P93" s="87">
        <f t="shared" si="21"/>
        <v>-0.71903370251078547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450650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-450650</v>
      </c>
      <c r="J94" s="87">
        <f t="shared" si="17"/>
        <v>-1</v>
      </c>
      <c r="K94" s="82">
        <f>VLOOKUP($C94,'2023'!$C$295:$U$572,VLOOKUP($L$4,Master!$D$9:$G$20,4,FALSE),FALSE)</f>
        <v>100100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-100100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2255432.4499999997</v>
      </c>
      <c r="F95" s="83">
        <f>VLOOKUP($C95,'2023'!$C$8:$U$285,19,FALSE)</f>
        <v>1414463.2899999998</v>
      </c>
      <c r="G95" s="84">
        <f t="shared" si="14"/>
        <v>0.62713617958276691</v>
      </c>
      <c r="H95" s="85">
        <f t="shared" si="15"/>
        <v>2.2907772001425189E-4</v>
      </c>
      <c r="I95" s="86">
        <f t="shared" si="16"/>
        <v>-840969.15999999992</v>
      </c>
      <c r="J95" s="87">
        <f t="shared" si="17"/>
        <v>-0.37286382041723309</v>
      </c>
      <c r="K95" s="82">
        <f>VLOOKUP($C95,'2023'!$C$295:$U$572,VLOOKUP($L$4,Master!$D$9:$G$20,4,FALSE),FALSE)</f>
        <v>318829.75999999995</v>
      </c>
      <c r="L95" s="83">
        <f>VLOOKUP($C95,'2023'!$C$8:$U$285,VLOOKUP($L$4,Master!$D$9:$G$20,4,FALSE),FALSE)</f>
        <v>187607.43000000002</v>
      </c>
      <c r="M95" s="155">
        <f t="shared" si="18"/>
        <v>0.588425089301576</v>
      </c>
      <c r="N95" s="155">
        <f t="shared" si="19"/>
        <v>3.0383738217860271E-5</v>
      </c>
      <c r="O95" s="83">
        <f t="shared" si="20"/>
        <v>-131222.32999999993</v>
      </c>
      <c r="P95" s="87">
        <f t="shared" si="21"/>
        <v>-0.411574910698424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326864.02</v>
      </c>
      <c r="F96" s="83">
        <f>VLOOKUP($C96,'2023'!$C$8:$U$285,19,FALSE)</f>
        <v>299282.87</v>
      </c>
      <c r="G96" s="84">
        <f t="shared" si="14"/>
        <v>0.91561888641031819</v>
      </c>
      <c r="H96" s="85">
        <f t="shared" si="15"/>
        <v>4.8470001295630488E-5</v>
      </c>
      <c r="I96" s="86">
        <f t="shared" si="16"/>
        <v>-27581.150000000023</v>
      </c>
      <c r="J96" s="87">
        <f t="shared" si="17"/>
        <v>-8.4381113589681797E-2</v>
      </c>
      <c r="K96" s="82">
        <f>VLOOKUP($C96,'2023'!$C$295:$U$572,VLOOKUP($L$4,Master!$D$9:$G$20,4,FALSE),FALSE)</f>
        <v>43180.090000000004</v>
      </c>
      <c r="L96" s="83">
        <f>VLOOKUP($C96,'2023'!$C$8:$U$285,VLOOKUP($L$4,Master!$D$9:$G$20,4,FALSE),FALSE)</f>
        <v>22216.120000000003</v>
      </c>
      <c r="M96" s="155">
        <f t="shared" si="18"/>
        <v>0.5144991592189827</v>
      </c>
      <c r="N96" s="155">
        <f t="shared" si="19"/>
        <v>3.5979852945939822E-6</v>
      </c>
      <c r="O96" s="83">
        <f t="shared" si="20"/>
        <v>-20963.97</v>
      </c>
      <c r="P96" s="87">
        <f t="shared" si="21"/>
        <v>-0.48550084078101735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802238.28</v>
      </c>
      <c r="F97" s="83">
        <f>VLOOKUP($C97,'2023'!$C$8:$U$285,19,FALSE)</f>
        <v>1078681.21</v>
      </c>
      <c r="G97" s="84">
        <f t="shared" si="14"/>
        <v>1.3445895526202014</v>
      </c>
      <c r="H97" s="85">
        <f t="shared" si="15"/>
        <v>1.7469653256891134E-4</v>
      </c>
      <c r="I97" s="86">
        <f t="shared" si="16"/>
        <v>276442.92999999993</v>
      </c>
      <c r="J97" s="87">
        <f t="shared" si="17"/>
        <v>0.34458955262020147</v>
      </c>
      <c r="K97" s="82">
        <f>VLOOKUP($C97,'2023'!$C$295:$U$572,VLOOKUP($L$4,Master!$D$9:$G$20,4,FALSE),FALSE)</f>
        <v>109843.76999999999</v>
      </c>
      <c r="L97" s="83">
        <f>VLOOKUP($C97,'2023'!$C$8:$U$285,VLOOKUP($L$4,Master!$D$9:$G$20,4,FALSE),FALSE)</f>
        <v>151676.00999999998</v>
      </c>
      <c r="M97" s="155">
        <f t="shared" si="18"/>
        <v>1.3808339790231161</v>
      </c>
      <c r="N97" s="155">
        <f t="shared" si="19"/>
        <v>2.4564507822369056E-5</v>
      </c>
      <c r="O97" s="83">
        <f t="shared" si="20"/>
        <v>41832.239999999991</v>
      </c>
      <c r="P97" s="87">
        <f t="shared" si="21"/>
        <v>0.38083397902311616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11820472.790000003</v>
      </c>
      <c r="F98" s="83">
        <f>VLOOKUP($C98,'2023'!$C$8:$U$285,19,FALSE)</f>
        <v>10354076.57</v>
      </c>
      <c r="G98" s="84">
        <f t="shared" si="14"/>
        <v>0.87594436821168786</v>
      </c>
      <c r="H98" s="85">
        <f t="shared" si="15"/>
        <v>1.6768821575486672E-3</v>
      </c>
      <c r="I98" s="86">
        <f t="shared" si="16"/>
        <v>-1466396.2200000025</v>
      </c>
      <c r="J98" s="87">
        <f t="shared" si="17"/>
        <v>-0.1240556317883121</v>
      </c>
      <c r="K98" s="82">
        <f>VLOOKUP($C98,'2023'!$C$295:$U$572,VLOOKUP($L$4,Master!$D$9:$G$20,4,FALSE),FALSE)</f>
        <v>994581.72000000009</v>
      </c>
      <c r="L98" s="83">
        <f>VLOOKUP($C98,'2023'!$C$8:$U$285,VLOOKUP($L$4,Master!$D$9:$G$20,4,FALSE),FALSE)</f>
        <v>849928.80999999994</v>
      </c>
      <c r="M98" s="155">
        <f t="shared" si="18"/>
        <v>0.85455905021057477</v>
      </c>
      <c r="N98" s="155">
        <f t="shared" si="19"/>
        <v>1.3764920966540342E-4</v>
      </c>
      <c r="O98" s="83">
        <f t="shared" si="20"/>
        <v>-144652.91000000015</v>
      </c>
      <c r="P98" s="87">
        <f t="shared" si="21"/>
        <v>-0.14544094978942518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3076633.36</v>
      </c>
      <c r="F99" s="83">
        <f>VLOOKUP($C99,'2023'!$C$8:$U$285,19,FALSE)</f>
        <v>7892275.3599999994</v>
      </c>
      <c r="G99" s="84">
        <f t="shared" si="14"/>
        <v>2.5652310290232307</v>
      </c>
      <c r="H99" s="85">
        <f t="shared" si="15"/>
        <v>1.2781840702231722E-3</v>
      </c>
      <c r="I99" s="86">
        <f t="shared" si="16"/>
        <v>4815642</v>
      </c>
      <c r="J99" s="87">
        <f t="shared" si="17"/>
        <v>1.5652310290232307</v>
      </c>
      <c r="K99" s="82">
        <f>VLOOKUP($C99,'2023'!$C$295:$U$572,VLOOKUP($L$4,Master!$D$9:$G$20,4,FALSE),FALSE)</f>
        <v>184304.16999999998</v>
      </c>
      <c r="L99" s="83">
        <f>VLOOKUP($C99,'2023'!$C$8:$U$285,VLOOKUP($L$4,Master!$D$9:$G$20,4,FALSE),FALSE)</f>
        <v>274172.59000000003</v>
      </c>
      <c r="M99" s="155">
        <f t="shared" si="18"/>
        <v>1.48760926027881</v>
      </c>
      <c r="N99" s="155">
        <f t="shared" si="19"/>
        <v>4.4403295760049238E-5</v>
      </c>
      <c r="O99" s="83">
        <f t="shared" si="20"/>
        <v>89868.420000000042</v>
      </c>
      <c r="P99" s="87">
        <f t="shared" si="21"/>
        <v>0.48760926027881002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25215941.84</v>
      </c>
      <c r="F100" s="83">
        <f>VLOOKUP($C100,'2023'!$C$8:$U$285,19,FALSE)</f>
        <v>12166615.539999999</v>
      </c>
      <c r="G100" s="84">
        <f t="shared" si="14"/>
        <v>0.4824969702579231</v>
      </c>
      <c r="H100" s="85">
        <f t="shared" si="15"/>
        <v>1.970429750915039E-3</v>
      </c>
      <c r="I100" s="86">
        <f t="shared" si="16"/>
        <v>-13049326.300000001</v>
      </c>
      <c r="J100" s="87">
        <f t="shared" si="17"/>
        <v>-0.51750302974207685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1108926.3500000001</v>
      </c>
      <c r="M100" s="155">
        <f t="shared" si="18"/>
        <v>0.3425431564699124</v>
      </c>
      <c r="N100" s="155">
        <f t="shared" si="19"/>
        <v>1.7959484824927932E-4</v>
      </c>
      <c r="O100" s="83">
        <f t="shared" si="20"/>
        <v>-2128406.9</v>
      </c>
      <c r="P100" s="87">
        <f t="shared" si="21"/>
        <v>-0.6574568435300876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287429552.77999997</v>
      </c>
      <c r="F101" s="83">
        <f>VLOOKUP($C101,'2023'!$C$8:$U$285,19,FALSE)</f>
        <v>271780049.84000003</v>
      </c>
      <c r="G101" s="84">
        <f t="shared" si="14"/>
        <v>0.94555360508813735</v>
      </c>
      <c r="H101" s="85">
        <f t="shared" si="15"/>
        <v>4.4015814763709395E-2</v>
      </c>
      <c r="I101" s="86">
        <f t="shared" si="16"/>
        <v>-15649502.939999938</v>
      </c>
      <c r="J101" s="87">
        <f t="shared" si="17"/>
        <v>-5.4446394911862615E-2</v>
      </c>
      <c r="K101" s="82">
        <f>VLOOKUP($C101,'2023'!$C$295:$U$572,VLOOKUP($L$4,Master!$D$9:$G$20,4,FALSE),FALSE)</f>
        <v>13877397.92</v>
      </c>
      <c r="L101" s="83">
        <f>VLOOKUP($C101,'2023'!$C$8:$U$285,VLOOKUP($L$4,Master!$D$9:$G$20,4,FALSE),FALSE)</f>
        <v>10749464.75</v>
      </c>
      <c r="M101" s="155">
        <f t="shared" si="18"/>
        <v>0.77460232905103577</v>
      </c>
      <c r="N101" s="155">
        <f t="shared" si="19"/>
        <v>1.7409167800343341E-3</v>
      </c>
      <c r="O101" s="83">
        <f t="shared" si="20"/>
        <v>-3127933.17</v>
      </c>
      <c r="P101" s="87">
        <f t="shared" si="21"/>
        <v>-0.22539767094896418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618318.03</v>
      </c>
      <c r="F102" s="83">
        <f>VLOOKUP($C102,'2023'!$C$8:$U$285,19,FALSE)</f>
        <v>529361.56000000006</v>
      </c>
      <c r="G102" s="84">
        <f t="shared" si="14"/>
        <v>0.85613152830105899</v>
      </c>
      <c r="H102" s="85">
        <f t="shared" si="15"/>
        <v>8.5732121918828764E-5</v>
      </c>
      <c r="I102" s="86">
        <f t="shared" si="16"/>
        <v>-88956.469999999972</v>
      </c>
      <c r="J102" s="87">
        <f t="shared" si="17"/>
        <v>-0.14386847169894101</v>
      </c>
      <c r="K102" s="82">
        <f>VLOOKUP($C102,'2023'!$C$295:$U$572,VLOOKUP($L$4,Master!$D$9:$G$20,4,FALSE),FALSE)</f>
        <v>82370.239999999976</v>
      </c>
      <c r="L102" s="83">
        <f>VLOOKUP($C102,'2023'!$C$8:$U$285,VLOOKUP($L$4,Master!$D$9:$G$20,4,FALSE),FALSE)</f>
        <v>65089.920000000013</v>
      </c>
      <c r="M102" s="155">
        <f t="shared" si="18"/>
        <v>0.79021161040686583</v>
      </c>
      <c r="N102" s="155">
        <f t="shared" si="19"/>
        <v>1.0541560586920613E-5</v>
      </c>
      <c r="O102" s="83">
        <f t="shared" si="20"/>
        <v>-17280.319999999963</v>
      </c>
      <c r="P102" s="87">
        <f t="shared" si="21"/>
        <v>-0.20978838959313423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2102664.4300000002</v>
      </c>
      <c r="F103" s="83">
        <f>VLOOKUP($C103,'2023'!$C$8:$U$285,19,FALSE)</f>
        <v>1589910.96</v>
      </c>
      <c r="G103" s="84">
        <f t="shared" si="14"/>
        <v>0.75614108333967478</v>
      </c>
      <c r="H103" s="85">
        <f t="shared" si="15"/>
        <v>2.5749213876202504E-4</v>
      </c>
      <c r="I103" s="86">
        <f t="shared" si="16"/>
        <v>-512753.4700000002</v>
      </c>
      <c r="J103" s="87">
        <f t="shared" si="17"/>
        <v>-0.24385891666032519</v>
      </c>
      <c r="K103" s="82">
        <f>VLOOKUP($C103,'2023'!$C$295:$U$572,VLOOKUP($L$4,Master!$D$9:$G$20,4,FALSE),FALSE)</f>
        <v>194286.64</v>
      </c>
      <c r="L103" s="83">
        <f>VLOOKUP($C103,'2023'!$C$8:$U$285,VLOOKUP($L$4,Master!$D$9:$G$20,4,FALSE),FALSE)</f>
        <v>262484.57999999996</v>
      </c>
      <c r="M103" s="155">
        <f t="shared" si="18"/>
        <v>1.3510171363301149</v>
      </c>
      <c r="N103" s="155">
        <f t="shared" si="19"/>
        <v>4.2510378000194335E-5</v>
      </c>
      <c r="O103" s="83">
        <f t="shared" si="20"/>
        <v>68197.939999999944</v>
      </c>
      <c r="P103" s="87">
        <f t="shared" si="21"/>
        <v>0.35101713633011483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325197.8000000001</v>
      </c>
      <c r="F104" s="83">
        <f>VLOOKUP($C104,'2023'!$C$8:$U$285,19,FALSE)</f>
        <v>211680.17000000004</v>
      </c>
      <c r="G104" s="84">
        <f t="shared" si="14"/>
        <v>0.65092743554845689</v>
      </c>
      <c r="H104" s="85">
        <f t="shared" si="15"/>
        <v>3.4282410196611935E-5</v>
      </c>
      <c r="I104" s="86">
        <f t="shared" si="16"/>
        <v>-113517.63000000006</v>
      </c>
      <c r="J104" s="87">
        <f t="shared" si="17"/>
        <v>-0.34907256445154311</v>
      </c>
      <c r="K104" s="82">
        <f>VLOOKUP($C104,'2023'!$C$295:$U$572,VLOOKUP($L$4,Master!$D$9:$G$20,4,FALSE),FALSE)</f>
        <v>44476.55000000001</v>
      </c>
      <c r="L104" s="83">
        <f>VLOOKUP($C104,'2023'!$C$8:$U$285,VLOOKUP($L$4,Master!$D$9:$G$20,4,FALSE),FALSE)</f>
        <v>25341.560000000005</v>
      </c>
      <c r="M104" s="155">
        <f t="shared" si="18"/>
        <v>0.56977350986081432</v>
      </c>
      <c r="N104" s="155">
        <f t="shared" si="19"/>
        <v>4.1041622129368711E-6</v>
      </c>
      <c r="O104" s="83">
        <f t="shared" si="20"/>
        <v>-19134.990000000005</v>
      </c>
      <c r="P104" s="87">
        <f t="shared" si="21"/>
        <v>-0.43022649013918574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358454.35</v>
      </c>
      <c r="F105" s="83">
        <f>VLOOKUP($C105,'2023'!$C$8:$U$285,19,FALSE)</f>
        <v>265959.12</v>
      </c>
      <c r="G105" s="84">
        <f t="shared" si="14"/>
        <v>0.7419609219416643</v>
      </c>
      <c r="H105" s="85">
        <f t="shared" si="15"/>
        <v>4.3073092993878147E-5</v>
      </c>
      <c r="I105" s="86">
        <f t="shared" si="16"/>
        <v>-92495.229999999981</v>
      </c>
      <c r="J105" s="87">
        <f t="shared" si="17"/>
        <v>-0.2580390780583357</v>
      </c>
      <c r="K105" s="82">
        <f>VLOOKUP($C105,'2023'!$C$295:$U$572,VLOOKUP($L$4,Master!$D$9:$G$20,4,FALSE),FALSE)</f>
        <v>44941.159999999996</v>
      </c>
      <c r="L105" s="83">
        <f>VLOOKUP($C105,'2023'!$C$8:$U$285,VLOOKUP($L$4,Master!$D$9:$G$20,4,FALSE),FALSE)</f>
        <v>32544.929999999993</v>
      </c>
      <c r="M105" s="155">
        <f t="shared" si="18"/>
        <v>0.72416755597763827</v>
      </c>
      <c r="N105" s="155">
        <f t="shared" si="19"/>
        <v>5.270775434845981E-6</v>
      </c>
      <c r="O105" s="83">
        <f t="shared" si="20"/>
        <v>-12396.230000000003</v>
      </c>
      <c r="P105" s="87">
        <f t="shared" si="21"/>
        <v>-0.27583244402236179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12706.64</v>
      </c>
      <c r="F106" s="83">
        <f>VLOOKUP($C106,'2023'!$C$8:$U$285,19,FALSE)</f>
        <v>6533.57</v>
      </c>
      <c r="G106" s="84">
        <f t="shared" si="14"/>
        <v>0.51418549671667724</v>
      </c>
      <c r="H106" s="85">
        <f t="shared" si="15"/>
        <v>1.058136559453244E-6</v>
      </c>
      <c r="I106" s="86">
        <f t="shared" si="16"/>
        <v>-6173.07</v>
      </c>
      <c r="J106" s="87">
        <f t="shared" si="17"/>
        <v>-0.48581450328332271</v>
      </c>
      <c r="K106" s="82">
        <f>VLOOKUP($C106,'2023'!$C$295:$U$572,VLOOKUP($L$4,Master!$D$9:$G$20,4,FALSE),FALSE)</f>
        <v>2273.33</v>
      </c>
      <c r="L106" s="83">
        <f>VLOOKUP($C106,'2023'!$C$8:$U$285,VLOOKUP($L$4,Master!$D$9:$G$20,4,FALSE),FALSE)</f>
        <v>581.34</v>
      </c>
      <c r="M106" s="155">
        <f t="shared" si="18"/>
        <v>0.25572178258325895</v>
      </c>
      <c r="N106" s="155">
        <f t="shared" si="19"/>
        <v>9.4150228354873201E-8</v>
      </c>
      <c r="O106" s="83">
        <f t="shared" si="20"/>
        <v>-1691.9899999999998</v>
      </c>
      <c r="P106" s="87">
        <f t="shared" si="21"/>
        <v>-0.74427821741674105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1346138.3499999996</v>
      </c>
      <c r="F109" s="83">
        <f>VLOOKUP($C109,'2023'!$C$8:$U$285,19,FALSE)</f>
        <v>722433.16</v>
      </c>
      <c r="G109" s="84">
        <f t="shared" si="14"/>
        <v>0.53667081099056435</v>
      </c>
      <c r="H109" s="85">
        <f t="shared" si="15"/>
        <v>1.1700080329090145E-4</v>
      </c>
      <c r="I109" s="86">
        <f t="shared" si="16"/>
        <v>-623705.18999999959</v>
      </c>
      <c r="J109" s="87">
        <f t="shared" si="17"/>
        <v>-0.46332918900943559</v>
      </c>
      <c r="K109" s="82">
        <f>VLOOKUP($C109,'2023'!$C$295:$U$572,VLOOKUP($L$4,Master!$D$9:$G$20,4,FALSE),FALSE)</f>
        <v>196617.2</v>
      </c>
      <c r="L109" s="83">
        <f>VLOOKUP($C109,'2023'!$C$8:$U$285,VLOOKUP($L$4,Master!$D$9:$G$20,4,FALSE),FALSE)</f>
        <v>117427.38</v>
      </c>
      <c r="M109" s="155">
        <f t="shared" si="18"/>
        <v>0.59723859357167119</v>
      </c>
      <c r="N109" s="155">
        <f t="shared" si="19"/>
        <v>1.9017811680108835E-5</v>
      </c>
      <c r="O109" s="83">
        <f t="shared" si="20"/>
        <v>-79189.820000000007</v>
      </c>
      <c r="P109" s="87">
        <f t="shared" si="21"/>
        <v>-0.40276140642832875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10170833.760000002</v>
      </c>
      <c r="F116" s="83">
        <f>VLOOKUP($C116,'2023'!$C$8:$U$285,19,FALSE)</f>
        <v>9878692.2100000028</v>
      </c>
      <c r="G116" s="84">
        <f t="shared" si="14"/>
        <v>0.9712765386895873</v>
      </c>
      <c r="H116" s="85">
        <f t="shared" si="15"/>
        <v>1.5998918488647042E-3</v>
      </c>
      <c r="I116" s="86">
        <f t="shared" si="16"/>
        <v>-292141.54999999888</v>
      </c>
      <c r="J116" s="87">
        <f t="shared" si="17"/>
        <v>-2.8723461310412653E-2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67772.320000000007</v>
      </c>
      <c r="M116" s="155">
        <f t="shared" si="18"/>
        <v>1.6240974549727982</v>
      </c>
      <c r="N116" s="155">
        <f t="shared" si="19"/>
        <v>1.0975985488938556E-5</v>
      </c>
      <c r="O116" s="83">
        <f t="shared" si="20"/>
        <v>26043.1</v>
      </c>
      <c r="P116" s="87">
        <f t="shared" si="21"/>
        <v>0.62409745497279823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550919.97000000009</v>
      </c>
      <c r="F117" s="83">
        <f>VLOOKUP($C117,'2023'!$C$8:$U$285,19,FALSE)</f>
        <v>534397.12</v>
      </c>
      <c r="G117" s="84">
        <f t="shared" si="14"/>
        <v>0.97000862030831791</v>
      </c>
      <c r="H117" s="85">
        <f t="shared" si="15"/>
        <v>8.6547650050205677E-5</v>
      </c>
      <c r="I117" s="86">
        <f t="shared" si="16"/>
        <v>-16522.850000000093</v>
      </c>
      <c r="J117" s="87">
        <f t="shared" si="17"/>
        <v>-2.9991379691682061E-2</v>
      </c>
      <c r="K117" s="82">
        <f>VLOOKUP($C117,'2023'!$C$295:$U$572,VLOOKUP($L$4,Master!$D$9:$G$20,4,FALSE),FALSE)</f>
        <v>68168.920000000013</v>
      </c>
      <c r="L117" s="83">
        <f>VLOOKUP($C117,'2023'!$C$8:$U$285,VLOOKUP($L$4,Master!$D$9:$G$20,4,FALSE),FALSE)</f>
        <v>78138.63999999997</v>
      </c>
      <c r="M117" s="155">
        <f t="shared" si="18"/>
        <v>1.1462502266428742</v>
      </c>
      <c r="N117" s="155">
        <f t="shared" si="19"/>
        <v>1.2654850516632652E-5</v>
      </c>
      <c r="O117" s="83">
        <f t="shared" si="20"/>
        <v>9969.7199999999575</v>
      </c>
      <c r="P117" s="87">
        <f t="shared" si="21"/>
        <v>0.14625022664287413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1240168.9399999997</v>
      </c>
      <c r="F118" s="83">
        <f>VLOOKUP($C118,'2023'!$C$8:$U$285,19,FALSE)</f>
        <v>1097623.49</v>
      </c>
      <c r="G118" s="84">
        <f t="shared" si="14"/>
        <v>0.88505965163101108</v>
      </c>
      <c r="H118" s="85">
        <f t="shared" si="15"/>
        <v>1.7776430699964371E-4</v>
      </c>
      <c r="I118" s="86">
        <f t="shared" si="16"/>
        <v>-142545.44999999972</v>
      </c>
      <c r="J118" s="87">
        <f t="shared" si="17"/>
        <v>-0.11494034836898895</v>
      </c>
      <c r="K118" s="82">
        <f>VLOOKUP($C118,'2023'!$C$295:$U$572,VLOOKUP($L$4,Master!$D$9:$G$20,4,FALSE),FALSE)</f>
        <v>183683.27999999997</v>
      </c>
      <c r="L118" s="83">
        <f>VLOOKUP($C118,'2023'!$C$8:$U$285,VLOOKUP($L$4,Master!$D$9:$G$20,4,FALSE),FALSE)</f>
        <v>142357.28999999995</v>
      </c>
      <c r="M118" s="155">
        <f t="shared" si="18"/>
        <v>0.77501496053424124</v>
      </c>
      <c r="N118" s="155">
        <f t="shared" si="19"/>
        <v>2.3055305606840922E-5</v>
      </c>
      <c r="O118" s="83">
        <f t="shared" si="20"/>
        <v>-41325.99000000002</v>
      </c>
      <c r="P118" s="87">
        <f t="shared" si="21"/>
        <v>-0.22498503946575882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165584.09</v>
      </c>
      <c r="F119" s="83">
        <f>VLOOKUP($C119,'2023'!$C$8:$U$285,19,FALSE)</f>
        <v>44540.97</v>
      </c>
      <c r="G119" s="84">
        <f t="shared" si="14"/>
        <v>0.26899305362006704</v>
      </c>
      <c r="H119" s="85">
        <f t="shared" si="15"/>
        <v>7.2135798270333304E-6</v>
      </c>
      <c r="I119" s="86">
        <f t="shared" si="16"/>
        <v>-121043.12</v>
      </c>
      <c r="J119" s="87">
        <f t="shared" si="17"/>
        <v>-0.73100694637993302</v>
      </c>
      <c r="K119" s="82">
        <f>VLOOKUP($C119,'2023'!$C$295:$U$572,VLOOKUP($L$4,Master!$D$9:$G$20,4,FALSE),FALSE)</f>
        <v>57520.619999999995</v>
      </c>
      <c r="L119" s="83">
        <f>VLOOKUP($C119,'2023'!$C$8:$U$285,VLOOKUP($L$4,Master!$D$9:$G$20,4,FALSE),FALSE)</f>
        <v>0</v>
      </c>
      <c r="M119" s="155">
        <f t="shared" si="18"/>
        <v>0</v>
      </c>
      <c r="N119" s="155">
        <f t="shared" si="19"/>
        <v>0</v>
      </c>
      <c r="O119" s="83">
        <f t="shared" si="20"/>
        <v>-57520.619999999995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299836.12</v>
      </c>
      <c r="F120" s="83">
        <f>VLOOKUP($C120,'2023'!$C$8:$U$285,19,FALSE)</f>
        <v>255009.86000000002</v>
      </c>
      <c r="G120" s="84">
        <f t="shared" si="14"/>
        <v>0.85049746508192547</v>
      </c>
      <c r="H120" s="85">
        <f t="shared" si="15"/>
        <v>4.1299818611731934E-5</v>
      </c>
      <c r="I120" s="86">
        <f t="shared" si="16"/>
        <v>-44826.25999999998</v>
      </c>
      <c r="J120" s="87">
        <f t="shared" si="17"/>
        <v>-0.14950253491807453</v>
      </c>
      <c r="K120" s="82">
        <f>VLOOKUP($C120,'2023'!$C$295:$U$572,VLOOKUP($L$4,Master!$D$9:$G$20,4,FALSE),FALSE)</f>
        <v>43060.73000000001</v>
      </c>
      <c r="L120" s="83">
        <f>VLOOKUP($C120,'2023'!$C$8:$U$285,VLOOKUP($L$4,Master!$D$9:$G$20,4,FALSE),FALSE)</f>
        <v>24666.809999999998</v>
      </c>
      <c r="M120" s="155">
        <f t="shared" si="18"/>
        <v>0.5728377108330488</v>
      </c>
      <c r="N120" s="155">
        <f t="shared" si="19"/>
        <v>3.994883879117675E-6</v>
      </c>
      <c r="O120" s="83">
        <f t="shared" si="20"/>
        <v>-18393.920000000013</v>
      </c>
      <c r="P120" s="87">
        <f t="shared" si="21"/>
        <v>-0.42716228916695115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17789088.93</v>
      </c>
      <c r="F121" s="83">
        <f>VLOOKUP($C121,'2023'!$C$8:$U$285,19,FALSE)</f>
        <v>7819810.9800000014</v>
      </c>
      <c r="G121" s="84">
        <f t="shared" si="14"/>
        <v>0.43958468085526636</v>
      </c>
      <c r="H121" s="85">
        <f t="shared" si="15"/>
        <v>1.2664481877368576E-3</v>
      </c>
      <c r="I121" s="86">
        <f t="shared" si="16"/>
        <v>-9969277.9499999993</v>
      </c>
      <c r="J121" s="87">
        <f t="shared" si="17"/>
        <v>-0.56041531914473375</v>
      </c>
      <c r="K121" s="82">
        <f>VLOOKUP($C121,'2023'!$C$295:$U$572,VLOOKUP($L$4,Master!$D$9:$G$20,4,FALSE),FALSE)</f>
        <v>2700700.4</v>
      </c>
      <c r="L121" s="83">
        <f>VLOOKUP($C121,'2023'!$C$8:$U$285,VLOOKUP($L$4,Master!$D$9:$G$20,4,FALSE),FALSE)</f>
        <v>998139.95000000007</v>
      </c>
      <c r="M121" s="155">
        <f t="shared" si="18"/>
        <v>0.36958558972331773</v>
      </c>
      <c r="N121" s="155">
        <f t="shared" si="19"/>
        <v>1.6165256858743888E-4</v>
      </c>
      <c r="O121" s="83">
        <f t="shared" si="20"/>
        <v>-1702560.4499999997</v>
      </c>
      <c r="P121" s="87">
        <f t="shared" si="21"/>
        <v>-0.63041441027668221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607486.28000000014</v>
      </c>
      <c r="F123" s="83">
        <f>VLOOKUP($C123,'2023'!$C$8:$U$285,19,FALSE)</f>
        <v>501092.92999999993</v>
      </c>
      <c r="G123" s="84">
        <f t="shared" si="14"/>
        <v>0.82486295822187095</v>
      </c>
      <c r="H123" s="85">
        <f t="shared" si="15"/>
        <v>8.115390956499205E-5</v>
      </c>
      <c r="I123" s="86">
        <f t="shared" si="16"/>
        <v>-106393.35000000021</v>
      </c>
      <c r="J123" s="87">
        <f t="shared" si="17"/>
        <v>-0.17513704177812903</v>
      </c>
      <c r="K123" s="82">
        <f>VLOOKUP($C123,'2023'!$C$295:$U$572,VLOOKUP($L$4,Master!$D$9:$G$20,4,FALSE),FALSE)</f>
        <v>85389.920000000013</v>
      </c>
      <c r="L123" s="83">
        <f>VLOOKUP($C123,'2023'!$C$8:$U$285,VLOOKUP($L$4,Master!$D$9:$G$20,4,FALSE),FALSE)</f>
        <v>66467.41</v>
      </c>
      <c r="M123" s="155">
        <f t="shared" si="18"/>
        <v>0.77839878524303563</v>
      </c>
      <c r="N123" s="155">
        <f t="shared" si="19"/>
        <v>1.0764650341722541E-5</v>
      </c>
      <c r="O123" s="83">
        <f t="shared" si="20"/>
        <v>-18922.510000000009</v>
      </c>
      <c r="P123" s="87">
        <f t="shared" si="21"/>
        <v>-0.22160121475696437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2060929.4799999997</v>
      </c>
      <c r="F124" s="83">
        <f>VLOOKUP($C124,'2023'!$C$8:$U$285,19,FALSE)</f>
        <v>2157123.1399999997</v>
      </c>
      <c r="G124" s="84">
        <f t="shared" si="14"/>
        <v>1.0466748915639752</v>
      </c>
      <c r="H124" s="85">
        <f t="shared" si="15"/>
        <v>3.4935431282998085E-4</v>
      </c>
      <c r="I124" s="86">
        <f t="shared" si="16"/>
        <v>96193.659999999916</v>
      </c>
      <c r="J124" s="87">
        <f t="shared" si="17"/>
        <v>4.6674891563975265E-2</v>
      </c>
      <c r="K124" s="82">
        <f>VLOOKUP($C124,'2023'!$C$295:$U$572,VLOOKUP($L$4,Master!$D$9:$G$20,4,FALSE),FALSE)</f>
        <v>258395.47</v>
      </c>
      <c r="L124" s="83">
        <f>VLOOKUP($C124,'2023'!$C$8:$U$285,VLOOKUP($L$4,Master!$D$9:$G$20,4,FALSE),FALSE)</f>
        <v>264458.16999999987</v>
      </c>
      <c r="M124" s="155">
        <f t="shared" si="18"/>
        <v>1.0234628726269848</v>
      </c>
      <c r="N124" s="155">
        <f t="shared" si="19"/>
        <v>4.2830008421598137E-5</v>
      </c>
      <c r="O124" s="83">
        <f t="shared" si="20"/>
        <v>6062.6999999998661</v>
      </c>
      <c r="P124" s="87">
        <f t="shared" si="21"/>
        <v>2.3462872626984776E-2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2158957.3899999992</v>
      </c>
      <c r="F125" s="83">
        <f>VLOOKUP($C125,'2023'!$C$8:$U$285,19,FALSE)</f>
        <v>1947721.6800000002</v>
      </c>
      <c r="G125" s="84">
        <f t="shared" si="14"/>
        <v>0.90215846270129529</v>
      </c>
      <c r="H125" s="85">
        <f t="shared" si="15"/>
        <v>3.1544094840151591E-4</v>
      </c>
      <c r="I125" s="86">
        <f t="shared" si="16"/>
        <v>-211235.70999999903</v>
      </c>
      <c r="J125" s="87">
        <f t="shared" si="17"/>
        <v>-9.7841537298704678E-2</v>
      </c>
      <c r="K125" s="82">
        <f>VLOOKUP($C125,'2023'!$C$295:$U$572,VLOOKUP($L$4,Master!$D$9:$G$20,4,FALSE),FALSE)</f>
        <v>288715.24999999994</v>
      </c>
      <c r="L125" s="83">
        <f>VLOOKUP($C125,'2023'!$C$8:$U$285,VLOOKUP($L$4,Master!$D$9:$G$20,4,FALSE),FALSE)</f>
        <v>235866.39000000007</v>
      </c>
      <c r="M125" s="155">
        <f t="shared" si="18"/>
        <v>0.81695161582216425</v>
      </c>
      <c r="N125" s="155">
        <f t="shared" si="19"/>
        <v>3.8199460693810138E-5</v>
      </c>
      <c r="O125" s="83">
        <f t="shared" si="20"/>
        <v>-52848.85999999987</v>
      </c>
      <c r="P125" s="87">
        <f t="shared" si="21"/>
        <v>-0.1830483841778357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1941886.3400000005</v>
      </c>
      <c r="F126" s="83">
        <f>VLOOKUP($C126,'2023'!$C$8:$U$285,19,FALSE)</f>
        <v>1690488.44</v>
      </c>
      <c r="G126" s="84">
        <f t="shared" si="14"/>
        <v>0.87053933341948297</v>
      </c>
      <c r="H126" s="85">
        <f t="shared" si="15"/>
        <v>2.737810449259871E-4</v>
      </c>
      <c r="I126" s="86">
        <f t="shared" si="16"/>
        <v>-251397.90000000061</v>
      </c>
      <c r="J126" s="87">
        <f t="shared" si="17"/>
        <v>-0.12946066658051703</v>
      </c>
      <c r="K126" s="82">
        <f>VLOOKUP($C126,'2023'!$C$295:$U$572,VLOOKUP($L$4,Master!$D$9:$G$20,4,FALSE),FALSE)</f>
        <v>276414.30000000005</v>
      </c>
      <c r="L126" s="83">
        <f>VLOOKUP($C126,'2023'!$C$8:$U$285,VLOOKUP($L$4,Master!$D$9:$G$20,4,FALSE),FALSE)</f>
        <v>268586.31000000006</v>
      </c>
      <c r="M126" s="155">
        <f t="shared" si="18"/>
        <v>0.97168022783191754</v>
      </c>
      <c r="N126" s="155">
        <f t="shared" si="19"/>
        <v>4.3498576426003313E-5</v>
      </c>
      <c r="O126" s="83">
        <f t="shared" si="20"/>
        <v>-7827.9899999999907</v>
      </c>
      <c r="P126" s="87">
        <f t="shared" si="21"/>
        <v>-2.8319772168082437E-2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3551298.9600000004</v>
      </c>
      <c r="F127" s="83">
        <f>VLOOKUP($C127,'2023'!$C$8:$U$285,19,FALSE)</f>
        <v>3657512.3499999996</v>
      </c>
      <c r="G127" s="84">
        <f t="shared" si="14"/>
        <v>1.0299083212076292</v>
      </c>
      <c r="H127" s="85">
        <f t="shared" si="15"/>
        <v>5.9234806303242306E-4</v>
      </c>
      <c r="I127" s="86">
        <f t="shared" si="16"/>
        <v>106213.3899999992</v>
      </c>
      <c r="J127" s="87">
        <f t="shared" si="17"/>
        <v>2.9908321207629106E-2</v>
      </c>
      <c r="K127" s="82">
        <f>VLOOKUP($C127,'2023'!$C$295:$U$572,VLOOKUP($L$4,Master!$D$9:$G$20,4,FALSE),FALSE)</f>
        <v>431456.18</v>
      </c>
      <c r="L127" s="83">
        <f>VLOOKUP($C127,'2023'!$C$8:$U$285,VLOOKUP($L$4,Master!$D$9:$G$20,4,FALSE),FALSE)</f>
        <v>506685.39000000007</v>
      </c>
      <c r="M127" s="155">
        <f t="shared" si="18"/>
        <v>1.1743611830985943</v>
      </c>
      <c r="N127" s="155">
        <f t="shared" si="19"/>
        <v>8.2059629773588579E-5</v>
      </c>
      <c r="O127" s="83">
        <f t="shared" si="20"/>
        <v>75229.210000000079</v>
      </c>
      <c r="P127" s="87">
        <f t="shared" si="21"/>
        <v>0.17436118309859436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286276.2</v>
      </c>
      <c r="F128" s="83">
        <f>VLOOKUP($C128,'2023'!$C$8:$U$285,19,FALSE)</f>
        <v>256377.60000000001</v>
      </c>
      <c r="G128" s="84">
        <f t="shared" si="14"/>
        <v>0.89556030155493194</v>
      </c>
      <c r="H128" s="85">
        <f t="shared" si="15"/>
        <v>4.1521329316878825E-5</v>
      </c>
      <c r="I128" s="86">
        <f t="shared" si="16"/>
        <v>-29898.600000000006</v>
      </c>
      <c r="J128" s="87">
        <f t="shared" si="17"/>
        <v>-0.1044396984450681</v>
      </c>
      <c r="K128" s="82">
        <f>VLOOKUP($C128,'2023'!$C$295:$U$572,VLOOKUP($L$4,Master!$D$9:$G$20,4,FALSE),FALSE)</f>
        <v>41000.720000000001</v>
      </c>
      <c r="L128" s="83">
        <f>VLOOKUP($C128,'2023'!$C$8:$U$285,VLOOKUP($L$4,Master!$D$9:$G$20,4,FALSE),FALSE)</f>
        <v>33742.969999999994</v>
      </c>
      <c r="M128" s="155">
        <f t="shared" si="18"/>
        <v>0.82298481587640393</v>
      </c>
      <c r="N128" s="155">
        <f t="shared" si="19"/>
        <v>5.4648025783046663E-6</v>
      </c>
      <c r="O128" s="83">
        <f t="shared" si="20"/>
        <v>-7257.7500000000073</v>
      </c>
      <c r="P128" s="87">
        <f t="shared" si="21"/>
        <v>-0.17701518412359604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1766130.48</v>
      </c>
      <c r="F129" s="83">
        <f>VLOOKUP($C129,'2023'!$C$8:$U$285,19,FALSE)</f>
        <v>1418036.41</v>
      </c>
      <c r="G129" s="84">
        <f t="shared" si="14"/>
        <v>0.80290580229383723</v>
      </c>
      <c r="H129" s="85">
        <f t="shared" si="15"/>
        <v>2.2965640041460174E-4</v>
      </c>
      <c r="I129" s="86">
        <f t="shared" si="16"/>
        <v>-348094.07000000007</v>
      </c>
      <c r="J129" s="87">
        <f t="shared" si="17"/>
        <v>-0.19709419770616271</v>
      </c>
      <c r="K129" s="82">
        <f>VLOOKUP($C129,'2023'!$C$295:$U$572,VLOOKUP($L$4,Master!$D$9:$G$20,4,FALSE),FALSE)</f>
        <v>140133.70000000001</v>
      </c>
      <c r="L129" s="83">
        <f>VLOOKUP($C129,'2023'!$C$8:$U$285,VLOOKUP($L$4,Master!$D$9:$G$20,4,FALSE),FALSE)</f>
        <v>532940.48</v>
      </c>
      <c r="M129" s="155">
        <f t="shared" si="18"/>
        <v>3.8030857673778682</v>
      </c>
      <c r="N129" s="155">
        <f t="shared" si="19"/>
        <v>8.6311741651281046E-5</v>
      </c>
      <c r="O129" s="83">
        <f t="shared" si="20"/>
        <v>392806.77999999997</v>
      </c>
      <c r="P129" s="87">
        <f t="shared" si="21"/>
        <v>2.8030857673778682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3429147.3500000006</v>
      </c>
      <c r="F130" s="83">
        <f>VLOOKUP($C130,'2023'!$C$8:$U$285,19,FALSE)</f>
        <v>3595649.74</v>
      </c>
      <c r="G130" s="84">
        <f t="shared" si="14"/>
        <v>1.0485550409491735</v>
      </c>
      <c r="H130" s="85">
        <f t="shared" si="15"/>
        <v>5.8232917759854896E-4</v>
      </c>
      <c r="I130" s="86">
        <f t="shared" si="16"/>
        <v>166502.38999999966</v>
      </c>
      <c r="J130" s="87">
        <f t="shared" si="17"/>
        <v>4.8555040949173456E-2</v>
      </c>
      <c r="K130" s="82">
        <f>VLOOKUP($C130,'2023'!$C$295:$U$572,VLOOKUP($L$4,Master!$D$9:$G$20,4,FALSE),FALSE)</f>
        <v>440393.42000000016</v>
      </c>
      <c r="L130" s="83">
        <f>VLOOKUP($C130,'2023'!$C$8:$U$285,VLOOKUP($L$4,Master!$D$9:$G$20,4,FALSE),FALSE)</f>
        <v>467168.19999999984</v>
      </c>
      <c r="M130" s="155">
        <f t="shared" si="18"/>
        <v>1.0607974115507894</v>
      </c>
      <c r="N130" s="155">
        <f t="shared" si="19"/>
        <v>7.5659670262041238E-5</v>
      </c>
      <c r="O130" s="83">
        <f t="shared" si="20"/>
        <v>26774.779999999679</v>
      </c>
      <c r="P130" s="87">
        <f t="shared" si="21"/>
        <v>6.0797411550789451E-2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1747079.5699999996</v>
      </c>
      <c r="F131" s="83">
        <f>VLOOKUP($C131,'2023'!$C$8:$U$285,19,FALSE)</f>
        <v>2848506.8800000004</v>
      </c>
      <c r="G131" s="84">
        <f t="shared" si="14"/>
        <v>1.6304391218998691</v>
      </c>
      <c r="H131" s="85">
        <f t="shared" si="15"/>
        <v>4.6132654422958579E-4</v>
      </c>
      <c r="I131" s="86">
        <f t="shared" si="16"/>
        <v>1101427.3100000008</v>
      </c>
      <c r="J131" s="87">
        <f t="shared" si="17"/>
        <v>0.63043912189986917</v>
      </c>
      <c r="K131" s="82">
        <f>VLOOKUP($C131,'2023'!$C$295:$U$572,VLOOKUP($L$4,Master!$D$9:$G$20,4,FALSE),FALSE)</f>
        <v>211579.76999999993</v>
      </c>
      <c r="L131" s="83">
        <f>VLOOKUP($C131,'2023'!$C$8:$U$285,VLOOKUP($L$4,Master!$D$9:$G$20,4,FALSE),FALSE)</f>
        <v>279095.14</v>
      </c>
      <c r="M131" s="155">
        <f t="shared" si="18"/>
        <v>1.3191012543401484</v>
      </c>
      <c r="N131" s="155">
        <f t="shared" si="19"/>
        <v>4.5200521491270693E-5</v>
      </c>
      <c r="O131" s="83">
        <f t="shared" si="20"/>
        <v>67515.370000000083</v>
      </c>
      <c r="P131" s="87">
        <f t="shared" si="21"/>
        <v>0.31910125434014841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1827469.6999999995</v>
      </c>
      <c r="F132" s="83">
        <f>VLOOKUP($C132,'2023'!$C$8:$U$285,19,FALSE)</f>
        <v>2095769.4</v>
      </c>
      <c r="G132" s="84">
        <f t="shared" si="14"/>
        <v>1.1468148555349511</v>
      </c>
      <c r="H132" s="85">
        <f t="shared" si="15"/>
        <v>3.3941784083179477E-4</v>
      </c>
      <c r="I132" s="86">
        <f t="shared" si="16"/>
        <v>268299.70000000042</v>
      </c>
      <c r="J132" s="87">
        <f t="shared" si="17"/>
        <v>0.14681485553495113</v>
      </c>
      <c r="K132" s="82">
        <f>VLOOKUP($C132,'2023'!$C$295:$U$572,VLOOKUP($L$4,Master!$D$9:$G$20,4,FALSE),FALSE)</f>
        <v>219224.8899999999</v>
      </c>
      <c r="L132" s="83">
        <f>VLOOKUP($C132,'2023'!$C$8:$U$285,VLOOKUP($L$4,Master!$D$9:$G$20,4,FALSE),FALSE)</f>
        <v>299529.5</v>
      </c>
      <c r="M132" s="155">
        <f t="shared" si="18"/>
        <v>1.3663115534007118</v>
      </c>
      <c r="N132" s="155">
        <f t="shared" si="19"/>
        <v>4.850994396398147E-5</v>
      </c>
      <c r="O132" s="83">
        <f t="shared" si="20"/>
        <v>80304.610000000102</v>
      </c>
      <c r="P132" s="87">
        <f t="shared" si="21"/>
        <v>0.36631155340071164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539348.55999999994</v>
      </c>
      <c r="F133" s="83">
        <f>VLOOKUP($C133,'2023'!$C$8:$U$285,19,FALSE)</f>
        <v>329265.91999999998</v>
      </c>
      <c r="G133" s="84">
        <f t="shared" si="14"/>
        <v>0.61048817855377235</v>
      </c>
      <c r="H133" s="85">
        <f t="shared" si="15"/>
        <v>5.33258705017329E-5</v>
      </c>
      <c r="I133" s="86">
        <f t="shared" si="16"/>
        <v>-210082.63999999996</v>
      </c>
      <c r="J133" s="87">
        <f t="shared" si="17"/>
        <v>-0.38951182144622759</v>
      </c>
      <c r="K133" s="82">
        <f>VLOOKUP($C133,'2023'!$C$295:$U$572,VLOOKUP($L$4,Master!$D$9:$G$20,4,FALSE),FALSE)</f>
        <v>66593.569999999992</v>
      </c>
      <c r="L133" s="83">
        <f>VLOOKUP($C133,'2023'!$C$8:$U$285,VLOOKUP($L$4,Master!$D$9:$G$20,4,FALSE),FALSE)</f>
        <v>23670.31</v>
      </c>
      <c r="M133" s="155">
        <f t="shared" si="18"/>
        <v>0.35544437698714759</v>
      </c>
      <c r="N133" s="155">
        <f t="shared" si="19"/>
        <v>3.8334969066822141E-6</v>
      </c>
      <c r="O133" s="83">
        <f t="shared" si="20"/>
        <v>-42923.259999999995</v>
      </c>
      <c r="P133" s="87">
        <f t="shared" si="21"/>
        <v>-0.64455562301285241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452015.19999999995</v>
      </c>
      <c r="F134" s="83">
        <f>VLOOKUP($C134,'2023'!$C$8:$U$285,19,FALSE)</f>
        <v>213538.31999999998</v>
      </c>
      <c r="G134" s="84">
        <f t="shared" si="14"/>
        <v>0.472414025015088</v>
      </c>
      <c r="H134" s="85">
        <f t="shared" si="15"/>
        <v>3.4583344670100082E-5</v>
      </c>
      <c r="I134" s="86">
        <f t="shared" si="16"/>
        <v>-238476.87999999998</v>
      </c>
      <c r="J134" s="87">
        <f t="shared" si="17"/>
        <v>-0.527585974984912</v>
      </c>
      <c r="K134" s="82">
        <f>VLOOKUP($C134,'2023'!$C$295:$U$572,VLOOKUP($L$4,Master!$D$9:$G$20,4,FALSE),FALSE)</f>
        <v>45957.860000000015</v>
      </c>
      <c r="L134" s="83">
        <f>VLOOKUP($C134,'2023'!$C$8:$U$285,VLOOKUP($L$4,Master!$D$9:$G$20,4,FALSE),FALSE)</f>
        <v>25863.15</v>
      </c>
      <c r="M134" s="155">
        <f t="shared" si="18"/>
        <v>0.56275792650049394</v>
      </c>
      <c r="N134" s="155">
        <f t="shared" si="19"/>
        <v>4.1886357010980473E-6</v>
      </c>
      <c r="O134" s="83">
        <f t="shared" si="20"/>
        <v>-20094.710000000014</v>
      </c>
      <c r="P134" s="87">
        <f t="shared" si="21"/>
        <v>-0.437242073499506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289975.31000000006</v>
      </c>
      <c r="F135" s="83">
        <f>VLOOKUP($C135,'2023'!$C$8:$U$285,19,FALSE)</f>
        <v>275874.74999999994</v>
      </c>
      <c r="G135" s="84">
        <f t="shared" si="14"/>
        <v>0.951373239328548</v>
      </c>
      <c r="H135" s="85">
        <f t="shared" si="15"/>
        <v>4.467896705859488E-5</v>
      </c>
      <c r="I135" s="86">
        <f t="shared" si="16"/>
        <v>-14100.560000000114</v>
      </c>
      <c r="J135" s="87">
        <f t="shared" si="17"/>
        <v>-4.8626760671452031E-2</v>
      </c>
      <c r="K135" s="82">
        <f>VLOOKUP($C135,'2023'!$C$295:$U$572,VLOOKUP($L$4,Master!$D$9:$G$20,4,FALSE),FALSE)</f>
        <v>28534.020000000004</v>
      </c>
      <c r="L135" s="83">
        <f>VLOOKUP($C135,'2023'!$C$8:$U$285,VLOOKUP($L$4,Master!$D$9:$G$20,4,FALSE),FALSE)</f>
        <v>36386.589999999989</v>
      </c>
      <c r="M135" s="155">
        <f t="shared" si="18"/>
        <v>1.2752002697131348</v>
      </c>
      <c r="N135" s="155">
        <f t="shared" si="19"/>
        <v>5.8929469115408267E-6</v>
      </c>
      <c r="O135" s="83">
        <f t="shared" si="20"/>
        <v>7852.5699999999852</v>
      </c>
      <c r="P135" s="87">
        <f t="shared" si="21"/>
        <v>0.27520026971313483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499706.95000000013</v>
      </c>
      <c r="F136" s="83">
        <f>VLOOKUP($C136,'2023'!$C$8:$U$285,19,FALSE)</f>
        <v>401706.81000000006</v>
      </c>
      <c r="G136" s="84">
        <f t="shared" si="14"/>
        <v>0.80388477686772208</v>
      </c>
      <c r="H136" s="85">
        <f t="shared" si="15"/>
        <v>6.5057948693032753E-5</v>
      </c>
      <c r="I136" s="86">
        <f t="shared" si="16"/>
        <v>-98000.140000000072</v>
      </c>
      <c r="J136" s="87">
        <f t="shared" si="17"/>
        <v>-0.19611522313227792</v>
      </c>
      <c r="K136" s="82">
        <f>VLOOKUP($C136,'2023'!$C$295:$U$572,VLOOKUP($L$4,Master!$D$9:$G$20,4,FALSE),FALSE)</f>
        <v>63984.759999999995</v>
      </c>
      <c r="L136" s="83">
        <f>VLOOKUP($C136,'2023'!$C$8:$U$285,VLOOKUP($L$4,Master!$D$9:$G$20,4,FALSE),FALSE)</f>
        <v>49371.53</v>
      </c>
      <c r="M136" s="155">
        <f t="shared" si="18"/>
        <v>0.77161389680917769</v>
      </c>
      <c r="N136" s="155">
        <f t="shared" si="19"/>
        <v>7.9959074272017615E-6</v>
      </c>
      <c r="O136" s="83">
        <f t="shared" si="20"/>
        <v>-14613.229999999996</v>
      </c>
      <c r="P136" s="87">
        <f t="shared" si="21"/>
        <v>-0.22838610319082228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3109741.1999999997</v>
      </c>
      <c r="F137" s="83">
        <f>VLOOKUP($C137,'2023'!$C$8:$U$285,19,FALSE)</f>
        <v>2036024.06</v>
      </c>
      <c r="G137" s="84">
        <f t="shared" si="14"/>
        <v>0.6547245989473337</v>
      </c>
      <c r="H137" s="85">
        <f t="shared" si="15"/>
        <v>3.2974185534285621E-4</v>
      </c>
      <c r="I137" s="86">
        <f t="shared" si="16"/>
        <v>-1073717.1399999997</v>
      </c>
      <c r="J137" s="87">
        <f t="shared" si="17"/>
        <v>-0.3452754010526663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0</v>
      </c>
      <c r="M137" s="155">
        <f t="shared" si="18"/>
        <v>0</v>
      </c>
      <c r="N137" s="155">
        <f t="shared" si="19"/>
        <v>0</v>
      </c>
      <c r="O137" s="83">
        <f t="shared" si="20"/>
        <v>-388717.64999999997</v>
      </c>
      <c r="P137" s="87">
        <f t="shared" si="21"/>
        <v>-1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335565.28</v>
      </c>
      <c r="F138" s="83">
        <f>VLOOKUP($C138,'2023'!$C$8:$U$285,19,FALSE)</f>
        <v>303945.94</v>
      </c>
      <c r="G138" s="84">
        <f t="shared" ref="G138:G201" si="22">IFERROR(F138/E138,0)</f>
        <v>0.90577290952150946</v>
      </c>
      <c r="H138" s="85">
        <f t="shared" ref="H138:H201" si="23">F138/$D$4</f>
        <v>4.9225203252032518E-5</v>
      </c>
      <c r="I138" s="86">
        <f t="shared" ref="I138:I201" si="24">F138-E138</f>
        <v>-31619.340000000026</v>
      </c>
      <c r="J138" s="87">
        <f t="shared" ref="J138:J201" si="25">IFERROR(I138/E138,0)</f>
        <v>-9.4227090478490566E-2</v>
      </c>
      <c r="K138" s="82">
        <f>VLOOKUP($C138,'2023'!$C$295:$U$572,VLOOKUP($L$4,Master!$D$9:$G$20,4,FALSE),FALSE)</f>
        <v>38333.910000000003</v>
      </c>
      <c r="L138" s="83">
        <f>VLOOKUP($C138,'2023'!$C$8:$U$285,VLOOKUP($L$4,Master!$D$9:$G$20,4,FALSE),FALSE)</f>
        <v>42340.500000000007</v>
      </c>
      <c r="M138" s="155">
        <f t="shared" ref="M138:M201" si="26">IFERROR(L138/K138,0)</f>
        <v>1.1045181668136645</v>
      </c>
      <c r="N138" s="155">
        <f t="shared" ref="N138:N201" si="27">L138/$D$4</f>
        <v>6.8572053250412995E-6</v>
      </c>
      <c r="O138" s="83">
        <f t="shared" ref="O138:O201" si="28">L138-K138</f>
        <v>4006.5900000000038</v>
      </c>
      <c r="P138" s="87">
        <f t="shared" ref="P138:P201" si="29">IFERROR(O138/K138,0)</f>
        <v>0.10451816681366455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517073</v>
      </c>
      <c r="F139" s="83">
        <f>VLOOKUP($C139,'2023'!$C$8:$U$285,19,FALSE)</f>
        <v>1174454.8800000001</v>
      </c>
      <c r="G139" s="84">
        <f t="shared" si="22"/>
        <v>2.2713521688426974</v>
      </c>
      <c r="H139" s="85">
        <f t="shared" si="23"/>
        <v>1.9020744339714316E-4</v>
      </c>
      <c r="I139" s="86">
        <f t="shared" si="24"/>
        <v>657381.88000000012</v>
      </c>
      <c r="J139" s="87">
        <f t="shared" si="25"/>
        <v>1.2713521688426974</v>
      </c>
      <c r="K139" s="82">
        <f>VLOOKUP($C139,'2023'!$C$295:$U$572,VLOOKUP($L$4,Master!$D$9:$G$20,4,FALSE),FALSE)</f>
        <v>138550</v>
      </c>
      <c r="L139" s="83">
        <f>VLOOKUP($C139,'2023'!$C$8:$U$285,VLOOKUP($L$4,Master!$D$9:$G$20,4,FALSE),FALSE)</f>
        <v>146888.81999999998</v>
      </c>
      <c r="M139" s="155">
        <f t="shared" si="26"/>
        <v>1.0601863587152651</v>
      </c>
      <c r="N139" s="155">
        <f t="shared" si="27"/>
        <v>2.3789204158973858E-5</v>
      </c>
      <c r="O139" s="83">
        <f t="shared" si="28"/>
        <v>8338.8199999999779</v>
      </c>
      <c r="P139" s="87">
        <f t="shared" si="29"/>
        <v>6.0186358715265086E-2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275682</v>
      </c>
      <c r="F140" s="83">
        <f>VLOOKUP($C140,'2023'!$C$8:$U$285,19,FALSE)</f>
        <v>252202.78</v>
      </c>
      <c r="G140" s="84">
        <f t="shared" si="22"/>
        <v>0.91483223424090077</v>
      </c>
      <c r="H140" s="85">
        <f t="shared" si="23"/>
        <v>4.084520130858679E-5</v>
      </c>
      <c r="I140" s="86">
        <f t="shared" si="24"/>
        <v>-23479.22</v>
      </c>
      <c r="J140" s="87">
        <f t="shared" si="25"/>
        <v>-8.5167765759099262E-2</v>
      </c>
      <c r="K140" s="82">
        <f>VLOOKUP($C140,'2023'!$C$295:$U$572,VLOOKUP($L$4,Master!$D$9:$G$20,4,FALSE),FALSE)</f>
        <v>41930.25</v>
      </c>
      <c r="L140" s="83">
        <f>VLOOKUP($C140,'2023'!$C$8:$U$285,VLOOKUP($L$4,Master!$D$9:$G$20,4,FALSE),FALSE)</f>
        <v>259</v>
      </c>
      <c r="M140" s="155">
        <f t="shared" si="26"/>
        <v>6.1769247738804323E-3</v>
      </c>
      <c r="N140" s="155">
        <f t="shared" si="27"/>
        <v>4.1946036990250379E-8</v>
      </c>
      <c r="O140" s="83">
        <f t="shared" si="28"/>
        <v>-41671.25</v>
      </c>
      <c r="P140" s="87">
        <f t="shared" si="29"/>
        <v>-0.99382307522611957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699029</v>
      </c>
      <c r="F141" s="83">
        <f>VLOOKUP($C141,'2023'!$C$8:$U$285,19,FALSE)</f>
        <v>711265.91999999993</v>
      </c>
      <c r="G141" s="84">
        <f t="shared" si="22"/>
        <v>1.0175055970496216</v>
      </c>
      <c r="H141" s="85">
        <f t="shared" si="23"/>
        <v>1.1519222621708287E-4</v>
      </c>
      <c r="I141" s="86">
        <f t="shared" si="24"/>
        <v>12236.919999999925</v>
      </c>
      <c r="J141" s="87">
        <f t="shared" si="25"/>
        <v>1.7505597049621582E-2</v>
      </c>
      <c r="K141" s="82">
        <f>VLOOKUP($C141,'2023'!$C$295:$U$572,VLOOKUP($L$4,Master!$D$9:$G$20,4,FALSE),FALSE)</f>
        <v>113296.5</v>
      </c>
      <c r="L141" s="83">
        <f>VLOOKUP($C141,'2023'!$C$8:$U$285,VLOOKUP($L$4,Master!$D$9:$G$20,4,FALSE),FALSE)</f>
        <v>189682.79</v>
      </c>
      <c r="M141" s="155">
        <f t="shared" si="26"/>
        <v>1.6742157966044848</v>
      </c>
      <c r="N141" s="155">
        <f t="shared" si="27"/>
        <v>3.0719850678586467E-5</v>
      </c>
      <c r="O141" s="83">
        <f t="shared" si="28"/>
        <v>76386.290000000008</v>
      </c>
      <c r="P141" s="87">
        <f t="shared" si="29"/>
        <v>0.67421579660448472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1844041.4199999997</v>
      </c>
      <c r="F142" s="83">
        <f>VLOOKUP($C142,'2023'!$C$8:$U$285,19,FALSE)</f>
        <v>1778476.6099999999</v>
      </c>
      <c r="G142" s="84">
        <f t="shared" si="22"/>
        <v>0.96444504484069571</v>
      </c>
      <c r="H142" s="85">
        <f t="shared" si="23"/>
        <v>2.8803106436044439E-4</v>
      </c>
      <c r="I142" s="86">
        <f t="shared" si="24"/>
        <v>-65564.809999999823</v>
      </c>
      <c r="J142" s="87">
        <f t="shared" si="25"/>
        <v>-3.5554955159304305E-2</v>
      </c>
      <c r="K142" s="82">
        <f>VLOOKUP($C142,'2023'!$C$295:$U$572,VLOOKUP($L$4,Master!$D$9:$G$20,4,FALSE),FALSE)</f>
        <v>292755.72000000003</v>
      </c>
      <c r="L142" s="83">
        <f>VLOOKUP($C142,'2023'!$C$8:$U$285,VLOOKUP($L$4,Master!$D$9:$G$20,4,FALSE),FALSE)</f>
        <v>287674.06</v>
      </c>
      <c r="M142" s="155">
        <f t="shared" si="26"/>
        <v>0.98264197878012416</v>
      </c>
      <c r="N142" s="155">
        <f t="shared" si="27"/>
        <v>4.6589910277588831E-5</v>
      </c>
      <c r="O142" s="83">
        <f t="shared" si="28"/>
        <v>-5081.6600000000326</v>
      </c>
      <c r="P142" s="87">
        <f t="shared" si="29"/>
        <v>-1.7358021219875848E-2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10183272.260000002</v>
      </c>
      <c r="F143" s="83">
        <f>VLOOKUP($C143,'2023'!$C$8:$U$285,19,FALSE)</f>
        <v>2900841.9899999998</v>
      </c>
      <c r="G143" s="84">
        <f t="shared" si="22"/>
        <v>0.28486344231358096</v>
      </c>
      <c r="H143" s="85">
        <f t="shared" si="23"/>
        <v>4.6980241473131858E-4</v>
      </c>
      <c r="I143" s="86">
        <f t="shared" si="24"/>
        <v>-7282430.2700000014</v>
      </c>
      <c r="J143" s="87">
        <f t="shared" si="25"/>
        <v>-0.71513655768641904</v>
      </c>
      <c r="K143" s="82">
        <f>VLOOKUP($C143,'2023'!$C$295:$U$572,VLOOKUP($L$4,Master!$D$9:$G$20,4,FALSE),FALSE)</f>
        <v>1611517.2900000005</v>
      </c>
      <c r="L143" s="83">
        <f>VLOOKUP($C143,'2023'!$C$8:$U$285,VLOOKUP($L$4,Master!$D$9:$G$20,4,FALSE),FALSE)</f>
        <v>1471914.9</v>
      </c>
      <c r="M143" s="155">
        <f t="shared" si="26"/>
        <v>0.91337208054404395</v>
      </c>
      <c r="N143" s="155">
        <f t="shared" si="27"/>
        <v>2.3838222718880573E-4</v>
      </c>
      <c r="O143" s="83">
        <f t="shared" si="28"/>
        <v>-139602.3900000006</v>
      </c>
      <c r="P143" s="87">
        <f t="shared" si="29"/>
        <v>-8.6627919455956034E-2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1270589.9999999998</v>
      </c>
      <c r="F144" s="83">
        <f>VLOOKUP($C144,'2023'!$C$8:$U$285,19,FALSE)</f>
        <v>323876</v>
      </c>
      <c r="G144" s="84">
        <f t="shared" si="22"/>
        <v>0.25490205337677774</v>
      </c>
      <c r="H144" s="85">
        <f t="shared" si="23"/>
        <v>5.2452952417970396E-5</v>
      </c>
      <c r="I144" s="86">
        <f t="shared" si="24"/>
        <v>-946713.99999999977</v>
      </c>
      <c r="J144" s="87">
        <f t="shared" si="25"/>
        <v>-0.74509794662322226</v>
      </c>
      <c r="K144" s="82">
        <f>VLOOKUP($C144,'2023'!$C$295:$U$572,VLOOKUP($L$4,Master!$D$9:$G$20,4,FALSE),FALSE)</f>
        <v>163409.51999999996</v>
      </c>
      <c r="L144" s="83">
        <f>VLOOKUP($C144,'2023'!$C$8:$U$285,VLOOKUP($L$4,Master!$D$9:$G$20,4,FALSE),FALSE)</f>
        <v>36866.25</v>
      </c>
      <c r="M144" s="155">
        <f t="shared" si="26"/>
        <v>0.2256065007718033</v>
      </c>
      <c r="N144" s="155">
        <f t="shared" si="27"/>
        <v>5.9706296764162859E-6</v>
      </c>
      <c r="O144" s="83">
        <f t="shared" si="28"/>
        <v>-126543.26999999996</v>
      </c>
      <c r="P144" s="87">
        <f t="shared" si="29"/>
        <v>-0.77439349922819667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11120000</v>
      </c>
      <c r="F145" s="83">
        <f>VLOOKUP($C145,'2023'!$C$8:$U$285,19,FALSE)</f>
        <v>14835509.510000002</v>
      </c>
      <c r="G145" s="84">
        <f t="shared" si="22"/>
        <v>1.3341285530575542</v>
      </c>
      <c r="H145" s="85">
        <f t="shared" si="23"/>
        <v>2.4026672999060673E-3</v>
      </c>
      <c r="I145" s="86">
        <f t="shared" si="24"/>
        <v>3715509.5100000016</v>
      </c>
      <c r="J145" s="87">
        <f t="shared" si="25"/>
        <v>0.33412855305755412</v>
      </c>
      <c r="K145" s="82">
        <f>VLOOKUP($C145,'2023'!$C$295:$U$572,VLOOKUP($L$4,Master!$D$9:$G$20,4,FALSE),FALSE)</f>
        <v>870000</v>
      </c>
      <c r="L145" s="83">
        <f>VLOOKUP($C145,'2023'!$C$8:$U$285,VLOOKUP($L$4,Master!$D$9:$G$20,4,FALSE),FALSE)</f>
        <v>1139480.75</v>
      </c>
      <c r="M145" s="155">
        <f t="shared" si="26"/>
        <v>1.309747988505747</v>
      </c>
      <c r="N145" s="155">
        <f t="shared" si="27"/>
        <v>1.8454324976516698E-4</v>
      </c>
      <c r="O145" s="83">
        <f t="shared" si="28"/>
        <v>269480.75</v>
      </c>
      <c r="P145" s="87">
        <f t="shared" si="29"/>
        <v>0.30974798850574714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2400001.2800000003</v>
      </c>
      <c r="F146" s="83">
        <f>VLOOKUP($C146,'2023'!$C$8:$U$285,19,FALSE)</f>
        <v>660035.12999999989</v>
      </c>
      <c r="G146" s="84">
        <f t="shared" si="22"/>
        <v>0.27501449082560481</v>
      </c>
      <c r="H146" s="85">
        <f t="shared" si="23"/>
        <v>1.0689520454766299E-4</v>
      </c>
      <c r="I146" s="86">
        <f t="shared" si="24"/>
        <v>-1739966.1500000004</v>
      </c>
      <c r="J146" s="87">
        <f t="shared" si="25"/>
        <v>-0.72498550917439519</v>
      </c>
      <c r="K146" s="82">
        <f>VLOOKUP($C146,'2023'!$C$295:$U$572,VLOOKUP($L$4,Master!$D$9:$G$20,4,FALSE),FALSE)</f>
        <v>400000.16000000003</v>
      </c>
      <c r="L146" s="83">
        <f>VLOOKUP($C146,'2023'!$C$8:$U$285,VLOOKUP($L$4,Master!$D$9:$G$20,4,FALSE),FALSE)</f>
        <v>367592.4</v>
      </c>
      <c r="M146" s="155">
        <f t="shared" si="26"/>
        <v>0.91898063240774697</v>
      </c>
      <c r="N146" s="155">
        <f t="shared" si="27"/>
        <v>5.95329899912545E-5</v>
      </c>
      <c r="O146" s="83">
        <f t="shared" si="28"/>
        <v>-32407.760000000009</v>
      </c>
      <c r="P146" s="87">
        <f t="shared" si="29"/>
        <v>-8.1019367592252978E-2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3345862.8100000005</v>
      </c>
      <c r="F147" s="83">
        <f>VLOOKUP($C147,'2023'!$C$8:$U$285,19,FALSE)</f>
        <v>3123807.5</v>
      </c>
      <c r="G147" s="84">
        <f t="shared" si="22"/>
        <v>0.93363287061970113</v>
      </c>
      <c r="H147" s="85">
        <f t="shared" si="23"/>
        <v>5.0591252874680141E-4</v>
      </c>
      <c r="I147" s="86">
        <f t="shared" si="24"/>
        <v>-222055.31000000052</v>
      </c>
      <c r="J147" s="87">
        <f t="shared" si="25"/>
        <v>-6.6367129380298914E-2</v>
      </c>
      <c r="K147" s="82">
        <f>VLOOKUP($C147,'2023'!$C$295:$U$572,VLOOKUP($L$4,Master!$D$9:$G$20,4,FALSE),FALSE)</f>
        <v>447855.86</v>
      </c>
      <c r="L147" s="83">
        <f>VLOOKUP($C147,'2023'!$C$8:$U$285,VLOOKUP($L$4,Master!$D$9:$G$20,4,FALSE),FALSE)</f>
        <v>431353.28000000014</v>
      </c>
      <c r="M147" s="155">
        <f t="shared" si="26"/>
        <v>0.96315202842271652</v>
      </c>
      <c r="N147" s="155">
        <f t="shared" si="27"/>
        <v>6.9859307485505153E-5</v>
      </c>
      <c r="O147" s="83">
        <f t="shared" si="28"/>
        <v>-16502.579999999842</v>
      </c>
      <c r="P147" s="87">
        <f t="shared" si="29"/>
        <v>-3.6847971577283464E-2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603780</v>
      </c>
      <c r="F148" s="83">
        <f>VLOOKUP($C148,'2023'!$C$8:$U$285,19,FALSE)</f>
        <v>80720.320000000007</v>
      </c>
      <c r="G148" s="84">
        <f t="shared" si="22"/>
        <v>0.1336916095266488</v>
      </c>
      <c r="H148" s="85">
        <f t="shared" si="23"/>
        <v>1.3072963430829528E-5</v>
      </c>
      <c r="I148" s="86">
        <f t="shared" si="24"/>
        <v>-523059.68</v>
      </c>
      <c r="J148" s="87">
        <f t="shared" si="25"/>
        <v>-0.86630839047335118</v>
      </c>
      <c r="K148" s="82">
        <f>VLOOKUP($C148,'2023'!$C$295:$U$572,VLOOKUP($L$4,Master!$D$9:$G$20,4,FALSE),FALSE)</f>
        <v>100630</v>
      </c>
      <c r="L148" s="83">
        <f>VLOOKUP($C148,'2023'!$C$8:$U$285,VLOOKUP($L$4,Master!$D$9:$G$20,4,FALSE),FALSE)</f>
        <v>4592.49</v>
      </c>
      <c r="M148" s="155">
        <f t="shared" si="26"/>
        <v>4.5637384477789922E-2</v>
      </c>
      <c r="N148" s="155">
        <f t="shared" si="27"/>
        <v>7.4377125643766393E-7</v>
      </c>
      <c r="O148" s="83">
        <f t="shared" si="28"/>
        <v>-96037.51</v>
      </c>
      <c r="P148" s="87">
        <f t="shared" si="29"/>
        <v>-0.95436261552221002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197075.36000000007</v>
      </c>
      <c r="F149" s="83">
        <f>VLOOKUP($C149,'2023'!$C$8:$U$285,19,FALSE)</f>
        <v>137302.66999999998</v>
      </c>
      <c r="G149" s="84">
        <f t="shared" si="22"/>
        <v>0.69670135322853111</v>
      </c>
      <c r="H149" s="85">
        <f t="shared" si="23"/>
        <v>2.2236690635830658E-5</v>
      </c>
      <c r="I149" s="86">
        <f t="shared" si="24"/>
        <v>-59772.69000000009</v>
      </c>
      <c r="J149" s="87">
        <f t="shared" si="25"/>
        <v>-0.30329864677146889</v>
      </c>
      <c r="K149" s="82">
        <f>VLOOKUP($C149,'2023'!$C$295:$U$572,VLOOKUP($L$4,Master!$D$9:$G$20,4,FALSE),FALSE)</f>
        <v>27481.370000000003</v>
      </c>
      <c r="L149" s="83">
        <f>VLOOKUP($C149,'2023'!$C$8:$U$285,VLOOKUP($L$4,Master!$D$9:$G$20,4,FALSE),FALSE)</f>
        <v>12966.109999999999</v>
      </c>
      <c r="M149" s="155">
        <f t="shared" si="26"/>
        <v>0.47181454199699641</v>
      </c>
      <c r="N149" s="155">
        <f t="shared" si="27"/>
        <v>2.0999109254040747E-6</v>
      </c>
      <c r="O149" s="83">
        <f t="shared" si="28"/>
        <v>-14515.260000000004</v>
      </c>
      <c r="P149" s="87">
        <f t="shared" si="29"/>
        <v>-0.52818545800300354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214506.95000000004</v>
      </c>
      <c r="F150" s="83">
        <f>VLOOKUP($C150,'2023'!$C$8:$U$285,19,FALSE)</f>
        <v>160478.97</v>
      </c>
      <c r="G150" s="84">
        <f t="shared" si="22"/>
        <v>0.7481294662014446</v>
      </c>
      <c r="H150" s="85">
        <f t="shared" si="23"/>
        <v>2.5990180740452824E-5</v>
      </c>
      <c r="I150" s="86">
        <f t="shared" si="24"/>
        <v>-54027.98000000004</v>
      </c>
      <c r="J150" s="87">
        <f t="shared" si="25"/>
        <v>-0.2518705337985554</v>
      </c>
      <c r="K150" s="82">
        <f>VLOOKUP($C150,'2023'!$C$295:$U$572,VLOOKUP($L$4,Master!$D$9:$G$20,4,FALSE),FALSE)</f>
        <v>29024.480000000007</v>
      </c>
      <c r="L150" s="83">
        <f>VLOOKUP($C150,'2023'!$C$8:$U$285,VLOOKUP($L$4,Master!$D$9:$G$20,4,FALSE),FALSE)</f>
        <v>18573.649999999998</v>
      </c>
      <c r="M150" s="155">
        <f t="shared" si="26"/>
        <v>0.63993050004685681</v>
      </c>
      <c r="N150" s="155">
        <f t="shared" si="27"/>
        <v>3.0080733974670421E-6</v>
      </c>
      <c r="O150" s="83">
        <f t="shared" si="28"/>
        <v>-10450.830000000009</v>
      </c>
      <c r="P150" s="87">
        <f t="shared" si="29"/>
        <v>-0.36006949995314325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16500000.000000002</v>
      </c>
      <c r="F151" s="83">
        <f>VLOOKUP($C151,'2023'!$C$8:$U$285,19,FALSE)</f>
        <v>14401429.85</v>
      </c>
      <c r="G151" s="84">
        <f t="shared" si="22"/>
        <v>0.87281393030303023</v>
      </c>
      <c r="H151" s="85">
        <f t="shared" si="23"/>
        <v>2.332366444789946E-3</v>
      </c>
      <c r="I151" s="86">
        <f t="shared" si="24"/>
        <v>-2098570.1500000022</v>
      </c>
      <c r="J151" s="87">
        <f t="shared" si="25"/>
        <v>-0.12718606969696983</v>
      </c>
      <c r="K151" s="82">
        <f>VLOOKUP($C151,'2023'!$C$295:$U$572,VLOOKUP($L$4,Master!$D$9:$G$20,4,FALSE),FALSE)</f>
        <v>2750000</v>
      </c>
      <c r="L151" s="83">
        <f>VLOOKUP($C151,'2023'!$C$8:$U$285,VLOOKUP($L$4,Master!$D$9:$G$20,4,FALSE),FALSE)</f>
        <v>1989960.85</v>
      </c>
      <c r="M151" s="155">
        <f t="shared" si="26"/>
        <v>0.72362212727272734</v>
      </c>
      <c r="N151" s="155">
        <f t="shared" si="27"/>
        <v>3.2228174294691157E-4</v>
      </c>
      <c r="O151" s="83">
        <f t="shared" si="28"/>
        <v>-760039.14999999991</v>
      </c>
      <c r="P151" s="87">
        <f t="shared" si="29"/>
        <v>-0.27637787272727271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302915.68</v>
      </c>
      <c r="F153" s="83">
        <f>VLOOKUP($C153,'2023'!$C$8:$U$285,19,FALSE)</f>
        <v>254210.44000000006</v>
      </c>
      <c r="G153" s="84">
        <f t="shared" si="22"/>
        <v>0.83921188893226017</v>
      </c>
      <c r="H153" s="85">
        <f t="shared" si="23"/>
        <v>4.117034949632366E-5</v>
      </c>
      <c r="I153" s="86">
        <f t="shared" si="24"/>
        <v>-48705.239999999932</v>
      </c>
      <c r="J153" s="87">
        <f t="shared" si="25"/>
        <v>-0.16078811106773983</v>
      </c>
      <c r="K153" s="82">
        <f>VLOOKUP($C153,'2023'!$C$295:$U$572,VLOOKUP($L$4,Master!$D$9:$G$20,4,FALSE),FALSE)</f>
        <v>50490</v>
      </c>
      <c r="L153" s="83">
        <f>VLOOKUP($C153,'2023'!$C$8:$U$285,VLOOKUP($L$4,Master!$D$9:$G$20,4,FALSE),FALSE)</f>
        <v>43932.650000000009</v>
      </c>
      <c r="M153" s="155">
        <f t="shared" si="26"/>
        <v>0.87012576747870884</v>
      </c>
      <c r="N153" s="155">
        <f t="shared" si="27"/>
        <v>7.1150600848637986E-6</v>
      </c>
      <c r="O153" s="83">
        <f t="shared" si="28"/>
        <v>-6557.3499999999913</v>
      </c>
      <c r="P153" s="87">
        <f t="shared" si="29"/>
        <v>-0.12987423252129118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178023.07</v>
      </c>
      <c r="F154" s="83">
        <f>VLOOKUP($C154,'2023'!$C$8:$U$285,19,FALSE)</f>
        <v>46935.25</v>
      </c>
      <c r="G154" s="84">
        <f t="shared" si="22"/>
        <v>0.26364700934547414</v>
      </c>
      <c r="H154" s="85">
        <f t="shared" si="23"/>
        <v>7.6013425970913099E-6</v>
      </c>
      <c r="I154" s="86">
        <f t="shared" si="24"/>
        <v>-131087.82</v>
      </c>
      <c r="J154" s="87">
        <f t="shared" si="25"/>
        <v>-0.73635299065452586</v>
      </c>
      <c r="K154" s="82">
        <f>VLOOKUP($C154,'2023'!$C$295:$U$572,VLOOKUP($L$4,Master!$D$9:$G$20,4,FALSE),FALSE)</f>
        <v>18612.64</v>
      </c>
      <c r="L154" s="83">
        <f>VLOOKUP($C154,'2023'!$C$8:$U$285,VLOOKUP($L$4,Master!$D$9:$G$20,4,FALSE),FALSE)</f>
        <v>3786.3</v>
      </c>
      <c r="M154" s="155">
        <f t="shared" si="26"/>
        <v>0.20342627375804831</v>
      </c>
      <c r="N154" s="155">
        <f t="shared" si="27"/>
        <v>6.1320571373044414E-7</v>
      </c>
      <c r="O154" s="83">
        <f t="shared" si="28"/>
        <v>-14826.34</v>
      </c>
      <c r="P154" s="87">
        <f t="shared" si="29"/>
        <v>-0.79657372624195177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542677.87999999989</v>
      </c>
      <c r="F155" s="83">
        <f>VLOOKUP($C155,'2023'!$C$8:$U$285,19,FALSE)</f>
        <v>518356.37</v>
      </c>
      <c r="G155" s="84">
        <f t="shared" si="22"/>
        <v>0.95518241871218357</v>
      </c>
      <c r="H155" s="85">
        <f t="shared" si="23"/>
        <v>8.3949789460045993E-5</v>
      </c>
      <c r="I155" s="86">
        <f t="shared" si="24"/>
        <v>-24321.509999999893</v>
      </c>
      <c r="J155" s="87">
        <f t="shared" si="25"/>
        <v>-4.4817581287816446E-2</v>
      </c>
      <c r="K155" s="82">
        <f>VLOOKUP($C155,'2023'!$C$295:$U$572,VLOOKUP($L$4,Master!$D$9:$G$20,4,FALSE),FALSE)</f>
        <v>69679.11</v>
      </c>
      <c r="L155" s="83">
        <f>VLOOKUP($C155,'2023'!$C$8:$U$285,VLOOKUP($L$4,Master!$D$9:$G$20,4,FALSE),FALSE)</f>
        <v>31632.720000000001</v>
      </c>
      <c r="M155" s="155">
        <f t="shared" si="26"/>
        <v>0.45397709586129903</v>
      </c>
      <c r="N155" s="155">
        <f t="shared" si="27"/>
        <v>5.1230395491205914E-6</v>
      </c>
      <c r="O155" s="83">
        <f t="shared" si="28"/>
        <v>-38046.39</v>
      </c>
      <c r="P155" s="87">
        <f t="shared" si="29"/>
        <v>-0.54602290413870092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482077.2300000001</v>
      </c>
      <c r="F157" s="83">
        <f>VLOOKUP($C157,'2023'!$C$8:$U$285,19,FALSE)</f>
        <v>417988.90000000008</v>
      </c>
      <c r="G157" s="84">
        <f t="shared" si="22"/>
        <v>0.86705796081677622</v>
      </c>
      <c r="H157" s="85">
        <f t="shared" si="23"/>
        <v>6.7694895215884447E-5</v>
      </c>
      <c r="I157" s="86">
        <f t="shared" si="24"/>
        <v>-64088.330000000016</v>
      </c>
      <c r="J157" s="87">
        <f t="shared" si="25"/>
        <v>-0.13294203918322384</v>
      </c>
      <c r="K157" s="82">
        <f>VLOOKUP($C157,'2023'!$C$295:$U$572,VLOOKUP($L$4,Master!$D$9:$G$20,4,FALSE),FALSE)</f>
        <v>67082.790000000008</v>
      </c>
      <c r="L157" s="83">
        <f>VLOOKUP($C157,'2023'!$C$8:$U$285,VLOOKUP($L$4,Master!$D$9:$G$20,4,FALSE),FALSE)</f>
        <v>47293.44000000001</v>
      </c>
      <c r="M157" s="155">
        <f t="shared" si="26"/>
        <v>0.70500108895291924</v>
      </c>
      <c r="N157" s="155">
        <f t="shared" si="27"/>
        <v>7.659352832572152E-6</v>
      </c>
      <c r="O157" s="83">
        <f t="shared" si="28"/>
        <v>-19789.349999999999</v>
      </c>
      <c r="P157" s="87">
        <f t="shared" si="29"/>
        <v>-0.2949989110470807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1181890</v>
      </c>
      <c r="F158" s="83">
        <f>VLOOKUP($C158,'2023'!$C$8:$U$285,19,FALSE)</f>
        <v>1341.5</v>
      </c>
      <c r="G158" s="84">
        <f t="shared" si="22"/>
        <v>1.1350464087182394E-3</v>
      </c>
      <c r="H158" s="85">
        <f t="shared" si="23"/>
        <v>2.172610371522042E-7</v>
      </c>
      <c r="I158" s="86">
        <f t="shared" si="24"/>
        <v>-1180548.5</v>
      </c>
      <c r="J158" s="87">
        <f t="shared" si="25"/>
        <v>-0.9988649535912818</v>
      </c>
      <c r="K158" s="82">
        <f>VLOOKUP($C158,'2023'!$C$295:$U$572,VLOOKUP($L$4,Master!$D$9:$G$20,4,FALSE),FALSE)</f>
        <v>1315</v>
      </c>
      <c r="L158" s="83">
        <f>VLOOKUP($C158,'2023'!$C$8:$U$285,VLOOKUP($L$4,Master!$D$9:$G$20,4,FALSE),FALSE)</f>
        <v>0</v>
      </c>
      <c r="M158" s="155">
        <f t="shared" si="26"/>
        <v>0</v>
      </c>
      <c r="N158" s="155">
        <f t="shared" si="27"/>
        <v>0</v>
      </c>
      <c r="O158" s="83">
        <f t="shared" si="28"/>
        <v>-1315</v>
      </c>
      <c r="P158" s="87">
        <f t="shared" si="29"/>
        <v>-1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787209.2200000002</v>
      </c>
      <c r="F159" s="83">
        <f>VLOOKUP($C159,'2023'!$C$8:$U$285,19,FALSE)</f>
        <v>128268.51999999997</v>
      </c>
      <c r="G159" s="84">
        <f t="shared" si="22"/>
        <v>0.1629408253119799</v>
      </c>
      <c r="H159" s="85">
        <f t="shared" si="23"/>
        <v>2.0773575616234245E-5</v>
      </c>
      <c r="I159" s="86">
        <f t="shared" si="24"/>
        <v>-658940.70000000019</v>
      </c>
      <c r="J159" s="87">
        <f t="shared" si="25"/>
        <v>-0.83705917468802005</v>
      </c>
      <c r="K159" s="82">
        <f>VLOOKUP($C159,'2023'!$C$295:$U$572,VLOOKUP($L$4,Master!$D$9:$G$20,4,FALSE),FALSE)</f>
        <v>9071.0300000000007</v>
      </c>
      <c r="L159" s="83">
        <f>VLOOKUP($C159,'2023'!$C$8:$U$285,VLOOKUP($L$4,Master!$D$9:$G$20,4,FALSE),FALSE)</f>
        <v>18527.669999999998</v>
      </c>
      <c r="M159" s="155">
        <f t="shared" si="26"/>
        <v>2.0425100567410754</v>
      </c>
      <c r="N159" s="155">
        <f t="shared" si="27"/>
        <v>3.000626761247692E-6</v>
      </c>
      <c r="O159" s="83">
        <f t="shared" si="28"/>
        <v>9456.6399999999976</v>
      </c>
      <c r="P159" s="87">
        <f t="shared" si="29"/>
        <v>1.0425100567410754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103208.95</v>
      </c>
      <c r="F160" s="83">
        <f>VLOOKUP($C160,'2023'!$C$8:$U$285,19,FALSE)</f>
        <v>181653.39000000004</v>
      </c>
      <c r="G160" s="84">
        <f t="shared" si="22"/>
        <v>1.7600546270454263</v>
      </c>
      <c r="H160" s="85">
        <f t="shared" si="23"/>
        <v>2.9419458750364404E-5</v>
      </c>
      <c r="I160" s="86">
        <f t="shared" si="24"/>
        <v>78444.440000000046</v>
      </c>
      <c r="J160" s="87">
        <f t="shared" si="25"/>
        <v>0.76005462704542626</v>
      </c>
      <c r="K160" s="82">
        <f>VLOOKUP($C160,'2023'!$C$295:$U$572,VLOOKUP($L$4,Master!$D$9:$G$20,4,FALSE),FALSE)</f>
        <v>12098.2</v>
      </c>
      <c r="L160" s="83">
        <f>VLOOKUP($C160,'2023'!$C$8:$U$285,VLOOKUP($L$4,Master!$D$9:$G$20,4,FALSE),FALSE)</f>
        <v>16441.16</v>
      </c>
      <c r="M160" s="155">
        <f t="shared" si="26"/>
        <v>1.3589757153956785</v>
      </c>
      <c r="N160" s="155">
        <f t="shared" si="27"/>
        <v>2.6627085155313705E-6</v>
      </c>
      <c r="O160" s="83">
        <f t="shared" si="28"/>
        <v>4342.9599999999991</v>
      </c>
      <c r="P160" s="87">
        <f t="shared" si="29"/>
        <v>0.35897571539567863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4698106.5999999996</v>
      </c>
      <c r="F161" s="83">
        <f>VLOOKUP($C161,'2023'!$C$8:$U$285,19,FALSE)</f>
        <v>3916115.8100000005</v>
      </c>
      <c r="G161" s="84">
        <f t="shared" si="22"/>
        <v>0.83355192706781089</v>
      </c>
      <c r="H161" s="85">
        <f t="shared" si="23"/>
        <v>6.3422987885854967E-4</v>
      </c>
      <c r="I161" s="86">
        <f t="shared" si="24"/>
        <v>-781990.78999999911</v>
      </c>
      <c r="J161" s="87">
        <f t="shared" si="25"/>
        <v>-0.16644807293218913</v>
      </c>
      <c r="K161" s="82">
        <f>VLOOKUP($C161,'2023'!$C$295:$U$572,VLOOKUP($L$4,Master!$D$9:$G$20,4,FALSE),FALSE)</f>
        <v>730473.35</v>
      </c>
      <c r="L161" s="83">
        <f>VLOOKUP($C161,'2023'!$C$8:$U$285,VLOOKUP($L$4,Master!$D$9:$G$20,4,FALSE),FALSE)</f>
        <v>460849.78</v>
      </c>
      <c r="M161" s="155">
        <f t="shared" si="26"/>
        <v>0.63089198257540813</v>
      </c>
      <c r="N161" s="155">
        <f t="shared" si="27"/>
        <v>7.4636378064975873E-5</v>
      </c>
      <c r="O161" s="83">
        <f t="shared" si="28"/>
        <v>-269623.56999999995</v>
      </c>
      <c r="P161" s="87">
        <f t="shared" si="29"/>
        <v>-0.36910801742459182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24533.279999999999</v>
      </c>
      <c r="F162" s="83">
        <f>VLOOKUP($C162,'2023'!$C$8:$U$285,19,FALSE)</f>
        <v>10000000</v>
      </c>
      <c r="G162" s="84">
        <f t="shared" si="22"/>
        <v>407.60958175996035</v>
      </c>
      <c r="H162" s="85">
        <f t="shared" si="23"/>
        <v>1.6195381077316749E-3</v>
      </c>
      <c r="I162" s="86">
        <f t="shared" si="24"/>
        <v>9975466.7200000007</v>
      </c>
      <c r="J162" s="87">
        <f t="shared" si="25"/>
        <v>406.60958175996041</v>
      </c>
      <c r="K162" s="82">
        <f>VLOOKUP($C162,'2023'!$C$295:$U$572,VLOOKUP($L$4,Master!$D$9:$G$20,4,FALSE),FALSE)</f>
        <v>3866.68</v>
      </c>
      <c r="L162" s="83">
        <f>VLOOKUP($C162,'2023'!$C$8:$U$285,VLOOKUP($L$4,Master!$D$9:$G$20,4,FALSE),FALSE)</f>
        <v>10000000</v>
      </c>
      <c r="M162" s="155">
        <f t="shared" si="26"/>
        <v>2586.1979786276602</v>
      </c>
      <c r="N162" s="155">
        <f t="shared" si="27"/>
        <v>1.6195381077316749E-3</v>
      </c>
      <c r="O162" s="83">
        <f t="shared" si="28"/>
        <v>9996133.3200000003</v>
      </c>
      <c r="P162" s="87">
        <f t="shared" si="29"/>
        <v>2585.1979786276602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38286.640000000007</v>
      </c>
      <c r="F164" s="83">
        <f>VLOOKUP($C164,'2023'!$C$8:$U$285,19,FALSE)</f>
        <v>51911.82</v>
      </c>
      <c r="G164" s="84">
        <f t="shared" si="22"/>
        <v>1.3558729624746384</v>
      </c>
      <c r="H164" s="85">
        <f t="shared" si="23"/>
        <v>8.4073170731707309E-6</v>
      </c>
      <c r="I164" s="86">
        <f t="shared" si="24"/>
        <v>13625.179999999993</v>
      </c>
      <c r="J164" s="87">
        <f t="shared" si="25"/>
        <v>0.35587296247463845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5">
        <f t="shared" si="26"/>
        <v>0</v>
      </c>
      <c r="N164" s="155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628207.63</v>
      </c>
      <c r="F165" s="83">
        <f>VLOOKUP($C165,'2023'!$C$8:$U$285,19,FALSE)</f>
        <v>523603.18</v>
      </c>
      <c r="G165" s="84">
        <f t="shared" si="22"/>
        <v>0.83348745700525795</v>
      </c>
      <c r="H165" s="85">
        <f t="shared" si="23"/>
        <v>8.4799530333948752E-5</v>
      </c>
      <c r="I165" s="86">
        <f t="shared" si="24"/>
        <v>-104604.45000000001</v>
      </c>
      <c r="J165" s="87">
        <f t="shared" si="25"/>
        <v>-0.16651254299474205</v>
      </c>
      <c r="K165" s="82">
        <f>VLOOKUP($C165,'2023'!$C$295:$U$572,VLOOKUP($L$4,Master!$D$9:$G$20,4,FALSE),FALSE)</f>
        <v>87560.640000000014</v>
      </c>
      <c r="L165" s="83">
        <f>VLOOKUP($C165,'2023'!$C$8:$U$285,VLOOKUP($L$4,Master!$D$9:$G$20,4,FALSE),FALSE)</f>
        <v>78733.05</v>
      </c>
      <c r="M165" s="155">
        <f t="shared" si="26"/>
        <v>0.89918312611694007</v>
      </c>
      <c r="N165" s="155">
        <f t="shared" si="27"/>
        <v>1.2751117481294335E-5</v>
      </c>
      <c r="O165" s="83">
        <f t="shared" si="28"/>
        <v>-8827.5900000000111</v>
      </c>
      <c r="P165" s="87">
        <f t="shared" si="29"/>
        <v>-0.10081687388305989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1398057.8499999999</v>
      </c>
      <c r="F166" s="83">
        <f>VLOOKUP($C166,'2023'!$C$8:$U$285,19,FALSE)</f>
        <v>1022302.39</v>
      </c>
      <c r="G166" s="84">
        <f t="shared" si="22"/>
        <v>0.73123039221874842</v>
      </c>
      <c r="H166" s="85">
        <f t="shared" si="23"/>
        <v>1.6556576782301687E-4</v>
      </c>
      <c r="I166" s="86">
        <f t="shared" si="24"/>
        <v>-375755.45999999985</v>
      </c>
      <c r="J166" s="87">
        <f t="shared" si="25"/>
        <v>-0.26876960778125158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56837.2</v>
      </c>
      <c r="M166" s="155">
        <f t="shared" si="26"/>
        <v>0.32525565787599536</v>
      </c>
      <c r="N166" s="155">
        <f t="shared" si="27"/>
        <v>9.2050011336766749E-6</v>
      </c>
      <c r="O166" s="83">
        <f t="shared" si="28"/>
        <v>-117909.03000000001</v>
      </c>
      <c r="P166" s="87">
        <f t="shared" si="29"/>
        <v>-0.67474434212400469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487168.13</v>
      </c>
      <c r="F167" s="83">
        <f>VLOOKUP($C167,'2023'!$C$8:$U$285,19,FALSE)</f>
        <v>445606.04999999993</v>
      </c>
      <c r="G167" s="84">
        <f t="shared" si="22"/>
        <v>0.91468637326501623</v>
      </c>
      <c r="H167" s="85">
        <f t="shared" si="23"/>
        <v>7.2167597901078598E-5</v>
      </c>
      <c r="I167" s="86">
        <f t="shared" si="24"/>
        <v>-41562.080000000075</v>
      </c>
      <c r="J167" s="87">
        <f t="shared" si="25"/>
        <v>-8.5313626734983827E-2</v>
      </c>
      <c r="K167" s="82">
        <f>VLOOKUP($C167,'2023'!$C$295:$U$572,VLOOKUP($L$4,Master!$D$9:$G$20,4,FALSE),FALSE)</f>
        <v>79449.009999999995</v>
      </c>
      <c r="L167" s="83">
        <f>VLOOKUP($C167,'2023'!$C$8:$U$285,VLOOKUP($L$4,Master!$D$9:$G$20,4,FALSE),FALSE)</f>
        <v>69290.84</v>
      </c>
      <c r="M167" s="155">
        <f t="shared" si="26"/>
        <v>0.8721422708728529</v>
      </c>
      <c r="N167" s="155">
        <f t="shared" si="27"/>
        <v>1.1221915589673824E-5</v>
      </c>
      <c r="O167" s="83">
        <f t="shared" si="28"/>
        <v>-10158.169999999998</v>
      </c>
      <c r="P167" s="87">
        <f t="shared" si="29"/>
        <v>-0.12785772912714707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399329.63</v>
      </c>
      <c r="F168" s="83">
        <f>VLOOKUP($C168,'2023'!$C$8:$U$285,19,FALSE)</f>
        <v>85850.540000000008</v>
      </c>
      <c r="G168" s="84">
        <f t="shared" si="22"/>
        <v>0.21498665150392174</v>
      </c>
      <c r="H168" s="85">
        <f t="shared" si="23"/>
        <v>1.3903822109934249E-5</v>
      </c>
      <c r="I168" s="86">
        <f t="shared" si="24"/>
        <v>-313479.08999999997</v>
      </c>
      <c r="J168" s="87">
        <f t="shared" si="25"/>
        <v>-0.78501334849607818</v>
      </c>
      <c r="K168" s="82">
        <f>VLOOKUP($C168,'2023'!$C$295:$U$572,VLOOKUP($L$4,Master!$D$9:$G$20,4,FALSE),FALSE)</f>
        <v>58331.11</v>
      </c>
      <c r="L168" s="83">
        <f>VLOOKUP($C168,'2023'!$C$8:$U$285,VLOOKUP($L$4,Master!$D$9:$G$20,4,FALSE),FALSE)</f>
        <v>13825.940000000002</v>
      </c>
      <c r="M168" s="155">
        <f t="shared" si="26"/>
        <v>0.23702514832993923</v>
      </c>
      <c r="N168" s="155">
        <f t="shared" si="27"/>
        <v>2.2391636705211677E-6</v>
      </c>
      <c r="O168" s="83">
        <f t="shared" si="28"/>
        <v>-44505.17</v>
      </c>
      <c r="P168" s="87">
        <f t="shared" si="29"/>
        <v>-0.76297485167006074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138579.40000000002</v>
      </c>
      <c r="F169" s="83">
        <f>VLOOKUP($C169,'2023'!$C$8:$U$285,19,FALSE)</f>
        <v>144156.50999999998</v>
      </c>
      <c r="G169" s="84">
        <f t="shared" si="22"/>
        <v>1.0402448704497202</v>
      </c>
      <c r="H169" s="85">
        <f t="shared" si="23"/>
        <v>2.3346696142260224E-5</v>
      </c>
      <c r="I169" s="86">
        <f t="shared" si="24"/>
        <v>5577.1099999999569</v>
      </c>
      <c r="J169" s="87">
        <f t="shared" si="25"/>
        <v>4.0244870449720201E-2</v>
      </c>
      <c r="K169" s="82">
        <f>VLOOKUP($C169,'2023'!$C$295:$U$572,VLOOKUP($L$4,Master!$D$9:$G$20,4,FALSE),FALSE)</f>
        <v>17741.300000000007</v>
      </c>
      <c r="L169" s="83">
        <f>VLOOKUP($C169,'2023'!$C$8:$U$285,VLOOKUP($L$4,Master!$D$9:$G$20,4,FALSE),FALSE)</f>
        <v>19416.240000000002</v>
      </c>
      <c r="M169" s="155">
        <f t="shared" si="26"/>
        <v>1.0944090906528832</v>
      </c>
      <c r="N169" s="155">
        <f t="shared" si="27"/>
        <v>3.1445340588864058E-6</v>
      </c>
      <c r="O169" s="83">
        <f t="shared" si="28"/>
        <v>1674.9399999999951</v>
      </c>
      <c r="P169" s="87">
        <f t="shared" si="29"/>
        <v>9.4409090652883068E-2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2422964.5199999996</v>
      </c>
      <c r="F170" s="83">
        <f>VLOOKUP($C170,'2023'!$C$8:$U$285,19,FALSE)</f>
        <v>285095.02999999997</v>
      </c>
      <c r="G170" s="84">
        <f t="shared" si="22"/>
        <v>0.11766372460129958</v>
      </c>
      <c r="H170" s="85">
        <f t="shared" si="23"/>
        <v>4.6172226540990507E-5</v>
      </c>
      <c r="I170" s="86">
        <f t="shared" si="24"/>
        <v>-2137869.4899999998</v>
      </c>
      <c r="J170" s="87">
        <f t="shared" si="25"/>
        <v>-0.88233627539870052</v>
      </c>
      <c r="K170" s="82">
        <f>VLOOKUP($C170,'2023'!$C$295:$U$572,VLOOKUP($L$4,Master!$D$9:$G$20,4,FALSE),FALSE)</f>
        <v>709208.47999999975</v>
      </c>
      <c r="L170" s="83">
        <f>VLOOKUP($C170,'2023'!$C$8:$U$285,VLOOKUP($L$4,Master!$D$9:$G$20,4,FALSE),FALSE)</f>
        <v>67195.39</v>
      </c>
      <c r="M170" s="155">
        <f t="shared" si="26"/>
        <v>9.474701994539042E-2</v>
      </c>
      <c r="N170" s="155">
        <f t="shared" si="27"/>
        <v>1.0882549476889191E-5</v>
      </c>
      <c r="O170" s="83">
        <f t="shared" si="28"/>
        <v>-642013.08999999973</v>
      </c>
      <c r="P170" s="87">
        <f t="shared" si="29"/>
        <v>-0.90525298005460952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70842.87</v>
      </c>
      <c r="F171" s="83">
        <f>VLOOKUP($C171,'2023'!$C$8:$U$285,19,FALSE)</f>
        <v>28161.73</v>
      </c>
      <c r="G171" s="84">
        <f t="shared" si="22"/>
        <v>0.39752384396623119</v>
      </c>
      <c r="H171" s="85">
        <f t="shared" si="23"/>
        <v>4.5608994914650344E-6</v>
      </c>
      <c r="I171" s="86">
        <f t="shared" si="24"/>
        <v>-42681.14</v>
      </c>
      <c r="J171" s="87">
        <f t="shared" si="25"/>
        <v>-0.60247615603376881</v>
      </c>
      <c r="K171" s="82">
        <f>VLOOKUP($C171,'2023'!$C$295:$U$572,VLOOKUP($L$4,Master!$D$9:$G$20,4,FALSE),FALSE)</f>
        <v>9338.76</v>
      </c>
      <c r="L171" s="83">
        <f>VLOOKUP($C171,'2023'!$C$8:$U$285,VLOOKUP($L$4,Master!$D$9:$G$20,4,FALSE),FALSE)</f>
        <v>246.98</v>
      </c>
      <c r="M171" s="155">
        <f t="shared" si="26"/>
        <v>2.6446765951796597E-2</v>
      </c>
      <c r="N171" s="155">
        <f t="shared" si="27"/>
        <v>3.9999352184756904E-8</v>
      </c>
      <c r="O171" s="83">
        <f t="shared" si="28"/>
        <v>-9091.7800000000007</v>
      </c>
      <c r="P171" s="87">
        <f t="shared" si="29"/>
        <v>-0.97355323404820349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970126.11999999988</v>
      </c>
      <c r="F174" s="83">
        <f>VLOOKUP($C174,'2023'!$C$8:$U$285,19,FALSE)</f>
        <v>1054540.8399999999</v>
      </c>
      <c r="G174" s="84">
        <f t="shared" si="22"/>
        <v>1.0870141708997589</v>
      </c>
      <c r="H174" s="85">
        <f t="shared" si="23"/>
        <v>1.7078690765393706E-4</v>
      </c>
      <c r="I174" s="86">
        <f t="shared" si="24"/>
        <v>84414.719999999972</v>
      </c>
      <c r="J174" s="87">
        <f t="shared" si="25"/>
        <v>8.7014170899758866E-2</v>
      </c>
      <c r="K174" s="82">
        <f>VLOOKUP($C174,'2023'!$C$295:$U$572,VLOOKUP($L$4,Master!$D$9:$G$20,4,FALSE),FALSE)</f>
        <v>180881.11999999997</v>
      </c>
      <c r="L174" s="83">
        <f>VLOOKUP($C174,'2023'!$C$8:$U$285,VLOOKUP($L$4,Master!$D$9:$G$20,4,FALSE),FALSE)</f>
        <v>153977.98000000004</v>
      </c>
      <c r="M174" s="155">
        <f t="shared" si="26"/>
        <v>0.85126617968752116</v>
      </c>
      <c r="N174" s="155">
        <f t="shared" si="27"/>
        <v>2.4937320636154575E-5</v>
      </c>
      <c r="O174" s="83">
        <f t="shared" si="28"/>
        <v>-26903.139999999927</v>
      </c>
      <c r="P174" s="87">
        <f t="shared" si="29"/>
        <v>-0.14873382031247889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807040.14</v>
      </c>
      <c r="F175" s="83">
        <f>VLOOKUP($C175,'2023'!$C$8:$U$285,19,FALSE)</f>
        <v>140088.29</v>
      </c>
      <c r="G175" s="84">
        <f t="shared" si="22"/>
        <v>0.17358280345262631</v>
      </c>
      <c r="H175" s="85">
        <f t="shared" si="23"/>
        <v>2.2687832410196614E-5</v>
      </c>
      <c r="I175" s="86">
        <f t="shared" si="24"/>
        <v>-666951.85</v>
      </c>
      <c r="J175" s="87">
        <f t="shared" si="25"/>
        <v>-0.82641719654737367</v>
      </c>
      <c r="K175" s="82">
        <f>VLOOKUP($C175,'2023'!$C$295:$U$572,VLOOKUP($L$4,Master!$D$9:$G$20,4,FALSE),FALSE)</f>
        <v>41438.36</v>
      </c>
      <c r="L175" s="83">
        <f>VLOOKUP($C175,'2023'!$C$8:$U$285,VLOOKUP($L$4,Master!$D$9:$G$20,4,FALSE),FALSE)</f>
        <v>19667.88</v>
      </c>
      <c r="M175" s="155">
        <f t="shared" si="26"/>
        <v>0.47462978747228413</v>
      </c>
      <c r="N175" s="155">
        <f t="shared" si="27"/>
        <v>3.1852881158293655E-6</v>
      </c>
      <c r="O175" s="83">
        <f t="shared" si="28"/>
        <v>-21770.48</v>
      </c>
      <c r="P175" s="87">
        <f t="shared" si="29"/>
        <v>-0.52537021252771587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3174604.5300000003</v>
      </c>
      <c r="F176" s="83">
        <f>VLOOKUP($C176,'2023'!$C$8:$U$285,19,FALSE)</f>
        <v>2788302.26</v>
      </c>
      <c r="G176" s="84">
        <f t="shared" si="22"/>
        <v>0.87831483690348022</v>
      </c>
      <c r="H176" s="85">
        <f t="shared" si="23"/>
        <v>4.5157617659443523E-4</v>
      </c>
      <c r="I176" s="86">
        <f t="shared" si="24"/>
        <v>-386302.27000000048</v>
      </c>
      <c r="J176" s="87">
        <f t="shared" si="25"/>
        <v>-0.12168516309651976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5">
        <f t="shared" si="26"/>
        <v>0</v>
      </c>
      <c r="N176" s="155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225975.83000000005</v>
      </c>
      <c r="F177" s="83">
        <f>VLOOKUP($C177,'2023'!$C$8:$U$285,19,FALSE)</f>
        <v>146428.43999999997</v>
      </c>
      <c r="G177" s="84">
        <f t="shared" si="22"/>
        <v>0.64798275107563474</v>
      </c>
      <c r="H177" s="85">
        <f t="shared" si="23"/>
        <v>2.3714643863570106E-5</v>
      </c>
      <c r="I177" s="86">
        <f t="shared" si="24"/>
        <v>-79547.390000000072</v>
      </c>
      <c r="J177" s="87">
        <f t="shared" si="25"/>
        <v>-0.35201724892436531</v>
      </c>
      <c r="K177" s="82">
        <f>VLOOKUP($C177,'2023'!$C$295:$U$572,VLOOKUP($L$4,Master!$D$9:$G$20,4,FALSE),FALSE)</f>
        <v>59085.31</v>
      </c>
      <c r="L177" s="83">
        <f>VLOOKUP($C177,'2023'!$C$8:$U$285,VLOOKUP($L$4,Master!$D$9:$G$20,4,FALSE),FALSE)</f>
        <v>9281.8299999999981</v>
      </c>
      <c r="M177" s="155">
        <f t="shared" si="26"/>
        <v>0.15709200814889518</v>
      </c>
      <c r="N177" s="155">
        <f t="shared" si="27"/>
        <v>1.5032277394487089E-6</v>
      </c>
      <c r="O177" s="83">
        <f t="shared" si="28"/>
        <v>-49803.479999999996</v>
      </c>
      <c r="P177" s="87">
        <f t="shared" si="29"/>
        <v>-0.84290799185110477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321025</v>
      </c>
      <c r="F178" s="83">
        <f>VLOOKUP($C178,'2023'!$C$8:$U$285,19,FALSE)</f>
        <v>67735.349999999991</v>
      </c>
      <c r="G178" s="84">
        <f t="shared" si="22"/>
        <v>0.21099711860447004</v>
      </c>
      <c r="H178" s="85">
        <f t="shared" si="23"/>
        <v>1.096999805655427E-5</v>
      </c>
      <c r="I178" s="86">
        <f t="shared" si="24"/>
        <v>-253289.65000000002</v>
      </c>
      <c r="J178" s="87">
        <f t="shared" si="25"/>
        <v>-0.78900288139552999</v>
      </c>
      <c r="K178" s="82">
        <f>VLOOKUP($C178,'2023'!$C$295:$U$572,VLOOKUP($L$4,Master!$D$9:$G$20,4,FALSE),FALSE)</f>
        <v>43600</v>
      </c>
      <c r="L178" s="83">
        <f>VLOOKUP($C178,'2023'!$C$8:$U$285,VLOOKUP($L$4,Master!$D$9:$G$20,4,FALSE),FALSE)</f>
        <v>7398.29</v>
      </c>
      <c r="M178" s="155">
        <f t="shared" si="26"/>
        <v>0.16968555045871558</v>
      </c>
      <c r="N178" s="155">
        <f t="shared" si="27"/>
        <v>1.1981812587050173E-6</v>
      </c>
      <c r="O178" s="83">
        <f t="shared" si="28"/>
        <v>-36201.71</v>
      </c>
      <c r="P178" s="87">
        <f t="shared" si="29"/>
        <v>-0.83031444954128442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555369.4</v>
      </c>
      <c r="F179" s="83">
        <f>VLOOKUP($C179,'2023'!$C$8:$U$285,19,FALSE)</f>
        <v>616268.14</v>
      </c>
      <c r="G179" s="84">
        <f t="shared" si="22"/>
        <v>1.1096544750214903</v>
      </c>
      <c r="H179" s="85">
        <f t="shared" si="23"/>
        <v>9.9806973731091892E-5</v>
      </c>
      <c r="I179" s="86">
        <f t="shared" si="24"/>
        <v>60898.739999999991</v>
      </c>
      <c r="J179" s="87">
        <f t="shared" si="25"/>
        <v>0.10965447502149019</v>
      </c>
      <c r="K179" s="82">
        <f>VLOOKUP($C179,'2023'!$C$295:$U$572,VLOOKUP($L$4,Master!$D$9:$G$20,4,FALSE),FALSE)</f>
        <v>57833.05000000001</v>
      </c>
      <c r="L179" s="83">
        <f>VLOOKUP($C179,'2023'!$C$8:$U$285,VLOOKUP($L$4,Master!$D$9:$G$20,4,FALSE),FALSE)</f>
        <v>59263.930000000015</v>
      </c>
      <c r="M179" s="155">
        <f t="shared" si="26"/>
        <v>1.0247415621344544</v>
      </c>
      <c r="N179" s="155">
        <f t="shared" si="27"/>
        <v>9.5980193048942465E-6</v>
      </c>
      <c r="O179" s="83">
        <f t="shared" si="28"/>
        <v>1430.8800000000047</v>
      </c>
      <c r="P179" s="87">
        <f t="shared" si="29"/>
        <v>2.4741562134454338E-2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15497460.93</v>
      </c>
      <c r="F180" s="83">
        <f>VLOOKUP($C180,'2023'!$C$8:$U$285,19,FALSE)</f>
        <v>9643372.2299999986</v>
      </c>
      <c r="G180" s="84">
        <f t="shared" si="22"/>
        <v>0.62225497928711337</v>
      </c>
      <c r="H180" s="85">
        <f t="shared" si="23"/>
        <v>1.561780881352638E-3</v>
      </c>
      <c r="I180" s="86">
        <f t="shared" si="24"/>
        <v>-5854088.7000000011</v>
      </c>
      <c r="J180" s="87">
        <f t="shared" si="25"/>
        <v>-0.37774502071288663</v>
      </c>
      <c r="K180" s="82">
        <f>VLOOKUP($C180,'2023'!$C$295:$U$572,VLOOKUP($L$4,Master!$D$9:$G$20,4,FALSE),FALSE)</f>
        <v>1794261.2600000002</v>
      </c>
      <c r="L180" s="83">
        <f>VLOOKUP($C180,'2023'!$C$8:$U$285,VLOOKUP($L$4,Master!$D$9:$G$20,4,FALSE),FALSE)</f>
        <v>1249953.69</v>
      </c>
      <c r="M180" s="155">
        <f t="shared" si="26"/>
        <v>0.69663973573168481</v>
      </c>
      <c r="N180" s="155">
        <f t="shared" si="27"/>
        <v>2.0243476338548244E-4</v>
      </c>
      <c r="O180" s="83">
        <f t="shared" si="28"/>
        <v>-544307.5700000003</v>
      </c>
      <c r="P180" s="87">
        <f t="shared" si="29"/>
        <v>-0.30336026426831519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2475218.91</v>
      </c>
      <c r="F181" s="83">
        <f>VLOOKUP($C181,'2023'!$C$8:$U$285,19,FALSE)</f>
        <v>1892046.2799999998</v>
      </c>
      <c r="G181" s="84">
        <f t="shared" si="22"/>
        <v>0.7643955338075531</v>
      </c>
      <c r="H181" s="85">
        <f t="shared" si="23"/>
        <v>3.0642410520519543E-4</v>
      </c>
      <c r="I181" s="86">
        <f t="shared" si="24"/>
        <v>-583172.63000000035</v>
      </c>
      <c r="J181" s="87">
        <f t="shared" si="25"/>
        <v>-0.23560446619244693</v>
      </c>
      <c r="K181" s="82">
        <f>VLOOKUP($C181,'2023'!$C$295:$U$572,VLOOKUP($L$4,Master!$D$9:$G$20,4,FALSE),FALSE)</f>
        <v>305797.03000000003</v>
      </c>
      <c r="L181" s="83">
        <f>VLOOKUP($C181,'2023'!$C$8:$U$285,VLOOKUP($L$4,Master!$D$9:$G$20,4,FALSE),FALSE)</f>
        <v>200071.65000000002</v>
      </c>
      <c r="M181" s="155">
        <f t="shared" si="26"/>
        <v>0.65426289457422138</v>
      </c>
      <c r="N181" s="155">
        <f t="shared" si="27"/>
        <v>3.2402366145175403E-5</v>
      </c>
      <c r="O181" s="83">
        <f t="shared" si="28"/>
        <v>-105725.38</v>
      </c>
      <c r="P181" s="87">
        <f t="shared" si="29"/>
        <v>-0.34573710542577862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6230355.71</v>
      </c>
      <c r="F182" s="83">
        <f>VLOOKUP($C182,'2023'!$C$8:$U$285,19,FALSE)</f>
        <v>2591303.4499999997</v>
      </c>
      <c r="G182" s="84">
        <f t="shared" si="22"/>
        <v>0.41591581133013666</v>
      </c>
      <c r="H182" s="85">
        <f t="shared" si="23"/>
        <v>4.1967146859715602E-4</v>
      </c>
      <c r="I182" s="86">
        <f t="shared" si="24"/>
        <v>-3639052.2600000002</v>
      </c>
      <c r="J182" s="87">
        <f t="shared" si="25"/>
        <v>-0.58408418866986334</v>
      </c>
      <c r="K182" s="82">
        <f>VLOOKUP($C182,'2023'!$C$295:$U$572,VLOOKUP($L$4,Master!$D$9:$G$20,4,FALSE),FALSE)</f>
        <v>850860.67999999993</v>
      </c>
      <c r="L182" s="83">
        <f>VLOOKUP($C182,'2023'!$C$8:$U$285,VLOOKUP($L$4,Master!$D$9:$G$20,4,FALSE),FALSE)</f>
        <v>294624.46000000002</v>
      </c>
      <c r="M182" s="155">
        <f t="shared" si="26"/>
        <v>0.34626639463466574</v>
      </c>
      <c r="N182" s="155">
        <f t="shared" si="27"/>
        <v>4.771555404398666E-5</v>
      </c>
      <c r="O182" s="83">
        <f t="shared" si="28"/>
        <v>-556236.22</v>
      </c>
      <c r="P182" s="87">
        <f t="shared" si="29"/>
        <v>-0.65373360536533431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10937852</v>
      </c>
      <c r="F183" s="83">
        <f>VLOOKUP($C183,'2023'!$C$8:$U$285,19,FALSE)</f>
        <v>8328910.5099999998</v>
      </c>
      <c r="G183" s="84">
        <f t="shared" si="22"/>
        <v>0.76147588301615343</v>
      </c>
      <c r="H183" s="85">
        <f t="shared" si="23"/>
        <v>1.3488987966831859E-3</v>
      </c>
      <c r="I183" s="86">
        <f t="shared" si="24"/>
        <v>-2608941.4900000002</v>
      </c>
      <c r="J183" s="87">
        <f t="shared" si="25"/>
        <v>-0.23852411698384657</v>
      </c>
      <c r="K183" s="82">
        <f>VLOOKUP($C183,'2023'!$C$295:$U$572,VLOOKUP($L$4,Master!$D$9:$G$20,4,FALSE),FALSE)</f>
        <v>1568199.73</v>
      </c>
      <c r="L183" s="83">
        <f>VLOOKUP($C183,'2023'!$C$8:$U$285,VLOOKUP($L$4,Master!$D$9:$G$20,4,FALSE),FALSE)</f>
        <v>961339.21</v>
      </c>
      <c r="M183" s="155">
        <f t="shared" si="26"/>
        <v>0.61302090008649601</v>
      </c>
      <c r="N183" s="155">
        <f t="shared" si="27"/>
        <v>1.5569254850516631E-4</v>
      </c>
      <c r="O183" s="83">
        <f t="shared" si="28"/>
        <v>-606860.52</v>
      </c>
      <c r="P183" s="87">
        <f t="shared" si="29"/>
        <v>-0.38697909991350404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6133.32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-6133.32</v>
      </c>
      <c r="J185" s="87">
        <f t="shared" si="25"/>
        <v>-1</v>
      </c>
      <c r="K185" s="82">
        <f>VLOOKUP($C185,'2023'!$C$295:$U$572,VLOOKUP($L$4,Master!$D$9:$G$20,4,FALSE),FALSE)</f>
        <v>966.67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-966.67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778277.10000000009</v>
      </c>
      <c r="F186" s="83">
        <f>VLOOKUP($C186,'2023'!$C$8:$U$285,19,FALSE)</f>
        <v>283683.87</v>
      </c>
      <c r="G186" s="84">
        <f t="shared" si="22"/>
        <v>0.36450239895276371</v>
      </c>
      <c r="H186" s="85">
        <f t="shared" si="23"/>
        <v>4.5943683801379849E-5</v>
      </c>
      <c r="I186" s="86">
        <f t="shared" si="24"/>
        <v>-494593.2300000001</v>
      </c>
      <c r="J186" s="87">
        <f t="shared" si="25"/>
        <v>-0.63549760104723629</v>
      </c>
      <c r="K186" s="82">
        <f>VLOOKUP($C186,'2023'!$C$295:$U$572,VLOOKUP($L$4,Master!$D$9:$G$20,4,FALSE),FALSE)</f>
        <v>126542.64</v>
      </c>
      <c r="L186" s="83">
        <f>VLOOKUP($C186,'2023'!$C$8:$U$285,VLOOKUP($L$4,Master!$D$9:$G$20,4,FALSE),FALSE)</f>
        <v>86957.459999999992</v>
      </c>
      <c r="M186" s="155">
        <f t="shared" si="26"/>
        <v>0.68717912001835901</v>
      </c>
      <c r="N186" s="155">
        <f t="shared" si="27"/>
        <v>1.4083092022155281E-5</v>
      </c>
      <c r="O186" s="83">
        <f t="shared" si="28"/>
        <v>-39585.180000000008</v>
      </c>
      <c r="P186" s="87">
        <f t="shared" si="29"/>
        <v>-0.31282087998164104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235564.26000000004</v>
      </c>
      <c r="F187" s="83">
        <f>VLOOKUP($C187,'2023'!$C$8:$U$285,19,FALSE)</f>
        <v>146288.82999999999</v>
      </c>
      <c r="G187" s="84">
        <f t="shared" si="22"/>
        <v>0.6210145376043037</v>
      </c>
      <c r="H187" s="85">
        <f t="shared" si="23"/>
        <v>2.3692033492048066E-5</v>
      </c>
      <c r="I187" s="86">
        <f t="shared" si="24"/>
        <v>-89275.430000000051</v>
      </c>
      <c r="J187" s="87">
        <f t="shared" si="25"/>
        <v>-0.37898546239569636</v>
      </c>
      <c r="K187" s="82">
        <f>VLOOKUP($C187,'2023'!$C$295:$U$572,VLOOKUP($L$4,Master!$D$9:$G$20,4,FALSE),FALSE)</f>
        <v>34852.82</v>
      </c>
      <c r="L187" s="83">
        <f>VLOOKUP($C187,'2023'!$C$8:$U$285,VLOOKUP($L$4,Master!$D$9:$G$20,4,FALSE),FALSE)</f>
        <v>13805.500000000004</v>
      </c>
      <c r="M187" s="155">
        <f t="shared" si="26"/>
        <v>0.39610855018331381</v>
      </c>
      <c r="N187" s="155">
        <f t="shared" si="27"/>
        <v>2.2358533346289643E-6</v>
      </c>
      <c r="O187" s="83">
        <f t="shared" si="28"/>
        <v>-21047.319999999996</v>
      </c>
      <c r="P187" s="87">
        <f t="shared" si="29"/>
        <v>-0.60389144981668619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3922215.2000000007</v>
      </c>
      <c r="F188" s="83">
        <f>VLOOKUP($C188,'2023'!$C$8:$U$285,19,FALSE)</f>
        <v>3480305.69</v>
      </c>
      <c r="G188" s="84">
        <f t="shared" si="22"/>
        <v>0.88733165125666724</v>
      </c>
      <c r="H188" s="85">
        <f t="shared" si="23"/>
        <v>5.6364876915103814E-4</v>
      </c>
      <c r="I188" s="86">
        <f t="shared" si="24"/>
        <v>-441909.51000000071</v>
      </c>
      <c r="J188" s="87">
        <f t="shared" si="25"/>
        <v>-0.11266834874333276</v>
      </c>
      <c r="K188" s="82">
        <f>VLOOKUP($C188,'2023'!$C$295:$U$572,VLOOKUP($L$4,Master!$D$9:$G$20,4,FALSE),FALSE)</f>
        <v>508433.83</v>
      </c>
      <c r="L188" s="83">
        <f>VLOOKUP($C188,'2023'!$C$8:$U$285,VLOOKUP($L$4,Master!$D$9:$G$20,4,FALSE),FALSE)</f>
        <v>555366.62</v>
      </c>
      <c r="M188" s="155">
        <f t="shared" si="26"/>
        <v>1.0923085507508421</v>
      </c>
      <c r="N188" s="155">
        <f t="shared" si="27"/>
        <v>8.9943740485213622E-5</v>
      </c>
      <c r="O188" s="83">
        <f t="shared" si="28"/>
        <v>46932.789999999979</v>
      </c>
      <c r="P188" s="87">
        <f t="shared" si="29"/>
        <v>9.2308550750842003E-2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1406292.78</v>
      </c>
      <c r="F189" s="83">
        <f>VLOOKUP($C189,'2023'!$C$8:$U$285,19,FALSE)</f>
        <v>723325.78999999992</v>
      </c>
      <c r="G189" s="84">
        <f t="shared" si="22"/>
        <v>0.51434935902892132</v>
      </c>
      <c r="H189" s="85">
        <f t="shared" si="23"/>
        <v>1.1714536812101188E-4</v>
      </c>
      <c r="I189" s="86">
        <f t="shared" si="24"/>
        <v>-682966.99000000011</v>
      </c>
      <c r="J189" s="87">
        <f t="shared" si="25"/>
        <v>-0.48565064097107863</v>
      </c>
      <c r="K189" s="82">
        <f>VLOOKUP($C189,'2023'!$C$295:$U$572,VLOOKUP($L$4,Master!$D$9:$G$20,4,FALSE),FALSE)</f>
        <v>26591.27</v>
      </c>
      <c r="L189" s="83">
        <f>VLOOKUP($C189,'2023'!$C$8:$U$285,VLOOKUP($L$4,Master!$D$9:$G$20,4,FALSE),FALSE)</f>
        <v>16967.28</v>
      </c>
      <c r="M189" s="155">
        <f t="shared" si="26"/>
        <v>0.63807708319309298</v>
      </c>
      <c r="N189" s="155">
        <f t="shared" si="27"/>
        <v>2.747915654455349E-6</v>
      </c>
      <c r="O189" s="83">
        <f t="shared" si="28"/>
        <v>-9623.9900000000016</v>
      </c>
      <c r="P189" s="87">
        <f t="shared" si="29"/>
        <v>-0.36192291680690697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426307.79</v>
      </c>
      <c r="F190" s="83">
        <f>VLOOKUP($C190,'2023'!$C$8:$U$285,19,FALSE)</f>
        <v>118177.79000000001</v>
      </c>
      <c r="G190" s="84">
        <f t="shared" si="22"/>
        <v>0.27721236339593985</v>
      </c>
      <c r="H190" s="85">
        <f t="shared" si="23"/>
        <v>1.9139343439251126E-5</v>
      </c>
      <c r="I190" s="86">
        <f t="shared" si="24"/>
        <v>-308130</v>
      </c>
      <c r="J190" s="87">
        <f t="shared" si="25"/>
        <v>-0.7227876366040602</v>
      </c>
      <c r="K190" s="82">
        <f>VLOOKUP($C190,'2023'!$C$295:$U$572,VLOOKUP($L$4,Master!$D$9:$G$20,4,FALSE),FALSE)</f>
        <v>75336.929999999993</v>
      </c>
      <c r="L190" s="83">
        <f>VLOOKUP($C190,'2023'!$C$8:$U$285,VLOOKUP($L$4,Master!$D$9:$G$20,4,FALSE),FALSE)</f>
        <v>18934.71</v>
      </c>
      <c r="M190" s="155">
        <f t="shared" si="26"/>
        <v>0.25133370844816744</v>
      </c>
      <c r="N190" s="155">
        <f t="shared" si="27"/>
        <v>3.0665484403848021E-6</v>
      </c>
      <c r="O190" s="83">
        <f t="shared" si="28"/>
        <v>-56402.219999999994</v>
      </c>
      <c r="P190" s="87">
        <f t="shared" si="29"/>
        <v>-0.74866629155183251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660475.21000000008</v>
      </c>
      <c r="F191" s="83">
        <f>VLOOKUP($C191,'2023'!$C$8:$U$285,19,FALSE)</f>
        <v>718087.99</v>
      </c>
      <c r="G191" s="84">
        <f t="shared" si="22"/>
        <v>1.087229284502593</v>
      </c>
      <c r="H191" s="85">
        <f t="shared" si="23"/>
        <v>1.1629708645094418E-4</v>
      </c>
      <c r="I191" s="86">
        <f t="shared" si="24"/>
        <v>57612.779999999912</v>
      </c>
      <c r="J191" s="87">
        <f t="shared" si="25"/>
        <v>8.7229284502593069E-2</v>
      </c>
      <c r="K191" s="82">
        <f>VLOOKUP($C191,'2023'!$C$295:$U$572,VLOOKUP($L$4,Master!$D$9:$G$20,4,FALSE),FALSE)</f>
        <v>97550.60000000002</v>
      </c>
      <c r="L191" s="83">
        <f>VLOOKUP($C191,'2023'!$C$8:$U$285,VLOOKUP($L$4,Master!$D$9:$G$20,4,FALSE),FALSE)</f>
        <v>73873.37</v>
      </c>
      <c r="M191" s="155">
        <f t="shared" si="26"/>
        <v>0.75728257950232991</v>
      </c>
      <c r="N191" s="155">
        <f t="shared" si="27"/>
        <v>1.1964073786156187E-5</v>
      </c>
      <c r="O191" s="83">
        <f t="shared" si="28"/>
        <v>-23677.230000000025</v>
      </c>
      <c r="P191" s="87">
        <f t="shared" si="29"/>
        <v>-0.24271742049767014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740096.70000000007</v>
      </c>
      <c r="F192" s="83">
        <f>VLOOKUP($C192,'2023'!$C$8:$U$285,19,FALSE)</f>
        <v>362342.29</v>
      </c>
      <c r="G192" s="84">
        <f t="shared" si="22"/>
        <v>0.48958776603111454</v>
      </c>
      <c r="H192" s="85">
        <f t="shared" si="23"/>
        <v>5.8682714669776176E-5</v>
      </c>
      <c r="I192" s="86">
        <f t="shared" si="24"/>
        <v>-377754.41000000009</v>
      </c>
      <c r="J192" s="87">
        <f t="shared" si="25"/>
        <v>-0.51041223396888546</v>
      </c>
      <c r="K192" s="82">
        <f>VLOOKUP($C192,'2023'!$C$295:$U$572,VLOOKUP($L$4,Master!$D$9:$G$20,4,FALSE),FALSE)</f>
        <v>127934.99999999999</v>
      </c>
      <c r="L192" s="83">
        <f>VLOOKUP($C192,'2023'!$C$8:$U$285,VLOOKUP($L$4,Master!$D$9:$G$20,4,FALSE),FALSE)</f>
        <v>43438.61</v>
      </c>
      <c r="M192" s="155">
        <f t="shared" si="26"/>
        <v>0.3395365615351546</v>
      </c>
      <c r="N192" s="155">
        <f t="shared" si="27"/>
        <v>7.035048424189421E-6</v>
      </c>
      <c r="O192" s="83">
        <f t="shared" si="28"/>
        <v>-84496.389999999985</v>
      </c>
      <c r="P192" s="87">
        <f t="shared" si="29"/>
        <v>-0.66046343846484534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86382.049999999988</v>
      </c>
      <c r="F193" s="83">
        <f>VLOOKUP($C193,'2023'!$C$8:$U$285,19,FALSE)</f>
        <v>72581.739999999991</v>
      </c>
      <c r="G193" s="84">
        <f t="shared" si="22"/>
        <v>0.84024099914276174</v>
      </c>
      <c r="H193" s="85">
        <f t="shared" si="23"/>
        <v>1.1754889385547241E-5</v>
      </c>
      <c r="I193" s="86">
        <f t="shared" si="24"/>
        <v>-13800.309999999998</v>
      </c>
      <c r="J193" s="87">
        <f t="shared" si="25"/>
        <v>-0.15975900085723826</v>
      </c>
      <c r="K193" s="82">
        <f>VLOOKUP($C193,'2023'!$C$295:$U$572,VLOOKUP($L$4,Master!$D$9:$G$20,4,FALSE),FALSE)</f>
        <v>10940.01</v>
      </c>
      <c r="L193" s="83">
        <f>VLOOKUP($C193,'2023'!$C$8:$U$285,VLOOKUP($L$4,Master!$D$9:$G$20,4,FALSE),FALSE)</f>
        <v>16615.68</v>
      </c>
      <c r="M193" s="155">
        <f t="shared" si="26"/>
        <v>1.5187993429622093</v>
      </c>
      <c r="N193" s="155">
        <f t="shared" si="27"/>
        <v>2.6909726945875037E-6</v>
      </c>
      <c r="O193" s="83">
        <f t="shared" si="28"/>
        <v>5675.67</v>
      </c>
      <c r="P193" s="87">
        <f t="shared" si="29"/>
        <v>0.51879934296220931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919247.88000000012</v>
      </c>
      <c r="F194" s="83">
        <f>VLOOKUP($C194,'2023'!$C$8:$U$285,19,FALSE)</f>
        <v>555224.28</v>
      </c>
      <c r="G194" s="84">
        <f t="shared" si="22"/>
        <v>0.60399843402412845</v>
      </c>
      <c r="H194" s="85">
        <f t="shared" si="23"/>
        <v>8.9920687979788163E-5</v>
      </c>
      <c r="I194" s="86">
        <f t="shared" si="24"/>
        <v>-364023.60000000009</v>
      </c>
      <c r="J194" s="87">
        <f t="shared" si="25"/>
        <v>-0.39600156597587155</v>
      </c>
      <c r="K194" s="82">
        <f>VLOOKUP($C194,'2023'!$C$295:$U$572,VLOOKUP($L$4,Master!$D$9:$G$20,4,FALSE),FALSE)</f>
        <v>176646.66999999998</v>
      </c>
      <c r="L194" s="83">
        <f>VLOOKUP($C194,'2023'!$C$8:$U$285,VLOOKUP($L$4,Master!$D$9:$G$20,4,FALSE),FALSE)</f>
        <v>104124.03</v>
      </c>
      <c r="M194" s="155">
        <f t="shared" si="26"/>
        <v>0.58944802072974267</v>
      </c>
      <c r="N194" s="155">
        <f t="shared" si="27"/>
        <v>1.6863283451559615E-5</v>
      </c>
      <c r="O194" s="83">
        <f t="shared" si="28"/>
        <v>-72522.639999999985</v>
      </c>
      <c r="P194" s="87">
        <f t="shared" si="29"/>
        <v>-0.41055197927025733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319462.78999999998</v>
      </c>
      <c r="F195" s="83">
        <f>VLOOKUP($C195,'2023'!$C$8:$U$285,19,FALSE)</f>
        <v>122829.86</v>
      </c>
      <c r="G195" s="84">
        <f t="shared" si="22"/>
        <v>0.38448878506319939</v>
      </c>
      <c r="H195" s="85">
        <f t="shared" si="23"/>
        <v>1.9892763903734657E-5</v>
      </c>
      <c r="I195" s="86">
        <f t="shared" si="24"/>
        <v>-196632.93</v>
      </c>
      <c r="J195" s="87">
        <f t="shared" si="25"/>
        <v>-0.61551121493680061</v>
      </c>
      <c r="K195" s="82">
        <f>VLOOKUP($C195,'2023'!$C$295:$U$572,VLOOKUP($L$4,Master!$D$9:$G$20,4,FALSE),FALSE)</f>
        <v>9651.6699999999983</v>
      </c>
      <c r="L195" s="83">
        <f>VLOOKUP($C195,'2023'!$C$8:$U$285,VLOOKUP($L$4,Master!$D$9:$G$20,4,FALSE),FALSE)</f>
        <v>56733.83</v>
      </c>
      <c r="M195" s="155">
        <f t="shared" si="26"/>
        <v>5.8781361153043994</v>
      </c>
      <c r="N195" s="155">
        <f t="shared" si="27"/>
        <v>9.1882599682570527E-6</v>
      </c>
      <c r="O195" s="83">
        <f t="shared" si="28"/>
        <v>47082.16</v>
      </c>
      <c r="P195" s="87">
        <f t="shared" si="29"/>
        <v>4.8781361153043994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254812.66000000009</v>
      </c>
      <c r="F196" s="83">
        <f>VLOOKUP($C196,'2023'!$C$8:$U$285,19,FALSE)</f>
        <v>216710.87999999998</v>
      </c>
      <c r="G196" s="84">
        <f t="shared" si="22"/>
        <v>0.85047140122472686</v>
      </c>
      <c r="H196" s="85">
        <f t="shared" si="23"/>
        <v>3.5097152852006605E-5</v>
      </c>
      <c r="I196" s="86">
        <f t="shared" si="24"/>
        <v>-38101.780000000115</v>
      </c>
      <c r="J196" s="87">
        <f t="shared" si="25"/>
        <v>-0.14952859877527319</v>
      </c>
      <c r="K196" s="82">
        <f>VLOOKUP($C196,'2023'!$C$295:$U$572,VLOOKUP($L$4,Master!$D$9:$G$20,4,FALSE),FALSE)</f>
        <v>34686.990000000005</v>
      </c>
      <c r="L196" s="83">
        <f>VLOOKUP($C196,'2023'!$C$8:$U$285,VLOOKUP($L$4,Master!$D$9:$G$20,4,FALSE),FALSE)</f>
        <v>25634.149999999998</v>
      </c>
      <c r="M196" s="155">
        <f t="shared" si="26"/>
        <v>0.73901338801665972</v>
      </c>
      <c r="N196" s="155">
        <f t="shared" si="27"/>
        <v>4.1515482784309915E-6</v>
      </c>
      <c r="O196" s="83">
        <f t="shared" si="28"/>
        <v>-9052.8400000000074</v>
      </c>
      <c r="P196" s="87">
        <f t="shared" si="29"/>
        <v>-0.26098661198334033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856815.8600000001</v>
      </c>
      <c r="F197" s="83">
        <f>VLOOKUP($C197,'2023'!$C$8:$U$285,19,FALSE)</f>
        <v>768564.79999999993</v>
      </c>
      <c r="G197" s="84">
        <f t="shared" si="22"/>
        <v>0.89700113627681899</v>
      </c>
      <c r="H197" s="85">
        <f t="shared" si="23"/>
        <v>1.2447199818611731E-4</v>
      </c>
      <c r="I197" s="86">
        <f t="shared" si="24"/>
        <v>-88251.060000000172</v>
      </c>
      <c r="J197" s="87">
        <f t="shared" si="25"/>
        <v>-0.10299886372318104</v>
      </c>
      <c r="K197" s="82">
        <f>VLOOKUP($C197,'2023'!$C$295:$U$572,VLOOKUP($L$4,Master!$D$9:$G$20,4,FALSE),FALSE)</f>
        <v>141818.23999999993</v>
      </c>
      <c r="L197" s="83">
        <f>VLOOKUP($C197,'2023'!$C$8:$U$285,VLOOKUP($L$4,Master!$D$9:$G$20,4,FALSE),FALSE)</f>
        <v>141265.87000000002</v>
      </c>
      <c r="M197" s="155">
        <f t="shared" si="26"/>
        <v>0.99610508493124783</v>
      </c>
      <c r="N197" s="155">
        <f t="shared" si="27"/>
        <v>2.2878545978686883E-5</v>
      </c>
      <c r="O197" s="83">
        <f t="shared" si="28"/>
        <v>-552.36999999990803</v>
      </c>
      <c r="P197" s="87">
        <f t="shared" si="29"/>
        <v>-3.8949150687521456E-3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6496106.6500000013</v>
      </c>
      <c r="F198" s="83">
        <f>VLOOKUP($C198,'2023'!$C$8:$U$285,19,FALSE)</f>
        <v>6507884.0800000001</v>
      </c>
      <c r="G198" s="84">
        <f t="shared" si="22"/>
        <v>1.0018129982518065</v>
      </c>
      <c r="H198" s="85">
        <f t="shared" si="23"/>
        <v>1.0539766268260293E-3</v>
      </c>
      <c r="I198" s="86">
        <f t="shared" si="24"/>
        <v>11777.429999998771</v>
      </c>
      <c r="J198" s="87">
        <f t="shared" si="25"/>
        <v>1.8129982518065291E-3</v>
      </c>
      <c r="K198" s="82">
        <f>VLOOKUP($C198,'2023'!$C$295:$U$572,VLOOKUP($L$4,Master!$D$9:$G$20,4,FALSE),FALSE)</f>
        <v>1072283.32</v>
      </c>
      <c r="L198" s="83">
        <f>VLOOKUP($C198,'2023'!$C$8:$U$285,VLOOKUP($L$4,Master!$D$9:$G$20,4,FALSE),FALSE)</f>
        <v>158429.56</v>
      </c>
      <c r="M198" s="155">
        <f t="shared" si="26"/>
        <v>0.14774971972892387</v>
      </c>
      <c r="N198" s="155">
        <f t="shared" si="27"/>
        <v>2.5658270981116185E-5</v>
      </c>
      <c r="O198" s="83">
        <f t="shared" si="28"/>
        <v>-913853.76</v>
      </c>
      <c r="P198" s="87">
        <f t="shared" si="29"/>
        <v>-0.85225028027107608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14605624.360000005</v>
      </c>
      <c r="F199" s="83">
        <f>VLOOKUP($C199,'2023'!$C$8:$U$285,19,FALSE)</f>
        <v>12475390.830000002</v>
      </c>
      <c r="G199" s="84">
        <f t="shared" si="22"/>
        <v>0.85414977973594808</v>
      </c>
      <c r="H199" s="85">
        <f t="shared" si="23"/>
        <v>2.0204370858031293E-3</v>
      </c>
      <c r="I199" s="86">
        <f t="shared" si="24"/>
        <v>-2130233.5300000031</v>
      </c>
      <c r="J199" s="87">
        <f t="shared" si="25"/>
        <v>-0.14585022026405192</v>
      </c>
      <c r="K199" s="82">
        <f>VLOOKUP($C199,'2023'!$C$295:$U$572,VLOOKUP($L$4,Master!$D$9:$G$20,4,FALSE),FALSE)</f>
        <v>1417161.7100000004</v>
      </c>
      <c r="L199" s="83">
        <f>VLOOKUP($C199,'2023'!$C$8:$U$285,VLOOKUP($L$4,Master!$D$9:$G$20,4,FALSE),FALSE)</f>
        <v>1497104.96</v>
      </c>
      <c r="M199" s="155">
        <f t="shared" si="26"/>
        <v>1.0564108170831115</v>
      </c>
      <c r="N199" s="155">
        <f t="shared" si="27"/>
        <v>2.4246185339941049E-4</v>
      </c>
      <c r="O199" s="83">
        <f t="shared" si="28"/>
        <v>79943.249999999534</v>
      </c>
      <c r="P199" s="87">
        <f t="shared" si="29"/>
        <v>5.6410817083111506E-2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44702.48000000001</v>
      </c>
      <c r="F200" s="83">
        <f>VLOOKUP($C200,'2023'!$C$8:$U$285,19,FALSE)</f>
        <v>31383.589999999997</v>
      </c>
      <c r="G200" s="84">
        <f t="shared" si="22"/>
        <v>0.70205478532734622</v>
      </c>
      <c r="H200" s="85">
        <f t="shared" si="23"/>
        <v>5.0826919962426714E-6</v>
      </c>
      <c r="I200" s="86">
        <f t="shared" si="24"/>
        <v>-13318.890000000014</v>
      </c>
      <c r="J200" s="87">
        <f t="shared" si="25"/>
        <v>-0.29794521467265372</v>
      </c>
      <c r="K200" s="82">
        <f>VLOOKUP($C200,'2023'!$C$295:$U$572,VLOOKUP($L$4,Master!$D$9:$G$20,4,FALSE),FALSE)</f>
        <v>6503.8800000000028</v>
      </c>
      <c r="L200" s="83">
        <f>VLOOKUP($C200,'2023'!$C$8:$U$285,VLOOKUP($L$4,Master!$D$9:$G$20,4,FALSE),FALSE)</f>
        <v>4275.96</v>
      </c>
      <c r="M200" s="155">
        <f t="shared" si="26"/>
        <v>0.65744755438292191</v>
      </c>
      <c r="N200" s="155">
        <f t="shared" si="27"/>
        <v>6.9250801671363331E-7</v>
      </c>
      <c r="O200" s="83">
        <f t="shared" si="28"/>
        <v>-2227.9200000000028</v>
      </c>
      <c r="P200" s="87">
        <f t="shared" si="29"/>
        <v>-0.34255244561707809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755735.16</v>
      </c>
      <c r="F202" s="83">
        <f>VLOOKUP($C202,'2023'!$C$8:$U$285,19,FALSE)</f>
        <v>1234557.3599999999</v>
      </c>
      <c r="G202" s="84">
        <f t="shared" ref="G202:G265" si="30">IFERROR(F202/E202,0)</f>
        <v>1.6335846541796466</v>
      </c>
      <c r="H202" s="85">
        <f t="shared" ref="H202:H265" si="31">F202/$D$4</f>
        <v>1.9994126907006121E-4</v>
      </c>
      <c r="I202" s="86">
        <f t="shared" ref="I202:I265" si="32">F202-E202</f>
        <v>478822.19999999984</v>
      </c>
      <c r="J202" s="87">
        <f t="shared" ref="J202:J265" si="33">IFERROR(I202/E202,0)</f>
        <v>0.63358465417964649</v>
      </c>
      <c r="K202" s="82">
        <f>VLOOKUP($C202,'2023'!$C$295:$U$572,VLOOKUP($L$4,Master!$D$9:$G$20,4,FALSE),FALSE)</f>
        <v>119110.43999999999</v>
      </c>
      <c r="L202" s="83">
        <f>VLOOKUP($C202,'2023'!$C$8:$U$285,VLOOKUP($L$4,Master!$D$9:$G$20,4,FALSE),FALSE)</f>
        <v>0</v>
      </c>
      <c r="M202" s="155">
        <f t="shared" ref="M202:M265" si="34">IFERROR(L202/K202,0)</f>
        <v>0</v>
      </c>
      <c r="N202" s="155">
        <f t="shared" ref="N202:N265" si="35">L202/$D$4</f>
        <v>0</v>
      </c>
      <c r="O202" s="83">
        <f t="shared" ref="O202:O265" si="36">L202-K202</f>
        <v>-119110.43999999999</v>
      </c>
      <c r="P202" s="87">
        <f t="shared" ref="P202:P265" si="37">IFERROR(O202/K202,0)</f>
        <v>-1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38714214.560000002</v>
      </c>
      <c r="F203" s="83">
        <f>VLOOKUP($C203,'2023'!$C$8:$U$285,19,FALSE)</f>
        <v>20397786.210000001</v>
      </c>
      <c r="G203" s="84">
        <f t="shared" si="30"/>
        <v>0.52688105497754933</v>
      </c>
      <c r="H203" s="85">
        <f t="shared" si="31"/>
        <v>3.3034992080458654E-3</v>
      </c>
      <c r="I203" s="86">
        <f t="shared" si="32"/>
        <v>-18316428.350000001</v>
      </c>
      <c r="J203" s="87">
        <f t="shared" si="33"/>
        <v>-0.47311894502245072</v>
      </c>
      <c r="K203" s="82">
        <f>VLOOKUP($C203,'2023'!$C$295:$U$572,VLOOKUP($L$4,Master!$D$9:$G$20,4,FALSE),FALSE)</f>
        <v>5590931.8200000012</v>
      </c>
      <c r="L203" s="83">
        <f>VLOOKUP($C203,'2023'!$C$8:$U$285,VLOOKUP($L$4,Master!$D$9:$G$20,4,FALSE),FALSE)</f>
        <v>3462739.26</v>
      </c>
      <c r="M203" s="155">
        <f t="shared" si="34"/>
        <v>0.61934921967980627</v>
      </c>
      <c r="N203" s="155">
        <f t="shared" si="35"/>
        <v>5.6080381887085797E-4</v>
      </c>
      <c r="O203" s="83">
        <f t="shared" si="36"/>
        <v>-2128192.5600000015</v>
      </c>
      <c r="P203" s="87">
        <f t="shared" si="37"/>
        <v>-0.38065078032019373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3374100</v>
      </c>
      <c r="F204" s="83">
        <f>VLOOKUP($C204,'2023'!$C$8:$U$285,19,FALSE)</f>
        <v>3349019.79</v>
      </c>
      <c r="G204" s="84">
        <f t="shared" si="30"/>
        <v>0.9925668444918645</v>
      </c>
      <c r="H204" s="85">
        <f t="shared" si="31"/>
        <v>5.4238651734525318E-4</v>
      </c>
      <c r="I204" s="86">
        <f t="shared" si="32"/>
        <v>-25080.209999999963</v>
      </c>
      <c r="J204" s="87">
        <f t="shared" si="33"/>
        <v>-7.4331555081354915E-3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245421.03</v>
      </c>
      <c r="M204" s="155">
        <f t="shared" si="34"/>
        <v>0.58189390948697428</v>
      </c>
      <c r="N204" s="155">
        <f t="shared" si="35"/>
        <v>3.974687105237586E-5</v>
      </c>
      <c r="O204" s="83">
        <f t="shared" si="36"/>
        <v>-176341.47</v>
      </c>
      <c r="P204" s="87">
        <f t="shared" si="37"/>
        <v>-0.41810609051302572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2300000.64</v>
      </c>
      <c r="F205" s="83">
        <f>VLOOKUP($C205,'2023'!$C$8:$U$285,19,FALSE)</f>
        <v>1299963.8599999999</v>
      </c>
      <c r="G205" s="84">
        <f t="shared" si="30"/>
        <v>0.56520152098740273</v>
      </c>
      <c r="H205" s="85">
        <f t="shared" si="31"/>
        <v>2.1053410099439637E-4</v>
      </c>
      <c r="I205" s="86">
        <f t="shared" si="32"/>
        <v>-1000036.7800000003</v>
      </c>
      <c r="J205" s="87">
        <f t="shared" si="33"/>
        <v>-0.43479847901259722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86033.8</v>
      </c>
      <c r="M205" s="155">
        <f t="shared" si="34"/>
        <v>0.29924791673101447</v>
      </c>
      <c r="N205" s="155">
        <f t="shared" si="35"/>
        <v>1.3933501765296539E-5</v>
      </c>
      <c r="O205" s="83">
        <f t="shared" si="36"/>
        <v>-201466.28000000003</v>
      </c>
      <c r="P205" s="87">
        <f t="shared" si="37"/>
        <v>-0.70075208326898564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26066710.530000042</v>
      </c>
      <c r="F206" s="83">
        <f>VLOOKUP($C206,'2023'!$C$8:$U$285,19,FALSE)</f>
        <v>11834079.68</v>
      </c>
      <c r="G206" s="84">
        <f t="shared" si="30"/>
        <v>0.45399206264941711</v>
      </c>
      <c r="H206" s="85">
        <f t="shared" si="31"/>
        <v>1.9165743011693064E-3</v>
      </c>
      <c r="I206" s="86">
        <f t="shared" si="32"/>
        <v>-14232630.850000042</v>
      </c>
      <c r="J206" s="87">
        <f t="shared" si="33"/>
        <v>-0.54600793735058284</v>
      </c>
      <c r="K206" s="82">
        <f>VLOOKUP($C206,'2023'!$C$295:$U$572,VLOOKUP($L$4,Master!$D$9:$G$20,4,FALSE),FALSE)</f>
        <v>3686793.6700000064</v>
      </c>
      <c r="L206" s="83">
        <f>VLOOKUP($C206,'2023'!$C$8:$U$285,VLOOKUP($L$4,Master!$D$9:$G$20,4,FALSE),FALSE)</f>
        <v>3516318.2199999997</v>
      </c>
      <c r="M206" s="155">
        <f t="shared" si="34"/>
        <v>0.95376051245091609</v>
      </c>
      <c r="N206" s="155">
        <f t="shared" si="35"/>
        <v>5.6948113562012108E-4</v>
      </c>
      <c r="O206" s="83">
        <f t="shared" si="36"/>
        <v>-170475.45000000671</v>
      </c>
      <c r="P206" s="87">
        <f t="shared" si="37"/>
        <v>-4.623948754908392E-2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3080159.92</v>
      </c>
      <c r="F207" s="83">
        <f>VLOOKUP($C207,'2023'!$C$8:$U$285,19,FALSE)</f>
        <v>2238810.1800000002</v>
      </c>
      <c r="G207" s="84">
        <f t="shared" si="30"/>
        <v>0.72684868258398749</v>
      </c>
      <c r="H207" s="85">
        <f t="shared" si="31"/>
        <v>3.6258384024876107E-4</v>
      </c>
      <c r="I207" s="86">
        <f t="shared" si="32"/>
        <v>-841349.73999999976</v>
      </c>
      <c r="J207" s="87">
        <f t="shared" si="33"/>
        <v>-0.27315131741601256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519043.07</v>
      </c>
      <c r="M207" s="155">
        <f t="shared" si="34"/>
        <v>1.348093822349328</v>
      </c>
      <c r="N207" s="155">
        <f t="shared" si="35"/>
        <v>8.4061003141903926E-5</v>
      </c>
      <c r="O207" s="83">
        <f t="shared" si="36"/>
        <v>134023.08000000002</v>
      </c>
      <c r="P207" s="87">
        <f t="shared" si="37"/>
        <v>0.34809382234932795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678353.62</v>
      </c>
      <c r="F208" s="83">
        <f>VLOOKUP($C208,'2023'!$C$8:$U$285,19,FALSE)</f>
        <v>429181.94999999995</v>
      </c>
      <c r="G208" s="84">
        <f t="shared" si="30"/>
        <v>0.63268174200942562</v>
      </c>
      <c r="H208" s="85">
        <f t="shared" si="31"/>
        <v>6.9507652317559029E-5</v>
      </c>
      <c r="I208" s="86">
        <f t="shared" si="32"/>
        <v>-249171.67000000004</v>
      </c>
      <c r="J208" s="87">
        <f t="shared" si="33"/>
        <v>-0.36731825799057438</v>
      </c>
      <c r="K208" s="82">
        <f>VLOOKUP($C208,'2023'!$C$295:$U$572,VLOOKUP($L$4,Master!$D$9:$G$20,4,FALSE),FALSE)</f>
        <v>101471.84000000001</v>
      </c>
      <c r="L208" s="83">
        <f>VLOOKUP($C208,'2023'!$C$8:$U$285,VLOOKUP($L$4,Master!$D$9:$G$20,4,FALSE),FALSE)</f>
        <v>65169.279999999999</v>
      </c>
      <c r="M208" s="155">
        <f t="shared" si="34"/>
        <v>0.6422400539893629</v>
      </c>
      <c r="N208" s="155">
        <f t="shared" si="35"/>
        <v>1.0554413241343569E-5</v>
      </c>
      <c r="O208" s="83">
        <f t="shared" si="36"/>
        <v>-36302.560000000012</v>
      </c>
      <c r="P208" s="87">
        <f t="shared" si="37"/>
        <v>-0.3577599460106371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1068533.68</v>
      </c>
      <c r="F209" s="83">
        <f>VLOOKUP($C209,'2023'!$C$8:$U$285,19,FALSE)</f>
        <v>973704.11</v>
      </c>
      <c r="G209" s="84">
        <f t="shared" si="30"/>
        <v>0.91125261489183951</v>
      </c>
      <c r="H209" s="85">
        <f t="shared" si="31"/>
        <v>1.5769509117999545E-4</v>
      </c>
      <c r="I209" s="86">
        <f t="shared" si="32"/>
        <v>-94829.569999999949</v>
      </c>
      <c r="J209" s="87">
        <f t="shared" si="33"/>
        <v>-8.874738510816052E-2</v>
      </c>
      <c r="K209" s="82">
        <f>VLOOKUP($C209,'2023'!$C$295:$U$572,VLOOKUP($L$4,Master!$D$9:$G$20,4,FALSE),FALSE)</f>
        <v>47566.86</v>
      </c>
      <c r="L209" s="83">
        <f>VLOOKUP($C209,'2023'!$C$8:$U$285,VLOOKUP($L$4,Master!$D$9:$G$20,4,FALSE),FALSE)</f>
        <v>35367.99</v>
      </c>
      <c r="M209" s="155">
        <f t="shared" si="34"/>
        <v>0.7435426681517342</v>
      </c>
      <c r="N209" s="155">
        <f t="shared" si="35"/>
        <v>5.72798075988728E-6</v>
      </c>
      <c r="O209" s="83">
        <f t="shared" si="36"/>
        <v>-12198.870000000003</v>
      </c>
      <c r="P209" s="87">
        <f t="shared" si="37"/>
        <v>-0.25645733184826586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1370225.4500000002</v>
      </c>
      <c r="F210" s="83">
        <f>VLOOKUP($C210,'2023'!$C$8:$U$285,19,FALSE)</f>
        <v>2258409.39</v>
      </c>
      <c r="G210" s="84">
        <f t="shared" si="30"/>
        <v>1.6482027756819142</v>
      </c>
      <c r="H210" s="85">
        <f t="shared" si="31"/>
        <v>3.6575800699640464E-4</v>
      </c>
      <c r="I210" s="86">
        <f t="shared" si="32"/>
        <v>888183.94</v>
      </c>
      <c r="J210" s="87">
        <f t="shared" si="33"/>
        <v>0.64820277568191409</v>
      </c>
      <c r="K210" s="82">
        <f>VLOOKUP($C210,'2023'!$C$295:$U$572,VLOOKUP($L$4,Master!$D$9:$G$20,4,FALSE),FALSE)</f>
        <v>203259.35999999978</v>
      </c>
      <c r="L210" s="83">
        <f>VLOOKUP($C210,'2023'!$C$8:$U$285,VLOOKUP($L$4,Master!$D$9:$G$20,4,FALSE),FALSE)</f>
        <v>265261.09999999998</v>
      </c>
      <c r="M210" s="155">
        <f t="shared" si="34"/>
        <v>1.3050375638297802</v>
      </c>
      <c r="N210" s="155">
        <f t="shared" si="35"/>
        <v>4.2960045994882255E-5</v>
      </c>
      <c r="O210" s="83">
        <f t="shared" si="36"/>
        <v>62001.740000000194</v>
      </c>
      <c r="P210" s="87">
        <f t="shared" si="37"/>
        <v>0.30503756382978015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10304316.439999999</v>
      </c>
      <c r="F211" s="83">
        <f>VLOOKUP($C211,'2023'!$C$8:$U$285,19,FALSE)</f>
        <v>1002507.2</v>
      </c>
      <c r="G211" s="84">
        <f t="shared" si="30"/>
        <v>9.7290024606426009E-2</v>
      </c>
      <c r="H211" s="85">
        <f t="shared" si="31"/>
        <v>1.6235986136753797E-4</v>
      </c>
      <c r="I211" s="86">
        <f t="shared" si="32"/>
        <v>-9301809.2400000002</v>
      </c>
      <c r="J211" s="87">
        <f t="shared" si="33"/>
        <v>-0.90270997539357412</v>
      </c>
      <c r="K211" s="82">
        <f>VLOOKUP($C211,'2023'!$C$295:$U$572,VLOOKUP($L$4,Master!$D$9:$G$20,4,FALSE),FALSE)</f>
        <v>1492979.5999999992</v>
      </c>
      <c r="L211" s="83">
        <f>VLOOKUP($C211,'2023'!$C$8:$U$285,VLOOKUP($L$4,Master!$D$9:$G$20,4,FALSE),FALSE)</f>
        <v>495502.96</v>
      </c>
      <c r="M211" s="155">
        <f t="shared" si="34"/>
        <v>0.33188863397731644</v>
      </c>
      <c r="N211" s="155">
        <f t="shared" si="35"/>
        <v>8.0248592621384387E-5</v>
      </c>
      <c r="O211" s="83">
        <f t="shared" si="36"/>
        <v>-997476.6399999992</v>
      </c>
      <c r="P211" s="87">
        <f t="shared" si="37"/>
        <v>-0.66811136602268362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427354.50000000006</v>
      </c>
      <c r="F212" s="83">
        <f>VLOOKUP($C212,'2023'!$C$8:$U$285,19,FALSE)</f>
        <v>1090754.5799999998</v>
      </c>
      <c r="G212" s="84">
        <f t="shared" si="30"/>
        <v>2.5523413933865204</v>
      </c>
      <c r="H212" s="85">
        <f t="shared" si="31"/>
        <v>1.7665186084928576E-4</v>
      </c>
      <c r="I212" s="86">
        <f t="shared" si="32"/>
        <v>663400.07999999984</v>
      </c>
      <c r="J212" s="87">
        <f t="shared" si="33"/>
        <v>1.5523413933865204</v>
      </c>
      <c r="K212" s="82">
        <f>VLOOKUP($C212,'2023'!$C$295:$U$572,VLOOKUP($L$4,Master!$D$9:$G$20,4,FALSE),FALSE)</f>
        <v>56873.83</v>
      </c>
      <c r="L212" s="83">
        <f>VLOOKUP($C212,'2023'!$C$8:$U$285,VLOOKUP($L$4,Master!$D$9:$G$20,4,FALSE),FALSE)</f>
        <v>18054</v>
      </c>
      <c r="M212" s="155">
        <f t="shared" si="34"/>
        <v>0.31743949721690978</v>
      </c>
      <c r="N212" s="155">
        <f t="shared" si="35"/>
        <v>2.9239140996987658E-6</v>
      </c>
      <c r="O212" s="83">
        <f t="shared" si="36"/>
        <v>-38819.83</v>
      </c>
      <c r="P212" s="87">
        <f t="shared" si="37"/>
        <v>-0.68256050278309022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1564708.89</v>
      </c>
      <c r="F213" s="83">
        <f>VLOOKUP($C213,'2023'!$C$8:$U$285,19,FALSE)</f>
        <v>1217292.7</v>
      </c>
      <c r="G213" s="84">
        <f t="shared" si="30"/>
        <v>0.77796752340302744</v>
      </c>
      <c r="H213" s="85">
        <f t="shared" si="31"/>
        <v>1.9714519159135815E-4</v>
      </c>
      <c r="I213" s="86">
        <f t="shared" si="32"/>
        <v>-347416.18999999994</v>
      </c>
      <c r="J213" s="87">
        <f t="shared" si="33"/>
        <v>-0.22203247659697259</v>
      </c>
      <c r="K213" s="82">
        <f>VLOOKUP($C213,'2023'!$C$295:$U$572,VLOOKUP($L$4,Master!$D$9:$G$20,4,FALSE),FALSE)</f>
        <v>182966.93000000002</v>
      </c>
      <c r="L213" s="83">
        <f>VLOOKUP($C213,'2023'!$C$8:$U$285,VLOOKUP($L$4,Master!$D$9:$G$20,4,FALSE),FALSE)</f>
        <v>163106.14999999997</v>
      </c>
      <c r="M213" s="155">
        <f t="shared" si="34"/>
        <v>0.89145153170575653</v>
      </c>
      <c r="N213" s="155">
        <f t="shared" si="35"/>
        <v>2.6415662553039868E-5</v>
      </c>
      <c r="O213" s="83">
        <f t="shared" si="36"/>
        <v>-19860.780000000057</v>
      </c>
      <c r="P213" s="87">
        <f t="shared" si="37"/>
        <v>-0.10854846829424342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1144933.4400000002</v>
      </c>
      <c r="F214" s="83">
        <f>VLOOKUP($C214,'2023'!$C$8:$U$285,19,FALSE)</f>
        <v>671570.41</v>
      </c>
      <c r="G214" s="84">
        <f t="shared" si="30"/>
        <v>0.58655847277899398</v>
      </c>
      <c r="H214" s="85">
        <f t="shared" si="31"/>
        <v>1.0876338710199852E-4</v>
      </c>
      <c r="I214" s="86">
        <f t="shared" si="32"/>
        <v>-473363.03000000014</v>
      </c>
      <c r="J214" s="87">
        <f t="shared" si="33"/>
        <v>-0.41344152722100602</v>
      </c>
      <c r="K214" s="82">
        <f>VLOOKUP($C214,'2023'!$C$295:$U$572,VLOOKUP($L$4,Master!$D$9:$G$20,4,FALSE),FALSE)</f>
        <v>163366.68</v>
      </c>
      <c r="L214" s="83">
        <f>VLOOKUP($C214,'2023'!$C$8:$U$285,VLOOKUP($L$4,Master!$D$9:$G$20,4,FALSE),FALSE)</f>
        <v>80944.23000000001</v>
      </c>
      <c r="M214" s="155">
        <f t="shared" si="34"/>
        <v>0.49547576041822</v>
      </c>
      <c r="N214" s="155">
        <f t="shared" si="35"/>
        <v>1.3109226508599748E-5</v>
      </c>
      <c r="O214" s="83">
        <f t="shared" si="36"/>
        <v>-82422.449999999983</v>
      </c>
      <c r="P214" s="87">
        <f t="shared" si="37"/>
        <v>-0.50452423958177994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22001.279999999999</v>
      </c>
      <c r="F216" s="83">
        <f>VLOOKUP($C216,'2023'!$C$8:$U$285,19,FALSE)</f>
        <v>13901.970000000001</v>
      </c>
      <c r="G216" s="84">
        <f t="shared" si="30"/>
        <v>0.63187096387119301</v>
      </c>
      <c r="H216" s="85">
        <f t="shared" si="31"/>
        <v>2.2514770187542513E-6</v>
      </c>
      <c r="I216" s="86">
        <f t="shared" si="32"/>
        <v>-8099.3099999999977</v>
      </c>
      <c r="J216" s="87">
        <f t="shared" si="33"/>
        <v>-0.36812903612880699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3109.07</v>
      </c>
      <c r="M216" s="155">
        <f t="shared" si="34"/>
        <v>1.1305051342467349</v>
      </c>
      <c r="N216" s="155">
        <f t="shared" si="35"/>
        <v>5.0352573446053191E-7</v>
      </c>
      <c r="O216" s="83">
        <f t="shared" si="36"/>
        <v>358.91000000000031</v>
      </c>
      <c r="P216" s="87">
        <f t="shared" si="37"/>
        <v>0.13050513424673485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713219.18</v>
      </c>
      <c r="F217" s="83">
        <f>VLOOKUP($C217,'2023'!$C$8:$U$285,19,FALSE)</f>
        <v>727742.05999999994</v>
      </c>
      <c r="G217" s="84">
        <f t="shared" si="30"/>
        <v>1.0203624361307837</v>
      </c>
      <c r="H217" s="85">
        <f t="shared" si="31"/>
        <v>1.178605998769151E-4</v>
      </c>
      <c r="I217" s="86">
        <f t="shared" si="32"/>
        <v>14522.879999999888</v>
      </c>
      <c r="J217" s="87">
        <f t="shared" si="33"/>
        <v>2.0362436130783649E-2</v>
      </c>
      <c r="K217" s="82">
        <f>VLOOKUP($C217,'2023'!$C$295:$U$572,VLOOKUP($L$4,Master!$D$9:$G$20,4,FALSE),FALSE)</f>
        <v>91496.430000000008</v>
      </c>
      <c r="L217" s="83">
        <f>VLOOKUP($C217,'2023'!$C$8:$U$285,VLOOKUP($L$4,Master!$D$9:$G$20,4,FALSE),FALSE)</f>
        <v>98653.129999999976</v>
      </c>
      <c r="M217" s="155">
        <f t="shared" si="34"/>
        <v>1.0782183523444573</v>
      </c>
      <c r="N217" s="155">
        <f t="shared" si="35"/>
        <v>1.5977250348200689E-5</v>
      </c>
      <c r="O217" s="83">
        <f t="shared" si="36"/>
        <v>7156.699999999968</v>
      </c>
      <c r="P217" s="87">
        <f t="shared" si="37"/>
        <v>7.8218352344457232E-2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1074366.29</v>
      </c>
      <c r="F218" s="83">
        <f>VLOOKUP($C218,'2023'!$C$8:$U$285,19,FALSE)</f>
        <v>2543154.1400000006</v>
      </c>
      <c r="G218" s="84">
        <f t="shared" si="30"/>
        <v>2.367120193244336</v>
      </c>
      <c r="H218" s="85">
        <f t="shared" si="31"/>
        <v>4.1187350435655759E-4</v>
      </c>
      <c r="I218" s="86">
        <f t="shared" si="32"/>
        <v>1468787.8500000006</v>
      </c>
      <c r="J218" s="87">
        <f t="shared" si="33"/>
        <v>1.3671201932443362</v>
      </c>
      <c r="K218" s="82">
        <f>VLOOKUP($C218,'2023'!$C$295:$U$572,VLOOKUP($L$4,Master!$D$9:$G$20,4,FALSE),FALSE)</f>
        <v>157594.80999999994</v>
      </c>
      <c r="L218" s="83">
        <f>VLOOKUP($C218,'2023'!$C$8:$U$285,VLOOKUP($L$4,Master!$D$9:$G$20,4,FALSE),FALSE)</f>
        <v>112289.69999999998</v>
      </c>
      <c r="M218" s="155">
        <f t="shared" si="34"/>
        <v>0.71252156083058837</v>
      </c>
      <c r="N218" s="155">
        <f t="shared" si="35"/>
        <v>1.8185744825575744E-5</v>
      </c>
      <c r="O218" s="83">
        <f t="shared" si="36"/>
        <v>-45305.109999999957</v>
      </c>
      <c r="P218" s="87">
        <f t="shared" si="37"/>
        <v>-0.28747843916941157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1088250.76</v>
      </c>
      <c r="F219" s="83">
        <f>VLOOKUP($C219,'2023'!$C$8:$U$285,19,FALSE)</f>
        <v>958539.12</v>
      </c>
      <c r="G219" s="84">
        <f t="shared" si="30"/>
        <v>0.88080721395498951</v>
      </c>
      <c r="H219" s="85">
        <f t="shared" si="31"/>
        <v>1.5523906325915849E-4</v>
      </c>
      <c r="I219" s="86">
        <f t="shared" si="32"/>
        <v>-129711.64000000001</v>
      </c>
      <c r="J219" s="87">
        <f t="shared" si="33"/>
        <v>-0.11919278604501045</v>
      </c>
      <c r="K219" s="82">
        <f>VLOOKUP($C219,'2023'!$C$295:$U$572,VLOOKUP($L$4,Master!$D$9:$G$20,4,FALSE),FALSE)</f>
        <v>147693.43</v>
      </c>
      <c r="L219" s="83">
        <f>VLOOKUP($C219,'2023'!$C$8:$U$285,VLOOKUP($L$4,Master!$D$9:$G$20,4,FALSE),FALSE)</f>
        <v>121712.93000000002</v>
      </c>
      <c r="M219" s="155">
        <f t="shared" si="34"/>
        <v>0.82409170130316578</v>
      </c>
      <c r="N219" s="155">
        <f t="shared" si="35"/>
        <v>1.9711872833867785E-5</v>
      </c>
      <c r="O219" s="83">
        <f t="shared" si="36"/>
        <v>-25980.499999999971</v>
      </c>
      <c r="P219" s="87">
        <f t="shared" si="37"/>
        <v>-0.17590829869683419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114904.36000000002</v>
      </c>
      <c r="F220" s="83">
        <f>VLOOKUP($C220,'2023'!$C$8:$U$285,19,FALSE)</f>
        <v>90994.83</v>
      </c>
      <c r="G220" s="84">
        <f t="shared" si="30"/>
        <v>0.7919179916236424</v>
      </c>
      <c r="H220" s="85">
        <f t="shared" si="31"/>
        <v>1.4736959479156544E-5</v>
      </c>
      <c r="I220" s="86">
        <f t="shared" si="32"/>
        <v>-23909.530000000013</v>
      </c>
      <c r="J220" s="87">
        <f t="shared" si="33"/>
        <v>-0.2080820083763576</v>
      </c>
      <c r="K220" s="82">
        <f>VLOOKUP($C220,'2023'!$C$295:$U$572,VLOOKUP($L$4,Master!$D$9:$G$20,4,FALSE),FALSE)</f>
        <v>19497.260000000002</v>
      </c>
      <c r="L220" s="83">
        <f>VLOOKUP($C220,'2023'!$C$8:$U$285,VLOOKUP($L$4,Master!$D$9:$G$20,4,FALSE),FALSE)</f>
        <v>11830.680000000002</v>
      </c>
      <c r="M220" s="155">
        <f t="shared" si="34"/>
        <v>0.60678679978622641</v>
      </c>
      <c r="N220" s="155">
        <f t="shared" si="35"/>
        <v>1.9160237100378977E-6</v>
      </c>
      <c r="O220" s="83">
        <f t="shared" si="36"/>
        <v>-7666.58</v>
      </c>
      <c r="P220" s="87">
        <f t="shared" si="37"/>
        <v>-0.39321320021377359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5828310.4400000004</v>
      </c>
      <c r="F221" s="83">
        <f>VLOOKUP($C221,'2023'!$C$8:$U$285,19,FALSE)</f>
        <v>2405983.9900000002</v>
      </c>
      <c r="G221" s="84">
        <f t="shared" si="30"/>
        <v>0.41280985540639803</v>
      </c>
      <c r="H221" s="85">
        <f t="shared" si="31"/>
        <v>3.8965827583973053E-4</v>
      </c>
      <c r="I221" s="86">
        <f t="shared" si="32"/>
        <v>-3422326.45</v>
      </c>
      <c r="J221" s="87">
        <f t="shared" si="33"/>
        <v>-0.58719014459360197</v>
      </c>
      <c r="K221" s="82">
        <f>VLOOKUP($C221,'2023'!$C$295:$U$572,VLOOKUP($L$4,Master!$D$9:$G$20,4,FALSE),FALSE)</f>
        <v>1144047.9299999997</v>
      </c>
      <c r="L221" s="83">
        <f>VLOOKUP($C221,'2023'!$C$8:$U$285,VLOOKUP($L$4,Master!$D$9:$G$20,4,FALSE),FALSE)</f>
        <v>249005.16</v>
      </c>
      <c r="M221" s="155">
        <f t="shared" si="34"/>
        <v>0.21765273418221218</v>
      </c>
      <c r="N221" s="155">
        <f t="shared" si="35"/>
        <v>4.0327334564182296E-5</v>
      </c>
      <c r="O221" s="83">
        <f t="shared" si="36"/>
        <v>-895042.76999999967</v>
      </c>
      <c r="P221" s="87">
        <f t="shared" si="37"/>
        <v>-0.7823472658177878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5586231.1200000001</v>
      </c>
      <c r="F222" s="83">
        <f>VLOOKUP($C222,'2023'!$C$8:$U$285,19,FALSE)</f>
        <v>4650533.6899999995</v>
      </c>
      <c r="G222" s="84">
        <f t="shared" si="30"/>
        <v>0.83249933454239167</v>
      </c>
      <c r="H222" s="85">
        <f t="shared" si="31"/>
        <v>7.5317165322450028E-4</v>
      </c>
      <c r="I222" s="86">
        <f t="shared" si="32"/>
        <v>-935697.43000000063</v>
      </c>
      <c r="J222" s="87">
        <f t="shared" si="33"/>
        <v>-0.16750066545760831</v>
      </c>
      <c r="K222" s="82">
        <f>VLOOKUP($C222,'2023'!$C$295:$U$572,VLOOKUP($L$4,Master!$D$9:$G$20,4,FALSE),FALSE)</f>
        <v>123731.04</v>
      </c>
      <c r="L222" s="83">
        <f>VLOOKUP($C222,'2023'!$C$8:$U$285,VLOOKUP($L$4,Master!$D$9:$G$20,4,FALSE),FALSE)</f>
        <v>1170560.7799999998</v>
      </c>
      <c r="M222" s="155">
        <f t="shared" si="34"/>
        <v>9.460526477430399</v>
      </c>
      <c r="N222" s="155">
        <f t="shared" si="35"/>
        <v>1.895767790626113E-4</v>
      </c>
      <c r="O222" s="83">
        <f t="shared" si="36"/>
        <v>1046829.7399999998</v>
      </c>
      <c r="P222" s="87">
        <f t="shared" si="37"/>
        <v>8.460526477430399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1051141.78</v>
      </c>
      <c r="F223" s="83">
        <f>VLOOKUP($C223,'2023'!$C$8:$U$285,19,FALSE)</f>
        <v>939657.45</v>
      </c>
      <c r="G223" s="84">
        <f t="shared" si="30"/>
        <v>0.89393977851398876</v>
      </c>
      <c r="H223" s="85">
        <f t="shared" si="31"/>
        <v>1.5218110484889707E-4</v>
      </c>
      <c r="I223" s="86">
        <f t="shared" si="32"/>
        <v>-111484.33000000007</v>
      </c>
      <c r="J223" s="87">
        <f t="shared" si="33"/>
        <v>-0.10606022148601121</v>
      </c>
      <c r="K223" s="82">
        <f>VLOOKUP($C223,'2023'!$C$295:$U$572,VLOOKUP($L$4,Master!$D$9:$G$20,4,FALSE),FALSE)</f>
        <v>150553.46999999997</v>
      </c>
      <c r="L223" s="83">
        <f>VLOOKUP($C223,'2023'!$C$8:$U$285,VLOOKUP($L$4,Master!$D$9:$G$20,4,FALSE),FALSE)</f>
        <v>74864.189999999988</v>
      </c>
      <c r="M223" s="155">
        <f t="shared" si="34"/>
        <v>0.49725981075029357</v>
      </c>
      <c r="N223" s="155">
        <f t="shared" si="35"/>
        <v>1.2124540860946456E-5</v>
      </c>
      <c r="O223" s="83">
        <f t="shared" si="36"/>
        <v>-75689.279999999984</v>
      </c>
      <c r="P223" s="87">
        <f t="shared" si="37"/>
        <v>-0.50274018924970643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529198.69000000018</v>
      </c>
      <c r="F224" s="83">
        <f>VLOOKUP($C224,'2023'!$C$8:$U$285,19,FALSE)</f>
        <v>436104.41999999993</v>
      </c>
      <c r="G224" s="84">
        <f t="shared" si="30"/>
        <v>0.82408446627107068</v>
      </c>
      <c r="H224" s="85">
        <f t="shared" si="31"/>
        <v>7.0628772714021948E-5</v>
      </c>
      <c r="I224" s="86">
        <f t="shared" si="32"/>
        <v>-93094.270000000251</v>
      </c>
      <c r="J224" s="87">
        <f t="shared" si="33"/>
        <v>-0.17591553372892935</v>
      </c>
      <c r="K224" s="82">
        <f>VLOOKUP($C224,'2023'!$C$295:$U$572,VLOOKUP($L$4,Master!$D$9:$G$20,4,FALSE),FALSE)</f>
        <v>75447.290000000008</v>
      </c>
      <c r="L224" s="83">
        <f>VLOOKUP($C224,'2023'!$C$8:$U$285,VLOOKUP($L$4,Master!$D$9:$G$20,4,FALSE),FALSE)</f>
        <v>49448.850000000006</v>
      </c>
      <c r="M224" s="155">
        <f t="shared" si="34"/>
        <v>0.65540922675950319</v>
      </c>
      <c r="N224" s="155">
        <f t="shared" si="35"/>
        <v>8.0084296958507447E-6</v>
      </c>
      <c r="O224" s="83">
        <f t="shared" si="36"/>
        <v>-25998.440000000002</v>
      </c>
      <c r="P224" s="87">
        <f t="shared" si="37"/>
        <v>-0.34459077324049675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479840.99000000005</v>
      </c>
      <c r="F225" s="83">
        <f>VLOOKUP($C225,'2023'!$C$8:$U$285,19,FALSE)</f>
        <v>463338.15</v>
      </c>
      <c r="G225" s="84">
        <f t="shared" si="30"/>
        <v>0.96560769016419368</v>
      </c>
      <c r="H225" s="85">
        <f t="shared" si="31"/>
        <v>7.5039379069089497E-5</v>
      </c>
      <c r="I225" s="86">
        <f t="shared" si="32"/>
        <v>-16502.840000000026</v>
      </c>
      <c r="J225" s="87">
        <f t="shared" si="33"/>
        <v>-3.4392309835806281E-2</v>
      </c>
      <c r="K225" s="82">
        <f>VLOOKUP($C225,'2023'!$C$295:$U$572,VLOOKUP($L$4,Master!$D$9:$G$20,4,FALSE),FALSE)</f>
        <v>65748.880000000019</v>
      </c>
      <c r="L225" s="83">
        <f>VLOOKUP($C225,'2023'!$C$8:$U$285,VLOOKUP($L$4,Master!$D$9:$G$20,4,FALSE),FALSE)</f>
        <v>43262.14</v>
      </c>
      <c r="M225" s="155">
        <f t="shared" si="34"/>
        <v>0.65799052394504642</v>
      </c>
      <c r="N225" s="155">
        <f t="shared" si="35"/>
        <v>7.0064684352022805E-6</v>
      </c>
      <c r="O225" s="83">
        <f t="shared" si="36"/>
        <v>-22486.74000000002</v>
      </c>
      <c r="P225" s="87">
        <f t="shared" si="37"/>
        <v>-0.34200947605495352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246005.7900000001</v>
      </c>
      <c r="F226" s="83">
        <f>VLOOKUP($C226,'2023'!$C$8:$U$285,19,FALSE)</f>
        <v>200879.95</v>
      </c>
      <c r="G226" s="84">
        <f t="shared" si="30"/>
        <v>0.81656594342759137</v>
      </c>
      <c r="H226" s="85">
        <f t="shared" si="31"/>
        <v>3.2533273410423352E-5</v>
      </c>
      <c r="I226" s="86">
        <f t="shared" si="32"/>
        <v>-45125.840000000084</v>
      </c>
      <c r="J226" s="87">
        <f t="shared" si="33"/>
        <v>-0.18343405657240858</v>
      </c>
      <c r="K226" s="82">
        <f>VLOOKUP($C226,'2023'!$C$295:$U$572,VLOOKUP($L$4,Master!$D$9:$G$20,4,FALSE),FALSE)</f>
        <v>34167.330000000009</v>
      </c>
      <c r="L226" s="83">
        <f>VLOOKUP($C226,'2023'!$C$8:$U$285,VLOOKUP($L$4,Master!$D$9:$G$20,4,FALSE),FALSE)</f>
        <v>23196.25</v>
      </c>
      <c r="M226" s="155">
        <f t="shared" si="34"/>
        <v>0.67890145352299969</v>
      </c>
      <c r="N226" s="155">
        <f t="shared" si="35"/>
        <v>3.7567210831470863E-6</v>
      </c>
      <c r="O226" s="83">
        <f t="shared" si="36"/>
        <v>-10971.080000000009</v>
      </c>
      <c r="P226" s="87">
        <f t="shared" si="37"/>
        <v>-0.32109854647700026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8790487.9999999944</v>
      </c>
      <c r="F230" s="83">
        <f>VLOOKUP($C230,'2023'!$C$8:$U$285,19,FALSE)</f>
        <v>1349821.28</v>
      </c>
      <c r="G230" s="84">
        <f t="shared" si="30"/>
        <v>0.15355476055481798</v>
      </c>
      <c r="H230" s="85">
        <f t="shared" si="31"/>
        <v>2.1860870015871474E-4</v>
      </c>
      <c r="I230" s="86">
        <f t="shared" si="32"/>
        <v>-7440666.7199999942</v>
      </c>
      <c r="J230" s="87">
        <f t="shared" si="33"/>
        <v>-0.84644523944518202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331593.76</v>
      </c>
      <c r="M230" s="155">
        <f t="shared" si="34"/>
        <v>0.30177506413750882</v>
      </c>
      <c r="N230" s="155">
        <f t="shared" si="35"/>
        <v>5.3702873060603117E-5</v>
      </c>
      <c r="O230" s="83">
        <f t="shared" si="36"/>
        <v>-767217.23999999929</v>
      </c>
      <c r="P230" s="87">
        <f t="shared" si="37"/>
        <v>-0.69822493586249113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186999.91999999998</v>
      </c>
      <c r="F231" s="83">
        <f>VLOOKUP($C231,'2023'!$C$8:$U$285,19,FALSE)</f>
        <v>194776.62</v>
      </c>
      <c r="G231" s="84">
        <f t="shared" si="30"/>
        <v>1.0415866488071226</v>
      </c>
      <c r="H231" s="85">
        <f t="shared" si="31"/>
        <v>3.1544815858517153E-5</v>
      </c>
      <c r="I231" s="86">
        <f t="shared" si="32"/>
        <v>7776.7000000000116</v>
      </c>
      <c r="J231" s="87">
        <f t="shared" si="33"/>
        <v>4.1586648807122553E-2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5">
        <f t="shared" si="34"/>
        <v>0</v>
      </c>
      <c r="N231" s="155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22984664.919999998</v>
      </c>
      <c r="F232" s="83">
        <f>VLOOKUP($C232,'2023'!$C$8:$U$285,19,FALSE)</f>
        <v>23760935.530000001</v>
      </c>
      <c r="G232" s="84">
        <f t="shared" si="30"/>
        <v>1.0337734142612858</v>
      </c>
      <c r="H232" s="85">
        <f t="shared" si="31"/>
        <v>3.8481740566190525E-3</v>
      </c>
      <c r="I232" s="86">
        <f t="shared" si="32"/>
        <v>776270.61000000313</v>
      </c>
      <c r="J232" s="87">
        <f t="shared" si="33"/>
        <v>3.3773414261285786E-2</v>
      </c>
      <c r="K232" s="82">
        <f>VLOOKUP($C232,'2023'!$C$295:$U$572,VLOOKUP($L$4,Master!$D$9:$G$20,4,FALSE),FALSE)</f>
        <v>2946788.95</v>
      </c>
      <c r="L232" s="83">
        <f>VLOOKUP($C232,'2023'!$C$8:$U$285,VLOOKUP($L$4,Master!$D$9:$G$20,4,FALSE),FALSE)</f>
        <v>3199900.1400000006</v>
      </c>
      <c r="M232" s="155">
        <f t="shared" si="34"/>
        <v>1.0858938981700743</v>
      </c>
      <c r="N232" s="155">
        <f t="shared" si="35"/>
        <v>5.1823602176659226E-4</v>
      </c>
      <c r="O232" s="83">
        <f t="shared" si="36"/>
        <v>253111.19000000041</v>
      </c>
      <c r="P232" s="87">
        <f t="shared" si="37"/>
        <v>8.5893898170074381E-2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74282971.62000002</v>
      </c>
      <c r="F233" s="83">
        <f>VLOOKUP($C233,'2023'!$C$8:$U$285,19,FALSE)</f>
        <v>73801672.239999995</v>
      </c>
      <c r="G233" s="84">
        <f t="shared" si="30"/>
        <v>0.99352073066675162</v>
      </c>
      <c r="H233" s="85">
        <f t="shared" si="31"/>
        <v>1.1952462060700287E-2</v>
      </c>
      <c r="I233" s="86">
        <f t="shared" si="32"/>
        <v>-481299.38000002503</v>
      </c>
      <c r="J233" s="87">
        <f t="shared" si="33"/>
        <v>-6.4792693332483692E-3</v>
      </c>
      <c r="K233" s="82">
        <f>VLOOKUP($C233,'2023'!$C$295:$U$572,VLOOKUP($L$4,Master!$D$9:$G$20,4,FALSE),FALSE)</f>
        <v>9545691.950000003</v>
      </c>
      <c r="L233" s="83">
        <f>VLOOKUP($C233,'2023'!$C$8:$U$285,VLOOKUP($L$4,Master!$D$9:$G$20,4,FALSE),FALSE)</f>
        <v>9562159.1399999987</v>
      </c>
      <c r="M233" s="155">
        <f t="shared" si="34"/>
        <v>1.0017250912858124</v>
      </c>
      <c r="N233" s="155">
        <f t="shared" si="35"/>
        <v>1.5486281119424738E-3</v>
      </c>
      <c r="O233" s="83">
        <f t="shared" si="36"/>
        <v>16467.189999995753</v>
      </c>
      <c r="P233" s="87">
        <f t="shared" si="37"/>
        <v>1.7250912858125227E-3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28953847.739999995</v>
      </c>
      <c r="F234" s="83">
        <f>VLOOKUP($C234,'2023'!$C$8:$U$285,19,FALSE)</f>
        <v>28135229.63000001</v>
      </c>
      <c r="G234" s="84">
        <f t="shared" si="30"/>
        <v>0.97172679371146042</v>
      </c>
      <c r="H234" s="85">
        <f t="shared" si="31"/>
        <v>4.5566076555566366E-3</v>
      </c>
      <c r="I234" s="86">
        <f t="shared" si="32"/>
        <v>-818618.1099999845</v>
      </c>
      <c r="J234" s="87">
        <f t="shared" si="33"/>
        <v>-2.8273206288539552E-2</v>
      </c>
      <c r="K234" s="82">
        <f>VLOOKUP($C234,'2023'!$C$295:$U$572,VLOOKUP($L$4,Master!$D$9:$G$20,4,FALSE),FALSE)</f>
        <v>3700423.06</v>
      </c>
      <c r="L234" s="83">
        <f>VLOOKUP($C234,'2023'!$C$8:$U$285,VLOOKUP($L$4,Master!$D$9:$G$20,4,FALSE),FALSE)</f>
        <v>3463194.0000000005</v>
      </c>
      <c r="M234" s="155">
        <f t="shared" si="34"/>
        <v>0.93589136805346806</v>
      </c>
      <c r="N234" s="155">
        <f t="shared" si="35"/>
        <v>5.6087746574676905E-4</v>
      </c>
      <c r="O234" s="83">
        <f t="shared" si="36"/>
        <v>-237229.05999999959</v>
      </c>
      <c r="P234" s="87">
        <f t="shared" si="37"/>
        <v>-6.4108631946531963E-2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9432710</v>
      </c>
      <c r="F235" s="83">
        <f>VLOOKUP($C235,'2023'!$C$8:$U$285,19,FALSE)</f>
        <v>7991879.0599999996</v>
      </c>
      <c r="G235" s="84">
        <f t="shared" si="30"/>
        <v>0.8472516445432966</v>
      </c>
      <c r="H235" s="85">
        <f t="shared" si="31"/>
        <v>1.2943152690052797E-3</v>
      </c>
      <c r="I235" s="86">
        <f t="shared" si="32"/>
        <v>-1440830.9400000004</v>
      </c>
      <c r="J235" s="87">
        <f t="shared" si="33"/>
        <v>-0.15274835545670337</v>
      </c>
      <c r="K235" s="82">
        <f>VLOOKUP($C235,'2023'!$C$295:$U$572,VLOOKUP($L$4,Master!$D$9:$G$20,4,FALSE),FALSE)</f>
        <v>1262357.75</v>
      </c>
      <c r="L235" s="83">
        <f>VLOOKUP($C235,'2023'!$C$8:$U$285,VLOOKUP($L$4,Master!$D$9:$G$20,4,FALSE),FALSE)</f>
        <v>1194271.3700000001</v>
      </c>
      <c r="M235" s="155">
        <f t="shared" si="34"/>
        <v>0.94606411692723402</v>
      </c>
      <c r="N235" s="155">
        <f t="shared" si="35"/>
        <v>1.9341679946879151E-4</v>
      </c>
      <c r="O235" s="83">
        <f t="shared" si="36"/>
        <v>-68086.379999999888</v>
      </c>
      <c r="P235" s="87">
        <f t="shared" si="37"/>
        <v>-5.3935883072765929E-2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24250109.919999994</v>
      </c>
      <c r="F236" s="83">
        <f>VLOOKUP($C236,'2023'!$C$8:$U$285,19,FALSE)</f>
        <v>24122472.910000004</v>
      </c>
      <c r="G236" s="84">
        <f t="shared" si="30"/>
        <v>0.99473664200199263</v>
      </c>
      <c r="H236" s="85">
        <f t="shared" si="31"/>
        <v>3.9067264130469995E-3</v>
      </c>
      <c r="I236" s="86">
        <f t="shared" si="32"/>
        <v>-127637.00999999046</v>
      </c>
      <c r="J236" s="87">
        <f t="shared" si="33"/>
        <v>-5.2633579980073961E-3</v>
      </c>
      <c r="K236" s="82">
        <f>VLOOKUP($C236,'2023'!$C$295:$U$572,VLOOKUP($L$4,Master!$D$9:$G$20,4,FALSE),FALSE)</f>
        <v>3035683.4899999998</v>
      </c>
      <c r="L236" s="83">
        <f>VLOOKUP($C236,'2023'!$C$8:$U$285,VLOOKUP($L$4,Master!$D$9:$G$20,4,FALSE),FALSE)</f>
        <v>5865848.0099999998</v>
      </c>
      <c r="M236" s="155">
        <f t="shared" si="34"/>
        <v>1.9322989466204199</v>
      </c>
      <c r="N236" s="155">
        <f t="shared" si="35"/>
        <v>9.4999643863570105E-4</v>
      </c>
      <c r="O236" s="83">
        <f t="shared" si="36"/>
        <v>2830164.52</v>
      </c>
      <c r="P236" s="87">
        <f t="shared" si="37"/>
        <v>0.93229894662042001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3660159.9800000004</v>
      </c>
      <c r="F237" s="83">
        <f>VLOOKUP($C237,'2023'!$C$8:$U$285,19,FALSE)</f>
        <v>2577011.2400000002</v>
      </c>
      <c r="G237" s="84">
        <f t="shared" si="30"/>
        <v>0.70407065649627698</v>
      </c>
      <c r="H237" s="85">
        <f t="shared" si="31"/>
        <v>4.1735679072328575E-4</v>
      </c>
      <c r="I237" s="86">
        <f t="shared" si="32"/>
        <v>-1083148.7400000002</v>
      </c>
      <c r="J237" s="87">
        <f t="shared" si="33"/>
        <v>-0.29592934350372307</v>
      </c>
      <c r="K237" s="82">
        <f>VLOOKUP($C237,'2023'!$C$295:$U$572,VLOOKUP($L$4,Master!$D$9:$G$20,4,FALSE),FALSE)</f>
        <v>270333.33</v>
      </c>
      <c r="L237" s="83">
        <f>VLOOKUP($C237,'2023'!$C$8:$U$285,VLOOKUP($L$4,Master!$D$9:$G$20,4,FALSE),FALSE)</f>
        <v>152442.70000000001</v>
      </c>
      <c r="M237" s="155">
        <f t="shared" si="34"/>
        <v>0.56390641879046144</v>
      </c>
      <c r="N237" s="155">
        <f t="shared" si="35"/>
        <v>2.4688676189550741E-5</v>
      </c>
      <c r="O237" s="83">
        <f t="shared" si="36"/>
        <v>-117890.63</v>
      </c>
      <c r="P237" s="87">
        <f t="shared" si="37"/>
        <v>-0.43609358120953862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5584856.8800000018</v>
      </c>
      <c r="F238" s="83">
        <f>VLOOKUP($C238,'2023'!$C$8:$U$285,19,FALSE)</f>
        <v>5346311.38</v>
      </c>
      <c r="G238" s="84">
        <f t="shared" si="30"/>
        <v>0.95728708808022278</v>
      </c>
      <c r="H238" s="85">
        <f t="shared" si="31"/>
        <v>8.6585550157095199E-4</v>
      </c>
      <c r="I238" s="86">
        <f t="shared" si="32"/>
        <v>-238545.50000000186</v>
      </c>
      <c r="J238" s="87">
        <f t="shared" si="33"/>
        <v>-4.2712911919777212E-2</v>
      </c>
      <c r="K238" s="82">
        <f>VLOOKUP($C238,'2023'!$C$295:$U$572,VLOOKUP($L$4,Master!$D$9:$G$20,4,FALSE),FALSE)</f>
        <v>240307.11000000004</v>
      </c>
      <c r="L238" s="83">
        <f>VLOOKUP($C238,'2023'!$C$8:$U$285,VLOOKUP($L$4,Master!$D$9:$G$20,4,FALSE),FALSE)</f>
        <v>216764.63</v>
      </c>
      <c r="M238" s="155">
        <f t="shared" si="34"/>
        <v>0.90203169602430811</v>
      </c>
      <c r="N238" s="155">
        <f t="shared" si="35"/>
        <v>3.5105857869335665E-5</v>
      </c>
      <c r="O238" s="83">
        <f t="shared" si="36"/>
        <v>-23542.48000000004</v>
      </c>
      <c r="P238" s="87">
        <f t="shared" si="37"/>
        <v>-9.7968303975691923E-2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1538894.8399999999</v>
      </c>
      <c r="F239" s="83">
        <f>VLOOKUP($C239,'2023'!$C$8:$U$285,19,FALSE)</f>
        <v>1538923.2599999998</v>
      </c>
      <c r="G239" s="84">
        <f t="shared" si="30"/>
        <v>1.0000184677986184</v>
      </c>
      <c r="H239" s="85">
        <f t="shared" si="31"/>
        <v>2.4923448644446601E-4</v>
      </c>
      <c r="I239" s="86">
        <f t="shared" si="32"/>
        <v>28.419999999925494</v>
      </c>
      <c r="J239" s="87">
        <f t="shared" si="33"/>
        <v>1.8467798618341913E-5</v>
      </c>
      <c r="K239" s="82">
        <f>VLOOKUP($C239,'2023'!$C$295:$U$572,VLOOKUP($L$4,Master!$D$9:$G$20,4,FALSE),FALSE)</f>
        <v>223954.92999999996</v>
      </c>
      <c r="L239" s="83">
        <f>VLOOKUP($C239,'2023'!$C$8:$U$285,VLOOKUP($L$4,Master!$D$9:$G$20,4,FALSE),FALSE)</f>
        <v>107750.65</v>
      </c>
      <c r="M239" s="155">
        <f t="shared" si="34"/>
        <v>0.48112649272780023</v>
      </c>
      <c r="N239" s="155">
        <f t="shared" si="35"/>
        <v>1.7450628380785798E-5</v>
      </c>
      <c r="O239" s="83">
        <f t="shared" si="36"/>
        <v>-116204.27999999997</v>
      </c>
      <c r="P239" s="87">
        <f t="shared" si="37"/>
        <v>-0.51887350727219972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3637001.2800000003</v>
      </c>
      <c r="F240" s="83">
        <f>VLOOKUP($C240,'2023'!$C$8:$U$285,19,FALSE)</f>
        <v>5686734.96</v>
      </c>
      <c r="G240" s="84">
        <f t="shared" si="30"/>
        <v>1.5635779374815066</v>
      </c>
      <c r="H240" s="85">
        <f t="shared" si="31"/>
        <v>9.2098839762899622E-4</v>
      </c>
      <c r="I240" s="86">
        <f t="shared" si="32"/>
        <v>2049733.6799999997</v>
      </c>
      <c r="J240" s="87">
        <f t="shared" si="33"/>
        <v>0.56357793748150664</v>
      </c>
      <c r="K240" s="82">
        <f>VLOOKUP($C240,'2023'!$C$295:$U$572,VLOOKUP($L$4,Master!$D$9:$G$20,4,FALSE),FALSE)</f>
        <v>639500.16</v>
      </c>
      <c r="L240" s="83">
        <f>VLOOKUP($C240,'2023'!$C$8:$U$285,VLOOKUP($L$4,Master!$D$9:$G$20,4,FALSE),FALSE)</f>
        <v>125267.51999999999</v>
      </c>
      <c r="M240" s="155">
        <f t="shared" si="34"/>
        <v>0.19588348500178637</v>
      </c>
      <c r="N240" s="155">
        <f t="shared" si="35"/>
        <v>2.0287552230103972E-5</v>
      </c>
      <c r="O240" s="83">
        <f t="shared" si="36"/>
        <v>-514232.64</v>
      </c>
      <c r="P240" s="87">
        <f t="shared" si="37"/>
        <v>-0.80411651499821357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459692.45999999996</v>
      </c>
      <c r="F242" s="83">
        <f>VLOOKUP($C242,'2023'!$C$8:$U$285,19,FALSE)</f>
        <v>386849.94999999995</v>
      </c>
      <c r="G242" s="84">
        <f t="shared" si="30"/>
        <v>0.84154077706647612</v>
      </c>
      <c r="H242" s="85">
        <f t="shared" si="31"/>
        <v>6.2651823599909294E-5</v>
      </c>
      <c r="I242" s="86">
        <f t="shared" si="32"/>
        <v>-72842.510000000009</v>
      </c>
      <c r="J242" s="87">
        <f t="shared" si="33"/>
        <v>-0.15845922293352388</v>
      </c>
      <c r="K242" s="82">
        <f>VLOOKUP($C242,'2023'!$C$295:$U$572,VLOOKUP($L$4,Master!$D$9:$G$20,4,FALSE),FALSE)</f>
        <v>55690.73</v>
      </c>
      <c r="L242" s="83">
        <f>VLOOKUP($C242,'2023'!$C$8:$U$285,VLOOKUP($L$4,Master!$D$9:$G$20,4,FALSE),FALSE)</f>
        <v>40674.36</v>
      </c>
      <c r="M242" s="155">
        <f t="shared" si="34"/>
        <v>0.73036140844266184</v>
      </c>
      <c r="N242" s="155">
        <f t="shared" si="35"/>
        <v>6.5873676027596927E-6</v>
      </c>
      <c r="O242" s="83">
        <f t="shared" si="36"/>
        <v>-15016.370000000003</v>
      </c>
      <c r="P242" s="87">
        <f t="shared" si="37"/>
        <v>-0.26963859155733821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2407433.2799999998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-2407433.2799999998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288332.87999999995</v>
      </c>
      <c r="F244" s="83">
        <f>VLOOKUP($C244,'2023'!$C$8:$U$285,19,FALSE)</f>
        <v>135190.41</v>
      </c>
      <c r="G244" s="84">
        <f t="shared" si="30"/>
        <v>0.46886921117008934</v>
      </c>
      <c r="H244" s="85">
        <f t="shared" si="31"/>
        <v>2.1894602079486931E-5</v>
      </c>
      <c r="I244" s="86">
        <f t="shared" si="32"/>
        <v>-153142.46999999994</v>
      </c>
      <c r="J244" s="87">
        <f t="shared" si="33"/>
        <v>-0.53113078882991072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3960</v>
      </c>
      <c r="M244" s="155">
        <f t="shared" si="34"/>
        <v>0.10987300511825082</v>
      </c>
      <c r="N244" s="155">
        <f t="shared" si="35"/>
        <v>6.413370906617433E-7</v>
      </c>
      <c r="O244" s="83">
        <f t="shared" si="36"/>
        <v>-32081.61</v>
      </c>
      <c r="P244" s="87">
        <f t="shared" si="37"/>
        <v>-0.89012699488174918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3707302.1399999997</v>
      </c>
      <c r="F245" s="83">
        <f>VLOOKUP($C245,'2023'!$C$8:$U$285,19,FALSE)</f>
        <v>2752171.6100000003</v>
      </c>
      <c r="G245" s="84">
        <f t="shared" si="30"/>
        <v>0.74236506927919299</v>
      </c>
      <c r="H245" s="85">
        <f t="shared" si="31"/>
        <v>4.4572468014122377E-4</v>
      </c>
      <c r="I245" s="86">
        <f t="shared" si="32"/>
        <v>-955130.52999999933</v>
      </c>
      <c r="J245" s="87">
        <f t="shared" si="33"/>
        <v>-0.25763493072080695</v>
      </c>
      <c r="K245" s="82">
        <f>VLOOKUP($C245,'2023'!$C$295:$U$572,VLOOKUP($L$4,Master!$D$9:$G$20,4,FALSE),FALSE)</f>
        <v>270074.3</v>
      </c>
      <c r="L245" s="83">
        <f>VLOOKUP($C245,'2023'!$C$8:$U$285,VLOOKUP($L$4,Master!$D$9:$G$20,4,FALSE),FALSE)</f>
        <v>92915.140000000014</v>
      </c>
      <c r="M245" s="155">
        <f t="shared" si="34"/>
        <v>0.34403547468233747</v>
      </c>
      <c r="N245" s="155">
        <f t="shared" si="35"/>
        <v>1.5047961001522368E-5</v>
      </c>
      <c r="O245" s="83">
        <f t="shared" si="36"/>
        <v>-177159.15999999997</v>
      </c>
      <c r="P245" s="87">
        <f t="shared" si="37"/>
        <v>-0.65596452531766247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232576.68000000005</v>
      </c>
      <c r="F246" s="83">
        <f>VLOOKUP($C246,'2023'!$C$8:$U$285,19,FALSE)</f>
        <v>158403.69</v>
      </c>
      <c r="G246" s="84">
        <f t="shared" si="30"/>
        <v>0.68108156845303647</v>
      </c>
      <c r="H246" s="85">
        <f t="shared" si="31"/>
        <v>2.5654081236031484E-5</v>
      </c>
      <c r="I246" s="86">
        <f t="shared" si="32"/>
        <v>-74172.990000000049</v>
      </c>
      <c r="J246" s="87">
        <f t="shared" si="33"/>
        <v>-0.31891843154696348</v>
      </c>
      <c r="K246" s="82">
        <f>VLOOKUP($C246,'2023'!$C$295:$U$572,VLOOKUP($L$4,Master!$D$9:$G$20,4,FALSE),FALSE)</f>
        <v>36611.540000000008</v>
      </c>
      <c r="L246" s="83">
        <f>VLOOKUP($C246,'2023'!$C$8:$U$285,VLOOKUP($L$4,Master!$D$9:$G$20,4,FALSE),FALSE)</f>
        <v>19871.629999999997</v>
      </c>
      <c r="M246" s="155">
        <f t="shared" si="34"/>
        <v>0.54276957483897137</v>
      </c>
      <c r="N246" s="155">
        <f t="shared" si="35"/>
        <v>3.2182862047743979E-6</v>
      </c>
      <c r="O246" s="83">
        <f t="shared" si="36"/>
        <v>-16739.910000000011</v>
      </c>
      <c r="P246" s="87">
        <f t="shared" si="37"/>
        <v>-0.45723042516102863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1260066.6399999999</v>
      </c>
      <c r="F247" s="83">
        <f>VLOOKUP($C247,'2023'!$C$8:$U$285,19,FALSE)</f>
        <v>2628282.34</v>
      </c>
      <c r="G247" s="84">
        <f t="shared" si="30"/>
        <v>2.0858280479514959</v>
      </c>
      <c r="H247" s="85">
        <f t="shared" si="31"/>
        <v>4.2566034075081782E-4</v>
      </c>
      <c r="I247" s="86">
        <f t="shared" si="32"/>
        <v>1368215.7</v>
      </c>
      <c r="J247" s="87">
        <f t="shared" si="33"/>
        <v>1.0858280479514957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0</v>
      </c>
      <c r="M247" s="155">
        <f t="shared" si="34"/>
        <v>0</v>
      </c>
      <c r="N247" s="155">
        <f t="shared" si="35"/>
        <v>0</v>
      </c>
      <c r="O247" s="83">
        <f t="shared" si="36"/>
        <v>-157508.32999999999</v>
      </c>
      <c r="P247" s="87">
        <f t="shared" si="37"/>
        <v>-1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6606258.6399999997</v>
      </c>
      <c r="F248" s="83">
        <f>VLOOKUP($C248,'2023'!$C$8:$U$285,19,FALSE)</f>
        <v>4531395.5300000012</v>
      </c>
      <c r="G248" s="84">
        <f t="shared" si="30"/>
        <v>0.68592463252392455</v>
      </c>
      <c r="H248" s="85">
        <f t="shared" si="31"/>
        <v>7.3387677420399719E-4</v>
      </c>
      <c r="I248" s="86">
        <f t="shared" si="32"/>
        <v>-2074863.1099999985</v>
      </c>
      <c r="J248" s="87">
        <f t="shared" si="33"/>
        <v>-0.31407536747607545</v>
      </c>
      <c r="K248" s="82">
        <f>VLOOKUP($C248,'2023'!$C$295:$U$572,VLOOKUP($L$4,Master!$D$9:$G$20,4,FALSE),FALSE)</f>
        <v>582422.58000000007</v>
      </c>
      <c r="L248" s="83">
        <f>VLOOKUP($C248,'2023'!$C$8:$U$285,VLOOKUP($L$4,Master!$D$9:$G$20,4,FALSE),FALSE)</f>
        <v>291489.36000000004</v>
      </c>
      <c r="M248" s="155">
        <f t="shared" si="34"/>
        <v>0.50047743684662771</v>
      </c>
      <c r="N248" s="155">
        <f t="shared" si="35"/>
        <v>4.7207812651831702E-5</v>
      </c>
      <c r="O248" s="83">
        <f t="shared" si="36"/>
        <v>-290933.22000000003</v>
      </c>
      <c r="P248" s="87">
        <f t="shared" si="37"/>
        <v>-0.49952256315337223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27333.919999999991</v>
      </c>
      <c r="F249" s="83">
        <f>VLOOKUP($C249,'2023'!$C$8:$U$285,19,FALSE)</f>
        <v>5810.58</v>
      </c>
      <c r="G249" s="84">
        <f t="shared" si="30"/>
        <v>0.21257763248008343</v>
      </c>
      <c r="H249" s="85">
        <f t="shared" si="31"/>
        <v>9.4104557380235154E-7</v>
      </c>
      <c r="I249" s="86">
        <f t="shared" si="32"/>
        <v>-21523.339999999989</v>
      </c>
      <c r="J249" s="87">
        <f t="shared" si="33"/>
        <v>-0.78742236751991657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5">
        <f t="shared" si="34"/>
        <v>0</v>
      </c>
      <c r="N249" s="155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16000.64</v>
      </c>
      <c r="F250" s="83">
        <f>VLOOKUP($C250,'2023'!$C$8:$U$285,19,FALSE)</f>
        <v>3166.73</v>
      </c>
      <c r="G250" s="84">
        <f t="shared" si="30"/>
        <v>0.19791270849166034</v>
      </c>
      <c r="H250" s="85">
        <f t="shared" si="31"/>
        <v>5.1286399118971275E-7</v>
      </c>
      <c r="I250" s="86">
        <f t="shared" si="32"/>
        <v>-12833.91</v>
      </c>
      <c r="J250" s="87">
        <f t="shared" si="33"/>
        <v>-0.80208729150833968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270.91999999999996</v>
      </c>
      <c r="M250" s="155">
        <f t="shared" si="34"/>
        <v>0.13545458181672732</v>
      </c>
      <c r="N250" s="155">
        <f t="shared" si="35"/>
        <v>4.3876526414666532E-8</v>
      </c>
      <c r="O250" s="83">
        <f t="shared" si="36"/>
        <v>-1729.1599999999999</v>
      </c>
      <c r="P250" s="87">
        <f t="shared" si="37"/>
        <v>-0.86454541818327257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1968299.9600000004</v>
      </c>
      <c r="F251" s="83">
        <f>VLOOKUP($C251,'2023'!$C$8:$U$285,19,FALSE)</f>
        <v>1421585.01</v>
      </c>
      <c r="G251" s="84">
        <f t="shared" si="30"/>
        <v>0.72224002382238517</v>
      </c>
      <c r="H251" s="85">
        <f t="shared" si="31"/>
        <v>2.3023110970751143E-4</v>
      </c>
      <c r="I251" s="86">
        <f t="shared" si="32"/>
        <v>-546714.95000000042</v>
      </c>
      <c r="J251" s="87">
        <f t="shared" si="33"/>
        <v>-0.27775997617761489</v>
      </c>
      <c r="K251" s="82">
        <f>VLOOKUP($C251,'2023'!$C$295:$U$572,VLOOKUP($L$4,Master!$D$9:$G$20,4,FALSE),FALSE)</f>
        <v>271550</v>
      </c>
      <c r="L251" s="83">
        <f>VLOOKUP($C251,'2023'!$C$8:$U$285,VLOOKUP($L$4,Master!$D$9:$G$20,4,FALSE),FALSE)</f>
        <v>341722.44</v>
      </c>
      <c r="M251" s="155">
        <f t="shared" si="34"/>
        <v>1.2584144356472104</v>
      </c>
      <c r="N251" s="155">
        <f t="shared" si="35"/>
        <v>5.534325138470508E-5</v>
      </c>
      <c r="O251" s="83">
        <f t="shared" si="36"/>
        <v>70172.44</v>
      </c>
      <c r="P251" s="87">
        <f t="shared" si="37"/>
        <v>0.25841443564721045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5890985.5999999987</v>
      </c>
      <c r="F252" s="83">
        <f>VLOOKUP($C252,'2023'!$C$8:$U$285,19,FALSE)</f>
        <v>4635599.3500000006</v>
      </c>
      <c r="G252" s="84">
        <f t="shared" si="30"/>
        <v>0.78689707712067769</v>
      </c>
      <c r="H252" s="85">
        <f t="shared" si="31"/>
        <v>7.5075297995011827E-4</v>
      </c>
      <c r="I252" s="86">
        <f t="shared" si="32"/>
        <v>-1255386.2499999981</v>
      </c>
      <c r="J252" s="87">
        <f t="shared" si="33"/>
        <v>-0.21310292287932234</v>
      </c>
      <c r="K252" s="82">
        <f>VLOOKUP($C252,'2023'!$C$295:$U$572,VLOOKUP($L$4,Master!$D$9:$G$20,4,FALSE),FALSE)</f>
        <v>884519.2899999998</v>
      </c>
      <c r="L252" s="83">
        <f>VLOOKUP($C252,'2023'!$C$8:$U$285,VLOOKUP($L$4,Master!$D$9:$G$20,4,FALSE),FALSE)</f>
        <v>771296.62000000034</v>
      </c>
      <c r="M252" s="155">
        <f t="shared" si="34"/>
        <v>0.8719952506632167</v>
      </c>
      <c r="N252" s="155">
        <f t="shared" si="35"/>
        <v>1.2491442684546374E-4</v>
      </c>
      <c r="O252" s="83">
        <f t="shared" si="36"/>
        <v>-113222.66999999946</v>
      </c>
      <c r="P252" s="87">
        <f t="shared" si="37"/>
        <v>-0.12800474933678324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870182.1</v>
      </c>
      <c r="F253" s="83">
        <f>VLOOKUP($C253,'2023'!$C$8:$U$285,19,FALSE)</f>
        <v>20050.109999999997</v>
      </c>
      <c r="G253" s="84">
        <f t="shared" si="30"/>
        <v>2.3041280669873578E-2</v>
      </c>
      <c r="H253" s="85">
        <f t="shared" si="31"/>
        <v>3.2471917209211928E-6</v>
      </c>
      <c r="I253" s="86">
        <f t="shared" si="32"/>
        <v>-850131.99</v>
      </c>
      <c r="J253" s="87">
        <f t="shared" si="33"/>
        <v>-0.97695871933012646</v>
      </c>
      <c r="K253" s="82">
        <f>VLOOKUP($C253,'2023'!$C$295:$U$572,VLOOKUP($L$4,Master!$D$9:$G$20,4,FALSE),FALSE)</f>
        <v>124324.36</v>
      </c>
      <c r="L253" s="83">
        <f>VLOOKUP($C253,'2023'!$C$8:$U$285,VLOOKUP($L$4,Master!$D$9:$G$20,4,FALSE),FALSE)</f>
        <v>681.94</v>
      </c>
      <c r="M253" s="155">
        <f t="shared" si="34"/>
        <v>5.485167991212664E-3</v>
      </c>
      <c r="N253" s="155">
        <f t="shared" si="35"/>
        <v>1.1044278171865385E-7</v>
      </c>
      <c r="O253" s="83">
        <f t="shared" si="36"/>
        <v>-123642.42</v>
      </c>
      <c r="P253" s="87">
        <f t="shared" si="37"/>
        <v>-0.99451483200878732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792205.18</v>
      </c>
      <c r="F255" s="83">
        <f>VLOOKUP($C255,'2023'!$C$8:$U$285,19,FALSE)</f>
        <v>364190.26</v>
      </c>
      <c r="G255" s="84">
        <f t="shared" si="30"/>
        <v>0.45971708995894217</v>
      </c>
      <c r="H255" s="85">
        <f t="shared" si="31"/>
        <v>5.8982000453470674E-5</v>
      </c>
      <c r="I255" s="86">
        <f t="shared" si="32"/>
        <v>-428014.92000000004</v>
      </c>
      <c r="J255" s="87">
        <f t="shared" si="33"/>
        <v>-0.54028291004105777</v>
      </c>
      <c r="K255" s="82">
        <f>VLOOKUP($C255,'2023'!$C$295:$U$572,VLOOKUP($L$4,Master!$D$9:$G$20,4,FALSE),FALSE)</f>
        <v>119767.5</v>
      </c>
      <c r="L255" s="83">
        <f>VLOOKUP($C255,'2023'!$C$8:$U$285,VLOOKUP($L$4,Master!$D$9:$G$20,4,FALSE),FALSE)</f>
        <v>86613.72</v>
      </c>
      <c r="M255" s="155">
        <f t="shared" si="34"/>
        <v>0.72318216544555081</v>
      </c>
      <c r="N255" s="155">
        <f t="shared" si="35"/>
        <v>1.4027422019240114E-5</v>
      </c>
      <c r="O255" s="83">
        <f t="shared" si="36"/>
        <v>-33153.78</v>
      </c>
      <c r="P255" s="87">
        <f t="shared" si="37"/>
        <v>-0.27681783455444925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3002738.8699999992</v>
      </c>
      <c r="F256" s="83">
        <f>VLOOKUP($C256,'2023'!$C$8:$U$285,19,FALSE)</f>
        <v>2222221.7299999995</v>
      </c>
      <c r="G256" s="84">
        <f t="shared" si="30"/>
        <v>0.74006492945555402</v>
      </c>
      <c r="H256" s="85">
        <f t="shared" si="31"/>
        <v>3.598972775564408E-4</v>
      </c>
      <c r="I256" s="86">
        <f t="shared" si="32"/>
        <v>-780517.13999999966</v>
      </c>
      <c r="J256" s="87">
        <f t="shared" si="33"/>
        <v>-0.25993507054444592</v>
      </c>
      <c r="K256" s="82">
        <f>VLOOKUP($C256,'2023'!$C$295:$U$572,VLOOKUP($L$4,Master!$D$9:$G$20,4,FALSE),FALSE)</f>
        <v>348577.64999999985</v>
      </c>
      <c r="L256" s="83">
        <f>VLOOKUP($C256,'2023'!$C$8:$U$285,VLOOKUP($L$4,Master!$D$9:$G$20,4,FALSE),FALSE)</f>
        <v>305512.80000000005</v>
      </c>
      <c r="M256" s="155">
        <f t="shared" si="34"/>
        <v>0.87645550424704566</v>
      </c>
      <c r="N256" s="155">
        <f t="shared" si="35"/>
        <v>4.947896219998057E-5</v>
      </c>
      <c r="O256" s="83">
        <f t="shared" si="36"/>
        <v>-43064.849999999802</v>
      </c>
      <c r="P256" s="87">
        <f t="shared" si="37"/>
        <v>-0.12354449575295438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1274123.3199999998</v>
      </c>
      <c r="F257" s="83">
        <f>VLOOKUP($C257,'2023'!$C$8:$U$285,19,FALSE)</f>
        <v>1085409.3499999999</v>
      </c>
      <c r="G257" s="84">
        <f t="shared" si="30"/>
        <v>0.85188720193897716</v>
      </c>
      <c r="H257" s="85">
        <f t="shared" si="31"/>
        <v>1.757861804813267E-4</v>
      </c>
      <c r="I257" s="86">
        <f t="shared" si="32"/>
        <v>-188713.96999999997</v>
      </c>
      <c r="J257" s="87">
        <f t="shared" si="33"/>
        <v>-0.14811279806102284</v>
      </c>
      <c r="K257" s="82">
        <f>VLOOKUP($C257,'2023'!$C$295:$U$572,VLOOKUP($L$4,Master!$D$9:$G$20,4,FALSE),FALSE)</f>
        <v>172371.21999999997</v>
      </c>
      <c r="L257" s="83">
        <f>VLOOKUP($C257,'2023'!$C$8:$U$285,VLOOKUP($L$4,Master!$D$9:$G$20,4,FALSE),FALSE)</f>
        <v>134972.31000000003</v>
      </c>
      <c r="M257" s="155">
        <f t="shared" si="34"/>
        <v>0.78303274757816332</v>
      </c>
      <c r="N257" s="155">
        <f t="shared" si="35"/>
        <v>2.1859279953357305E-5</v>
      </c>
      <c r="O257" s="83">
        <f t="shared" si="36"/>
        <v>-37398.909999999945</v>
      </c>
      <c r="P257" s="87">
        <f t="shared" si="37"/>
        <v>-0.21696725242183673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793203.91999999993</v>
      </c>
      <c r="F258" s="83">
        <f>VLOOKUP($C258,'2023'!$C$8:$U$285,19,FALSE)</f>
        <v>593279.01</v>
      </c>
      <c r="G258" s="84">
        <f t="shared" si="30"/>
        <v>0.74795269544305842</v>
      </c>
      <c r="H258" s="85">
        <f t="shared" si="31"/>
        <v>9.6083796521232145E-5</v>
      </c>
      <c r="I258" s="86">
        <f t="shared" si="32"/>
        <v>-199924.90999999992</v>
      </c>
      <c r="J258" s="87">
        <f t="shared" si="33"/>
        <v>-0.25204730455694158</v>
      </c>
      <c r="K258" s="82">
        <f>VLOOKUP($C258,'2023'!$C$295:$U$572,VLOOKUP($L$4,Master!$D$9:$G$20,4,FALSE),FALSE)</f>
        <v>113054.59</v>
      </c>
      <c r="L258" s="83">
        <f>VLOOKUP($C258,'2023'!$C$8:$U$285,VLOOKUP($L$4,Master!$D$9:$G$20,4,FALSE),FALSE)</f>
        <v>83788.759999999995</v>
      </c>
      <c r="M258" s="155">
        <f t="shared" si="34"/>
        <v>0.74113541077810285</v>
      </c>
      <c r="N258" s="155">
        <f t="shared" si="35"/>
        <v>1.3569908981958344E-5</v>
      </c>
      <c r="O258" s="83">
        <f t="shared" si="36"/>
        <v>-29265.83</v>
      </c>
      <c r="P258" s="87">
        <f t="shared" si="37"/>
        <v>-0.25886458922189715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1469865.6400000001</v>
      </c>
      <c r="F259" s="83">
        <f>VLOOKUP($C259,'2023'!$C$8:$U$285,19,FALSE)</f>
        <v>1366686.27</v>
      </c>
      <c r="G259" s="84">
        <f t="shared" si="30"/>
        <v>0.92980353632866741</v>
      </c>
      <c r="H259" s="85">
        <f t="shared" si="31"/>
        <v>2.213400495578661E-4</v>
      </c>
      <c r="I259" s="86">
        <f t="shared" si="32"/>
        <v>-103179.37000000011</v>
      </c>
      <c r="J259" s="87">
        <f t="shared" si="33"/>
        <v>-7.0196463671332643E-2</v>
      </c>
      <c r="K259" s="82">
        <f>VLOOKUP($C259,'2023'!$C$295:$U$572,VLOOKUP($L$4,Master!$D$9:$G$20,4,FALSE),FALSE)</f>
        <v>207016.52</v>
      </c>
      <c r="L259" s="83">
        <f>VLOOKUP($C259,'2023'!$C$8:$U$285,VLOOKUP($L$4,Master!$D$9:$G$20,4,FALSE),FALSE)</f>
        <v>188960.74999999994</v>
      </c>
      <c r="M259" s="155">
        <f t="shared" si="34"/>
        <v>0.91278101863561401</v>
      </c>
      <c r="N259" s="155">
        <f t="shared" si="35"/>
        <v>3.0602913549055803E-5</v>
      </c>
      <c r="O259" s="83">
        <f t="shared" si="36"/>
        <v>-18055.770000000048</v>
      </c>
      <c r="P259" s="87">
        <f t="shared" si="37"/>
        <v>-8.7218981364386036E-2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665864.68000000005</v>
      </c>
      <c r="F260" s="83">
        <f>VLOOKUP($C260,'2023'!$C$8:$U$285,19,FALSE)</f>
        <v>366857.79000000004</v>
      </c>
      <c r="G260" s="84">
        <f t="shared" si="30"/>
        <v>0.55094946618883589</v>
      </c>
      <c r="H260" s="85">
        <f t="shared" si="31"/>
        <v>5.9414017102322424E-5</v>
      </c>
      <c r="I260" s="86">
        <f t="shared" si="32"/>
        <v>-299006.89</v>
      </c>
      <c r="J260" s="87">
        <f t="shared" si="33"/>
        <v>-0.44905053381116417</v>
      </c>
      <c r="K260" s="82">
        <f>VLOOKUP($C260,'2023'!$C$295:$U$572,VLOOKUP($L$4,Master!$D$9:$G$20,4,FALSE),FALSE)</f>
        <v>78299.210000000006</v>
      </c>
      <c r="L260" s="83">
        <f>VLOOKUP($C260,'2023'!$C$8:$U$285,VLOOKUP($L$4,Master!$D$9:$G$20,4,FALSE),FALSE)</f>
        <v>61492.850000000006</v>
      </c>
      <c r="M260" s="155">
        <f t="shared" si="34"/>
        <v>0.78535722135638408</v>
      </c>
      <c r="N260" s="155">
        <f t="shared" si="35"/>
        <v>9.9590013928027728E-6</v>
      </c>
      <c r="O260" s="83">
        <f t="shared" si="36"/>
        <v>-16806.36</v>
      </c>
      <c r="P260" s="87">
        <f t="shared" si="37"/>
        <v>-0.21464277864361594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148000</v>
      </c>
      <c r="F261" s="83">
        <f>VLOOKUP($C261,'2023'!$C$8:$U$285,19,FALSE)</f>
        <v>148000</v>
      </c>
      <c r="G261" s="84">
        <f t="shared" si="30"/>
        <v>1</v>
      </c>
      <c r="H261" s="85">
        <f t="shared" si="31"/>
        <v>2.3969163994428789E-5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23000</v>
      </c>
      <c r="L261" s="83">
        <f>VLOOKUP($C261,'2023'!$C$8:$U$285,VLOOKUP($L$4,Master!$D$9:$G$20,4,FALSE),FALSE)</f>
        <v>23000</v>
      </c>
      <c r="M261" s="155">
        <f t="shared" si="34"/>
        <v>1</v>
      </c>
      <c r="N261" s="155">
        <f t="shared" si="35"/>
        <v>3.7249376477828524E-6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190298.42</v>
      </c>
      <c r="F262" s="83">
        <f>VLOOKUP($C262,'2023'!$C$8:$U$285,19,FALSE)</f>
        <v>174361.83000000002</v>
      </c>
      <c r="G262" s="84">
        <f t="shared" si="30"/>
        <v>0.9162547434708076</v>
      </c>
      <c r="H262" s="85">
        <f t="shared" si="31"/>
        <v>2.8238562821883201E-5</v>
      </c>
      <c r="I262" s="86">
        <f t="shared" si="32"/>
        <v>-15936.589999999997</v>
      </c>
      <c r="J262" s="87">
        <f t="shared" si="33"/>
        <v>-8.3745256529192388E-2</v>
      </c>
      <c r="K262" s="82">
        <f>VLOOKUP($C262,'2023'!$C$295:$U$572,VLOOKUP($L$4,Master!$D$9:$G$20,4,FALSE),FALSE)</f>
        <v>28137.79</v>
      </c>
      <c r="L262" s="83">
        <f>VLOOKUP($C262,'2023'!$C$8:$U$285,VLOOKUP($L$4,Master!$D$9:$G$20,4,FALSE),FALSE)</f>
        <v>25873.01</v>
      </c>
      <c r="M262" s="155">
        <f t="shared" si="34"/>
        <v>0.91951109166711376</v>
      </c>
      <c r="N262" s="155">
        <f t="shared" si="35"/>
        <v>4.1902325656722701E-6</v>
      </c>
      <c r="O262" s="83">
        <f t="shared" si="36"/>
        <v>-2264.7800000000025</v>
      </c>
      <c r="P262" s="87">
        <f t="shared" si="37"/>
        <v>-8.0488908332886216E-2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2663446.0000000005</v>
      </c>
      <c r="F263" s="83">
        <f>VLOOKUP($C263,'2023'!$C$8:$U$285,19,FALSE)</f>
        <v>1199190.3400000001</v>
      </c>
      <c r="G263" s="84">
        <f t="shared" si="30"/>
        <v>0.45024015504725828</v>
      </c>
      <c r="H263" s="85">
        <f t="shared" si="31"/>
        <v>1.942134454053704E-4</v>
      </c>
      <c r="I263" s="86">
        <f t="shared" si="32"/>
        <v>-1464255.6600000004</v>
      </c>
      <c r="J263" s="87">
        <f t="shared" si="33"/>
        <v>-0.54975984495274177</v>
      </c>
      <c r="K263" s="82">
        <f>VLOOKUP($C263,'2023'!$C$295:$U$572,VLOOKUP($L$4,Master!$D$9:$G$20,4,FALSE),FALSE)</f>
        <v>405265.89000000007</v>
      </c>
      <c r="L263" s="83">
        <f>VLOOKUP($C263,'2023'!$C$8:$U$285,VLOOKUP($L$4,Master!$D$9:$G$20,4,FALSE),FALSE)</f>
        <v>25109.86</v>
      </c>
      <c r="M263" s="155">
        <f t="shared" si="34"/>
        <v>6.195897710512966E-2</v>
      </c>
      <c r="N263" s="155">
        <f t="shared" si="35"/>
        <v>4.0666375149807274E-6</v>
      </c>
      <c r="O263" s="83">
        <f t="shared" si="36"/>
        <v>-380156.03000000009</v>
      </c>
      <c r="P263" s="87">
        <f t="shared" si="37"/>
        <v>-0.93804102289487035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53078.429999999993</v>
      </c>
      <c r="F264" s="83">
        <f>VLOOKUP($C264,'2023'!$C$8:$U$285,19,FALSE)</f>
        <v>43636.289999999994</v>
      </c>
      <c r="G264" s="84">
        <f t="shared" si="30"/>
        <v>0.82210965923445734</v>
      </c>
      <c r="H264" s="85">
        <f t="shared" si="31"/>
        <v>7.0670634535030596E-6</v>
      </c>
      <c r="I264" s="86">
        <f t="shared" si="32"/>
        <v>-9442.14</v>
      </c>
      <c r="J264" s="87">
        <f t="shared" si="33"/>
        <v>-0.17789034076554264</v>
      </c>
      <c r="K264" s="82">
        <f>VLOOKUP($C264,'2023'!$C$295:$U$572,VLOOKUP($L$4,Master!$D$9:$G$20,4,FALSE),FALSE)</f>
        <v>6858.2500000000009</v>
      </c>
      <c r="L264" s="83">
        <f>VLOOKUP($C264,'2023'!$C$8:$U$285,VLOOKUP($L$4,Master!$D$9:$G$20,4,FALSE),FALSE)</f>
        <v>6383.7</v>
      </c>
      <c r="M264" s="155">
        <f t="shared" si="34"/>
        <v>0.93080596362045698</v>
      </c>
      <c r="N264" s="155">
        <f t="shared" si="35"/>
        <v>1.0338645418326694E-6</v>
      </c>
      <c r="O264" s="83">
        <f t="shared" si="36"/>
        <v>-474.55000000000109</v>
      </c>
      <c r="P264" s="87">
        <f t="shared" si="37"/>
        <v>-6.9194036379543036E-2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845076.66000000027</v>
      </c>
      <c r="F265" s="83">
        <f>VLOOKUP($C265,'2023'!$C$8:$U$285,19,FALSE)</f>
        <v>717572.87999999989</v>
      </c>
      <c r="G265" s="84">
        <f t="shared" si="30"/>
        <v>0.84912164063317008</v>
      </c>
      <c r="H265" s="85">
        <f t="shared" si="31"/>
        <v>1.1621366242347681E-4</v>
      </c>
      <c r="I265" s="86">
        <f t="shared" si="32"/>
        <v>-127503.78000000038</v>
      </c>
      <c r="J265" s="87">
        <f t="shared" si="33"/>
        <v>-0.15087835936682992</v>
      </c>
      <c r="K265" s="82">
        <f>VLOOKUP($C265,'2023'!$C$295:$U$572,VLOOKUP($L$4,Master!$D$9:$G$20,4,FALSE),FALSE)</f>
        <v>117193.11000000003</v>
      </c>
      <c r="L265" s="83">
        <f>VLOOKUP($C265,'2023'!$C$8:$U$285,VLOOKUP($L$4,Master!$D$9:$G$20,4,FALSE),FALSE)</f>
        <v>108801.09</v>
      </c>
      <c r="M265" s="83">
        <f t="shared" si="34"/>
        <v>0.92839152404096081</v>
      </c>
      <c r="N265" s="155">
        <f t="shared" si="35"/>
        <v>1.7620751141774364E-5</v>
      </c>
      <c r="O265" s="83">
        <f t="shared" si="36"/>
        <v>-8392.0200000000332</v>
      </c>
      <c r="P265" s="87">
        <f t="shared" si="37"/>
        <v>-7.1608475959039158E-2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165000</v>
      </c>
      <c r="F266" s="83">
        <f>VLOOKUP($C266,'2023'!$C$8:$U$285,19,FALSE)</f>
        <v>165000</v>
      </c>
      <c r="G266" s="84">
        <f t="shared" ref="G266:G286" si="38">IFERROR(F266/E266,0)</f>
        <v>1</v>
      </c>
      <c r="H266" s="85">
        <f t="shared" ref="H266:H286" si="39">F266/$D$4</f>
        <v>2.6722378777572637E-5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27500</v>
      </c>
      <c r="L266" s="83">
        <f>VLOOKUP($C266,'2023'!$C$8:$U$285,VLOOKUP($L$4,Master!$D$9:$G$20,4,FALSE),FALSE)</f>
        <v>27500</v>
      </c>
      <c r="M266" s="83">
        <f t="shared" ref="M266:M286" si="42">IFERROR(L266/K266,0)</f>
        <v>1</v>
      </c>
      <c r="N266" s="155">
        <f t="shared" ref="N266:N286" si="43">L266/$D$4</f>
        <v>4.4537297962621062E-6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1677822.37</v>
      </c>
      <c r="F267" s="83">
        <f>VLOOKUP($C267,'2023'!$C$8:$U$285,19,FALSE)</f>
        <v>764917.32</v>
      </c>
      <c r="G267" s="84">
        <f t="shared" si="38"/>
        <v>0.45589886848391459</v>
      </c>
      <c r="H267" s="85">
        <f t="shared" si="39"/>
        <v>1.238812749003984E-4</v>
      </c>
      <c r="I267" s="86">
        <f t="shared" si="40"/>
        <v>-912905.05000000016</v>
      </c>
      <c r="J267" s="87">
        <f t="shared" si="41"/>
        <v>-0.54410113151608541</v>
      </c>
      <c r="K267" s="82">
        <f>VLOOKUP($C267,'2023'!$C$295:$U$572,VLOOKUP($L$4,Master!$D$9:$G$20,4,FALSE),FALSE)</f>
        <v>256554.21000000002</v>
      </c>
      <c r="L267" s="83">
        <f>VLOOKUP($C267,'2023'!$C$8:$U$285,VLOOKUP($L$4,Master!$D$9:$G$20,4,FALSE),FALSE)</f>
        <v>4329.24</v>
      </c>
      <c r="M267" s="83">
        <f t="shared" si="42"/>
        <v>1.6874562300108035E-2</v>
      </c>
      <c r="N267" s="155">
        <f t="shared" si="43"/>
        <v>7.0113691575162763E-7</v>
      </c>
      <c r="O267" s="83">
        <f t="shared" si="44"/>
        <v>-252224.97000000003</v>
      </c>
      <c r="P267" s="87">
        <f t="shared" si="45"/>
        <v>-0.98312543769989202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179074202.42999998</v>
      </c>
      <c r="F268" s="83">
        <f>VLOOKUP($C268,'2023'!$C$8:$U$285,19,FALSE)</f>
        <v>192983882.22999999</v>
      </c>
      <c r="G268" s="84">
        <f t="shared" si="38"/>
        <v>1.0776755088742462</v>
      </c>
      <c r="H268" s="85">
        <f t="shared" si="39"/>
        <v>3.1254475144948661E-2</v>
      </c>
      <c r="I268" s="86">
        <f t="shared" si="40"/>
        <v>13909679.800000012</v>
      </c>
      <c r="J268" s="87">
        <f t="shared" si="41"/>
        <v>7.7675508874246138E-2</v>
      </c>
      <c r="K268" s="82">
        <f>VLOOKUP($C268,'2023'!$C$295:$U$572,VLOOKUP($L$4,Master!$D$9:$G$20,4,FALSE),FALSE)</f>
        <v>28164867.350000001</v>
      </c>
      <c r="L268" s="83">
        <f>VLOOKUP($C268,'2023'!$C$8:$U$285,VLOOKUP($L$4,Master!$D$9:$G$20,4,FALSE),FALSE)</f>
        <v>27690431.770000011</v>
      </c>
      <c r="M268" s="83">
        <f t="shared" si="42"/>
        <v>0.98315505718154961</v>
      </c>
      <c r="N268" s="155">
        <f t="shared" si="43"/>
        <v>4.484570947105887E-3</v>
      </c>
      <c r="O268" s="83">
        <f t="shared" si="44"/>
        <v>-474435.57999999076</v>
      </c>
      <c r="P268" s="87">
        <f t="shared" si="45"/>
        <v>-1.6844942818450403E-2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39574290.119999997</v>
      </c>
      <c r="F269" s="83">
        <f>VLOOKUP($C269,'2023'!$C$8:$U$285,19,FALSE)</f>
        <v>35230524.390000001</v>
      </c>
      <c r="G269" s="84">
        <f t="shared" si="38"/>
        <v>0.8902376841927292</v>
      </c>
      <c r="H269" s="85">
        <f t="shared" si="39"/>
        <v>5.705717680497522E-3</v>
      </c>
      <c r="I269" s="86">
        <f t="shared" si="40"/>
        <v>-4343765.7299999967</v>
      </c>
      <c r="J269" s="87">
        <f t="shared" si="41"/>
        <v>-0.1097623158072708</v>
      </c>
      <c r="K269" s="82">
        <f>VLOOKUP($C269,'2023'!$C$295:$U$572,VLOOKUP($L$4,Master!$D$9:$G$20,4,FALSE),FALSE)</f>
        <v>5918946.21</v>
      </c>
      <c r="L269" s="83">
        <f>VLOOKUP($C269,'2023'!$C$8:$U$285,VLOOKUP($L$4,Master!$D$9:$G$20,4,FALSE),FALSE)</f>
        <v>5089706.21</v>
      </c>
      <c r="M269" s="83">
        <f t="shared" si="42"/>
        <v>0.85990073729695204</v>
      </c>
      <c r="N269" s="155">
        <f t="shared" si="43"/>
        <v>8.2429731642535552E-4</v>
      </c>
      <c r="O269" s="83">
        <f t="shared" si="44"/>
        <v>-829240</v>
      </c>
      <c r="P269" s="87">
        <f t="shared" si="45"/>
        <v>-0.14009926270304796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6414283.7299999995</v>
      </c>
      <c r="F270" s="83">
        <f>VLOOKUP($C270,'2023'!$C$8:$U$285,19,FALSE)</f>
        <v>3587754.9</v>
      </c>
      <c r="G270" s="84">
        <f t="shared" si="38"/>
        <v>0.5593383534345151</v>
      </c>
      <c r="H270" s="85">
        <f t="shared" si="39"/>
        <v>5.8105057817510442E-4</v>
      </c>
      <c r="I270" s="86">
        <f t="shared" si="40"/>
        <v>-2826528.8299999996</v>
      </c>
      <c r="J270" s="87">
        <f t="shared" si="41"/>
        <v>-0.44066164656548484</v>
      </c>
      <c r="K270" s="82">
        <f>VLOOKUP($C270,'2023'!$C$295:$U$572,VLOOKUP($L$4,Master!$D$9:$G$20,4,FALSE),FALSE)</f>
        <v>908276.15999999992</v>
      </c>
      <c r="L270" s="83">
        <f>VLOOKUP($C270,'2023'!$C$8:$U$285,VLOOKUP($L$4,Master!$D$9:$G$20,4,FALSE),FALSE)</f>
        <v>330374.70999999996</v>
      </c>
      <c r="M270" s="83">
        <f t="shared" si="42"/>
        <v>0.36373817187935442</v>
      </c>
      <c r="N270" s="155">
        <f t="shared" si="43"/>
        <v>5.3505443267580082E-5</v>
      </c>
      <c r="O270" s="83">
        <f t="shared" si="44"/>
        <v>-577901.44999999995</v>
      </c>
      <c r="P270" s="87">
        <f t="shared" si="45"/>
        <v>-0.63626182812064558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5278352.3600000013</v>
      </c>
      <c r="F271" s="83">
        <f>VLOOKUP($C271,'2023'!$C$8:$U$285,19,FALSE)</f>
        <v>3611886.67</v>
      </c>
      <c r="G271" s="84">
        <f t="shared" si="38"/>
        <v>0.68428297765251866</v>
      </c>
      <c r="H271" s="85">
        <f t="shared" si="39"/>
        <v>5.8495881028730601E-4</v>
      </c>
      <c r="I271" s="86">
        <f t="shared" si="40"/>
        <v>-1666465.6900000013</v>
      </c>
      <c r="J271" s="87">
        <f t="shared" si="41"/>
        <v>-0.31571702234748134</v>
      </c>
      <c r="K271" s="82">
        <f>VLOOKUP($C271,'2023'!$C$295:$U$572,VLOOKUP($L$4,Master!$D$9:$G$20,4,FALSE),FALSE)</f>
        <v>788366.32000000007</v>
      </c>
      <c r="L271" s="83">
        <f>VLOOKUP($C271,'2023'!$C$8:$U$285,VLOOKUP($L$4,Master!$D$9:$G$20,4,FALSE),FALSE)</f>
        <v>350964.61</v>
      </c>
      <c r="M271" s="83">
        <f t="shared" si="42"/>
        <v>0.44517960889044572</v>
      </c>
      <c r="N271" s="155">
        <f t="shared" si="43"/>
        <v>5.6840056036018522E-5</v>
      </c>
      <c r="O271" s="83">
        <f t="shared" si="44"/>
        <v>-437401.71000000008</v>
      </c>
      <c r="P271" s="87">
        <f t="shared" si="45"/>
        <v>-0.55482039110955428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6649252.879999999</v>
      </c>
      <c r="F272" s="83">
        <f>VLOOKUP($C272,'2023'!$C$8:$U$285,19,FALSE)</f>
        <v>2092619.6799999997</v>
      </c>
      <c r="G272" s="84">
        <f t="shared" si="38"/>
        <v>0.31471500900413946</v>
      </c>
      <c r="H272" s="85">
        <f t="shared" si="39"/>
        <v>3.3890773167492627E-4</v>
      </c>
      <c r="I272" s="86">
        <f t="shared" si="40"/>
        <v>-4556633.1999999993</v>
      </c>
      <c r="J272" s="87">
        <f t="shared" si="41"/>
        <v>-0.6852849909958606</v>
      </c>
      <c r="K272" s="82">
        <f>VLOOKUP($C272,'2023'!$C$295:$U$572,VLOOKUP($L$4,Master!$D$9:$G$20,4,FALSE),FALSE)</f>
        <v>1029088.3699999996</v>
      </c>
      <c r="L272" s="83">
        <f>VLOOKUP($C272,'2023'!$C$8:$U$285,VLOOKUP($L$4,Master!$D$9:$G$20,4,FALSE),FALSE)</f>
        <v>150108.73000000001</v>
      </c>
      <c r="M272" s="83">
        <f t="shared" si="42"/>
        <v>0.14586573357154942</v>
      </c>
      <c r="N272" s="155">
        <f t="shared" si="43"/>
        <v>2.4310680853820493E-5</v>
      </c>
      <c r="O272" s="83">
        <f t="shared" si="44"/>
        <v>-878979.63999999966</v>
      </c>
      <c r="P272" s="87">
        <f t="shared" si="45"/>
        <v>-0.85413426642845058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374562.6</v>
      </c>
      <c r="F273" s="83">
        <f>VLOOKUP($C273,'2023'!$C$8:$U$285,19,FALSE)</f>
        <v>2137929.67</v>
      </c>
      <c r="G273" s="84">
        <f t="shared" si="38"/>
        <v>5.7078033685157035</v>
      </c>
      <c r="H273" s="85">
        <f t="shared" si="39"/>
        <v>3.462458572215204E-4</v>
      </c>
      <c r="I273" s="86">
        <f t="shared" si="40"/>
        <v>1763367.0699999998</v>
      </c>
      <c r="J273" s="87">
        <f t="shared" si="41"/>
        <v>4.7078033685157035</v>
      </c>
      <c r="K273" s="82">
        <f>VLOOKUP($C273,'2023'!$C$295:$U$572,VLOOKUP($L$4,Master!$D$9:$G$20,4,FALSE),FALSE)</f>
        <v>59034.35</v>
      </c>
      <c r="L273" s="83">
        <f>VLOOKUP($C273,'2023'!$C$8:$U$285,VLOOKUP($L$4,Master!$D$9:$G$20,4,FALSE),FALSE)</f>
        <v>208583.9</v>
      </c>
      <c r="M273" s="83">
        <f t="shared" si="42"/>
        <v>3.5332632611352541</v>
      </c>
      <c r="N273" s="155">
        <f t="shared" si="43"/>
        <v>3.3780957470929288E-5</v>
      </c>
      <c r="O273" s="83">
        <f t="shared" si="44"/>
        <v>149549.54999999999</v>
      </c>
      <c r="P273" s="87">
        <f t="shared" si="45"/>
        <v>2.5332632611352541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1360113.5899999999</v>
      </c>
      <c r="F274" s="83">
        <f>VLOOKUP($C274,'2023'!$C$8:$U$285,19,FALSE)</f>
        <v>972930.75</v>
      </c>
      <c r="G274" s="84">
        <f t="shared" si="38"/>
        <v>0.71533051147588345</v>
      </c>
      <c r="H274" s="85">
        <f t="shared" si="39"/>
        <v>1.5756984258089593E-4</v>
      </c>
      <c r="I274" s="86">
        <f t="shared" si="40"/>
        <v>-387182.83999999985</v>
      </c>
      <c r="J274" s="87">
        <f t="shared" si="41"/>
        <v>-0.2846694885241165</v>
      </c>
      <c r="K274" s="82">
        <f>VLOOKUP($C274,'2023'!$C$295:$U$572,VLOOKUP($L$4,Master!$D$9:$G$20,4,FALSE),FALSE)</f>
        <v>241481.88</v>
      </c>
      <c r="L274" s="83">
        <f>VLOOKUP($C274,'2023'!$C$8:$U$285,VLOOKUP($L$4,Master!$D$9:$G$20,4,FALSE),FALSE)</f>
        <v>111929.56</v>
      </c>
      <c r="M274" s="83">
        <f t="shared" si="42"/>
        <v>0.46351121665940315</v>
      </c>
      <c r="N274" s="155">
        <f t="shared" si="43"/>
        <v>1.8127418780163899E-5</v>
      </c>
      <c r="O274" s="83">
        <f t="shared" si="44"/>
        <v>-129552.32000000001</v>
      </c>
      <c r="P274" s="87">
        <f t="shared" si="45"/>
        <v>-0.5364887833405968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353212897.29999995</v>
      </c>
      <c r="F275" s="83">
        <f>VLOOKUP($C275,'2023'!$C$8:$U$285,19,FALSE)</f>
        <v>357609919.88000011</v>
      </c>
      <c r="G275" s="84">
        <f t="shared" si="38"/>
        <v>1.0124486467329237</v>
      </c>
      <c r="H275" s="85">
        <f t="shared" si="39"/>
        <v>5.7916289294853124E-2</v>
      </c>
      <c r="I275" s="86">
        <f t="shared" si="40"/>
        <v>4397022.5800001621</v>
      </c>
      <c r="J275" s="87">
        <f t="shared" si="41"/>
        <v>1.244864673292371E-2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47269857.899999976</v>
      </c>
      <c r="M275" s="83">
        <f t="shared" si="42"/>
        <v>1.0710439786068415</v>
      </c>
      <c r="N275" s="155">
        <f t="shared" si="43"/>
        <v>7.6555336216111124E-3</v>
      </c>
      <c r="O275" s="83">
        <f t="shared" si="44"/>
        <v>3135481.6799999774</v>
      </c>
      <c r="P275" s="87">
        <f t="shared" si="45"/>
        <v>7.1043978606841571E-2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1728000</v>
      </c>
      <c r="F276" s="83">
        <f>VLOOKUP($C276,'2023'!$C$8:$U$285,19,FALSE)</f>
        <v>6624510</v>
      </c>
      <c r="G276" s="84">
        <f t="shared" si="38"/>
        <v>3.8336284722222222</v>
      </c>
      <c r="H276" s="85">
        <f t="shared" si="39"/>
        <v>1.0728646390049557E-3</v>
      </c>
      <c r="I276" s="86">
        <f t="shared" si="40"/>
        <v>4896510</v>
      </c>
      <c r="J276" s="87">
        <f t="shared" si="41"/>
        <v>2.8336284722222222</v>
      </c>
      <c r="K276" s="82">
        <f>VLOOKUP($C276,'2023'!$C$295:$U$572,VLOOKUP($L$4,Master!$D$9:$G$20,4,FALSE),FALSE)</f>
        <v>288000</v>
      </c>
      <c r="L276" s="83">
        <f>VLOOKUP($C276,'2023'!$C$8:$U$285,VLOOKUP($L$4,Master!$D$9:$G$20,4,FALSE),FALSE)</f>
        <v>75250</v>
      </c>
      <c r="M276" s="83">
        <f t="shared" si="42"/>
        <v>0.26128472222222221</v>
      </c>
      <c r="N276" s="155">
        <f t="shared" si="43"/>
        <v>1.2187024260680853E-5</v>
      </c>
      <c r="O276" s="83">
        <f t="shared" si="44"/>
        <v>-212750</v>
      </c>
      <c r="P276" s="87">
        <f t="shared" si="45"/>
        <v>-0.73871527777777779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3131981.9400000009</v>
      </c>
      <c r="F277" s="83">
        <f>VLOOKUP($C277,'2023'!$C$8:$U$285,19,FALSE)</f>
        <v>2636056.77</v>
      </c>
      <c r="G277" s="84">
        <f t="shared" si="38"/>
        <v>0.84165771722170257</v>
      </c>
      <c r="H277" s="85">
        <f t="shared" si="39"/>
        <v>4.2691943931590711E-4</v>
      </c>
      <c r="I277" s="86">
        <f t="shared" si="40"/>
        <v>-495925.17000000086</v>
      </c>
      <c r="J277" s="87">
        <f t="shared" si="41"/>
        <v>-0.15834228277829748</v>
      </c>
      <c r="K277" s="82">
        <f>VLOOKUP($C277,'2023'!$C$295:$U$572,VLOOKUP($L$4,Master!$D$9:$G$20,4,FALSE),FALSE)</f>
        <v>446037.00000000006</v>
      </c>
      <c r="L277" s="83">
        <f>VLOOKUP($C277,'2023'!$C$8:$U$285,VLOOKUP($L$4,Master!$D$9:$G$20,4,FALSE),FALSE)</f>
        <v>274321.69</v>
      </c>
      <c r="M277" s="83">
        <f t="shared" si="42"/>
        <v>0.61502003197044186</v>
      </c>
      <c r="N277" s="155">
        <f t="shared" si="43"/>
        <v>4.4427443073235511E-5</v>
      </c>
      <c r="O277" s="83">
        <f t="shared" si="44"/>
        <v>-171715.31000000006</v>
      </c>
      <c r="P277" s="87">
        <f t="shared" si="45"/>
        <v>-0.38497996802955814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333333.35999999993</v>
      </c>
      <c r="F279" s="83">
        <f>VLOOKUP($C279,'2023'!$C$8:$U$285,19,FALSE)</f>
        <v>23189.24</v>
      </c>
      <c r="G279" s="84">
        <f t="shared" si="38"/>
        <v>6.9567714434582859E-2</v>
      </c>
      <c r="H279" s="85">
        <f t="shared" si="39"/>
        <v>3.7555857869335667E-6</v>
      </c>
      <c r="I279" s="86">
        <f t="shared" si="40"/>
        <v>-310144.11999999994</v>
      </c>
      <c r="J279" s="87">
        <f t="shared" si="41"/>
        <v>-0.93043228556541713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9866447.1600000057</v>
      </c>
      <c r="F280" s="83">
        <f>VLOOKUP($C280,'2023'!$C$8:$U$285,19,FALSE)</f>
        <v>8892383.8000000045</v>
      </c>
      <c r="G280" s="84">
        <f t="shared" si="38"/>
        <v>0.90127516580142508</v>
      </c>
      <c r="H280" s="85">
        <f t="shared" si="39"/>
        <v>1.4401554432675809E-3</v>
      </c>
      <c r="I280" s="86">
        <f t="shared" si="40"/>
        <v>-974063.36000000127</v>
      </c>
      <c r="J280" s="87">
        <f t="shared" si="41"/>
        <v>-9.8724834198574946E-2</v>
      </c>
      <c r="K280" s="82">
        <f>VLOOKUP($C280,'2023'!$C$295:$U$572,VLOOKUP($L$4,Master!$D$9:$G$20,4,FALSE),FALSE)</f>
        <v>1253898.4000000011</v>
      </c>
      <c r="L280" s="83">
        <f>VLOOKUP($C280,'2023'!$C$8:$U$285,VLOOKUP($L$4,Master!$D$9:$G$20,4,FALSE),FALSE)</f>
        <v>1056958.3299999991</v>
      </c>
      <c r="M280" s="83">
        <f t="shared" si="42"/>
        <v>0.8429377770958143</v>
      </c>
      <c r="N280" s="155">
        <f t="shared" si="43"/>
        <v>1.71178429371943E-4</v>
      </c>
      <c r="O280" s="83">
        <f t="shared" si="44"/>
        <v>-196940.07000000193</v>
      </c>
      <c r="P280" s="87">
        <f t="shared" si="45"/>
        <v>-0.15706222290418567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132647048.23999999</v>
      </c>
      <c r="F281" s="83">
        <f>VLOOKUP($C281,'2023'!$C$8:$U$285,19,FALSE)</f>
        <v>144373136.23999998</v>
      </c>
      <c r="G281" s="84">
        <f t="shared" si="38"/>
        <v>1.0884006704678706</v>
      </c>
      <c r="H281" s="85">
        <f t="shared" si="39"/>
        <v>2.3381779587341688E-2</v>
      </c>
      <c r="I281" s="86">
        <f t="shared" si="40"/>
        <v>11726087.999999985</v>
      </c>
      <c r="J281" s="87">
        <f t="shared" si="41"/>
        <v>8.8400670467870687E-2</v>
      </c>
      <c r="K281" s="82">
        <f>VLOOKUP($C281,'2023'!$C$295:$U$572,VLOOKUP($L$4,Master!$D$9:$G$20,4,FALSE),FALSE)</f>
        <v>16784548.169999998</v>
      </c>
      <c r="L281" s="83">
        <f>VLOOKUP($C281,'2023'!$C$8:$U$285,VLOOKUP($L$4,Master!$D$9:$G$20,4,FALSE),FALSE)</f>
        <v>17978541.399999995</v>
      </c>
      <c r="M281" s="83">
        <f t="shared" si="42"/>
        <v>1.0711364534753511</v>
      </c>
      <c r="N281" s="155">
        <f t="shared" si="43"/>
        <v>2.9116932918731571E-3</v>
      </c>
      <c r="O281" s="83">
        <f t="shared" si="44"/>
        <v>1193993.2299999967</v>
      </c>
      <c r="P281" s="87">
        <f t="shared" si="45"/>
        <v>7.1136453475351247E-2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47295.070000000007</v>
      </c>
      <c r="F282" s="83">
        <f>VLOOKUP($C282,'2023'!$C$8:$U$285,19,FALSE)</f>
        <v>34456.03</v>
      </c>
      <c r="G282" s="84">
        <f t="shared" si="38"/>
        <v>0.72853322767045259</v>
      </c>
      <c r="H282" s="85">
        <f t="shared" si="39"/>
        <v>5.5802853626145823E-6</v>
      </c>
      <c r="I282" s="86">
        <f t="shared" si="40"/>
        <v>-12839.040000000008</v>
      </c>
      <c r="J282" s="87">
        <f t="shared" si="41"/>
        <v>-0.27146677232954736</v>
      </c>
      <c r="K282" s="82">
        <f>VLOOKUP($C282,'2023'!$C$295:$U$572,VLOOKUP($L$4,Master!$D$9:$G$20,4,FALSE),FALSE)</f>
        <v>6813.9000000000005</v>
      </c>
      <c r="L282" s="83">
        <f>VLOOKUP($C282,'2023'!$C$8:$U$285,VLOOKUP($L$4,Master!$D$9:$G$20,4,FALSE),FALSE)</f>
        <v>4592.95</v>
      </c>
      <c r="M282" s="83">
        <f t="shared" si="42"/>
        <v>0.67405597381822446</v>
      </c>
      <c r="N282" s="155">
        <f t="shared" si="43"/>
        <v>7.4384575519061962E-7</v>
      </c>
      <c r="O282" s="83">
        <f t="shared" si="44"/>
        <v>-2220.9500000000007</v>
      </c>
      <c r="P282" s="87">
        <f t="shared" si="45"/>
        <v>-0.32594402618177559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200585.93</v>
      </c>
      <c r="F283" s="83">
        <f>VLOOKUP($C283,'2023'!$C$8:$U$285,19,FALSE)</f>
        <v>195080.90000000002</v>
      </c>
      <c r="G283" s="84">
        <f t="shared" si="38"/>
        <v>0.97255525350157923</v>
      </c>
      <c r="H283" s="85">
        <f t="shared" si="39"/>
        <v>3.1594095164059212E-5</v>
      </c>
      <c r="I283" s="86">
        <f t="shared" si="40"/>
        <v>-5505.0299999999697</v>
      </c>
      <c r="J283" s="87">
        <f t="shared" si="41"/>
        <v>-2.7444746498420752E-2</v>
      </c>
      <c r="K283" s="82">
        <f>VLOOKUP($C283,'2023'!$C$295:$U$572,VLOOKUP($L$4,Master!$D$9:$G$20,4,FALSE),FALSE)</f>
        <v>26620.42</v>
      </c>
      <c r="L283" s="83">
        <f>VLOOKUP($C283,'2023'!$C$8:$U$285,VLOOKUP($L$4,Master!$D$9:$G$20,4,FALSE),FALSE)</f>
        <v>26276.050000000003</v>
      </c>
      <c r="M283" s="83">
        <f t="shared" si="42"/>
        <v>0.98706369020473772</v>
      </c>
      <c r="N283" s="155">
        <f t="shared" si="43"/>
        <v>4.2555064295662878E-6</v>
      </c>
      <c r="O283" s="83">
        <f t="shared" si="44"/>
        <v>-344.36999999999534</v>
      </c>
      <c r="P283" s="87">
        <f t="shared" si="45"/>
        <v>-1.2936309795262261E-2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314181.60000000003</v>
      </c>
      <c r="F284" s="83">
        <f>VLOOKUP($C284,'2023'!$C$8:$U$285,19,FALSE)</f>
        <v>321665.23000000004</v>
      </c>
      <c r="G284" s="84">
        <f t="shared" si="38"/>
        <v>1.0238194407310932</v>
      </c>
      <c r="H284" s="85">
        <f t="shared" si="39"/>
        <v>5.2094909791727408E-5</v>
      </c>
      <c r="I284" s="86">
        <f t="shared" si="40"/>
        <v>7483.6300000000047</v>
      </c>
      <c r="J284" s="87">
        <f t="shared" si="41"/>
        <v>2.3819440731093114E-2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0</v>
      </c>
      <c r="M284" s="83">
        <f t="shared" si="42"/>
        <v>0</v>
      </c>
      <c r="N284" s="155">
        <f t="shared" si="43"/>
        <v>0</v>
      </c>
      <c r="O284" s="83">
        <f t="shared" si="44"/>
        <v>-39272.699999999997</v>
      </c>
      <c r="P284" s="87">
        <f t="shared" si="45"/>
        <v>-1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668656.08000000007</v>
      </c>
      <c r="F285" s="83">
        <f>VLOOKUP($C285,'2023'!$C$8:$U$285,19,FALSE)</f>
        <v>401313.68</v>
      </c>
      <c r="G285" s="84">
        <f t="shared" si="38"/>
        <v>0.60017951231371436</v>
      </c>
      <c r="H285" s="85">
        <f t="shared" si="39"/>
        <v>6.4994279791403487E-5</v>
      </c>
      <c r="I285" s="86">
        <f t="shared" si="40"/>
        <v>-267342.40000000008</v>
      </c>
      <c r="J285" s="87">
        <f t="shared" si="41"/>
        <v>-0.3998204876862857</v>
      </c>
      <c r="K285" s="82">
        <f>VLOOKUP($C285,'2023'!$C$295:$U$572,VLOOKUP($L$4,Master!$D$9:$G$20,4,FALSE),FALSE)</f>
        <v>105385.96</v>
      </c>
      <c r="L285" s="83">
        <f>VLOOKUP($C285,'2023'!$C$8:$U$285,VLOOKUP($L$4,Master!$D$9:$G$20,4,FALSE),FALSE)</f>
        <v>178662.74</v>
      </c>
      <c r="M285" s="83">
        <f t="shared" si="42"/>
        <v>1.6953182378373739</v>
      </c>
      <c r="N285" s="155">
        <f t="shared" si="43"/>
        <v>2.8935111586175623E-5</v>
      </c>
      <c r="O285" s="83">
        <f t="shared" si="44"/>
        <v>73276.779999999984</v>
      </c>
      <c r="P285" s="87">
        <f t="shared" si="45"/>
        <v>0.69531823783737401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732006.96</v>
      </c>
      <c r="F286" s="83">
        <f>VLOOKUP($C286,'2023'!$C$8:$U$285,19,FALSE)</f>
        <v>717035.04</v>
      </c>
      <c r="G286" s="84">
        <f t="shared" si="38"/>
        <v>0.97954675185055629</v>
      </c>
      <c r="H286" s="85">
        <f t="shared" si="39"/>
        <v>1.1612655718589059E-4</v>
      </c>
      <c r="I286" s="86">
        <f t="shared" si="40"/>
        <v>-14971.919999999925</v>
      </c>
      <c r="J286" s="87">
        <f t="shared" si="41"/>
        <v>-2.0453248149443725E-2</v>
      </c>
      <c r="K286" s="156">
        <f>VLOOKUP($C286,'2023'!$C$295:$U$572,VLOOKUP($L$4,Master!$D$9:$G$20,4,FALSE),FALSE)</f>
        <v>86984.37000000001</v>
      </c>
      <c r="L286" s="157">
        <f>VLOOKUP($C286,'2023'!$C$8:$U$285,VLOOKUP($L$4,Master!$D$9:$G$20,4,FALSE),FALSE)</f>
        <v>130345.78</v>
      </c>
      <c r="M286" s="157">
        <f t="shared" si="42"/>
        <v>1.4984965689813008</v>
      </c>
      <c r="N286" s="158">
        <f t="shared" si="43"/>
        <v>2.1109995789200918E-5</v>
      </c>
      <c r="O286" s="157">
        <f t="shared" si="44"/>
        <v>43361.409999999989</v>
      </c>
      <c r="P286" s="159">
        <f t="shared" si="45"/>
        <v>0.49849656898130074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topLeftCell="B1" zoomScale="85" zoomScaleNormal="85" workbookViewId="0">
      <selection activeCell="E8" sqref="E8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145168121.42999998</v>
      </c>
      <c r="F7" s="114">
        <f>SUM(F8:F285)</f>
        <v>177941365.03000006</v>
      </c>
      <c r="G7" s="114">
        <f t="shared" ref="G7:Q7" si="1">SUM(G8:G285)</f>
        <v>202203675.70999998</v>
      </c>
      <c r="H7" s="114">
        <f t="shared" si="1"/>
        <v>217364871.49000001</v>
      </c>
      <c r="I7" s="114">
        <f t="shared" si="1"/>
        <v>282447781.76000005</v>
      </c>
      <c r="J7" s="114">
        <f t="shared" si="1"/>
        <v>210694082.75</v>
      </c>
      <c r="K7" s="114">
        <f t="shared" si="1"/>
        <v>256193844.31999996</v>
      </c>
      <c r="L7" s="114">
        <f t="shared" si="1"/>
        <v>207182232.93000004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1699195975.4200008</v>
      </c>
      <c r="R7" s="115"/>
      <c r="S7" s="116"/>
      <c r="T7" s="113"/>
      <c r="U7" s="114">
        <f>SUM(U8:U285)</f>
        <v>1699195975.4200008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37517.400000000009</v>
      </c>
      <c r="J8" s="119">
        <v>1352718.7900000003</v>
      </c>
      <c r="K8" s="119">
        <v>79958.710000000006</v>
      </c>
      <c r="L8" s="119">
        <v>23937.24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4111610.8800000008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4111610.8800000008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3480</v>
      </c>
      <c r="J9" s="119">
        <v>2880</v>
      </c>
      <c r="K9" s="119">
        <v>4480</v>
      </c>
      <c r="L9" s="119">
        <v>4220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26580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26580</v>
      </c>
      <c r="V9" s="115"/>
    </row>
    <row r="10" spans="2:22" ht="25.5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93058.450000000012</v>
      </c>
      <c r="J10" s="119">
        <v>137917.21999999997</v>
      </c>
      <c r="K10" s="119">
        <v>156749.01999999999</v>
      </c>
      <c r="L10" s="119">
        <v>88766.09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910782.32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910782.32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30882.200000000004</v>
      </c>
      <c r="J11" s="119">
        <v>37057.920000000006</v>
      </c>
      <c r="K11" s="119">
        <v>38129.31</v>
      </c>
      <c r="L11" s="119">
        <v>30532.51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264024.76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264024.76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137305.18999999994</v>
      </c>
      <c r="J12" s="119">
        <v>136530.06999999998</v>
      </c>
      <c r="K12" s="119">
        <v>135904.71000000002</v>
      </c>
      <c r="L12" s="119">
        <v>111096.09000000001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931907.86999999976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931907.86999999976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505576.73999999987</v>
      </c>
      <c r="J13" s="119">
        <v>569111.50999999989</v>
      </c>
      <c r="K13" s="119">
        <v>549555.5</v>
      </c>
      <c r="L13" s="119">
        <v>585907.42999999993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4196788.5399999991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4196788.5399999991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58459.19999999999</v>
      </c>
      <c r="J14" s="119">
        <v>69349.86</v>
      </c>
      <c r="K14" s="119">
        <v>66175.430000000008</v>
      </c>
      <c r="L14" s="119">
        <v>45987.88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505500.08999999997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505500.08999999997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70114.23000000001</v>
      </c>
      <c r="J15" s="119">
        <v>96187.999999999985</v>
      </c>
      <c r="K15" s="119">
        <v>124085.15999999999</v>
      </c>
      <c r="L15" s="119">
        <v>59524.910000000011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613080.88000000012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613080.88000000012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12833.33</v>
      </c>
      <c r="J16" s="119">
        <v>12833.33</v>
      </c>
      <c r="K16" s="119">
        <v>19250</v>
      </c>
      <c r="L16" s="119">
        <v>19250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143436.28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143436.28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162336.38999999998</v>
      </c>
      <c r="J17" s="119">
        <v>77499.87000000001</v>
      </c>
      <c r="K17" s="119">
        <v>179987.95</v>
      </c>
      <c r="L17" s="119">
        <v>192545.81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905509.3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905509.3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351892.03</v>
      </c>
      <c r="J18" s="119">
        <v>358248.56000000006</v>
      </c>
      <c r="K18" s="119">
        <v>364457.49</v>
      </c>
      <c r="L18" s="119">
        <v>223208.11000000002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2551527.4700000002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2551527.4700000002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396093.52999999997</v>
      </c>
      <c r="J19" s="119">
        <v>414767.34999999992</v>
      </c>
      <c r="K19" s="119">
        <v>443073.88</v>
      </c>
      <c r="L19" s="119">
        <v>513935.98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3168078.9299999997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3168078.9299999997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321560.41999999993</v>
      </c>
      <c r="J20" s="119">
        <v>453811.86</v>
      </c>
      <c r="K20" s="119">
        <v>402642.93999999994</v>
      </c>
      <c r="L20" s="119">
        <v>236977.63999999996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2818523.83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2818523.83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910.91000000000008</v>
      </c>
      <c r="J21" s="119">
        <v>1917.6899999999998</v>
      </c>
      <c r="K21" s="119">
        <v>315.35000000000002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8807.65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8807.65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555.52</v>
      </c>
      <c r="J22" s="119">
        <v>555.52</v>
      </c>
      <c r="K22" s="119">
        <v>555.52</v>
      </c>
      <c r="L22" s="119">
        <v>555.52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3888.64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3888.64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77648.200000000012</v>
      </c>
      <c r="J23" s="119">
        <v>93306.590000000026</v>
      </c>
      <c r="K23" s="119">
        <v>73193.440000000031</v>
      </c>
      <c r="L23" s="119">
        <v>81019.7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718929.92000000004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718929.92000000004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29280</v>
      </c>
      <c r="J24" s="119">
        <v>28394.73</v>
      </c>
      <c r="K24" s="119">
        <v>23775</v>
      </c>
      <c r="L24" s="119">
        <v>34725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208239.76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208239.76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27948.870000000006</v>
      </c>
      <c r="J25" s="119">
        <v>28581.940000000006</v>
      </c>
      <c r="K25" s="119">
        <v>40493.589999999997</v>
      </c>
      <c r="L25" s="119">
        <v>27495.060000000009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240059.49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240059.49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2330</v>
      </c>
      <c r="J26" s="119">
        <v>2330</v>
      </c>
      <c r="K26" s="119">
        <v>2330</v>
      </c>
      <c r="L26" s="119">
        <v>2820.99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16650.989999999998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16650.989999999998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581872.39</v>
      </c>
      <c r="J28" s="119">
        <v>582294.29</v>
      </c>
      <c r="K28" s="119">
        <v>582083.34000000008</v>
      </c>
      <c r="L28" s="119">
        <v>543906.67999999993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4036406.7199999997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4036406.7199999997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1060956.79</v>
      </c>
      <c r="J29" s="119">
        <v>1134307.04</v>
      </c>
      <c r="K29" s="119">
        <v>1200404.3699999999</v>
      </c>
      <c r="L29" s="119">
        <v>1201290.76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8804910.9300000016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8804910.9300000016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177689.83000000002</v>
      </c>
      <c r="J30" s="119">
        <v>381702.07999999996</v>
      </c>
      <c r="K30" s="119">
        <v>145051.03000000003</v>
      </c>
      <c r="L30" s="119">
        <v>171325.02000000002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1908978.8800000001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1908978.8800000001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28554.15</v>
      </c>
      <c r="J32" s="119">
        <v>12773.019999999999</v>
      </c>
      <c r="K32" s="119">
        <v>56261.969999999987</v>
      </c>
      <c r="L32" s="119">
        <v>240483.38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418764.4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418764.4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1101942.8400000001</v>
      </c>
      <c r="J34" s="119">
        <v>136405.28999999998</v>
      </c>
      <c r="K34" s="119">
        <v>152086.73000000001</v>
      </c>
      <c r="L34" s="119">
        <v>96504.549999999988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3193295.4699999997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3193295.4699999997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3630</v>
      </c>
      <c r="J35" s="119">
        <v>29639.79</v>
      </c>
      <c r="K35" s="119">
        <v>17733.489999999998</v>
      </c>
      <c r="L35" s="119">
        <v>6667.1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98959.16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98959.16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1433625</v>
      </c>
      <c r="J38" s="119">
        <v>1433625</v>
      </c>
      <c r="K38" s="119">
        <v>1433625</v>
      </c>
      <c r="L38" s="119">
        <v>1433625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11469000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11469000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105923.58</v>
      </c>
      <c r="J39" s="119">
        <v>56491.31</v>
      </c>
      <c r="K39" s="119">
        <v>9860.02</v>
      </c>
      <c r="L39" s="119">
        <v>170493.68999999997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421351.04999999993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421351.04999999993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104180.68</v>
      </c>
      <c r="J40" s="119">
        <v>77549.48000000001</v>
      </c>
      <c r="K40" s="119">
        <v>72279.180000000008</v>
      </c>
      <c r="L40" s="119">
        <v>78280.47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626763.19999999995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626763.19999999995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361273.65</v>
      </c>
      <c r="J41" s="119">
        <v>965817.89</v>
      </c>
      <c r="K41" s="119">
        <v>229306.4</v>
      </c>
      <c r="L41" s="119">
        <v>153962.94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2277956.59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2277956.59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80077.320000000022</v>
      </c>
      <c r="J42" s="119">
        <v>86728.110000000015</v>
      </c>
      <c r="K42" s="119">
        <v>94524.209999999992</v>
      </c>
      <c r="L42" s="119">
        <v>68365.500000000015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605274.77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605274.77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238151.38999999996</v>
      </c>
      <c r="J43" s="119">
        <v>223531.15</v>
      </c>
      <c r="K43" s="119">
        <v>261846.93999999997</v>
      </c>
      <c r="L43" s="119">
        <v>205441.07000000007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1852179.9399999997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1852179.9399999997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217881.22000000006</v>
      </c>
      <c r="J44" s="119">
        <v>238325.42000000007</v>
      </c>
      <c r="K44" s="119">
        <v>267213.25000000006</v>
      </c>
      <c r="L44" s="119">
        <v>228744.58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1841623.6100000003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1841623.6100000003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464696.73</v>
      </c>
      <c r="J45" s="119">
        <v>610613.9</v>
      </c>
      <c r="K45" s="119">
        <v>416985.24000000005</v>
      </c>
      <c r="L45" s="119">
        <v>382102.31999999995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3679145.8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3679145.8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1101777.32</v>
      </c>
      <c r="H46" s="119">
        <v>1055665.7300000004</v>
      </c>
      <c r="I46" s="119">
        <v>1093063.4200000004</v>
      </c>
      <c r="J46" s="119">
        <v>1135779.1000000001</v>
      </c>
      <c r="K46" s="119">
        <v>1009584.06</v>
      </c>
      <c r="L46" s="119">
        <v>1071635.0800000003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8339450.6300000008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8339450.6300000008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448156.44</v>
      </c>
      <c r="J47" s="119">
        <v>501105.53999999992</v>
      </c>
      <c r="K47" s="119">
        <v>489253.12999999983</v>
      </c>
      <c r="L47" s="119">
        <v>511076.20999999996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3672867.5199999996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3672867.5199999996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434512.07999999973</v>
      </c>
      <c r="J48" s="119">
        <v>483060.63</v>
      </c>
      <c r="K48" s="119">
        <v>515626.74</v>
      </c>
      <c r="L48" s="119">
        <v>445418.92000000027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3650286.4100000006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3650286.4100000006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107580.77999999998</v>
      </c>
      <c r="J49" s="119">
        <v>147739.37999999998</v>
      </c>
      <c r="K49" s="119">
        <v>144782.18999999997</v>
      </c>
      <c r="L49" s="119">
        <v>120298.78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1029834.8099999999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1029834.8099999999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146483.34000000003</v>
      </c>
      <c r="H50" s="119">
        <v>146945.16</v>
      </c>
      <c r="I50" s="119">
        <v>157580.59000000003</v>
      </c>
      <c r="J50" s="119">
        <v>178665.79000000004</v>
      </c>
      <c r="K50" s="119">
        <v>171129.36999999997</v>
      </c>
      <c r="L50" s="119">
        <v>174641.86000000004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1249931.1400000001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1249931.1400000001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109777.86000000002</v>
      </c>
      <c r="J51" s="119">
        <v>91116.860000000015</v>
      </c>
      <c r="K51" s="119">
        <v>108003.78000000003</v>
      </c>
      <c r="L51" s="119">
        <v>96165.810000000027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742382.26000000013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742382.26000000013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1016696.7999999999</v>
      </c>
      <c r="J52" s="119">
        <v>1353083.5600000003</v>
      </c>
      <c r="K52" s="119">
        <v>1000924.8200000003</v>
      </c>
      <c r="L52" s="119">
        <v>1057603.52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8099133.4800000004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8099133.4800000004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36070.06</v>
      </c>
      <c r="J53" s="119">
        <v>39997.699999999997</v>
      </c>
      <c r="K53" s="119">
        <v>41556.319999999992</v>
      </c>
      <c r="L53" s="119">
        <v>30491.940000000002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335249.40000000002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335249.40000000002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52733.39</v>
      </c>
      <c r="J54" s="119">
        <v>60630.899999999994</v>
      </c>
      <c r="K54" s="119">
        <v>67759.16</v>
      </c>
      <c r="L54" s="119">
        <v>50905.099999999984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435873.08000000007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435873.08000000007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91333.97</v>
      </c>
      <c r="J55" s="119">
        <v>78712.850000000006</v>
      </c>
      <c r="K55" s="119">
        <v>77570.420000000013</v>
      </c>
      <c r="L55" s="119">
        <v>59302.610000000008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545643.19000000006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545643.19000000006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103238.12</v>
      </c>
      <c r="J56" s="119">
        <v>89545.859999999986</v>
      </c>
      <c r="K56" s="119">
        <v>111797.47</v>
      </c>
      <c r="L56" s="119">
        <v>86496.93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724433.65999999992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724433.65999999992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132089.41999999998</v>
      </c>
      <c r="J57" s="119">
        <v>210256.30999999997</v>
      </c>
      <c r="K57" s="119">
        <v>135333.07</v>
      </c>
      <c r="L57" s="119">
        <v>141527.66999999998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1018723.5499999998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1018723.5499999998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34983.619999999988</v>
      </c>
      <c r="J58" s="119">
        <v>33746.92</v>
      </c>
      <c r="K58" s="119">
        <v>34667.289999999994</v>
      </c>
      <c r="L58" s="119">
        <v>34658.620000000003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270469.51999999996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270469.51999999996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31425.610000000008</v>
      </c>
      <c r="J59" s="119">
        <v>60955.939999999995</v>
      </c>
      <c r="K59" s="119">
        <v>74001.97</v>
      </c>
      <c r="L59" s="119">
        <v>27392.14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317034.86000000004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317034.86000000004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21473.040000000001</v>
      </c>
      <c r="J60" s="119">
        <v>17646.280000000002</v>
      </c>
      <c r="K60" s="119">
        <v>30866.660000000003</v>
      </c>
      <c r="L60" s="119">
        <v>39034.380000000005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212399.62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212399.62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15024.820000000002</v>
      </c>
      <c r="J61" s="119">
        <v>16103.839999999998</v>
      </c>
      <c r="K61" s="119">
        <v>29197.960000000003</v>
      </c>
      <c r="L61" s="119">
        <v>28170.429999999997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174486.94999999998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174486.94999999998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107790.29999999999</v>
      </c>
      <c r="K63" s="119">
        <v>183777.85</v>
      </c>
      <c r="L63" s="119">
        <v>802992.69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1438011.6400000001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1438011.6400000001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152580.29999999999</v>
      </c>
      <c r="J64" s="119">
        <v>145627.24</v>
      </c>
      <c r="K64" s="119">
        <v>122021.53</v>
      </c>
      <c r="L64" s="119">
        <v>131887.59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963868.42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963868.42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21673.33</v>
      </c>
      <c r="J66" s="119">
        <v>24584.58</v>
      </c>
      <c r="K66" s="119">
        <v>25204.18</v>
      </c>
      <c r="L66" s="119">
        <v>14434.629999999997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171634.7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171634.7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66350.48</v>
      </c>
      <c r="J67" s="119">
        <v>61030.89</v>
      </c>
      <c r="K67" s="119">
        <v>71335.429999999993</v>
      </c>
      <c r="L67" s="119">
        <v>57897.650000000009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501416.50999999995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501416.50999999995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406861.2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670620.5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670620.5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298571.95999999985</v>
      </c>
      <c r="J69" s="119">
        <v>431791.73000000004</v>
      </c>
      <c r="K69" s="119">
        <v>316585.78999999998</v>
      </c>
      <c r="L69" s="119">
        <v>493080.73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2823408.75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2823408.75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31649.89</v>
      </c>
      <c r="J70" s="119">
        <v>33483.259999999995</v>
      </c>
      <c r="K70" s="119">
        <v>33538.870000000003</v>
      </c>
      <c r="L70" s="119">
        <v>42046.049999999996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269804.26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269804.26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847882.5399999998</v>
      </c>
      <c r="J71" s="119">
        <v>907477.27999999991</v>
      </c>
      <c r="K71" s="119">
        <v>906112.9299999997</v>
      </c>
      <c r="L71" s="119">
        <v>778643.7699999999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6360238.2199999997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6360238.2199999997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29009.820000000003</v>
      </c>
      <c r="J72" s="119">
        <v>38528.720000000001</v>
      </c>
      <c r="K72" s="119">
        <v>40975.590000000004</v>
      </c>
      <c r="L72" s="119">
        <v>40030.490000000005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283902.31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283902.31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1335362.32</v>
      </c>
      <c r="J73" s="119">
        <v>1443067.88</v>
      </c>
      <c r="K73" s="119">
        <v>1861635.6100000003</v>
      </c>
      <c r="L73" s="119">
        <v>1157920.8199999998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9432941.2100000009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9432941.2100000009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7198060.3899999941</v>
      </c>
      <c r="J78" s="119">
        <v>7234202.3699999973</v>
      </c>
      <c r="K78" s="119">
        <v>6838868.3700000038</v>
      </c>
      <c r="L78" s="119">
        <v>7096156.4899999918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53494189.149999969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53494189.149999969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80059.63</v>
      </c>
      <c r="K83" s="119">
        <v>232187.22</v>
      </c>
      <c r="L83" s="119">
        <v>621103.61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933350.46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933350.46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481307.92999999993</v>
      </c>
      <c r="J84" s="119">
        <v>614873.87000000011</v>
      </c>
      <c r="K84" s="119">
        <v>1934603.4900000002</v>
      </c>
      <c r="L84" s="119">
        <v>654987.80000000005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7118278.29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7118278.29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83765.56</v>
      </c>
      <c r="J85" s="119">
        <v>64916.479999999996</v>
      </c>
      <c r="K85" s="119">
        <v>170818.6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440864.08999999997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440864.08999999997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432730.78999999986</v>
      </c>
      <c r="J86" s="119">
        <v>690626.64000000013</v>
      </c>
      <c r="K86" s="119">
        <v>585709.92999999982</v>
      </c>
      <c r="L86" s="119">
        <v>584323.1399999999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4417409.95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4417409.95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326119.46000000002</v>
      </c>
      <c r="J87" s="119">
        <v>205030.38999999998</v>
      </c>
      <c r="K87" s="119">
        <v>118352.47</v>
      </c>
      <c r="L87" s="119">
        <v>188031.18999999994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1498284.17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1498284.17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168453.51</v>
      </c>
      <c r="J88" s="119">
        <v>131995.10999999999</v>
      </c>
      <c r="K88" s="119">
        <v>173125.34</v>
      </c>
      <c r="L88" s="119">
        <v>169677.9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1187809.29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1187809.29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2402585.2399999993</v>
      </c>
      <c r="J89" s="119">
        <v>3379687.9499999997</v>
      </c>
      <c r="K89" s="119">
        <v>2362874.1599999997</v>
      </c>
      <c r="L89" s="119">
        <v>2852616.2299999995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20674620.540000003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20674620.540000003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64691.929999999993</v>
      </c>
      <c r="J90" s="119">
        <v>76303.06</v>
      </c>
      <c r="K90" s="119">
        <v>109722.09999999999</v>
      </c>
      <c r="L90" s="119">
        <v>69943.349999999991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558408.54999999993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558408.54999999993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47256.189999999995</v>
      </c>
      <c r="J91" s="119">
        <v>86735.13</v>
      </c>
      <c r="K91" s="119">
        <v>12878.029999999999</v>
      </c>
      <c r="L91" s="119">
        <v>29783.35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275688.02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275688.02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9684.83</v>
      </c>
      <c r="J92" s="119">
        <v>413241.62</v>
      </c>
      <c r="K92" s="119">
        <v>489474.02</v>
      </c>
      <c r="L92" s="119">
        <v>370313.67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2719443.73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2719443.73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171747.20999999996</v>
      </c>
      <c r="J94" s="119">
        <v>193602.74</v>
      </c>
      <c r="K94" s="119">
        <v>293613.62</v>
      </c>
      <c r="L94" s="119">
        <v>187607.43000000002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1414463.2899999998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1414463.2899999998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53343.48</v>
      </c>
      <c r="J95" s="119">
        <v>27713.37</v>
      </c>
      <c r="K95" s="119">
        <v>35983.369999999995</v>
      </c>
      <c r="L95" s="119">
        <v>22216.120000000003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299282.87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299282.87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136092.9</v>
      </c>
      <c r="J96" s="119">
        <v>223182.02999999997</v>
      </c>
      <c r="K96" s="119">
        <v>159961.52000000002</v>
      </c>
      <c r="L96" s="119">
        <v>151676.00999999998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1078681.21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1078681.21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3966790.2800000003</v>
      </c>
      <c r="H97" s="119">
        <v>930438.21999999974</v>
      </c>
      <c r="I97" s="119">
        <v>782271.84999999986</v>
      </c>
      <c r="J97" s="119">
        <v>928316.40000000014</v>
      </c>
      <c r="K97" s="119">
        <v>764307.54000000027</v>
      </c>
      <c r="L97" s="119">
        <v>849928.80999999994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10354076.57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10354076.57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284682.38</v>
      </c>
      <c r="J98" s="119">
        <v>3842322.4199999995</v>
      </c>
      <c r="K98" s="119">
        <v>197053.44000000003</v>
      </c>
      <c r="L98" s="119">
        <v>274172.59000000003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7892275.3599999994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7892275.3599999994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1068089.2</v>
      </c>
      <c r="J99" s="119">
        <v>447785.86</v>
      </c>
      <c r="K99" s="119">
        <v>4451250.0999999996</v>
      </c>
      <c r="L99" s="119">
        <v>1108926.3500000001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12166615.539999999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12166615.539999999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34491921.31000001</v>
      </c>
      <c r="F100" s="119">
        <v>10079980.99</v>
      </c>
      <c r="G100" s="119">
        <v>11793155.799999999</v>
      </c>
      <c r="H100" s="119">
        <v>34715294.519999996</v>
      </c>
      <c r="I100" s="119">
        <v>107027982.16000001</v>
      </c>
      <c r="J100" s="119">
        <v>19892035.239999998</v>
      </c>
      <c r="K100" s="119">
        <v>43030215.07</v>
      </c>
      <c r="L100" s="119">
        <v>10749464.75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271780049.84000003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271780049.84000003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93130.25999999998</v>
      </c>
      <c r="J101" s="119">
        <v>63611.349999999991</v>
      </c>
      <c r="K101" s="119">
        <v>86391.290000000008</v>
      </c>
      <c r="L101" s="119">
        <v>65089.920000000013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529361.56000000006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529361.56000000006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198946.71000000002</v>
      </c>
      <c r="J102" s="119">
        <v>267324.05</v>
      </c>
      <c r="K102" s="119">
        <v>171289.26999999996</v>
      </c>
      <c r="L102" s="119">
        <v>262484.57999999996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1589910.96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1589910.96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27269.979999999996</v>
      </c>
      <c r="J103" s="119">
        <v>26904.920000000002</v>
      </c>
      <c r="K103" s="119">
        <v>27215.790000000008</v>
      </c>
      <c r="L103" s="119">
        <v>25341.560000000005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211680.17000000004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211680.17000000004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33078.53</v>
      </c>
      <c r="J104" s="119">
        <v>34271.890000000007</v>
      </c>
      <c r="K104" s="119">
        <v>34185.26999999999</v>
      </c>
      <c r="L104" s="119">
        <v>32544.929999999993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265959.12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265959.12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1435.5</v>
      </c>
      <c r="J105" s="119">
        <v>176.5</v>
      </c>
      <c r="K105" s="119">
        <v>1638.4099999999999</v>
      </c>
      <c r="L105" s="119">
        <v>581.34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6533.57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6533.57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85123</v>
      </c>
      <c r="J108" s="119">
        <v>126810.1</v>
      </c>
      <c r="K108" s="119">
        <v>77377.25</v>
      </c>
      <c r="L108" s="119">
        <v>117427.38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722433.16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722433.16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14590.140000000001</v>
      </c>
      <c r="J115" s="119">
        <v>49690.93</v>
      </c>
      <c r="K115" s="119">
        <v>9692103.7900000028</v>
      </c>
      <c r="L115" s="119">
        <v>67772.320000000007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9878692.2100000028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9878692.2100000028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63934.38</v>
      </c>
      <c r="J116" s="119">
        <v>80686.709999999992</v>
      </c>
      <c r="K116" s="119">
        <v>71656.349999999977</v>
      </c>
      <c r="L116" s="119">
        <v>78138.63999999997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534397.12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534397.12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138620.64000000001</v>
      </c>
      <c r="J117" s="119">
        <v>146606.39000000001</v>
      </c>
      <c r="K117" s="119">
        <v>146189.27999999997</v>
      </c>
      <c r="L117" s="119">
        <v>142357.28999999995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1097623.49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1097623.49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6518.3200000000006</v>
      </c>
      <c r="J118" s="119">
        <v>6916.24</v>
      </c>
      <c r="K118" s="119">
        <v>18993.530000000002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44540.97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44540.97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31892.030000000006</v>
      </c>
      <c r="J119" s="119">
        <v>30248.880000000001</v>
      </c>
      <c r="K119" s="119">
        <v>38847.79</v>
      </c>
      <c r="L119" s="119">
        <v>24666.809999999998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255009.86000000002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255009.86000000002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1116593.5900000001</v>
      </c>
      <c r="J120" s="119">
        <v>1447039.19</v>
      </c>
      <c r="K120" s="119">
        <v>982185.41</v>
      </c>
      <c r="L120" s="119">
        <v>998139.95000000007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7819810.9800000014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7819810.9800000014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61442.950000000004</v>
      </c>
      <c r="J122" s="119">
        <v>69341.549999999988</v>
      </c>
      <c r="K122" s="119">
        <v>77068.47</v>
      </c>
      <c r="L122" s="119">
        <v>66467.41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501092.92999999993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501092.92999999993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286155.71000000002</v>
      </c>
      <c r="J123" s="119">
        <v>265931.63</v>
      </c>
      <c r="K123" s="119">
        <v>290646.25999999995</v>
      </c>
      <c r="L123" s="119">
        <v>264458.16999999987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2157123.1399999997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2157123.1399999997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246896.99</v>
      </c>
      <c r="J124" s="119">
        <v>249161.87000000011</v>
      </c>
      <c r="K124" s="119">
        <v>291006.87000000011</v>
      </c>
      <c r="L124" s="119">
        <v>235866.39000000007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1947721.6800000002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1947721.6800000002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215398.50999999995</v>
      </c>
      <c r="J125" s="119">
        <v>227971.82999999996</v>
      </c>
      <c r="K125" s="119">
        <v>226299.85000000003</v>
      </c>
      <c r="L125" s="119">
        <v>268586.31000000006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1690488.44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1690488.44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452585.85999999987</v>
      </c>
      <c r="J126" s="119">
        <v>487945.40999999986</v>
      </c>
      <c r="K126" s="119">
        <v>487196.25999999995</v>
      </c>
      <c r="L126" s="119">
        <v>506685.39000000007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3657512.3499999996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3657512.3499999996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35423.78</v>
      </c>
      <c r="J127" s="119">
        <v>33767.589999999997</v>
      </c>
      <c r="K127" s="119">
        <v>32409.35</v>
      </c>
      <c r="L127" s="119">
        <v>33742.969999999994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256377.60000000001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256377.60000000001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165335.67000000001</v>
      </c>
      <c r="J128" s="119">
        <v>116712.60999999999</v>
      </c>
      <c r="K128" s="119">
        <v>210224.31</v>
      </c>
      <c r="L128" s="119">
        <v>532940.48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1418036.41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1418036.41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461633.90999999992</v>
      </c>
      <c r="J129" s="119">
        <v>523066.87</v>
      </c>
      <c r="K129" s="119">
        <v>467727.76000000018</v>
      </c>
      <c r="L129" s="119">
        <v>467168.19999999984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3595649.74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3595649.74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296582.83</v>
      </c>
      <c r="J130" s="119">
        <v>1148153.6399999999</v>
      </c>
      <c r="K130" s="119">
        <v>269793.83000000007</v>
      </c>
      <c r="L130" s="119">
        <v>279095.14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2848506.8800000004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2848506.8800000004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181531.13</v>
      </c>
      <c r="J131" s="119">
        <v>412667.82999999996</v>
      </c>
      <c r="K131" s="119">
        <v>357248.73999999987</v>
      </c>
      <c r="L131" s="119">
        <v>299529.5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2095769.4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2095769.4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70999.42</v>
      </c>
      <c r="J132" s="119">
        <v>62724.58</v>
      </c>
      <c r="K132" s="119">
        <v>48279.969999999994</v>
      </c>
      <c r="L132" s="119">
        <v>23670.31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329265.91999999998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329265.91999999998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23791.269999999997</v>
      </c>
      <c r="J133" s="119">
        <v>37624.400000000001</v>
      </c>
      <c r="K133" s="119">
        <v>27256.949999999997</v>
      </c>
      <c r="L133" s="119">
        <v>25863.15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213538.31999999998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213538.31999999998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37574.359999999986</v>
      </c>
      <c r="J134" s="119">
        <v>37420.749999999993</v>
      </c>
      <c r="K134" s="119">
        <v>36774.490000000005</v>
      </c>
      <c r="L134" s="119">
        <v>36386.589999999989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275874.74999999994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275874.74999999994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51351.38</v>
      </c>
      <c r="J135" s="119">
        <v>58405.7</v>
      </c>
      <c r="K135" s="119">
        <v>59878.27</v>
      </c>
      <c r="L135" s="119">
        <v>49371.53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401706.81000000006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401706.81000000006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561839.86</v>
      </c>
      <c r="J136" s="119">
        <v>96250</v>
      </c>
      <c r="K136" s="119">
        <v>199560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2036024.06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2036024.06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43746.27</v>
      </c>
      <c r="J137" s="119">
        <v>51400.22</v>
      </c>
      <c r="K137" s="119">
        <v>44768.930000000008</v>
      </c>
      <c r="L137" s="119">
        <v>42340.500000000007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303945.94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303945.94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622965.94999999995</v>
      </c>
      <c r="J138" s="119">
        <v>146489</v>
      </c>
      <c r="K138" s="119">
        <v>193061.30000000002</v>
      </c>
      <c r="L138" s="119">
        <v>146888.81999999998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1174454.8800000001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1174454.8800000001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198317.6</v>
      </c>
      <c r="J139" s="119">
        <v>878.58</v>
      </c>
      <c r="K139" s="119">
        <v>478.37</v>
      </c>
      <c r="L139" s="119">
        <v>259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252202.78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252202.78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5697.77</v>
      </c>
      <c r="J140" s="119">
        <v>6975.6</v>
      </c>
      <c r="K140" s="119">
        <v>129255</v>
      </c>
      <c r="L140" s="119">
        <v>189682.79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711265.91999999993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711265.91999999993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204047.44999999998</v>
      </c>
      <c r="J141" s="119">
        <v>199141.33</v>
      </c>
      <c r="K141" s="119">
        <v>286756.83999999997</v>
      </c>
      <c r="L141" s="119">
        <v>287674.06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1778476.6099999999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1778476.6099999999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8867.06</v>
      </c>
      <c r="J142" s="119">
        <v>383485.36</v>
      </c>
      <c r="K142" s="119">
        <v>914842.38</v>
      </c>
      <c r="L142" s="119">
        <v>1471914.9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2900841.9899999998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2900841.9899999998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85439.1</v>
      </c>
      <c r="J143" s="119">
        <v>32928.490000000005</v>
      </c>
      <c r="K143" s="119">
        <v>44431.53</v>
      </c>
      <c r="L143" s="119">
        <v>36866.25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323876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323876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2009879.57</v>
      </c>
      <c r="J144" s="119">
        <v>2155681.84</v>
      </c>
      <c r="K144" s="119">
        <v>1504338.16</v>
      </c>
      <c r="L144" s="119">
        <v>1139480.75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14835509.510000002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14835509.510000002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5380.5</v>
      </c>
      <c r="J145" s="119">
        <v>5875.79</v>
      </c>
      <c r="K145" s="119">
        <v>7282.35</v>
      </c>
      <c r="L145" s="119">
        <v>367592.4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660035.12999999989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660035.12999999989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422381.66999999981</v>
      </c>
      <c r="J146" s="119">
        <v>408756.14</v>
      </c>
      <c r="K146" s="119">
        <v>390437.17000000004</v>
      </c>
      <c r="L146" s="119">
        <v>431353.28000000014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3123807.5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3123807.5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23216.15</v>
      </c>
      <c r="J147" s="119">
        <v>0</v>
      </c>
      <c r="K147" s="119">
        <v>1926</v>
      </c>
      <c r="L147" s="119">
        <v>4592.49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80720.320000000007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80720.320000000007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19121.02</v>
      </c>
      <c r="J148" s="119">
        <v>18590.14</v>
      </c>
      <c r="K148" s="119">
        <v>18427.350000000002</v>
      </c>
      <c r="L148" s="119">
        <v>12966.109999999999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137302.66999999998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137302.66999999998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16237.59</v>
      </c>
      <c r="J149" s="119">
        <v>25762.910000000003</v>
      </c>
      <c r="K149" s="119">
        <v>33462.070000000007</v>
      </c>
      <c r="L149" s="119">
        <v>18573.649999999998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160478.97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160478.97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2036486.22</v>
      </c>
      <c r="J150" s="119">
        <v>2014179.75</v>
      </c>
      <c r="K150" s="119">
        <v>1984375.61</v>
      </c>
      <c r="L150" s="119">
        <v>1989960.85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14401429.85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14401429.85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28167.200000000004</v>
      </c>
      <c r="J152" s="119">
        <v>31423.51</v>
      </c>
      <c r="K152" s="119">
        <v>43447.72</v>
      </c>
      <c r="L152" s="119">
        <v>43932.650000000009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254210.44000000006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254210.44000000006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162</v>
      </c>
      <c r="J153" s="119">
        <v>221</v>
      </c>
      <c r="K153" s="119">
        <v>4675.5</v>
      </c>
      <c r="L153" s="119">
        <v>3786.3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46935.25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46935.25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66985.170000000013</v>
      </c>
      <c r="J154" s="119">
        <v>66396.680000000008</v>
      </c>
      <c r="K154" s="119">
        <v>100352.34</v>
      </c>
      <c r="L154" s="119">
        <v>31632.720000000001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518356.37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518356.37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54240.95</v>
      </c>
      <c r="J156" s="119">
        <v>46941.26</v>
      </c>
      <c r="K156" s="119">
        <v>65842.650000000009</v>
      </c>
      <c r="L156" s="119">
        <v>47293.44000000001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417988.90000000008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417988.90000000008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933.5</v>
      </c>
      <c r="K157" s="119">
        <v>408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1341.5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1341.5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19325.669999999998</v>
      </c>
      <c r="J158" s="119">
        <v>26096.079999999994</v>
      </c>
      <c r="K158" s="119">
        <v>17601.079999999994</v>
      </c>
      <c r="L158" s="119">
        <v>18527.669999999998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128268.51999999997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128268.51999999997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91459.98000000001</v>
      </c>
      <c r="J159" s="119">
        <v>8709.25</v>
      </c>
      <c r="K159" s="119">
        <v>9239.7000000000025</v>
      </c>
      <c r="L159" s="119">
        <v>16441.16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181653.39000000004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181653.39000000004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477668.94999999995</v>
      </c>
      <c r="J160" s="119">
        <v>549483.54999999993</v>
      </c>
      <c r="K160" s="119">
        <v>1172455.8699999999</v>
      </c>
      <c r="L160" s="119">
        <v>460849.78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3916115.8100000005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3916115.8100000005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10000000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10000000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10000000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14942.36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51911.82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51911.82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63152.909999999989</v>
      </c>
      <c r="J164" s="119">
        <v>78597.149999999994</v>
      </c>
      <c r="K164" s="119">
        <v>57790.630000000005</v>
      </c>
      <c r="L164" s="119">
        <v>78733.05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523603.18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523603.18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201676.31999999998</v>
      </c>
      <c r="J165" s="119">
        <v>46766.05</v>
      </c>
      <c r="K165" s="119">
        <v>198389.51</v>
      </c>
      <c r="L165" s="119">
        <v>56837.2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1022302.39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1022302.39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60227.670000000006</v>
      </c>
      <c r="J166" s="119">
        <v>56323.73</v>
      </c>
      <c r="K166" s="119">
        <v>63151.040000000001</v>
      </c>
      <c r="L166" s="119">
        <v>69290.84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445606.04999999993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445606.04999999993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11188.120000000003</v>
      </c>
      <c r="J167" s="119">
        <v>10404.010000000002</v>
      </c>
      <c r="K167" s="119">
        <v>9130.19</v>
      </c>
      <c r="L167" s="119">
        <v>13825.940000000002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85850.540000000008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85850.540000000008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20904.559999999998</v>
      </c>
      <c r="J168" s="119">
        <v>21984.11</v>
      </c>
      <c r="K168" s="119">
        <v>20846.019999999997</v>
      </c>
      <c r="L168" s="119">
        <v>19416.240000000002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144156.50999999998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144156.50999999998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40732.239999999998</v>
      </c>
      <c r="J169" s="119">
        <v>7720.96</v>
      </c>
      <c r="K169" s="119">
        <v>0</v>
      </c>
      <c r="L169" s="119">
        <v>67195.39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285095.02999999997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285095.02999999997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7461.11</v>
      </c>
      <c r="J170" s="119">
        <v>77.5</v>
      </c>
      <c r="K170" s="119">
        <v>2213.3000000000002</v>
      </c>
      <c r="L170" s="119">
        <v>246.98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28161.73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28161.73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145517.63</v>
      </c>
      <c r="J173" s="119">
        <v>143962.12</v>
      </c>
      <c r="K173" s="119">
        <v>160231.85</v>
      </c>
      <c r="L173" s="119">
        <v>153977.98000000004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1054540.8399999999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1054540.8399999999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14352.189999999999</v>
      </c>
      <c r="J174" s="119">
        <v>10380.810000000001</v>
      </c>
      <c r="K174" s="119">
        <v>20629.03</v>
      </c>
      <c r="L174" s="119">
        <v>19667.88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140088.29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140088.29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2788302.26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2788302.26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2788302.26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17783.18</v>
      </c>
      <c r="J176" s="119">
        <v>9932.4499999999989</v>
      </c>
      <c r="K176" s="119">
        <v>19039.41</v>
      </c>
      <c r="L176" s="119">
        <v>9281.8299999999981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146428.43999999997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146428.43999999997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1715.38</v>
      </c>
      <c r="J177" s="119">
        <v>677.08</v>
      </c>
      <c r="K177" s="119">
        <v>823.6</v>
      </c>
      <c r="L177" s="119">
        <v>7398.29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67735.349999999991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67735.349999999991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96419.37</v>
      </c>
      <c r="J178" s="119">
        <v>65574.23000000001</v>
      </c>
      <c r="K178" s="119">
        <v>68579.740000000005</v>
      </c>
      <c r="L178" s="119">
        <v>59263.930000000015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616268.14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616268.14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1170868</v>
      </c>
      <c r="J179" s="119">
        <v>1237874.9900000002</v>
      </c>
      <c r="K179" s="119">
        <v>2781749.5599999996</v>
      </c>
      <c r="L179" s="119">
        <v>1249953.69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9643372.2299999986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9643372.2299999986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201667.27000000005</v>
      </c>
      <c r="J180" s="119">
        <v>234292.81</v>
      </c>
      <c r="K180" s="119">
        <v>572004.61</v>
      </c>
      <c r="L180" s="119">
        <v>200071.65000000002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1892046.2799999998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1892046.2799999998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854160.56</v>
      </c>
      <c r="J181" s="119">
        <v>671020.38</v>
      </c>
      <c r="K181" s="119">
        <v>534146.15</v>
      </c>
      <c r="L181" s="119">
        <v>294624.46000000002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2591303.4499999997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2591303.4499999997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2328826.39</v>
      </c>
      <c r="J182" s="119">
        <v>838818.2</v>
      </c>
      <c r="K182" s="119">
        <v>1597036.07</v>
      </c>
      <c r="L182" s="119">
        <v>961339.21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8328910.5099999998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8328910.5099999998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28936.17</v>
      </c>
      <c r="J185" s="119">
        <v>75405.290000000008</v>
      </c>
      <c r="K185" s="119">
        <v>24213.599999999999</v>
      </c>
      <c r="L185" s="119">
        <v>86957.459999999992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283683.87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283683.87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20035.310000000001</v>
      </c>
      <c r="J186" s="119">
        <v>26196.329999999998</v>
      </c>
      <c r="K186" s="119">
        <v>12132.550000000005</v>
      </c>
      <c r="L186" s="119">
        <v>13805.500000000004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146288.82999999999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146288.82999999999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415676.54999999993</v>
      </c>
      <c r="J187" s="119">
        <v>508382.79000000004</v>
      </c>
      <c r="K187" s="119">
        <v>484988.77999999997</v>
      </c>
      <c r="L187" s="119">
        <v>555366.62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3480305.69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3480305.69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15405.57</v>
      </c>
      <c r="J188" s="119">
        <v>18386.249999999996</v>
      </c>
      <c r="K188" s="119">
        <v>559642.00999999989</v>
      </c>
      <c r="L188" s="119">
        <v>16967.28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723325.78999999992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723325.78999999992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12383.33</v>
      </c>
      <c r="J189" s="119">
        <v>12987.619999999999</v>
      </c>
      <c r="K189" s="119">
        <v>25645.480000000003</v>
      </c>
      <c r="L189" s="119">
        <v>18934.71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118177.79000000001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118177.79000000001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90046.01999999999</v>
      </c>
      <c r="J190" s="119">
        <v>103653.22</v>
      </c>
      <c r="K190" s="119">
        <v>90448</v>
      </c>
      <c r="L190" s="119">
        <v>73873.37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718087.99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718087.99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40232.400000000001</v>
      </c>
      <c r="J191" s="119">
        <v>63641.53</v>
      </c>
      <c r="K191" s="119">
        <v>79946.23</v>
      </c>
      <c r="L191" s="119">
        <v>43438.61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362342.29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362342.29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9080.16</v>
      </c>
      <c r="J192" s="119">
        <v>8292.18</v>
      </c>
      <c r="K192" s="119">
        <v>6627.98</v>
      </c>
      <c r="L192" s="119">
        <v>16615.68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72581.739999999991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72581.739999999991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73886.83</v>
      </c>
      <c r="J193" s="119">
        <v>68596.340000000011</v>
      </c>
      <c r="K193" s="119">
        <v>60846.020000000004</v>
      </c>
      <c r="L193" s="119">
        <v>104124.03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555224.28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555224.28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10277.89</v>
      </c>
      <c r="J194" s="119">
        <v>8729.3900000000031</v>
      </c>
      <c r="K194" s="119">
        <v>9558.86</v>
      </c>
      <c r="L194" s="119">
        <v>56733.83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122829.86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122829.86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26406.84</v>
      </c>
      <c r="J195" s="119">
        <v>30198.049999999996</v>
      </c>
      <c r="K195" s="119">
        <v>36390.04</v>
      </c>
      <c r="L195" s="119">
        <v>25634.149999999998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216710.87999999998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216710.87999999998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97976.94</v>
      </c>
      <c r="J196" s="119">
        <v>114362.56999999998</v>
      </c>
      <c r="K196" s="119">
        <v>83094.570000000007</v>
      </c>
      <c r="L196" s="119">
        <v>141265.87000000002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768564.79999999993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768564.79999999993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1005366.57</v>
      </c>
      <c r="J197" s="119">
        <v>1014378.37</v>
      </c>
      <c r="K197" s="119">
        <v>970024.66</v>
      </c>
      <c r="L197" s="119">
        <v>158429.56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6507884.0800000001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6507884.0800000001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1122047.6000000003</v>
      </c>
      <c r="J198" s="119">
        <v>1359031.22</v>
      </c>
      <c r="K198" s="119">
        <v>2488979.58</v>
      </c>
      <c r="L198" s="119">
        <v>1497104.96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12475390.830000002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12475390.830000002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4657.3</v>
      </c>
      <c r="J199" s="119">
        <v>9046.9399999999987</v>
      </c>
      <c r="K199" s="119">
        <v>4492.7100000000009</v>
      </c>
      <c r="L199" s="119">
        <v>4275.96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31383.589999999997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31383.589999999997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203752.8</v>
      </c>
      <c r="J201" s="119">
        <v>266714.71000000002</v>
      </c>
      <c r="K201" s="119">
        <v>360935.52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1234557.3599999999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1234557.3599999999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2175926.2900000005</v>
      </c>
      <c r="J202" s="119">
        <v>3109402.37</v>
      </c>
      <c r="K202" s="119">
        <v>2323494.7999999998</v>
      </c>
      <c r="L202" s="119">
        <v>3462739.26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20397786.210000001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20397786.210000001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503973.89</v>
      </c>
      <c r="J203" s="119">
        <v>62209.320000000007</v>
      </c>
      <c r="K203" s="119">
        <v>2219.2199999999998</v>
      </c>
      <c r="L203" s="119">
        <v>245421.03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3349019.79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3349019.79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215542.12</v>
      </c>
      <c r="J204" s="119">
        <v>92842.69</v>
      </c>
      <c r="K204" s="119">
        <v>443353.97</v>
      </c>
      <c r="L204" s="119">
        <v>86033.8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1299963.8599999999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1299963.8599999999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1427824.7899999998</v>
      </c>
      <c r="J205" s="119">
        <v>2169621.64</v>
      </c>
      <c r="K205" s="119">
        <v>3656392.9899999998</v>
      </c>
      <c r="L205" s="119">
        <v>3516318.2199999997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11834079.68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11834079.68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21466.48</v>
      </c>
      <c r="J206" s="119">
        <v>236775.45</v>
      </c>
      <c r="K206" s="119">
        <v>1258006.3600000001</v>
      </c>
      <c r="L206" s="119">
        <v>519043.07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2238810.1800000002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2238810.1800000002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55514.11</v>
      </c>
      <c r="J207" s="119">
        <v>53766.32</v>
      </c>
      <c r="K207" s="119">
        <v>61035.5</v>
      </c>
      <c r="L207" s="119">
        <v>65169.279999999999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429181.94999999995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429181.94999999995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14166.08</v>
      </c>
      <c r="J208" s="119">
        <v>60186.14</v>
      </c>
      <c r="K208" s="119">
        <v>42765.119999999995</v>
      </c>
      <c r="L208" s="119">
        <v>35367.99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973704.11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973704.11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242347.08000000002</v>
      </c>
      <c r="J209" s="119">
        <v>198945.43</v>
      </c>
      <c r="K209" s="119">
        <v>626985.94000000006</v>
      </c>
      <c r="L209" s="119">
        <v>265261.09999999998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2258409.39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2258409.39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78191.37</v>
      </c>
      <c r="J210" s="119">
        <v>349481.18</v>
      </c>
      <c r="K210" s="119">
        <v>6679.2</v>
      </c>
      <c r="L210" s="119">
        <v>495502.96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1002507.2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1002507.2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32660.329999999998</v>
      </c>
      <c r="J211" s="119">
        <v>30359.360000000001</v>
      </c>
      <c r="K211" s="119">
        <v>39989.839999999997</v>
      </c>
      <c r="L211" s="119">
        <v>18054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1090754.5799999998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1090754.5799999998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167043.07</v>
      </c>
      <c r="J212" s="119">
        <v>108208.21</v>
      </c>
      <c r="K212" s="119">
        <v>266851.00999999995</v>
      </c>
      <c r="L212" s="119">
        <v>163106.14999999997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1217292.7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1217292.7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155387.26</v>
      </c>
      <c r="J213" s="119">
        <v>66116.41</v>
      </c>
      <c r="K213" s="119">
        <v>108656.77000000002</v>
      </c>
      <c r="L213" s="119">
        <v>80944.23000000001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671570.41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671570.41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4859.55</v>
      </c>
      <c r="L215" s="119">
        <v>3109.07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13901.970000000001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13901.970000000001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104352.97</v>
      </c>
      <c r="I216" s="119">
        <v>111462.70999999998</v>
      </c>
      <c r="J216" s="119">
        <v>90064.669999999984</v>
      </c>
      <c r="K216" s="119">
        <v>96129.969999999972</v>
      </c>
      <c r="L216" s="119">
        <v>98653.129999999976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727742.05999999994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727742.05999999994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164895.54999999999</v>
      </c>
      <c r="I217" s="119">
        <v>213074.74</v>
      </c>
      <c r="J217" s="119">
        <v>317017.45</v>
      </c>
      <c r="K217" s="119">
        <v>163351.11000000002</v>
      </c>
      <c r="L217" s="119">
        <v>112289.69999999998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2543154.1400000006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2543154.1400000006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141339.15000000002</v>
      </c>
      <c r="J218" s="119">
        <v>121580.48000000001</v>
      </c>
      <c r="K218" s="119">
        <v>120943.30999999997</v>
      </c>
      <c r="L218" s="119">
        <v>121712.93000000002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958539.12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958539.12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12519.949999999997</v>
      </c>
      <c r="J219" s="119">
        <v>13219.47</v>
      </c>
      <c r="K219" s="119">
        <v>11257.130000000001</v>
      </c>
      <c r="L219" s="119">
        <v>11830.680000000002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90994.83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90994.83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287559.55</v>
      </c>
      <c r="J220" s="119">
        <v>338926.84</v>
      </c>
      <c r="K220" s="119">
        <v>467826.39</v>
      </c>
      <c r="L220" s="119">
        <v>249005.16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2405983.9900000002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2405983.9900000002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119368.51</v>
      </c>
      <c r="J221" s="119">
        <v>252649.14</v>
      </c>
      <c r="K221" s="119">
        <v>2854130.8400000003</v>
      </c>
      <c r="L221" s="119">
        <v>1170560.7799999998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4650533.6899999995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4650533.6899999995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123156.45000000001</v>
      </c>
      <c r="J222" s="119">
        <v>165872.04999999999</v>
      </c>
      <c r="K222" s="119">
        <v>197582.57</v>
      </c>
      <c r="L222" s="119">
        <v>74864.189999999988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939657.45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939657.45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42234.53</v>
      </c>
      <c r="J223" s="119">
        <v>57446.759999999995</v>
      </c>
      <c r="K223" s="119">
        <v>110925.4</v>
      </c>
      <c r="L223" s="119">
        <v>49448.850000000006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436104.41999999993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436104.41999999993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59094.75</v>
      </c>
      <c r="J224" s="119">
        <v>74752.95</v>
      </c>
      <c r="K224" s="119">
        <v>105378.27999999998</v>
      </c>
      <c r="L224" s="119">
        <v>43262.14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463338.15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463338.15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17712.48</v>
      </c>
      <c r="J225" s="119">
        <v>31058.989999999998</v>
      </c>
      <c r="K225" s="119">
        <v>33867.199999999997</v>
      </c>
      <c r="L225" s="119">
        <v>23196.25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200879.95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200879.95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77571.010000000009</v>
      </c>
      <c r="J229" s="119">
        <v>510771.25</v>
      </c>
      <c r="K229" s="119">
        <v>302673.29000000004</v>
      </c>
      <c r="L229" s="119">
        <v>331593.76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1349821.28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1349821.28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2965267.8099999982</v>
      </c>
      <c r="J231" s="119">
        <v>2322902.0699999994</v>
      </c>
      <c r="K231" s="119">
        <v>3658417.9799999991</v>
      </c>
      <c r="L231" s="119">
        <v>3199900.1400000006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23760935.530000001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23760935.530000001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9562661.549999997</v>
      </c>
      <c r="J232" s="119">
        <v>9286786.9399999976</v>
      </c>
      <c r="K232" s="119">
        <v>8672640.5000000037</v>
      </c>
      <c r="L232" s="119">
        <v>9562159.1399999987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73801672.239999995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73801672.239999995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3648443.9200000023</v>
      </c>
      <c r="J233" s="119">
        <v>3305082.2400000007</v>
      </c>
      <c r="K233" s="119">
        <v>3488058.1800000034</v>
      </c>
      <c r="L233" s="119">
        <v>3463194.0000000005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28135229.63000001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28135229.63000001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1233437.74</v>
      </c>
      <c r="J234" s="119">
        <v>1213239.0699999998</v>
      </c>
      <c r="K234" s="119">
        <v>1266128.4100000001</v>
      </c>
      <c r="L234" s="119">
        <v>1194271.3700000001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7991879.0599999996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7991879.0599999996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2784017.13</v>
      </c>
      <c r="J235" s="119">
        <v>3006520.23</v>
      </c>
      <c r="K235" s="119">
        <v>3051001.0700000003</v>
      </c>
      <c r="L235" s="119">
        <v>5865848.0099999998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24122472.910000004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24122472.910000004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553054.08000000007</v>
      </c>
      <c r="J236" s="119">
        <v>442732.20999999996</v>
      </c>
      <c r="K236" s="119">
        <v>279900.62</v>
      </c>
      <c r="L236" s="119">
        <v>152442.70000000001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2577011.2400000002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2577011.2400000002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826938.11</v>
      </c>
      <c r="J237" s="119">
        <v>751346.12999999989</v>
      </c>
      <c r="K237" s="119">
        <v>759437.83000000007</v>
      </c>
      <c r="L237" s="119">
        <v>216764.63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5346311.38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5346311.38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163389.38999999998</v>
      </c>
      <c r="J238" s="119">
        <v>266416.37</v>
      </c>
      <c r="K238" s="119">
        <v>299790.61</v>
      </c>
      <c r="L238" s="119">
        <v>107750.65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1538923.2599999998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1538923.2599999998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158267.14000000001</v>
      </c>
      <c r="J239" s="119">
        <v>320015.08</v>
      </c>
      <c r="K239" s="119">
        <v>2440064.42</v>
      </c>
      <c r="L239" s="119">
        <v>125267.51999999999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5686734.96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5686734.96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53504.680000000008</v>
      </c>
      <c r="J241" s="119">
        <v>48527.250000000007</v>
      </c>
      <c r="K241" s="119">
        <v>51373.110000000008</v>
      </c>
      <c r="L241" s="119">
        <v>40674.36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386849.94999999995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386849.94999999995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70090.679999999993</v>
      </c>
      <c r="J243" s="119">
        <v>9533.380000000001</v>
      </c>
      <c r="K243" s="119">
        <v>15042.14</v>
      </c>
      <c r="L243" s="119">
        <v>3960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135190.41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135190.41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1732440.88</v>
      </c>
      <c r="J244" s="119">
        <v>347499.82000000007</v>
      </c>
      <c r="K244" s="119">
        <v>436259.60000000003</v>
      </c>
      <c r="L244" s="119">
        <v>92915.140000000014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2752171.6100000003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2752171.6100000003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13866.04</v>
      </c>
      <c r="J245" s="119">
        <v>18117.47</v>
      </c>
      <c r="K245" s="119">
        <v>29791.68</v>
      </c>
      <c r="L245" s="119">
        <v>19871.629999999997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158403.69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158403.69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565314.53</v>
      </c>
      <c r="J246" s="119">
        <v>449494.48</v>
      </c>
      <c r="K246" s="119">
        <v>932852.7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2628282.34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2628282.34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599569.12</v>
      </c>
      <c r="J247" s="119">
        <v>551159.69999999995</v>
      </c>
      <c r="K247" s="119">
        <v>541527.65999999992</v>
      </c>
      <c r="L247" s="119">
        <v>291489.36000000004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4531395.5300000012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4531395.5300000012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1885.68</v>
      </c>
      <c r="J248" s="119">
        <v>0</v>
      </c>
      <c r="K248" s="119">
        <v>3924.9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5810.58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5810.58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527.96</v>
      </c>
      <c r="J249" s="119">
        <v>330.66999999999996</v>
      </c>
      <c r="K249" s="119">
        <v>455.36</v>
      </c>
      <c r="L249" s="119">
        <v>270.91999999999996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3166.73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3166.73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54695.43</v>
      </c>
      <c r="J250" s="119">
        <v>239950.42</v>
      </c>
      <c r="K250" s="119">
        <v>458324.07</v>
      </c>
      <c r="L250" s="119">
        <v>341722.44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1421585.01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1421585.01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563452.49</v>
      </c>
      <c r="J251" s="119">
        <v>710616.91999999993</v>
      </c>
      <c r="K251" s="119">
        <v>697056.08000000007</v>
      </c>
      <c r="L251" s="119">
        <v>771296.62000000034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4635599.3500000006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4635599.3500000006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12949.15</v>
      </c>
      <c r="J252" s="119">
        <v>0</v>
      </c>
      <c r="K252" s="119">
        <v>857.93000000000006</v>
      </c>
      <c r="L252" s="119">
        <v>681.94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20050.109999999997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20050.109999999997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15432.449999999999</v>
      </c>
      <c r="J254" s="119">
        <v>239741.52000000002</v>
      </c>
      <c r="K254" s="119">
        <v>1434</v>
      </c>
      <c r="L254" s="119">
        <v>86613.72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364190.26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364190.26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242591.60999999993</v>
      </c>
      <c r="J255" s="119">
        <v>241065.34999999992</v>
      </c>
      <c r="K255" s="119">
        <v>349716.02999999991</v>
      </c>
      <c r="L255" s="119">
        <v>305512.80000000005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2222221.7299999995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2222221.7299999995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123489.26000000002</v>
      </c>
      <c r="J256" s="119">
        <v>140838.18</v>
      </c>
      <c r="K256" s="119">
        <v>140153.18</v>
      </c>
      <c r="L256" s="119">
        <v>134972.31000000003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1085409.3499999999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1085409.3499999999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67592.87</v>
      </c>
      <c r="J257" s="119">
        <v>72968.62999999999</v>
      </c>
      <c r="K257" s="119">
        <v>76486.73</v>
      </c>
      <c r="L257" s="119">
        <v>83788.759999999995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593279.01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593279.01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171108.12</v>
      </c>
      <c r="J258" s="119">
        <v>216176.58000000005</v>
      </c>
      <c r="K258" s="119">
        <v>175044.07999999996</v>
      </c>
      <c r="L258" s="119">
        <v>188960.74999999994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1366686.27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1366686.27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41796.89</v>
      </c>
      <c r="J259" s="119">
        <v>44994.400000000001</v>
      </c>
      <c r="K259" s="119">
        <v>40980.709999999992</v>
      </c>
      <c r="L259" s="119">
        <v>61492.850000000006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366857.79000000004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366857.79000000004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16000</v>
      </c>
      <c r="J260" s="119">
        <v>16000</v>
      </c>
      <c r="K260" s="119">
        <v>25000</v>
      </c>
      <c r="L260" s="119">
        <v>23000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148000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148000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21112.11</v>
      </c>
      <c r="J261" s="119">
        <v>20670.489999999998</v>
      </c>
      <c r="K261" s="119">
        <v>26485.51</v>
      </c>
      <c r="L261" s="119">
        <v>25873.01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174361.83000000002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174361.83000000002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394679.63</v>
      </c>
      <c r="J262" s="119">
        <v>679402.59</v>
      </c>
      <c r="K262" s="119">
        <v>0</v>
      </c>
      <c r="L262" s="119">
        <v>25109.86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1199190.3400000001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1199190.3400000001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7108.0599999999995</v>
      </c>
      <c r="J263" s="119">
        <v>5302.7399999999989</v>
      </c>
      <c r="K263" s="119">
        <v>5561.5299999999988</v>
      </c>
      <c r="L263" s="119">
        <v>6383.7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43636.289999999994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43636.289999999994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77106.529999999984</v>
      </c>
      <c r="J264" s="119">
        <v>75587.709999999992</v>
      </c>
      <c r="K264" s="119">
        <v>144752.69999999998</v>
      </c>
      <c r="L264" s="119">
        <v>108801.09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717572.87999999989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717572.87999999989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18333.330000000002</v>
      </c>
      <c r="J265" s="119">
        <v>18333.330000000002</v>
      </c>
      <c r="K265" s="119">
        <v>27500</v>
      </c>
      <c r="L265" s="119">
        <v>27500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165000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165000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300932.18</v>
      </c>
      <c r="J266" s="119">
        <v>343084.93</v>
      </c>
      <c r="K266" s="119">
        <v>80780.720000000016</v>
      </c>
      <c r="L266" s="119">
        <v>4329.24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764917.32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764917.32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24017964.979999989</v>
      </c>
      <c r="J267" s="119">
        <v>24728602.699999996</v>
      </c>
      <c r="K267" s="119">
        <v>30853004.600000005</v>
      </c>
      <c r="L267" s="119">
        <v>27690431.770000011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192983882.22999999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192983882.22999999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5477215.5299999993</v>
      </c>
      <c r="I268" s="119">
        <v>5674571.29</v>
      </c>
      <c r="J268" s="119">
        <v>5087619.9000000004</v>
      </c>
      <c r="K268" s="119">
        <v>4554567.01</v>
      </c>
      <c r="L268" s="119">
        <v>5089706.21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35230524.390000001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35230524.390000001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515644.18000000005</v>
      </c>
      <c r="J269" s="119">
        <v>557117.28</v>
      </c>
      <c r="K269" s="119">
        <v>310440.86</v>
      </c>
      <c r="L269" s="119">
        <v>330374.70999999996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3587754.9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3587754.9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745158.95</v>
      </c>
      <c r="J270" s="119">
        <v>362304.57</v>
      </c>
      <c r="K270" s="119">
        <v>369615.20999999996</v>
      </c>
      <c r="L270" s="119">
        <v>350964.61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3611886.67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3611886.67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540346.41999999993</v>
      </c>
      <c r="J271" s="119">
        <v>314955.13</v>
      </c>
      <c r="K271" s="119">
        <v>259293.93999999997</v>
      </c>
      <c r="L271" s="119">
        <v>150108.73000000001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2092619.6799999997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2092619.6799999997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474945.62</v>
      </c>
      <c r="K272" s="119">
        <v>232597.21</v>
      </c>
      <c r="L272" s="119">
        <v>208583.9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2137929.67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2137929.67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126911.36999999997</v>
      </c>
      <c r="J273" s="119">
        <v>150271.68999999997</v>
      </c>
      <c r="K273" s="119">
        <v>135436.13999999998</v>
      </c>
      <c r="L273" s="119">
        <v>111929.56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972930.75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972930.75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43436982.680000052</v>
      </c>
      <c r="G274" s="119">
        <v>43546253.730000019</v>
      </c>
      <c r="H274" s="119">
        <v>43640005.300000042</v>
      </c>
      <c r="I274" s="119">
        <v>43423554.060000069</v>
      </c>
      <c r="J274" s="119">
        <v>46909923.619999982</v>
      </c>
      <c r="K274" s="119">
        <v>47073242.120000012</v>
      </c>
      <c r="L274" s="119">
        <v>47269857.899999976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357609919.88000011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357609919.88000011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6109960</v>
      </c>
      <c r="I275" s="119">
        <v>56600</v>
      </c>
      <c r="J275" s="119">
        <v>47250</v>
      </c>
      <c r="K275" s="119">
        <v>86670</v>
      </c>
      <c r="L275" s="119">
        <v>75250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6624510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6624510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292770.2</v>
      </c>
      <c r="J276" s="119">
        <v>733716.78</v>
      </c>
      <c r="K276" s="119">
        <v>319767.25000000006</v>
      </c>
      <c r="L276" s="119">
        <v>274321.69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2636056.77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2636056.77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1156635.0800000026</v>
      </c>
      <c r="J279" s="119">
        <v>1035624.0900000008</v>
      </c>
      <c r="K279" s="119">
        <v>1302449.4700000004</v>
      </c>
      <c r="L279" s="119">
        <v>1056958.3299999991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8892383.8000000045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8892383.8000000045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16871451.379999999</v>
      </c>
      <c r="J280" s="119">
        <v>17586306.599999998</v>
      </c>
      <c r="K280" s="119">
        <v>18875664.549999997</v>
      </c>
      <c r="L280" s="119">
        <v>17978541.399999995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144373136.23999998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144373136.23999998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4424.6899999999996</v>
      </c>
      <c r="J281" s="119">
        <v>5508.65</v>
      </c>
      <c r="K281" s="119">
        <v>4607.8999999999996</v>
      </c>
      <c r="L281" s="119">
        <v>4592.95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34456.03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34456.03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31459.130000000005</v>
      </c>
      <c r="J282" s="119">
        <v>27742.800000000003</v>
      </c>
      <c r="K282" s="119">
        <v>21952.04</v>
      </c>
      <c r="L282" s="119">
        <v>26276.050000000003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195080.90000000002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195080.90000000002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17352.27</v>
      </c>
      <c r="J283" s="119">
        <v>15508.460000000001</v>
      </c>
      <c r="K283" s="119">
        <v>13206.39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321665.23000000004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321665.23000000004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215860.66</v>
      </c>
      <c r="L284" s="119">
        <v>178662.74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401313.68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401313.68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101586.56999999999</v>
      </c>
      <c r="J285" s="119">
        <v>67652.929999999993</v>
      </c>
      <c r="K285" s="119">
        <v>73660.39</v>
      </c>
      <c r="L285" s="119">
        <v>130345.78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717035.04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717035.04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1842233392.7399998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1974414.5999999999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29267.359999999993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803406.45000000007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355711.82000000007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1139313.3299999996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4282440.6100000003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670693.97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965940.66999999993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115499.98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742458.14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4025673.1299999994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3951070.6900000004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2537075.8800000004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17548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51720.639999999999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808046.94000000006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300899.90000000002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266527.92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23051.659999999996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8400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4656666.3199999994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9234220.540000001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2572712.71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660693.53999999992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64410.62000000001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4616552.17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835952.08000000007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11469000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847799.7300000001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855434.87000000034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1984672.03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853073.04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1802393.2300000007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1848725.14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3111631.34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8148727.6399999913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3342735.38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3593146.5500000021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1077763.3900000001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1412478.9299999997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752674.42999999993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8320820.3300000001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311500.7100000002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561536.72000000009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537552.09000000008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1849869.7100000002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1438169.92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428856.52000000008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525662.00000000012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247500.16999999998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177103.33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513217.83999999997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1668941.3599999999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986023.18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1758684.9700000002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611500.27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70984.240000000005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4204294.4800000004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374888.29000000004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7630736.9899999984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316512.37999999995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11326992.899999997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56497096.760000005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169280.72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8675201.0800000001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7061459.8800000008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1591641.7400000002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4867793.9699999988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2342931.9799999995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1537561.8400000003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24631385.640000004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771050.86999999988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830058.04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5648504.5600000015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450650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2255432.4499999997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326864.02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802238.28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11820472.790000003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3076633.36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25215941.84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287429552.77999997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618318.03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2102664.4300000002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325197.8000000001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358454.35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12706.64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1346138.3499999996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10170833.760000002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550919.97000000009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1240168.9399999997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165584.09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299836.12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17789088.93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607486.28000000014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2060929.4799999997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2158957.3899999992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1941886.3400000005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3551298.9600000004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286276.2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1766130.48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3429147.3500000006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1747079.5699999996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1827469.6999999995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539348.55999999994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452015.19999999995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289975.31000000006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499706.95000000013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3109741.1999999997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335565.28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517073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275682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699029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1844041.4199999997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10183272.260000002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1270589.9999999998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11120000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2400001.2800000003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3345862.8100000005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603780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197075.36000000007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214506.95000000004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16500000.000000002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302915.68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178023.07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542677.87999999989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482077.2300000001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1181890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787209.2200000002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103208.95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4698106.5999999996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24533.279999999999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38286.640000000007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628207.63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1398057.8499999999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487168.13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399329.63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138579.40000000002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2422964.5199999996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70842.87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970126.11999999988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807040.14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3174604.5300000003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225975.83000000005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321025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555369.4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15497460.93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2475218.91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6230355.71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10937852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6133.32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778277.10000000009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235564.26000000004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3922215.2000000007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1406292.78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426307.79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660475.21000000008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740096.70000000007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86382.049999999988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919247.88000000012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319462.78999999998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254812.66000000009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856815.8600000001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6496106.6500000013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14605624.360000005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44702.48000000001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755735.16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38714214.560000002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3374100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2300000.64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26066710.530000042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3080159.92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678353.62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1068533.68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1370225.4500000002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10304316.439999999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427354.50000000006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1564708.89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1144933.4400000002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22001.279999999999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713219.18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1074366.29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1088250.76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114904.36000000002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5828310.4400000004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5586231.1200000001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1051141.78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529198.69000000018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479840.99000000005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246005.7900000001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8790487.9999999944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186999.91999999998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22984664.919999998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74282971.62000002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28953847.739999995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9432710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24250109.919999994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3660159.9800000004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5584856.8800000018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1538894.8399999999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3637001.2800000003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459692.45999999996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2407433.2799999998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288332.87999999995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3707302.1399999997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232576.68000000005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1260066.6399999999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6606258.6399999997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27333.919999999991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16000.64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1968299.9600000004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5890985.5999999987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870182.1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792205.18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3002738.8699999992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1274123.3199999998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793203.91999999993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1469865.6400000001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665864.68000000005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148000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190298.42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2663446.0000000005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53078.429999999993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845076.66000000027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165000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1677822.37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179074202.42999998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39574290.119999997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6414283.7299999995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5278352.3600000013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6649252.879999999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374562.6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1360113.5899999999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353212897.29999995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1728000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3131981.9400000009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333333.35999999993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9866447.1600000057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132647048.23999999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47295.070000000007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200585.93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314181.60000000003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668656.08000000007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732006.96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2023-09-28T11:44:02Z</dcterms:modified>
</cp:coreProperties>
</file>