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gordana.stanisic\Desktop\gosjun\"/>
    </mc:Choice>
  </mc:AlternateContent>
  <xr:revisionPtr revIDLastSave="0" documentId="13_ncr:1_{498951CA-7B77-4C73-92E9-2D08FB8AEC89}" xr6:coauthVersionLast="36" xr6:coauthVersionMax="36" xr10:uidLastSave="{00000000-0000-0000-0000-000000000000}"/>
  <workbookProtection workbookAlgorithmName="SHA-512" workbookHashValue="OFqiPiXc4QNGJq5WRTBrAr6kFZe6IqdEBtZ/OvfqlCqdFzWKvdEY8lAukcBzk0yhKnQQ5KiRlJKswNh6d70OXA==" workbookSaltValue="Z+x+uo4wvSvert7zAyOkWw==" workbookSpinCount="100000" lockStructure="1"/>
  <bookViews>
    <workbookView xWindow="0" yWindow="0" windowWidth="23040" windowHeight="907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K7" i="1"/>
  <c r="J7" i="1"/>
  <c r="I7" i="1"/>
  <c r="H7" i="1"/>
  <c r="G7" i="1"/>
  <c r="E7" i="1"/>
  <c r="F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s="1"/>
  <c r="E225" i="3" s="1"/>
  <c r="U248" i="1" l="1"/>
  <c r="F249" i="3" s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<sst xmlns="http://schemas.openxmlformats.org/spreadsheetml/2006/main" count="1567" uniqueCount="540">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</sst>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W31" sqref="W31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Januar</v>
      </c>
      <c r="K10" s="158"/>
      <c r="L10" s="140" t="s">
        <v>6</v>
      </c>
      <c r="M10" s="157" t="str">
        <f>IF(J10="Januar","-",'Analitika 2024'!F4)</f>
        <v>-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2737724.2299999995</v>
      </c>
      <c r="K13" s="136">
        <f>IFERROR($J13/$J$37,0)</f>
        <v>1.6401911612681282E-2</v>
      </c>
      <c r="L13" s="129"/>
      <c r="M13" s="141" t="str">
        <f>IF($J$10="Januar","-",
SUMPRODUCT((D13=VALUE(LEFT('Analitika 2024'!$C$9:$C$252,2)))*('Analitika 2024'!$F$9:$F$252)))</f>
        <v>-</v>
      </c>
      <c r="N13" s="136" t="str">
        <f>IF($J$10="Januar","-",IFERROR($M13/$M$37,0))</f>
        <v>-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3908587.23</v>
      </c>
      <c r="K15" s="136">
        <f>IFERROR($J15/$J$37,0)</f>
        <v>2.341663984064413E-2</v>
      </c>
      <c r="L15" s="129"/>
      <c r="M15" s="141" t="str">
        <f>IF($J$10="Januar","-",
SUMPRODUCT((D15=VALUE(LEFT('Analitika 2024'!$C$9:$C$252,2)))*('Analitika 2024'!$F$9:$F$252)))</f>
        <v>-</v>
      </c>
      <c r="N15" s="136" t="str">
        <f>IF($J$10="Januar","-",IFERROR($M15/$M$37,0))</f>
        <v>-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11081347.36999999</v>
      </c>
      <c r="K17" s="136">
        <f>IFERROR($J17/$J$37,0)</f>
        <v>6.6389184900539827E-2</v>
      </c>
      <c r="L17" s="129"/>
      <c r="M17" s="141" t="str">
        <f>IF($J$10="Januar","-",
SUMPRODUCT((D17=VALUE(LEFT('Analitika 2024'!$C$9:$C$252,2)))*('Analitika 2024'!$F$9:$F$252)))</f>
        <v>-</v>
      </c>
      <c r="N17" s="136" t="str">
        <f>IF($J$10="Januar","-",IFERROR($M17/$M$37,0))</f>
        <v>-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42670032.359999999</v>
      </c>
      <c r="K19" s="136">
        <f>IFERROR($J19/$J$37,0)</f>
        <v>0.25563937068963666</v>
      </c>
      <c r="L19" s="129"/>
      <c r="M19" s="141" t="str">
        <f>IF($J$10="Januar","-",
SUMPRODUCT((D19=VALUE(LEFT('Analitika 2024'!$C$9:$C$252,2)))*('Analitika 2024'!$F$9:$F$252)))</f>
        <v>-</v>
      </c>
      <c r="N19" s="136" t="str">
        <f>IF($J$10="Januar","-",IFERROR($M19/$M$37,0))</f>
        <v>-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2689417.0799999996</v>
      </c>
      <c r="K21" s="136">
        <f>IFERROR($J21/$J$37,0)</f>
        <v>1.6112499846558825E-2</v>
      </c>
      <c r="L21" s="129"/>
      <c r="M21" s="141" t="str">
        <f>IF($J$10="Januar","-",
SUMPRODUCT((D21=VALUE(LEFT('Analitika 2024'!$C$9:$C$252,2)))*('Analitika 2024'!$F$9:$F$252)))</f>
        <v>-</v>
      </c>
      <c r="N21" s="136" t="str">
        <f>IF($J$10="Januar","-",IFERROR($M21/$M$37,0))</f>
        <v>-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758244.03999999992</v>
      </c>
      <c r="K23" s="136">
        <f>IFERROR($J23/$J$37,0)</f>
        <v>4.5426970286639758E-3</v>
      </c>
      <c r="L23" s="129"/>
      <c r="M23" s="141" t="str">
        <f>IF($J$10="Januar","-",
SUMPRODUCT((D23=VALUE(LEFT('Analitika 2024'!$C$9:$C$252,2)))*('Analitika 2024'!$F$9:$F$252)))</f>
        <v>-</v>
      </c>
      <c r="N23" s="136" t="str">
        <f>IF($J$10="Januar","-",IFERROR($M23/$M$37,0))</f>
        <v>-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3009595.1500000004</v>
      </c>
      <c r="K25" s="136">
        <f>IFERROR($J25/$J$37,0)</f>
        <v>1.8030710726570979E-2</v>
      </c>
      <c r="L25" s="129"/>
      <c r="M25" s="141" t="str">
        <f>IF($J$10="Januar","-",
SUMPRODUCT((D25=VALUE(LEFT('Analitika 2024'!$C$9:$C$252,2)))*('Analitika 2024'!$F$9:$F$252)))</f>
        <v>-</v>
      </c>
      <c r="N25" s="136" t="str">
        <f>IF($J$10="Januar","-",IFERROR($M25/$M$37,0))</f>
        <v>-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1081123.2</v>
      </c>
      <c r="K27" s="136">
        <f>IFERROR($J27/$J$37,0)</f>
        <v>6.4770903418636689E-3</v>
      </c>
      <c r="L27" s="129"/>
      <c r="M27" s="141" t="str">
        <f>IF($J$10="Januar","-",
SUMPRODUCT((D27=VALUE(LEFT('Analitika 2024'!$C$9:$C$252,2)))*('Analitika 2024'!$F$9:$F$252)))</f>
        <v>-</v>
      </c>
      <c r="N27" s="136" t="str">
        <f>IF($J$10="Januar","-",IFERROR($M27/$M$37,0))</f>
        <v>-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16445832.200000009</v>
      </c>
      <c r="K29" s="136">
        <f>IFERROR($J29/$J$37,0)</f>
        <v>9.8528216679218975E-2</v>
      </c>
      <c r="L29" s="129"/>
      <c r="M29" s="141" t="str">
        <f>IF($J$10="Januar","-",
SUMPRODUCT((D29=VALUE(LEFT('Analitika 2024'!$C$9:$C$252,2)))*('Analitika 2024'!$F$9:$F$252)))</f>
        <v>-</v>
      </c>
      <c r="N29" s="136" t="str">
        <f>IF($J$10="Januar","-",IFERROR($M29/$M$37,0))</f>
        <v>-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1025242.3999999999</v>
      </c>
      <c r="K31" s="136">
        <f>IFERROR($J31/$J$37,0)</f>
        <v>6.1423042694016073E-3</v>
      </c>
      <c r="L31" s="129"/>
      <c r="M31" s="141" t="str">
        <f>IF($J$10="Januar","-",
SUMPRODUCT((D31=VALUE(LEFT('Analitika 2024'!$C$9:$C$252,2)))*('Analitika 2024'!$F$9:$F$252)))</f>
        <v>-</v>
      </c>
      <c r="N31" s="136" t="str">
        <f>IF($J$10="Januar","-",IFERROR($M31/$M$37,0))</f>
        <v>-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17880540.079999994</v>
      </c>
      <c r="K33" s="136">
        <f>IFERROR($J33/$J$37,0)</f>
        <v>0.10712365941224293</v>
      </c>
      <c r="L33" s="129"/>
      <c r="M33" s="141" t="str">
        <f>IF($J$10="Januar","-",
SUMPRODUCT((D33=VALUE(LEFT('Analitika 2024'!$C$9:$C$252,2)))*('Analitika 2024'!$F$9:$F$252)))</f>
        <v>-</v>
      </c>
      <c r="N33" s="136" t="str">
        <f>IF($J$10="Januar","-",IFERROR($M33/$M$37,0))</f>
        <v>-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63627263.030000024</v>
      </c>
      <c r="K35" s="136">
        <f>IFERROR($J35/$J$37,0)</f>
        <v>0.38119571465197716</v>
      </c>
      <c r="L35" s="129"/>
      <c r="M35" s="141" t="str">
        <f>IF($J$10="Januar","-",
SUMPRODUCT((D35=VALUE(LEFT('Analitika 2024'!$C$9:$C$252,2)))*('Analitika 2024'!$F$9:$F$252)))</f>
        <v>-</v>
      </c>
      <c r="N35" s="136" t="str">
        <f>IF($J$10="Januar","-",IFERROR($M35/$M$37,0))</f>
        <v>-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166914948.37</v>
      </c>
      <c r="K37" s="138">
        <f>IFERROR($J37/$J$37,0)</f>
        <v>1</v>
      </c>
      <c r="L37" s="135"/>
      <c r="M37" s="144">
        <f>SUM(M13:M35)</f>
        <v>0</v>
      </c>
      <c r="N37" s="139">
        <f>IFERROR($M37/$M$37,0)</f>
        <v>0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61FMBVRQTxRRU4A/00uDvhrokmTc1SLJMBaknHw3XUZ0QvZJUz/AUPsVLV6b5lL+F0b4pStvdPWQKrY1byzDxg==" saltValue="MvjXGOCttKAgBan7KSnJa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C5" sqref="C5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</v>
      </c>
      <c r="G4" s="43"/>
      <c r="H4" s="43"/>
      <c r="I4" s="43"/>
      <c r="J4" s="43"/>
      <c r="K4" s="44" t="s">
        <v>10</v>
      </c>
      <c r="L4" s="45" t="str">
        <f>Master!D4</f>
        <v>Januar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220549624.65499997</v>
      </c>
      <c r="F8" s="74">
        <f>SUM(F9:F252)</f>
        <v>166914948.37000012</v>
      </c>
      <c r="G8" s="75">
        <f t="shared" ref="G8" si="0">IFERROR(F8/E8,0)</f>
        <v>0.75681356806252031</v>
      </c>
      <c r="H8" s="76">
        <f>F8/$D$4</f>
        <v>2.3729733916690379E-2</v>
      </c>
      <c r="I8" s="74">
        <f>SUM(I9:I252)</f>
        <v>-53634676.284999996</v>
      </c>
      <c r="J8" s="77">
        <f t="shared" ref="J8:J9" si="1">IFERROR(I8/E8,0)</f>
        <v>-0.24318643193748038</v>
      </c>
      <c r="K8" s="73">
        <f>SUM(K9:K252)</f>
        <v>220549624.65499997</v>
      </c>
      <c r="L8" s="74">
        <f>SUM(L9:L252)</f>
        <v>166914948.37000012</v>
      </c>
      <c r="M8" s="149">
        <f>IFERROR(L8/K8,0)</f>
        <v>0.75681356806252031</v>
      </c>
      <c r="N8" s="149">
        <f>L8/$D$4</f>
        <v>2.3729733916690379E-2</v>
      </c>
      <c r="O8" s="74">
        <f>SUM(O9:O252)</f>
        <v>-53634676.284999996</v>
      </c>
      <c r="P8" s="77">
        <f t="shared" ref="P8:P9" si="2">IFERROR(O8/K8,0)</f>
        <v>-0.24318643193748038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42388.400000000009</v>
      </c>
      <c r="F9" s="83">
        <f>IFERROR(VLOOKUP($C9,'2024'!$C$8:$U$251,19,FALSE),0)</f>
        <v>19726.5</v>
      </c>
      <c r="G9" s="84">
        <f t="shared" ref="G9" si="3">IFERROR(F9/E9,0)</f>
        <v>0.46537496107425608</v>
      </c>
      <c r="H9" s="85">
        <f t="shared" ref="H9" si="4">F9/$D$4</f>
        <v>2.8044498151833951E-6</v>
      </c>
      <c r="I9" s="86">
        <f t="shared" ref="I9" si="5">F9-E9</f>
        <v>-22661.900000000009</v>
      </c>
      <c r="J9" s="87">
        <f t="shared" si="1"/>
        <v>-0.53462503892574398</v>
      </c>
      <c r="K9" s="150">
        <f>VLOOKUP($C9,'2024'!$C$261:$U$504,VLOOKUP($L$4,Master!$D$9:$G$20,4,FALSE),FALSE)</f>
        <v>42388.400000000009</v>
      </c>
      <c r="L9" s="151">
        <f>VLOOKUP($C9,'2024'!$C$8:$U$251,VLOOKUP($L$4,Master!$D$9:$G$20,4,FALSE),FALSE)</f>
        <v>19726.5</v>
      </c>
      <c r="M9" s="152">
        <f>IFERROR(L9/K9,0)</f>
        <v>0.46537496107425608</v>
      </c>
      <c r="N9" s="152">
        <f>L9/$D$4</f>
        <v>2.8044498151833951E-6</v>
      </c>
      <c r="O9" s="151">
        <f>L9-K9</f>
        <v>-22661.900000000009</v>
      </c>
      <c r="P9" s="153">
        <f t="shared" si="2"/>
        <v>-0.53462503892574398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3658.42</v>
      </c>
      <c r="F10" s="83">
        <f>IFERROR(VLOOKUP($C10,'2024'!$C$8:$U$251,19,FALSE),0)</f>
        <v>0</v>
      </c>
      <c r="G10" s="84">
        <f t="shared" ref="G10:G73" si="6">IFERROR(F10/E10,0)</f>
        <v>0</v>
      </c>
      <c r="H10" s="85">
        <f t="shared" ref="H10:H73" si="7">F10/$D$4</f>
        <v>0</v>
      </c>
      <c r="I10" s="86">
        <f t="shared" ref="I10:I73" si="8">F10-E10</f>
        <v>-3658.42</v>
      </c>
      <c r="J10" s="87">
        <f t="shared" ref="J10:J73" si="9">IFERROR(I10/E10,0)</f>
        <v>-1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0</v>
      </c>
      <c r="M10" s="154">
        <f t="shared" ref="M10:M73" si="10">IFERROR(L10/K10,0)</f>
        <v>0</v>
      </c>
      <c r="N10" s="154">
        <f t="shared" ref="N10:N73" si="11">L10/$D$4</f>
        <v>0</v>
      </c>
      <c r="O10" s="83">
        <f t="shared" ref="O10:O73" si="12">L10-K10</f>
        <v>-3658.42</v>
      </c>
      <c r="P10" s="87">
        <f t="shared" ref="P10:P73" si="13">IFERROR(O10/K10,0)</f>
        <v>-1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94149.450000000012</v>
      </c>
      <c r="F11" s="83">
        <f>IFERROR(VLOOKUP($C11,'2024'!$C$8:$U$251,19,FALSE),0)</f>
        <v>62541.039999999986</v>
      </c>
      <c r="G11" s="84">
        <f t="shared" si="6"/>
        <v>0.66427408763407514</v>
      </c>
      <c r="H11" s="85">
        <f t="shared" si="7"/>
        <v>8.8912482229172574E-6</v>
      </c>
      <c r="I11" s="86">
        <f t="shared" si="8"/>
        <v>-31608.410000000025</v>
      </c>
      <c r="J11" s="87">
        <f t="shared" si="9"/>
        <v>-0.33572591236592481</v>
      </c>
      <c r="K11" s="82">
        <f>VLOOKUP($C11,'2024'!$C$261:$U$504,VLOOKUP($L$4,Master!$D$9:$G$20,4,FALSE),FALSE)</f>
        <v>94149.450000000012</v>
      </c>
      <c r="L11" s="83">
        <f>VLOOKUP($C11,'2024'!$C$8:$U$251,VLOOKUP($L$4,Master!$D$9:$G$20,4,FALSE),FALSE)</f>
        <v>62541.039999999986</v>
      </c>
      <c r="M11" s="154">
        <f t="shared" si="10"/>
        <v>0.66427408763407514</v>
      </c>
      <c r="N11" s="154">
        <f t="shared" si="11"/>
        <v>8.8912482229172574E-6</v>
      </c>
      <c r="O11" s="83">
        <f t="shared" si="12"/>
        <v>-31608.410000000025</v>
      </c>
      <c r="P11" s="87">
        <f t="shared" si="13"/>
        <v>-0.33572591236592481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44744.090000000026</v>
      </c>
      <c r="F12" s="83">
        <f>IFERROR(VLOOKUP($C12,'2024'!$C$8:$U$251,19,FALSE),0)</f>
        <v>31816.33</v>
      </c>
      <c r="G12" s="84">
        <f t="shared" si="6"/>
        <v>0.71107335069279509</v>
      </c>
      <c r="H12" s="85">
        <f t="shared" si="7"/>
        <v>4.5232200739266426E-6</v>
      </c>
      <c r="I12" s="86">
        <f t="shared" si="8"/>
        <v>-12927.760000000024</v>
      </c>
      <c r="J12" s="87">
        <f t="shared" si="9"/>
        <v>-0.28892664930720496</v>
      </c>
      <c r="K12" s="82">
        <f>VLOOKUP($C12,'2024'!$C$261:$U$504,VLOOKUP($L$4,Master!$D$9:$G$20,4,FALSE),FALSE)</f>
        <v>44744.090000000026</v>
      </c>
      <c r="L12" s="83">
        <f>VLOOKUP($C12,'2024'!$C$8:$U$251,VLOOKUP($L$4,Master!$D$9:$G$20,4,FALSE),FALSE)</f>
        <v>31816.33</v>
      </c>
      <c r="M12" s="154">
        <f t="shared" si="10"/>
        <v>0.71107335069279509</v>
      </c>
      <c r="N12" s="154">
        <f t="shared" si="11"/>
        <v>4.5232200739266426E-6</v>
      </c>
      <c r="O12" s="83">
        <f t="shared" si="12"/>
        <v>-12927.760000000024</v>
      </c>
      <c r="P12" s="87">
        <f t="shared" si="13"/>
        <v>-0.28892664930720496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179307.72000000003</v>
      </c>
      <c r="F13" s="83">
        <f>IFERROR(VLOOKUP($C13,'2024'!$C$8:$U$251,19,FALSE),0)</f>
        <v>91905.459999999963</v>
      </c>
      <c r="G13" s="84">
        <f t="shared" si="6"/>
        <v>0.51255718381785209</v>
      </c>
      <c r="H13" s="85">
        <f t="shared" si="7"/>
        <v>1.3065888541370482E-5</v>
      </c>
      <c r="I13" s="86">
        <f t="shared" si="8"/>
        <v>-87402.260000000068</v>
      </c>
      <c r="J13" s="87">
        <f t="shared" si="9"/>
        <v>-0.48744281618214796</v>
      </c>
      <c r="K13" s="82">
        <f>VLOOKUP($C13,'2024'!$C$261:$U$504,VLOOKUP($L$4,Master!$D$9:$G$20,4,FALSE),FALSE)</f>
        <v>179307.72000000003</v>
      </c>
      <c r="L13" s="83">
        <f>VLOOKUP($C13,'2024'!$C$8:$U$251,VLOOKUP($L$4,Master!$D$9:$G$20,4,FALSE),FALSE)</f>
        <v>91905.459999999963</v>
      </c>
      <c r="M13" s="154">
        <f t="shared" si="10"/>
        <v>0.51255718381785209</v>
      </c>
      <c r="N13" s="154">
        <f t="shared" si="11"/>
        <v>1.3065888541370482E-5</v>
      </c>
      <c r="O13" s="83">
        <f t="shared" si="12"/>
        <v>-87402.260000000068</v>
      </c>
      <c r="P13" s="87">
        <f t="shared" si="13"/>
        <v>-0.48744281618214796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556734.89</v>
      </c>
      <c r="F14" s="83">
        <f>IFERROR(VLOOKUP($C14,'2024'!$C$8:$U$251,19,FALSE),0)</f>
        <v>437535.97</v>
      </c>
      <c r="G14" s="84">
        <f t="shared" si="6"/>
        <v>0.78589644345803433</v>
      </c>
      <c r="H14" s="85">
        <f t="shared" si="7"/>
        <v>6.2203009667330102E-5</v>
      </c>
      <c r="I14" s="86">
        <f t="shared" si="8"/>
        <v>-119198.92000000004</v>
      </c>
      <c r="J14" s="87">
        <f t="shared" si="9"/>
        <v>-0.21410355654196567</v>
      </c>
      <c r="K14" s="82">
        <f>VLOOKUP($C14,'2024'!$C$261:$U$504,VLOOKUP($L$4,Master!$D$9:$G$20,4,FALSE),FALSE)</f>
        <v>556734.89</v>
      </c>
      <c r="L14" s="83">
        <f>VLOOKUP($C14,'2024'!$C$8:$U$251,VLOOKUP($L$4,Master!$D$9:$G$20,4,FALSE),FALSE)</f>
        <v>437535.97</v>
      </c>
      <c r="M14" s="154">
        <f t="shared" si="10"/>
        <v>0.78589644345803433</v>
      </c>
      <c r="N14" s="154">
        <f t="shared" si="11"/>
        <v>6.2203009667330102E-5</v>
      </c>
      <c r="O14" s="83">
        <f t="shared" si="12"/>
        <v>-119198.92000000004</v>
      </c>
      <c r="P14" s="87">
        <f t="shared" si="13"/>
        <v>-0.21410355654196567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80427.090000000011</v>
      </c>
      <c r="F15" s="83">
        <f>IFERROR(VLOOKUP($C15,'2024'!$C$8:$U$251,19,FALSE),0)</f>
        <v>60138.099999999991</v>
      </c>
      <c r="G15" s="84">
        <f t="shared" si="6"/>
        <v>0.74773437656391628</v>
      </c>
      <c r="H15" s="85">
        <f t="shared" si="7"/>
        <v>8.5496303667898765E-6</v>
      </c>
      <c r="I15" s="86">
        <f t="shared" si="8"/>
        <v>-20288.99000000002</v>
      </c>
      <c r="J15" s="87">
        <f t="shared" si="9"/>
        <v>-0.25226562343608377</v>
      </c>
      <c r="K15" s="82">
        <f>VLOOKUP($C15,'2024'!$C$261:$U$504,VLOOKUP($L$4,Master!$D$9:$G$20,4,FALSE),FALSE)</f>
        <v>80427.090000000011</v>
      </c>
      <c r="L15" s="83">
        <f>VLOOKUP($C15,'2024'!$C$8:$U$251,VLOOKUP($L$4,Master!$D$9:$G$20,4,FALSE),FALSE)</f>
        <v>60138.099999999991</v>
      </c>
      <c r="M15" s="154">
        <f t="shared" si="10"/>
        <v>0.74773437656391628</v>
      </c>
      <c r="N15" s="154">
        <f t="shared" si="11"/>
        <v>8.5496303667898765E-6</v>
      </c>
      <c r="O15" s="83">
        <f t="shared" si="12"/>
        <v>-20288.99000000002</v>
      </c>
      <c r="P15" s="87">
        <f t="shared" si="13"/>
        <v>-0.25226562343608377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86158.970000000016</v>
      </c>
      <c r="F16" s="83">
        <f>IFERROR(VLOOKUP($C16,'2024'!$C$8:$U$251,19,FALSE),0)</f>
        <v>51641.440000000002</v>
      </c>
      <c r="G16" s="84">
        <f t="shared" si="6"/>
        <v>0.5993739247347083</v>
      </c>
      <c r="H16" s="85">
        <f t="shared" si="7"/>
        <v>7.3416889394370209E-6</v>
      </c>
      <c r="I16" s="86">
        <f t="shared" si="8"/>
        <v>-34517.530000000013</v>
      </c>
      <c r="J16" s="87">
        <f t="shared" si="9"/>
        <v>-0.40062607526529165</v>
      </c>
      <c r="K16" s="82">
        <f>VLOOKUP($C16,'2024'!$C$261:$U$504,VLOOKUP($L$4,Master!$D$9:$G$20,4,FALSE),FALSE)</f>
        <v>86158.970000000016</v>
      </c>
      <c r="L16" s="83">
        <f>VLOOKUP($C16,'2024'!$C$8:$U$251,VLOOKUP($L$4,Master!$D$9:$G$20,4,FALSE),FALSE)</f>
        <v>51641.440000000002</v>
      </c>
      <c r="M16" s="154">
        <f t="shared" si="10"/>
        <v>0.5993739247347083</v>
      </c>
      <c r="N16" s="154">
        <f t="shared" si="11"/>
        <v>7.3416889394370209E-6</v>
      </c>
      <c r="O16" s="83">
        <f t="shared" si="12"/>
        <v>-34517.530000000013</v>
      </c>
      <c r="P16" s="87">
        <f t="shared" si="13"/>
        <v>-0.40062607526529165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0</v>
      </c>
      <c r="F17" s="83">
        <f>IFERROR(VLOOKUP($C17,'2024'!$C$8:$U$251,19,FALSE),0)</f>
        <v>0</v>
      </c>
      <c r="G17" s="84">
        <f t="shared" si="6"/>
        <v>0</v>
      </c>
      <c r="H17" s="85">
        <f t="shared" si="7"/>
        <v>0</v>
      </c>
      <c r="I17" s="86">
        <f t="shared" si="8"/>
        <v>0</v>
      </c>
      <c r="J17" s="87">
        <f t="shared" si="9"/>
        <v>0</v>
      </c>
      <c r="K17" s="82">
        <f>VLOOKUP($C17,'2024'!$C$261:$U$504,VLOOKUP($L$4,Master!$D$9:$G$20,4,FALSE),FALSE)</f>
        <v>0</v>
      </c>
      <c r="L17" s="83">
        <f>VLOOKUP($C17,'2024'!$C$8:$U$251,VLOOKUP($L$4,Master!$D$9:$G$20,4,FALSE),FALSE)</f>
        <v>0</v>
      </c>
      <c r="M17" s="154">
        <f t="shared" si="10"/>
        <v>0</v>
      </c>
      <c r="N17" s="154">
        <f t="shared" si="11"/>
        <v>0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151345.94999999995</v>
      </c>
      <c r="F18" s="83">
        <f>IFERROR(VLOOKUP($C18,'2024'!$C$8:$U$251,19,FALSE),0)</f>
        <v>92239.98000000001</v>
      </c>
      <c r="G18" s="84">
        <f t="shared" si="6"/>
        <v>0.60946447526346126</v>
      </c>
      <c r="H18" s="85">
        <f t="shared" si="7"/>
        <v>1.3113446118851296E-5</v>
      </c>
      <c r="I18" s="86">
        <f t="shared" si="8"/>
        <v>-59105.969999999943</v>
      </c>
      <c r="J18" s="87">
        <f t="shared" si="9"/>
        <v>-0.3905355247365388</v>
      </c>
      <c r="K18" s="82">
        <f>VLOOKUP($C18,'2024'!$C$261:$U$504,VLOOKUP($L$4,Master!$D$9:$G$20,4,FALSE),FALSE)</f>
        <v>151345.94999999995</v>
      </c>
      <c r="L18" s="83">
        <f>VLOOKUP($C18,'2024'!$C$8:$U$251,VLOOKUP($L$4,Master!$D$9:$G$20,4,FALSE),FALSE)</f>
        <v>92239.98000000001</v>
      </c>
      <c r="M18" s="154">
        <f t="shared" si="10"/>
        <v>0.60946447526346126</v>
      </c>
      <c r="N18" s="154">
        <f t="shared" si="11"/>
        <v>1.3113446118851296E-5</v>
      </c>
      <c r="O18" s="83">
        <f t="shared" si="12"/>
        <v>-59105.969999999943</v>
      </c>
      <c r="P18" s="87">
        <f t="shared" si="13"/>
        <v>-0.3905355247365388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410560.74999999994</v>
      </c>
      <c r="F19" s="83">
        <f>IFERROR(VLOOKUP($C19,'2024'!$C$8:$U$251,19,FALSE),0)</f>
        <v>255528.36999999997</v>
      </c>
      <c r="G19" s="84">
        <f t="shared" si="6"/>
        <v>0.62238869643530226</v>
      </c>
      <c r="H19" s="85">
        <f t="shared" si="7"/>
        <v>3.6327604492465164E-5</v>
      </c>
      <c r="I19" s="86">
        <f t="shared" si="8"/>
        <v>-155032.37999999998</v>
      </c>
      <c r="J19" s="87">
        <f t="shared" si="9"/>
        <v>-0.3776113035646978</v>
      </c>
      <c r="K19" s="82">
        <f>VLOOKUP($C19,'2024'!$C$261:$U$504,VLOOKUP($L$4,Master!$D$9:$G$20,4,FALSE),FALSE)</f>
        <v>410560.74999999994</v>
      </c>
      <c r="L19" s="83">
        <f>VLOOKUP($C19,'2024'!$C$8:$U$251,VLOOKUP($L$4,Master!$D$9:$G$20,4,FALSE),FALSE)</f>
        <v>255528.36999999997</v>
      </c>
      <c r="M19" s="154">
        <f t="shared" si="10"/>
        <v>0.62238869643530226</v>
      </c>
      <c r="N19" s="154">
        <f t="shared" si="11"/>
        <v>3.6327604492465164E-5</v>
      </c>
      <c r="O19" s="83">
        <f t="shared" si="12"/>
        <v>-155032.37999999998</v>
      </c>
      <c r="P19" s="87">
        <f t="shared" si="13"/>
        <v>-0.3776113035646978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396629.57999999996</v>
      </c>
      <c r="F20" s="83">
        <f>IFERROR(VLOOKUP($C20,'2024'!$C$8:$U$251,19,FALSE),0)</f>
        <v>326023.50999999989</v>
      </c>
      <c r="G20" s="84">
        <f t="shared" si="6"/>
        <v>0.82198486053410325</v>
      </c>
      <c r="H20" s="85">
        <f t="shared" si="7"/>
        <v>4.6349660221779909E-5</v>
      </c>
      <c r="I20" s="86">
        <f t="shared" si="8"/>
        <v>-70606.070000000065</v>
      </c>
      <c r="J20" s="87">
        <f t="shared" si="9"/>
        <v>-0.17801513946589681</v>
      </c>
      <c r="K20" s="82">
        <f>VLOOKUP($C20,'2024'!$C$261:$U$504,VLOOKUP($L$4,Master!$D$9:$G$20,4,FALSE),FALSE)</f>
        <v>396629.57999999996</v>
      </c>
      <c r="L20" s="83">
        <f>VLOOKUP($C20,'2024'!$C$8:$U$251,VLOOKUP($L$4,Master!$D$9:$G$20,4,FALSE),FALSE)</f>
        <v>326023.50999999989</v>
      </c>
      <c r="M20" s="154">
        <f t="shared" si="10"/>
        <v>0.82198486053410325</v>
      </c>
      <c r="N20" s="154">
        <f t="shared" si="11"/>
        <v>4.6349660221779909E-5</v>
      </c>
      <c r="O20" s="83">
        <f t="shared" si="12"/>
        <v>-70606.070000000065</v>
      </c>
      <c r="P20" s="87">
        <f t="shared" si="13"/>
        <v>-0.17801513946589681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511325.79</v>
      </c>
      <c r="F21" s="83">
        <f>IFERROR(VLOOKUP($C21,'2024'!$C$8:$U$251,19,FALSE),0)</f>
        <v>247086.11999999997</v>
      </c>
      <c r="G21" s="84">
        <f t="shared" si="6"/>
        <v>0.48322639857457605</v>
      </c>
      <c r="H21" s="85">
        <f t="shared" si="7"/>
        <v>3.512739835086721E-5</v>
      </c>
      <c r="I21" s="86">
        <f t="shared" si="8"/>
        <v>-264239.67000000004</v>
      </c>
      <c r="J21" s="87">
        <f t="shared" si="9"/>
        <v>-0.51677360142542395</v>
      </c>
      <c r="K21" s="82">
        <f>VLOOKUP($C21,'2024'!$C$261:$U$504,VLOOKUP($L$4,Master!$D$9:$G$20,4,FALSE),FALSE)</f>
        <v>511325.79</v>
      </c>
      <c r="L21" s="83">
        <f>VLOOKUP($C21,'2024'!$C$8:$U$251,VLOOKUP($L$4,Master!$D$9:$G$20,4,FALSE),FALSE)</f>
        <v>247086.11999999997</v>
      </c>
      <c r="M21" s="154">
        <f t="shared" si="10"/>
        <v>0.48322639857457605</v>
      </c>
      <c r="N21" s="154">
        <f t="shared" si="11"/>
        <v>3.512739835086721E-5</v>
      </c>
      <c r="O21" s="83">
        <f t="shared" si="12"/>
        <v>-264239.67000000004</v>
      </c>
      <c r="P21" s="87">
        <f t="shared" si="13"/>
        <v>-0.51677360142542395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15476.849999999999</v>
      </c>
      <c r="F22" s="83">
        <f>IFERROR(VLOOKUP($C22,'2024'!$C$8:$U$251,19,FALSE),0)</f>
        <v>12085.109999999999</v>
      </c>
      <c r="G22" s="84">
        <f t="shared" si="6"/>
        <v>0.78085075451399999</v>
      </c>
      <c r="H22" s="85">
        <f t="shared" si="7"/>
        <v>1.7180992323002557E-6</v>
      </c>
      <c r="I22" s="86">
        <f t="shared" si="8"/>
        <v>-3391.74</v>
      </c>
      <c r="J22" s="87">
        <f t="shared" si="9"/>
        <v>-0.21914924548600007</v>
      </c>
      <c r="K22" s="82">
        <f>VLOOKUP($C22,'2024'!$C$261:$U$504,VLOOKUP($L$4,Master!$D$9:$G$20,4,FALSE),FALSE)</f>
        <v>15476.849999999999</v>
      </c>
      <c r="L22" s="83">
        <f>VLOOKUP($C22,'2024'!$C$8:$U$251,VLOOKUP($L$4,Master!$D$9:$G$20,4,FALSE),FALSE)</f>
        <v>12085.109999999999</v>
      </c>
      <c r="M22" s="154">
        <f t="shared" si="10"/>
        <v>0.78085075451399999</v>
      </c>
      <c r="N22" s="154">
        <f t="shared" si="11"/>
        <v>1.7180992323002557E-6</v>
      </c>
      <c r="O22" s="83">
        <f t="shared" si="12"/>
        <v>-3391.74</v>
      </c>
      <c r="P22" s="87">
        <f t="shared" si="13"/>
        <v>-0.21914924548600007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1377.3199999999997</v>
      </c>
      <c r="F23" s="83">
        <f>IFERROR(VLOOKUP($C23,'2024'!$C$8:$U$251,19,FALSE),0)</f>
        <v>0</v>
      </c>
      <c r="G23" s="84">
        <f t="shared" si="6"/>
        <v>0</v>
      </c>
      <c r="H23" s="85">
        <f t="shared" si="7"/>
        <v>0</v>
      </c>
      <c r="I23" s="86">
        <f t="shared" si="8"/>
        <v>-1377.3199999999997</v>
      </c>
      <c r="J23" s="87">
        <f t="shared" si="9"/>
        <v>-1</v>
      </c>
      <c r="K23" s="82">
        <f>VLOOKUP($C23,'2024'!$C$261:$U$504,VLOOKUP($L$4,Master!$D$9:$G$20,4,FALSE),FALSE)</f>
        <v>1377.3199999999997</v>
      </c>
      <c r="L23" s="83">
        <f>VLOOKUP($C23,'2024'!$C$8:$U$251,VLOOKUP($L$4,Master!$D$9:$G$20,4,FALSE),FALSE)</f>
        <v>0</v>
      </c>
      <c r="M23" s="154">
        <f t="shared" si="10"/>
        <v>0</v>
      </c>
      <c r="N23" s="154">
        <f t="shared" si="11"/>
        <v>0</v>
      </c>
      <c r="O23" s="83">
        <f t="shared" si="12"/>
        <v>-1377.3199999999997</v>
      </c>
      <c r="P23" s="87">
        <f t="shared" si="13"/>
        <v>-1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108411.95000000001</v>
      </c>
      <c r="F24" s="83">
        <f>IFERROR(VLOOKUP($C24,'2024'!$C$8:$U$251,19,FALSE),0)</f>
        <v>84304.49000000002</v>
      </c>
      <c r="G24" s="84">
        <f t="shared" si="6"/>
        <v>0.77763097149345628</v>
      </c>
      <c r="H24" s="85">
        <f t="shared" si="7"/>
        <v>1.1985284333238558E-5</v>
      </c>
      <c r="I24" s="86">
        <f t="shared" si="8"/>
        <v>-24107.459999999992</v>
      </c>
      <c r="J24" s="87">
        <f t="shared" si="9"/>
        <v>-0.22236902850654369</v>
      </c>
      <c r="K24" s="82">
        <f>VLOOKUP($C24,'2024'!$C$261:$U$504,VLOOKUP($L$4,Master!$D$9:$G$20,4,FALSE),FALSE)</f>
        <v>108411.95000000001</v>
      </c>
      <c r="L24" s="83">
        <f>VLOOKUP($C24,'2024'!$C$8:$U$251,VLOOKUP($L$4,Master!$D$9:$G$20,4,FALSE),FALSE)</f>
        <v>84304.49000000002</v>
      </c>
      <c r="M24" s="154">
        <f t="shared" si="10"/>
        <v>0.77763097149345628</v>
      </c>
      <c r="N24" s="154">
        <f t="shared" si="11"/>
        <v>1.1985284333238558E-5</v>
      </c>
      <c r="O24" s="83">
        <f t="shared" si="12"/>
        <v>-24107.459999999992</v>
      </c>
      <c r="P24" s="87">
        <f t="shared" si="13"/>
        <v>-0.22236902850654369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78858.33</v>
      </c>
      <c r="F25" s="83">
        <f>IFERROR(VLOOKUP($C25,'2024'!$C$8:$U$251,19,FALSE),0)</f>
        <v>26630</v>
      </c>
      <c r="G25" s="84">
        <f t="shared" si="6"/>
        <v>0.33769419159649972</v>
      </c>
      <c r="H25" s="85">
        <f t="shared" si="7"/>
        <v>3.7858970713676429E-6</v>
      </c>
      <c r="I25" s="86">
        <f t="shared" si="8"/>
        <v>-52228.33</v>
      </c>
      <c r="J25" s="87">
        <f t="shared" si="9"/>
        <v>-0.66230580840350028</v>
      </c>
      <c r="K25" s="82">
        <f>VLOOKUP($C25,'2024'!$C$261:$U$504,VLOOKUP($L$4,Master!$D$9:$G$20,4,FALSE),FALSE)</f>
        <v>78858.33</v>
      </c>
      <c r="L25" s="83">
        <f>VLOOKUP($C25,'2024'!$C$8:$U$251,VLOOKUP($L$4,Master!$D$9:$G$20,4,FALSE),FALSE)</f>
        <v>26630</v>
      </c>
      <c r="M25" s="154">
        <f t="shared" si="10"/>
        <v>0.33769419159649972</v>
      </c>
      <c r="N25" s="154">
        <f t="shared" si="11"/>
        <v>3.7858970713676429E-6</v>
      </c>
      <c r="O25" s="83">
        <f t="shared" si="12"/>
        <v>-52228.33</v>
      </c>
      <c r="P25" s="87">
        <f t="shared" si="13"/>
        <v>-0.66230580840350028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34764.879999999997</v>
      </c>
      <c r="F26" s="83">
        <f>IFERROR(VLOOKUP($C26,'2024'!$C$8:$U$251,19,FALSE),0)</f>
        <v>29017.83</v>
      </c>
      <c r="G26" s="84">
        <f t="shared" si="6"/>
        <v>0.83468805300061455</v>
      </c>
      <c r="H26" s="85">
        <f t="shared" si="7"/>
        <v>4.1253667898777371E-6</v>
      </c>
      <c r="I26" s="86">
        <f t="shared" si="8"/>
        <v>-5747.0499999999956</v>
      </c>
      <c r="J26" s="87">
        <f t="shared" si="9"/>
        <v>-0.16531194699938548</v>
      </c>
      <c r="K26" s="82">
        <f>VLOOKUP($C26,'2024'!$C$261:$U$504,VLOOKUP($L$4,Master!$D$9:$G$20,4,FALSE),FALSE)</f>
        <v>34764.879999999997</v>
      </c>
      <c r="L26" s="83">
        <f>VLOOKUP($C26,'2024'!$C$8:$U$251,VLOOKUP($L$4,Master!$D$9:$G$20,4,FALSE),FALSE)</f>
        <v>29017.83</v>
      </c>
      <c r="M26" s="154">
        <f t="shared" si="10"/>
        <v>0.83468805300061455</v>
      </c>
      <c r="N26" s="154">
        <f t="shared" si="11"/>
        <v>4.1253667898777371E-6</v>
      </c>
      <c r="O26" s="83">
        <f t="shared" si="12"/>
        <v>-5747.0499999999956</v>
      </c>
      <c r="P26" s="87">
        <f t="shared" si="13"/>
        <v>-0.16531194699938548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3253.9700000000003</v>
      </c>
      <c r="F27" s="83">
        <f>IFERROR(VLOOKUP($C27,'2024'!$C$8:$U$251,19,FALSE),0)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-3253.9700000000003</v>
      </c>
      <c r="J27" s="87">
        <f t="shared" si="9"/>
        <v>-1</v>
      </c>
      <c r="K27" s="82">
        <f>VLOOKUP($C27,'2024'!$C$261:$U$504,VLOOKUP($L$4,Master!$D$9:$G$20,4,FALSE),FALSE)</f>
        <v>3253.9700000000003</v>
      </c>
      <c r="L27" s="83">
        <f>VLOOKUP($C27,'2024'!$C$8:$U$251,VLOOKUP($L$4,Master!$D$9:$G$20,4,FALSE),FALSE)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-3253.9700000000003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1050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-1050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635708.34000000008</v>
      </c>
      <c r="F29" s="83">
        <f>IFERROR(VLOOKUP($C29,'2024'!$C$8:$U$251,19,FALSE),0)</f>
        <v>0</v>
      </c>
      <c r="G29" s="84">
        <f t="shared" si="6"/>
        <v>0</v>
      </c>
      <c r="H29" s="85">
        <f t="shared" si="7"/>
        <v>0</v>
      </c>
      <c r="I29" s="86">
        <f t="shared" si="8"/>
        <v>-635708.34000000008</v>
      </c>
      <c r="J29" s="87">
        <f t="shared" si="9"/>
        <v>-1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0</v>
      </c>
      <c r="M29" s="154">
        <f t="shared" si="10"/>
        <v>0</v>
      </c>
      <c r="N29" s="154">
        <f t="shared" si="11"/>
        <v>0</v>
      </c>
      <c r="O29" s="83">
        <f t="shared" si="12"/>
        <v>-635708.34000000008</v>
      </c>
      <c r="P29" s="87">
        <f t="shared" si="13"/>
        <v>-1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1326981.8900000006</v>
      </c>
      <c r="F30" s="83">
        <f>IFERROR(VLOOKUP($C30,'2024'!$C$8:$U$251,19,FALSE),0)</f>
        <v>581305.42999999993</v>
      </c>
      <c r="G30" s="84">
        <f t="shared" si="6"/>
        <v>0.43806583524662845</v>
      </c>
      <c r="H30" s="85">
        <f t="shared" si="7"/>
        <v>8.2642227750924076E-5</v>
      </c>
      <c r="I30" s="86">
        <f t="shared" si="8"/>
        <v>-745676.46000000066</v>
      </c>
      <c r="J30" s="87">
        <f t="shared" si="9"/>
        <v>-0.56193416475337155</v>
      </c>
      <c r="K30" s="82">
        <f>VLOOKUP($C30,'2024'!$C$261:$U$504,VLOOKUP($L$4,Master!$D$9:$G$20,4,FALSE),FALSE)</f>
        <v>1326981.8900000006</v>
      </c>
      <c r="L30" s="83">
        <f>VLOOKUP($C30,'2024'!$C$8:$U$251,VLOOKUP($L$4,Master!$D$9:$G$20,4,FALSE),FALSE)</f>
        <v>581305.42999999993</v>
      </c>
      <c r="M30" s="154">
        <f t="shared" si="10"/>
        <v>0.43806583524662845</v>
      </c>
      <c r="N30" s="154">
        <f t="shared" si="11"/>
        <v>8.2642227750924076E-5</v>
      </c>
      <c r="O30" s="83">
        <f t="shared" si="12"/>
        <v>-745676.46000000066</v>
      </c>
      <c r="P30" s="87">
        <f t="shared" si="13"/>
        <v>-0.56193416475337155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461151.05999999994</v>
      </c>
      <c r="F31" s="83">
        <f>IFERROR(VLOOKUP($C31,'2024'!$C$8:$U$251,19,FALSE),0)</f>
        <v>125651.56000000001</v>
      </c>
      <c r="G31" s="84">
        <f t="shared" si="6"/>
        <v>0.27247375296068932</v>
      </c>
      <c r="H31" s="85">
        <f t="shared" si="7"/>
        <v>1.7863457492180839E-5</v>
      </c>
      <c r="I31" s="86">
        <f t="shared" si="8"/>
        <v>-335499.49999999994</v>
      </c>
      <c r="J31" s="87">
        <f t="shared" si="9"/>
        <v>-0.72752624703931068</v>
      </c>
      <c r="K31" s="82">
        <f>VLOOKUP($C31,'2024'!$C$261:$U$504,VLOOKUP($L$4,Master!$D$9:$G$20,4,FALSE),FALSE)</f>
        <v>461151.05999999994</v>
      </c>
      <c r="L31" s="83">
        <f>VLOOKUP($C31,'2024'!$C$8:$U$251,VLOOKUP($L$4,Master!$D$9:$G$20,4,FALSE),FALSE)</f>
        <v>125651.56000000001</v>
      </c>
      <c r="M31" s="154">
        <f t="shared" si="10"/>
        <v>0.27247375296068932</v>
      </c>
      <c r="N31" s="154">
        <f t="shared" si="11"/>
        <v>1.7863457492180839E-5</v>
      </c>
      <c r="O31" s="83">
        <f t="shared" si="12"/>
        <v>-335499.49999999994</v>
      </c>
      <c r="P31" s="87">
        <f t="shared" si="13"/>
        <v>-0.72752624703931068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44960.75</v>
      </c>
      <c r="F32" s="83">
        <f>IFERROR(VLOOKUP($C32,'2024'!$C$8:$U$251,19,FALSE),0)</f>
        <v>9843.02</v>
      </c>
      <c r="G32" s="84">
        <f t="shared" si="6"/>
        <v>0.21892472879122346</v>
      </c>
      <c r="H32" s="85">
        <f t="shared" si="7"/>
        <v>1.3993488768837077E-6</v>
      </c>
      <c r="I32" s="86">
        <f t="shared" si="8"/>
        <v>-35117.729999999996</v>
      </c>
      <c r="J32" s="87">
        <f t="shared" si="9"/>
        <v>-0.7810752712087764</v>
      </c>
      <c r="K32" s="82">
        <f>VLOOKUP($C32,'2024'!$C$261:$U$504,VLOOKUP($L$4,Master!$D$9:$G$20,4,FALSE),FALSE)</f>
        <v>44960.75</v>
      </c>
      <c r="L32" s="83">
        <f>VLOOKUP($C32,'2024'!$C$8:$U$251,VLOOKUP($L$4,Master!$D$9:$G$20,4,FALSE),FALSE)</f>
        <v>9843.02</v>
      </c>
      <c r="M32" s="154">
        <f t="shared" si="10"/>
        <v>0.21892472879122346</v>
      </c>
      <c r="N32" s="154">
        <f t="shared" si="11"/>
        <v>1.3993488768837077E-6</v>
      </c>
      <c r="O32" s="83">
        <f t="shared" si="12"/>
        <v>-35117.729999999996</v>
      </c>
      <c r="P32" s="87">
        <f t="shared" si="13"/>
        <v>-0.7810752712087764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7.0000000000000007E-2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-7.0000000000000007E-2</v>
      </c>
      <c r="J33" s="87">
        <f t="shared" si="9"/>
        <v>-1</v>
      </c>
      <c r="K33" s="82">
        <f>VLOOKUP($C33,'2024'!$C$261:$U$504,VLOOKUP($L$4,Master!$D$9:$G$20,4,FALSE),FALSE)</f>
        <v>7.0000000000000007E-2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-7.0000000000000007E-2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0</v>
      </c>
      <c r="F34" s="83">
        <f>IFERROR(VLOOKUP($C34,'2024'!$C$8:$U$251,19,FALSE),0)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0</v>
      </c>
      <c r="J34" s="87">
        <f t="shared" si="9"/>
        <v>0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0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225143.83000000002</v>
      </c>
      <c r="F35" s="83">
        <f>IFERROR(VLOOKUP($C35,'2024'!$C$8:$U$251,19,FALSE),0)</f>
        <v>42118.090000000011</v>
      </c>
      <c r="G35" s="84">
        <f t="shared" si="6"/>
        <v>0.18707192642143472</v>
      </c>
      <c r="H35" s="85">
        <f t="shared" si="7"/>
        <v>5.9877864657378462E-6</v>
      </c>
      <c r="I35" s="86">
        <f t="shared" si="8"/>
        <v>-183025.74</v>
      </c>
      <c r="J35" s="87">
        <f t="shared" si="9"/>
        <v>-0.81292807357856522</v>
      </c>
      <c r="K35" s="82">
        <f>VLOOKUP($C35,'2024'!$C$261:$U$504,VLOOKUP($L$4,Master!$D$9:$G$20,4,FALSE),FALSE)</f>
        <v>225143.83000000002</v>
      </c>
      <c r="L35" s="83">
        <f>VLOOKUP($C35,'2024'!$C$8:$U$251,VLOOKUP($L$4,Master!$D$9:$G$20,4,FALSE),FALSE)</f>
        <v>42118.090000000011</v>
      </c>
      <c r="M35" s="154">
        <f t="shared" si="10"/>
        <v>0.18707192642143472</v>
      </c>
      <c r="N35" s="154">
        <f t="shared" si="11"/>
        <v>5.9877864657378462E-6</v>
      </c>
      <c r="O35" s="83">
        <f t="shared" si="12"/>
        <v>-183025.74</v>
      </c>
      <c r="P35" s="87">
        <f t="shared" si="13"/>
        <v>-0.81292807357856522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18749.989999999998</v>
      </c>
      <c r="F36" s="83">
        <f>IFERROR(VLOOKUP($C36,'2024'!$C$8:$U$251,19,FALSE),0)</f>
        <v>0</v>
      </c>
      <c r="G36" s="84">
        <f t="shared" si="6"/>
        <v>0</v>
      </c>
      <c r="H36" s="85">
        <f t="shared" si="7"/>
        <v>0</v>
      </c>
      <c r="I36" s="86">
        <f t="shared" si="8"/>
        <v>-18749.989999999998</v>
      </c>
      <c r="J36" s="87">
        <f t="shared" si="9"/>
        <v>-1</v>
      </c>
      <c r="K36" s="82">
        <f>VLOOKUP($C36,'2024'!$C$261:$U$504,VLOOKUP($L$4,Master!$D$9:$G$20,4,FALSE),FALSE)</f>
        <v>18749.989999999998</v>
      </c>
      <c r="L36" s="83">
        <f>VLOOKUP($C36,'2024'!$C$8:$U$251,VLOOKUP($L$4,Master!$D$9:$G$20,4,FALSE),FALSE)</f>
        <v>0</v>
      </c>
      <c r="M36" s="154">
        <f t="shared" si="10"/>
        <v>0</v>
      </c>
      <c r="N36" s="154">
        <f t="shared" si="11"/>
        <v>0</v>
      </c>
      <c r="O36" s="83">
        <f t="shared" si="12"/>
        <v>-18749.989999999998</v>
      </c>
      <c r="P36" s="87">
        <f t="shared" si="13"/>
        <v>-1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1559476.36</v>
      </c>
      <c r="F37" s="83">
        <f>IFERROR(VLOOKUP($C37,'2024'!$C$8:$U$251,19,FALSE),0)</f>
        <v>0</v>
      </c>
      <c r="G37" s="84">
        <f t="shared" si="6"/>
        <v>0</v>
      </c>
      <c r="H37" s="85">
        <f t="shared" si="7"/>
        <v>0</v>
      </c>
      <c r="I37" s="86">
        <f t="shared" si="8"/>
        <v>-1559476.36</v>
      </c>
      <c r="J37" s="87">
        <f t="shared" si="9"/>
        <v>-1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0</v>
      </c>
      <c r="M37" s="154">
        <f t="shared" si="10"/>
        <v>0</v>
      </c>
      <c r="N37" s="154">
        <f t="shared" si="11"/>
        <v>0</v>
      </c>
      <c r="O37" s="83">
        <f t="shared" si="12"/>
        <v>-1559476.36</v>
      </c>
      <c r="P37" s="87">
        <f t="shared" si="13"/>
        <v>-1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224500.55</v>
      </c>
      <c r="F38" s="83">
        <f>IFERROR(VLOOKUP($C38,'2024'!$C$8:$U$251,19,FALSE),0)</f>
        <v>6302.8499999999995</v>
      </c>
      <c r="G38" s="84">
        <f t="shared" si="6"/>
        <v>2.8074986898695795E-2</v>
      </c>
      <c r="H38" s="85">
        <f t="shared" si="7"/>
        <v>8.9605487631504119E-7</v>
      </c>
      <c r="I38" s="86">
        <f t="shared" si="8"/>
        <v>-218197.69999999998</v>
      </c>
      <c r="J38" s="87">
        <f t="shared" si="9"/>
        <v>-0.97192501310130419</v>
      </c>
      <c r="K38" s="82">
        <f>VLOOKUP($C38,'2024'!$C$261:$U$504,VLOOKUP($L$4,Master!$D$9:$G$20,4,FALSE),FALSE)</f>
        <v>224500.55</v>
      </c>
      <c r="L38" s="83">
        <f>VLOOKUP($C38,'2024'!$C$8:$U$251,VLOOKUP($L$4,Master!$D$9:$G$20,4,FALSE),FALSE)</f>
        <v>6302.8499999999995</v>
      </c>
      <c r="M38" s="154">
        <f t="shared" si="10"/>
        <v>2.8074986898695795E-2</v>
      </c>
      <c r="N38" s="154">
        <f t="shared" si="11"/>
        <v>8.9605487631504119E-7</v>
      </c>
      <c r="O38" s="83">
        <f t="shared" si="12"/>
        <v>-218197.69999999998</v>
      </c>
      <c r="P38" s="87">
        <f t="shared" si="13"/>
        <v>-0.97192501310130419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102110.24000000002</v>
      </c>
      <c r="F39" s="83">
        <f>IFERROR(VLOOKUP($C39,'2024'!$C$8:$U$251,19,FALSE),0)</f>
        <v>58170.170000000006</v>
      </c>
      <c r="G39" s="84">
        <f t="shared" si="6"/>
        <v>0.56968008301615969</v>
      </c>
      <c r="H39" s="85">
        <f t="shared" si="7"/>
        <v>8.2698564117145296E-6</v>
      </c>
      <c r="I39" s="86">
        <f t="shared" si="8"/>
        <v>-43940.070000000014</v>
      </c>
      <c r="J39" s="87">
        <f t="shared" si="9"/>
        <v>-0.43031991698384026</v>
      </c>
      <c r="K39" s="82">
        <f>VLOOKUP($C39,'2024'!$C$261:$U$504,VLOOKUP($L$4,Master!$D$9:$G$20,4,FALSE),FALSE)</f>
        <v>102110.24000000002</v>
      </c>
      <c r="L39" s="83">
        <f>VLOOKUP($C39,'2024'!$C$8:$U$251,VLOOKUP($L$4,Master!$D$9:$G$20,4,FALSE),FALSE)</f>
        <v>58170.170000000006</v>
      </c>
      <c r="M39" s="154">
        <f t="shared" si="10"/>
        <v>0.56968008301615969</v>
      </c>
      <c r="N39" s="154">
        <f t="shared" si="11"/>
        <v>8.2698564117145296E-6</v>
      </c>
      <c r="O39" s="83">
        <f t="shared" si="12"/>
        <v>-43940.070000000014</v>
      </c>
      <c r="P39" s="87">
        <f t="shared" si="13"/>
        <v>-0.43031991698384026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136504.34999999998</v>
      </c>
      <c r="F40" s="83">
        <f>IFERROR(VLOOKUP($C40,'2024'!$C$8:$U$251,19,FALSE),0)</f>
        <v>86112.86</v>
      </c>
      <c r="G40" s="84">
        <f t="shared" si="6"/>
        <v>0.63084333942471438</v>
      </c>
      <c r="H40" s="85">
        <f t="shared" si="7"/>
        <v>1.224237418254194E-5</v>
      </c>
      <c r="I40" s="86">
        <f t="shared" si="8"/>
        <v>-50391.489999999976</v>
      </c>
      <c r="J40" s="87">
        <f t="shared" si="9"/>
        <v>-0.36915666057528557</v>
      </c>
      <c r="K40" s="82">
        <f>VLOOKUP($C40,'2024'!$C$261:$U$504,VLOOKUP($L$4,Master!$D$9:$G$20,4,FALSE),FALSE)</f>
        <v>136504.34999999998</v>
      </c>
      <c r="L40" s="83">
        <f>VLOOKUP($C40,'2024'!$C$8:$U$251,VLOOKUP($L$4,Master!$D$9:$G$20,4,FALSE),FALSE)</f>
        <v>86112.86</v>
      </c>
      <c r="M40" s="154">
        <f t="shared" si="10"/>
        <v>0.63084333942471438</v>
      </c>
      <c r="N40" s="154">
        <f t="shared" si="11"/>
        <v>1.224237418254194E-5</v>
      </c>
      <c r="O40" s="83">
        <f t="shared" si="12"/>
        <v>-50391.489999999976</v>
      </c>
      <c r="P40" s="87">
        <f t="shared" si="13"/>
        <v>-0.36915666057528557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105671.11000000002</v>
      </c>
      <c r="F41" s="83">
        <f>IFERROR(VLOOKUP($C41,'2024'!$C$8:$U$251,19,FALSE),0)</f>
        <v>77986.369999999966</v>
      </c>
      <c r="G41" s="84">
        <f t="shared" si="6"/>
        <v>0.73801032278358725</v>
      </c>
      <c r="H41" s="85">
        <f t="shared" si="7"/>
        <v>1.1087058572647138E-5</v>
      </c>
      <c r="I41" s="86">
        <f t="shared" si="8"/>
        <v>-27684.740000000049</v>
      </c>
      <c r="J41" s="87">
        <f t="shared" si="9"/>
        <v>-0.26198967721641275</v>
      </c>
      <c r="K41" s="82">
        <f>VLOOKUP($C41,'2024'!$C$261:$U$504,VLOOKUP($L$4,Master!$D$9:$G$20,4,FALSE),FALSE)</f>
        <v>105671.11000000002</v>
      </c>
      <c r="L41" s="83">
        <f>VLOOKUP($C41,'2024'!$C$8:$U$251,VLOOKUP($L$4,Master!$D$9:$G$20,4,FALSE),FALSE)</f>
        <v>77986.369999999966</v>
      </c>
      <c r="M41" s="154">
        <f t="shared" si="10"/>
        <v>0.73801032278358725</v>
      </c>
      <c r="N41" s="154">
        <f t="shared" si="11"/>
        <v>1.1087058572647138E-5</v>
      </c>
      <c r="O41" s="83">
        <f t="shared" si="12"/>
        <v>-27684.740000000049</v>
      </c>
      <c r="P41" s="87">
        <f t="shared" si="13"/>
        <v>-0.26198967721641275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245649.44999999984</v>
      </c>
      <c r="F42" s="83">
        <f>IFERROR(VLOOKUP($C42,'2024'!$C$8:$U$251,19,FALSE),0)</f>
        <v>189610.91999999987</v>
      </c>
      <c r="G42" s="84">
        <f t="shared" si="6"/>
        <v>0.77187602089074492</v>
      </c>
      <c r="H42" s="85">
        <f t="shared" si="7"/>
        <v>2.6956343474552156E-5</v>
      </c>
      <c r="I42" s="86">
        <f t="shared" si="8"/>
        <v>-56038.52999999997</v>
      </c>
      <c r="J42" s="87">
        <f t="shared" si="9"/>
        <v>-0.22812397910925511</v>
      </c>
      <c r="K42" s="82">
        <f>VLOOKUP($C42,'2024'!$C$261:$U$504,VLOOKUP($L$4,Master!$D$9:$G$20,4,FALSE),FALSE)</f>
        <v>245649.44999999984</v>
      </c>
      <c r="L42" s="83">
        <f>VLOOKUP($C42,'2024'!$C$8:$U$251,VLOOKUP($L$4,Master!$D$9:$G$20,4,FALSE),FALSE)</f>
        <v>189610.91999999987</v>
      </c>
      <c r="M42" s="154">
        <f t="shared" si="10"/>
        <v>0.77187602089074492</v>
      </c>
      <c r="N42" s="154">
        <f t="shared" si="11"/>
        <v>2.6956343474552156E-5</v>
      </c>
      <c r="O42" s="83">
        <f t="shared" si="12"/>
        <v>-56038.52999999997</v>
      </c>
      <c r="P42" s="87">
        <f t="shared" si="13"/>
        <v>-0.22812397910925511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245721.41999999978</v>
      </c>
      <c r="F43" s="83">
        <f>IFERROR(VLOOKUP($C43,'2024'!$C$8:$U$251,19,FALSE),0)</f>
        <v>188560.65000000002</v>
      </c>
      <c r="G43" s="84">
        <f t="shared" si="6"/>
        <v>0.76737571352143497</v>
      </c>
      <c r="H43" s="85">
        <f t="shared" si="7"/>
        <v>2.6807030139323291E-5</v>
      </c>
      <c r="I43" s="86">
        <f t="shared" si="8"/>
        <v>-57160.769999999757</v>
      </c>
      <c r="J43" s="87">
        <f t="shared" si="9"/>
        <v>-0.23262428647856506</v>
      </c>
      <c r="K43" s="82">
        <f>VLOOKUP($C43,'2024'!$C$261:$U$504,VLOOKUP($L$4,Master!$D$9:$G$20,4,FALSE),FALSE)</f>
        <v>245721.41999999978</v>
      </c>
      <c r="L43" s="83">
        <f>VLOOKUP($C43,'2024'!$C$8:$U$251,VLOOKUP($L$4,Master!$D$9:$G$20,4,FALSE),FALSE)</f>
        <v>188560.65000000002</v>
      </c>
      <c r="M43" s="154">
        <f t="shared" si="10"/>
        <v>0.76737571352143497</v>
      </c>
      <c r="N43" s="154">
        <f t="shared" si="11"/>
        <v>2.6807030139323291E-5</v>
      </c>
      <c r="O43" s="83">
        <f t="shared" si="12"/>
        <v>-57160.769999999757</v>
      </c>
      <c r="P43" s="87">
        <f t="shared" si="13"/>
        <v>-0.23262428647856506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407171.85000000009</v>
      </c>
      <c r="F44" s="83">
        <f>IFERROR(VLOOKUP($C44,'2024'!$C$8:$U$251,19,FALSE),0)</f>
        <v>331340.82999999984</v>
      </c>
      <c r="G44" s="84">
        <f t="shared" si="6"/>
        <v>0.81376163406188262</v>
      </c>
      <c r="H44" s="85">
        <f t="shared" si="7"/>
        <v>4.7105605629798099E-5</v>
      </c>
      <c r="I44" s="86">
        <f t="shared" si="8"/>
        <v>-75831.020000000251</v>
      </c>
      <c r="J44" s="87">
        <f t="shared" si="9"/>
        <v>-0.18623836593811738</v>
      </c>
      <c r="K44" s="82">
        <f>VLOOKUP($C44,'2024'!$C$261:$U$504,VLOOKUP($L$4,Master!$D$9:$G$20,4,FALSE),FALSE)</f>
        <v>407171.85000000009</v>
      </c>
      <c r="L44" s="83">
        <f>VLOOKUP($C44,'2024'!$C$8:$U$251,VLOOKUP($L$4,Master!$D$9:$G$20,4,FALSE),FALSE)</f>
        <v>331340.82999999984</v>
      </c>
      <c r="M44" s="154">
        <f t="shared" si="10"/>
        <v>0.81376163406188262</v>
      </c>
      <c r="N44" s="154">
        <f t="shared" si="11"/>
        <v>4.7105605629798099E-5</v>
      </c>
      <c r="O44" s="83">
        <f t="shared" si="12"/>
        <v>-75831.020000000251</v>
      </c>
      <c r="P44" s="87">
        <f t="shared" si="13"/>
        <v>-0.18623836593811738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1057988.5799999968</v>
      </c>
      <c r="F45" s="83">
        <f>IFERROR(VLOOKUP($C45,'2024'!$C$8:$U$251,19,FALSE),0)</f>
        <v>896829.81000000029</v>
      </c>
      <c r="G45" s="84">
        <f t="shared" si="6"/>
        <v>0.84767437659866141</v>
      </c>
      <c r="H45" s="85">
        <f t="shared" si="7"/>
        <v>1.2749926215524599E-4</v>
      </c>
      <c r="I45" s="86">
        <f t="shared" si="8"/>
        <v>-161158.76999999653</v>
      </c>
      <c r="J45" s="87">
        <f t="shared" si="9"/>
        <v>-0.15232562340133862</v>
      </c>
      <c r="K45" s="82">
        <f>VLOOKUP($C45,'2024'!$C$261:$U$504,VLOOKUP($L$4,Master!$D$9:$G$20,4,FALSE),FALSE)</f>
        <v>1057988.5799999968</v>
      </c>
      <c r="L45" s="83">
        <f>VLOOKUP($C45,'2024'!$C$8:$U$251,VLOOKUP($L$4,Master!$D$9:$G$20,4,FALSE),FALSE)</f>
        <v>896829.81000000029</v>
      </c>
      <c r="M45" s="154">
        <f t="shared" si="10"/>
        <v>0.84767437659866141</v>
      </c>
      <c r="N45" s="154">
        <f t="shared" si="11"/>
        <v>1.2749926215524599E-4</v>
      </c>
      <c r="O45" s="83">
        <f t="shared" si="12"/>
        <v>-161158.76999999653</v>
      </c>
      <c r="P45" s="87">
        <f t="shared" si="13"/>
        <v>-0.15232562340133862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484205.11000000045</v>
      </c>
      <c r="F46" s="83">
        <f>IFERROR(VLOOKUP($C46,'2024'!$C$8:$U$251,19,FALSE),0)</f>
        <v>403462.7</v>
      </c>
      <c r="G46" s="84">
        <f t="shared" si="6"/>
        <v>0.83324750538051873</v>
      </c>
      <c r="H46" s="85">
        <f t="shared" si="7"/>
        <v>5.7358928063690644E-5</v>
      </c>
      <c r="I46" s="86">
        <f t="shared" si="8"/>
        <v>-80742.41000000044</v>
      </c>
      <c r="J46" s="87">
        <f t="shared" si="9"/>
        <v>-0.16675249461948133</v>
      </c>
      <c r="K46" s="82">
        <f>VLOOKUP($C46,'2024'!$C$261:$U$504,VLOOKUP($L$4,Master!$D$9:$G$20,4,FALSE),FALSE)</f>
        <v>484205.11000000045</v>
      </c>
      <c r="L46" s="83">
        <f>VLOOKUP($C46,'2024'!$C$8:$U$251,VLOOKUP($L$4,Master!$D$9:$G$20,4,FALSE),FALSE)</f>
        <v>403462.7</v>
      </c>
      <c r="M46" s="154">
        <f t="shared" si="10"/>
        <v>0.83324750538051873</v>
      </c>
      <c r="N46" s="154">
        <f t="shared" si="11"/>
        <v>5.7358928063690644E-5</v>
      </c>
      <c r="O46" s="83">
        <f t="shared" si="12"/>
        <v>-80742.41000000044</v>
      </c>
      <c r="P46" s="87">
        <f t="shared" si="13"/>
        <v>-0.16675249461948133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553101.49000000011</v>
      </c>
      <c r="F47" s="83">
        <f>IFERROR(VLOOKUP($C47,'2024'!$C$8:$U$251,19,FALSE),0)</f>
        <v>376743.99999999994</v>
      </c>
      <c r="G47" s="84">
        <f t="shared" si="6"/>
        <v>0.68114804753102343</v>
      </c>
      <c r="H47" s="85">
        <f t="shared" si="7"/>
        <v>5.3560420813193057E-5</v>
      </c>
      <c r="I47" s="86">
        <f t="shared" si="8"/>
        <v>-176357.49000000017</v>
      </c>
      <c r="J47" s="87">
        <f t="shared" si="9"/>
        <v>-0.31885195246897657</v>
      </c>
      <c r="K47" s="82">
        <f>VLOOKUP($C47,'2024'!$C$261:$U$504,VLOOKUP($L$4,Master!$D$9:$G$20,4,FALSE),FALSE)</f>
        <v>553101.49000000011</v>
      </c>
      <c r="L47" s="83">
        <f>VLOOKUP($C47,'2024'!$C$8:$U$251,VLOOKUP($L$4,Master!$D$9:$G$20,4,FALSE),FALSE)</f>
        <v>376743.99999999994</v>
      </c>
      <c r="M47" s="154">
        <f t="shared" si="10"/>
        <v>0.68114804753102343</v>
      </c>
      <c r="N47" s="154">
        <f t="shared" si="11"/>
        <v>5.3560420813193057E-5</v>
      </c>
      <c r="O47" s="83">
        <f t="shared" si="12"/>
        <v>-176357.49000000017</v>
      </c>
      <c r="P47" s="87">
        <f t="shared" si="13"/>
        <v>-0.31885195246897657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134441.22</v>
      </c>
      <c r="F48" s="83">
        <f>IFERROR(VLOOKUP($C48,'2024'!$C$8:$U$251,19,FALSE),0)</f>
        <v>112857.93000000001</v>
      </c>
      <c r="G48" s="84">
        <f t="shared" si="6"/>
        <v>0.83945928190773633</v>
      </c>
      <c r="H48" s="85">
        <f t="shared" si="7"/>
        <v>1.6044630366789878E-5</v>
      </c>
      <c r="I48" s="86">
        <f t="shared" si="8"/>
        <v>-21583.289999999994</v>
      </c>
      <c r="J48" s="87">
        <f t="shared" si="9"/>
        <v>-0.16054071809226361</v>
      </c>
      <c r="K48" s="82">
        <f>VLOOKUP($C48,'2024'!$C$261:$U$504,VLOOKUP($L$4,Master!$D$9:$G$20,4,FALSE),FALSE)</f>
        <v>134441.22</v>
      </c>
      <c r="L48" s="83">
        <f>VLOOKUP($C48,'2024'!$C$8:$U$251,VLOOKUP($L$4,Master!$D$9:$G$20,4,FALSE),FALSE)</f>
        <v>112857.93000000001</v>
      </c>
      <c r="M48" s="154">
        <f t="shared" si="10"/>
        <v>0.83945928190773633</v>
      </c>
      <c r="N48" s="154">
        <f t="shared" si="11"/>
        <v>1.6044630366789878E-5</v>
      </c>
      <c r="O48" s="83">
        <f t="shared" si="12"/>
        <v>-21583.289999999994</v>
      </c>
      <c r="P48" s="87">
        <f t="shared" si="13"/>
        <v>-0.16054071809226361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212202.15999999997</v>
      </c>
      <c r="F49" s="83">
        <f>IFERROR(VLOOKUP($C49,'2024'!$C$8:$U$251,19,FALSE),0)</f>
        <v>148403.88</v>
      </c>
      <c r="G49" s="84">
        <f t="shared" si="6"/>
        <v>0.69935141093757025</v>
      </c>
      <c r="H49" s="85">
        <f t="shared" si="7"/>
        <v>2.1098077907307365E-5</v>
      </c>
      <c r="I49" s="86">
        <f t="shared" si="8"/>
        <v>-63798.27999999997</v>
      </c>
      <c r="J49" s="87">
        <f t="shared" si="9"/>
        <v>-0.30064858906242981</v>
      </c>
      <c r="K49" s="82">
        <f>VLOOKUP($C49,'2024'!$C$261:$U$504,VLOOKUP($L$4,Master!$D$9:$G$20,4,FALSE),FALSE)</f>
        <v>212202.15999999997</v>
      </c>
      <c r="L49" s="83">
        <f>VLOOKUP($C49,'2024'!$C$8:$U$251,VLOOKUP($L$4,Master!$D$9:$G$20,4,FALSE),FALSE)</f>
        <v>148403.88</v>
      </c>
      <c r="M49" s="154">
        <f t="shared" si="10"/>
        <v>0.69935141093757025</v>
      </c>
      <c r="N49" s="154">
        <f t="shared" si="11"/>
        <v>2.1098077907307365E-5</v>
      </c>
      <c r="O49" s="83">
        <f t="shared" si="12"/>
        <v>-63798.27999999997</v>
      </c>
      <c r="P49" s="87">
        <f t="shared" si="13"/>
        <v>-0.30064858906242981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104765.46000000002</v>
      </c>
      <c r="F50" s="83">
        <f>IFERROR(VLOOKUP($C50,'2024'!$C$8:$U$251,19,FALSE),0)</f>
        <v>71047.719999999987</v>
      </c>
      <c r="G50" s="84">
        <f t="shared" si="6"/>
        <v>0.6781597675417067</v>
      </c>
      <c r="H50" s="85">
        <f t="shared" si="7"/>
        <v>1.0100614159795279E-5</v>
      </c>
      <c r="I50" s="86">
        <f t="shared" si="8"/>
        <v>-33717.740000000034</v>
      </c>
      <c r="J50" s="87">
        <f t="shared" si="9"/>
        <v>-0.3218402324582933</v>
      </c>
      <c r="K50" s="82">
        <f>VLOOKUP($C50,'2024'!$C$261:$U$504,VLOOKUP($L$4,Master!$D$9:$G$20,4,FALSE),FALSE)</f>
        <v>104765.46000000002</v>
      </c>
      <c r="L50" s="83">
        <f>VLOOKUP($C50,'2024'!$C$8:$U$251,VLOOKUP($L$4,Master!$D$9:$G$20,4,FALSE),FALSE)</f>
        <v>71047.719999999987</v>
      </c>
      <c r="M50" s="154">
        <f t="shared" si="10"/>
        <v>0.6781597675417067</v>
      </c>
      <c r="N50" s="154">
        <f t="shared" si="11"/>
        <v>1.0100614159795279E-5</v>
      </c>
      <c r="O50" s="83">
        <f t="shared" si="12"/>
        <v>-33717.740000000034</v>
      </c>
      <c r="P50" s="87">
        <f t="shared" si="13"/>
        <v>-0.3218402324582933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1452247.2000000004</v>
      </c>
      <c r="F51" s="83">
        <f>IFERROR(VLOOKUP($C51,'2024'!$C$8:$U$251,19,FALSE),0)</f>
        <v>646327.50999999989</v>
      </c>
      <c r="G51" s="84">
        <f t="shared" si="6"/>
        <v>0.4450533697017971</v>
      </c>
      <c r="H51" s="85">
        <f t="shared" si="7"/>
        <v>9.1886197042934304E-5</v>
      </c>
      <c r="I51" s="86">
        <f t="shared" si="8"/>
        <v>-805919.69000000053</v>
      </c>
      <c r="J51" s="87">
        <f t="shared" si="9"/>
        <v>-0.5549466302982029</v>
      </c>
      <c r="K51" s="82">
        <f>VLOOKUP($C51,'2024'!$C$261:$U$504,VLOOKUP($L$4,Master!$D$9:$G$20,4,FALSE),FALSE)</f>
        <v>1452247.2000000004</v>
      </c>
      <c r="L51" s="83">
        <f>VLOOKUP($C51,'2024'!$C$8:$U$251,VLOOKUP($L$4,Master!$D$9:$G$20,4,FALSE),FALSE)</f>
        <v>646327.50999999989</v>
      </c>
      <c r="M51" s="154">
        <f t="shared" si="10"/>
        <v>0.4450533697017971</v>
      </c>
      <c r="N51" s="154">
        <f t="shared" si="11"/>
        <v>9.1886197042934304E-5</v>
      </c>
      <c r="O51" s="83">
        <f t="shared" si="12"/>
        <v>-805919.69000000053</v>
      </c>
      <c r="P51" s="87">
        <f t="shared" si="13"/>
        <v>-0.5549466302982029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260298.12</v>
      </c>
      <c r="F52" s="83">
        <f>IFERROR(VLOOKUP($C52,'2024'!$C$8:$U$251,19,FALSE),0)</f>
        <v>30506.179999999993</v>
      </c>
      <c r="G52" s="84">
        <f t="shared" si="6"/>
        <v>0.11719708156171083</v>
      </c>
      <c r="H52" s="85">
        <f t="shared" si="7"/>
        <v>4.3369604776798395E-6</v>
      </c>
      <c r="I52" s="86">
        <f t="shared" si="8"/>
        <v>-229791.94</v>
      </c>
      <c r="J52" s="87">
        <f t="shared" si="9"/>
        <v>-0.88280291843828917</v>
      </c>
      <c r="K52" s="82">
        <f>VLOOKUP($C52,'2024'!$C$261:$U$504,VLOOKUP($L$4,Master!$D$9:$G$20,4,FALSE),FALSE)</f>
        <v>260298.12</v>
      </c>
      <c r="L52" s="83">
        <f>VLOOKUP($C52,'2024'!$C$8:$U$251,VLOOKUP($L$4,Master!$D$9:$G$20,4,FALSE),FALSE)</f>
        <v>30506.179999999993</v>
      </c>
      <c r="M52" s="154">
        <f t="shared" si="10"/>
        <v>0.11719708156171083</v>
      </c>
      <c r="N52" s="154">
        <f t="shared" si="11"/>
        <v>4.3369604776798395E-6</v>
      </c>
      <c r="O52" s="83">
        <f t="shared" si="12"/>
        <v>-229791.94</v>
      </c>
      <c r="P52" s="87">
        <f t="shared" si="13"/>
        <v>-0.88280291843828917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60062.820000000007</v>
      </c>
      <c r="F53" s="83">
        <f>IFERROR(VLOOKUP($C53,'2024'!$C$8:$U$251,19,FALSE),0)</f>
        <v>46800.61</v>
      </c>
      <c r="G53" s="84">
        <f t="shared" si="6"/>
        <v>0.77919435018202599</v>
      </c>
      <c r="H53" s="85">
        <f t="shared" si="7"/>
        <v>6.6534845038384992E-6</v>
      </c>
      <c r="I53" s="86">
        <f t="shared" si="8"/>
        <v>-13262.210000000006</v>
      </c>
      <c r="J53" s="87">
        <f t="shared" si="9"/>
        <v>-0.22080564981797399</v>
      </c>
      <c r="K53" s="82">
        <f>VLOOKUP($C53,'2024'!$C$261:$U$504,VLOOKUP($L$4,Master!$D$9:$G$20,4,FALSE),FALSE)</f>
        <v>60062.820000000007</v>
      </c>
      <c r="L53" s="83">
        <f>VLOOKUP($C53,'2024'!$C$8:$U$251,VLOOKUP($L$4,Master!$D$9:$G$20,4,FALSE),FALSE)</f>
        <v>46800.61</v>
      </c>
      <c r="M53" s="154">
        <f t="shared" si="10"/>
        <v>0.77919435018202599</v>
      </c>
      <c r="N53" s="154">
        <f t="shared" si="11"/>
        <v>6.6534845038384992E-6</v>
      </c>
      <c r="O53" s="83">
        <f t="shared" si="12"/>
        <v>-13262.210000000006</v>
      </c>
      <c r="P53" s="87">
        <f t="shared" si="13"/>
        <v>-0.22080564981797399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64571.51</v>
      </c>
      <c r="F54" s="83">
        <f>IFERROR(VLOOKUP($C54,'2024'!$C$8:$U$251,19,FALSE),0)</f>
        <v>61941.31</v>
      </c>
      <c r="G54" s="84">
        <f t="shared" si="6"/>
        <v>0.95926686552629781</v>
      </c>
      <c r="H54" s="85">
        <f t="shared" si="7"/>
        <v>8.8059866363377877E-6</v>
      </c>
      <c r="I54" s="86">
        <f t="shared" si="8"/>
        <v>-2630.2000000000044</v>
      </c>
      <c r="J54" s="87">
        <f t="shared" si="9"/>
        <v>-4.0733134473702165E-2</v>
      </c>
      <c r="K54" s="82">
        <f>VLOOKUP($C54,'2024'!$C$261:$U$504,VLOOKUP($L$4,Master!$D$9:$G$20,4,FALSE),FALSE)</f>
        <v>64571.51</v>
      </c>
      <c r="L54" s="83">
        <f>VLOOKUP($C54,'2024'!$C$8:$U$251,VLOOKUP($L$4,Master!$D$9:$G$20,4,FALSE),FALSE)</f>
        <v>61941.31</v>
      </c>
      <c r="M54" s="154">
        <f t="shared" si="10"/>
        <v>0.95926686552629781</v>
      </c>
      <c r="N54" s="154">
        <f t="shared" si="11"/>
        <v>8.8059866363377877E-6</v>
      </c>
      <c r="O54" s="83">
        <f t="shared" si="12"/>
        <v>-2630.2000000000044</v>
      </c>
      <c r="P54" s="87">
        <f t="shared" si="13"/>
        <v>-4.0733134473702165E-2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161942.21000000002</v>
      </c>
      <c r="F55" s="83">
        <f>IFERROR(VLOOKUP($C55,'2024'!$C$8:$U$251,19,FALSE),0)</f>
        <v>50090.590000000004</v>
      </c>
      <c r="G55" s="84">
        <f t="shared" si="6"/>
        <v>0.30931151303912674</v>
      </c>
      <c r="H55" s="85">
        <f t="shared" si="7"/>
        <v>7.1212098379300546E-6</v>
      </c>
      <c r="I55" s="86">
        <f t="shared" si="8"/>
        <v>-111851.62000000002</v>
      </c>
      <c r="J55" s="87">
        <f t="shared" si="9"/>
        <v>-0.69068848696087337</v>
      </c>
      <c r="K55" s="82">
        <f>VLOOKUP($C55,'2024'!$C$261:$U$504,VLOOKUP($L$4,Master!$D$9:$G$20,4,FALSE),FALSE)</f>
        <v>161942.21000000002</v>
      </c>
      <c r="L55" s="83">
        <f>VLOOKUP($C55,'2024'!$C$8:$U$251,VLOOKUP($L$4,Master!$D$9:$G$20,4,FALSE),FALSE)</f>
        <v>50090.590000000004</v>
      </c>
      <c r="M55" s="154">
        <f t="shared" si="10"/>
        <v>0.30931151303912674</v>
      </c>
      <c r="N55" s="154">
        <f t="shared" si="11"/>
        <v>7.1212098379300546E-6</v>
      </c>
      <c r="O55" s="83">
        <f t="shared" si="12"/>
        <v>-111851.62000000002</v>
      </c>
      <c r="P55" s="87">
        <f t="shared" si="13"/>
        <v>-0.69068848696087337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260883.99999999997</v>
      </c>
      <c r="F56" s="83">
        <f>IFERROR(VLOOKUP($C56,'2024'!$C$8:$U$251,19,FALSE),0)</f>
        <v>59201.399999999987</v>
      </c>
      <c r="G56" s="84">
        <f t="shared" si="6"/>
        <v>0.22692614342006406</v>
      </c>
      <c r="H56" s="85">
        <f t="shared" si="7"/>
        <v>8.4164628945123669E-6</v>
      </c>
      <c r="I56" s="86">
        <f t="shared" si="8"/>
        <v>-201682.59999999998</v>
      </c>
      <c r="J56" s="87">
        <f t="shared" si="9"/>
        <v>-0.77307385657993588</v>
      </c>
      <c r="K56" s="82">
        <f>VLOOKUP($C56,'2024'!$C$261:$U$504,VLOOKUP($L$4,Master!$D$9:$G$20,4,FALSE),FALSE)</f>
        <v>260883.99999999997</v>
      </c>
      <c r="L56" s="83">
        <f>VLOOKUP($C56,'2024'!$C$8:$U$251,VLOOKUP($L$4,Master!$D$9:$G$20,4,FALSE),FALSE)</f>
        <v>59201.399999999987</v>
      </c>
      <c r="M56" s="154">
        <f t="shared" si="10"/>
        <v>0.22692614342006406</v>
      </c>
      <c r="N56" s="154">
        <f t="shared" si="11"/>
        <v>8.4164628945123669E-6</v>
      </c>
      <c r="O56" s="83">
        <f t="shared" si="12"/>
        <v>-201682.59999999998</v>
      </c>
      <c r="P56" s="87">
        <f t="shared" si="13"/>
        <v>-0.77307385657993588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52241.59</v>
      </c>
      <c r="F57" s="83">
        <f>IFERROR(VLOOKUP($C57,'2024'!$C$8:$U$251,19,FALSE),0)</f>
        <v>31015.709999999992</v>
      </c>
      <c r="G57" s="84">
        <f t="shared" si="6"/>
        <v>0.59369766502129806</v>
      </c>
      <c r="H57" s="85">
        <f t="shared" si="7"/>
        <v>4.4093986352004536E-6</v>
      </c>
      <c r="I57" s="86">
        <f t="shared" si="8"/>
        <v>-21225.880000000005</v>
      </c>
      <c r="J57" s="87">
        <f t="shared" si="9"/>
        <v>-0.40630233497870194</v>
      </c>
      <c r="K57" s="82">
        <f>VLOOKUP($C57,'2024'!$C$261:$U$504,VLOOKUP($L$4,Master!$D$9:$G$20,4,FALSE),FALSE)</f>
        <v>52241.59</v>
      </c>
      <c r="L57" s="83">
        <f>VLOOKUP($C57,'2024'!$C$8:$U$251,VLOOKUP($L$4,Master!$D$9:$G$20,4,FALSE),FALSE)</f>
        <v>31015.709999999992</v>
      </c>
      <c r="M57" s="154">
        <f t="shared" si="10"/>
        <v>0.59369766502129806</v>
      </c>
      <c r="N57" s="154">
        <f t="shared" si="11"/>
        <v>4.4093986352004536E-6</v>
      </c>
      <c r="O57" s="83">
        <f t="shared" si="12"/>
        <v>-21225.880000000005</v>
      </c>
      <c r="P57" s="87">
        <f t="shared" si="13"/>
        <v>-0.40630233497870194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54236.520000000011</v>
      </c>
      <c r="F58" s="83">
        <f>IFERROR(VLOOKUP($C58,'2024'!$C$8:$U$251,19,FALSE),0)</f>
        <v>19983.619999999995</v>
      </c>
      <c r="G58" s="84">
        <f t="shared" si="6"/>
        <v>0.36845321196861436</v>
      </c>
      <c r="H58" s="85">
        <f t="shared" si="7"/>
        <v>2.8410036963321007E-6</v>
      </c>
      <c r="I58" s="86">
        <f t="shared" si="8"/>
        <v>-34252.900000000016</v>
      </c>
      <c r="J58" s="87">
        <f t="shared" si="9"/>
        <v>-0.63154678803138564</v>
      </c>
      <c r="K58" s="82">
        <f>VLOOKUP($C58,'2024'!$C$261:$U$504,VLOOKUP($L$4,Master!$D$9:$G$20,4,FALSE),FALSE)</f>
        <v>54236.520000000011</v>
      </c>
      <c r="L58" s="83">
        <f>VLOOKUP($C58,'2024'!$C$8:$U$251,VLOOKUP($L$4,Master!$D$9:$G$20,4,FALSE),FALSE)</f>
        <v>19983.619999999995</v>
      </c>
      <c r="M58" s="154">
        <f t="shared" si="10"/>
        <v>0.36845321196861436</v>
      </c>
      <c r="N58" s="154">
        <f t="shared" si="11"/>
        <v>2.8410036963321007E-6</v>
      </c>
      <c r="O58" s="83">
        <f t="shared" si="12"/>
        <v>-34252.900000000016</v>
      </c>
      <c r="P58" s="87">
        <f t="shared" si="13"/>
        <v>-0.63154678803138564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37270.490000000013</v>
      </c>
      <c r="F59" s="83">
        <f>IFERROR(VLOOKUP($C59,'2024'!$C$8:$U$251,19,FALSE),0)</f>
        <v>17405.989999999998</v>
      </c>
      <c r="G59" s="84">
        <f t="shared" si="6"/>
        <v>0.46701800808092386</v>
      </c>
      <c r="H59" s="85">
        <f t="shared" si="7"/>
        <v>2.4745507534830819E-6</v>
      </c>
      <c r="I59" s="86">
        <f t="shared" si="8"/>
        <v>-19864.500000000015</v>
      </c>
      <c r="J59" s="87">
        <f t="shared" si="9"/>
        <v>-0.53298199191907614</v>
      </c>
      <c r="K59" s="82">
        <f>VLOOKUP($C59,'2024'!$C$261:$U$504,VLOOKUP($L$4,Master!$D$9:$G$20,4,FALSE),FALSE)</f>
        <v>37270.490000000013</v>
      </c>
      <c r="L59" s="83">
        <f>VLOOKUP($C59,'2024'!$C$8:$U$251,VLOOKUP($L$4,Master!$D$9:$G$20,4,FALSE),FALSE)</f>
        <v>17405.989999999998</v>
      </c>
      <c r="M59" s="154">
        <f t="shared" si="10"/>
        <v>0.46701800808092386</v>
      </c>
      <c r="N59" s="154">
        <f t="shared" si="11"/>
        <v>2.4745507534830819E-6</v>
      </c>
      <c r="O59" s="83">
        <f t="shared" si="12"/>
        <v>-19864.500000000015</v>
      </c>
      <c r="P59" s="87">
        <f t="shared" si="13"/>
        <v>-0.53298199191907614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46836.62</v>
      </c>
      <c r="F60" s="83">
        <f>IFERROR(VLOOKUP($C60,'2024'!$C$8:$U$251,19,FALSE),0)</f>
        <v>0</v>
      </c>
      <c r="G60" s="84">
        <f t="shared" si="6"/>
        <v>0</v>
      </c>
      <c r="H60" s="85">
        <f t="shared" si="7"/>
        <v>0</v>
      </c>
      <c r="I60" s="86">
        <f t="shared" si="8"/>
        <v>-46836.62</v>
      </c>
      <c r="J60" s="87">
        <f t="shared" si="9"/>
        <v>-1</v>
      </c>
      <c r="K60" s="82">
        <f>VLOOKUP($C60,'2024'!$C$261:$U$504,VLOOKUP($L$4,Master!$D$9:$G$20,4,FALSE),FALSE)</f>
        <v>46836.62</v>
      </c>
      <c r="L60" s="83">
        <f>VLOOKUP($C60,'2024'!$C$8:$U$251,VLOOKUP($L$4,Master!$D$9:$G$20,4,FALSE),FALSE)</f>
        <v>0</v>
      </c>
      <c r="M60" s="154">
        <f t="shared" si="10"/>
        <v>0</v>
      </c>
      <c r="N60" s="154">
        <f t="shared" si="11"/>
        <v>0</v>
      </c>
      <c r="O60" s="83">
        <f t="shared" si="12"/>
        <v>-46836.62</v>
      </c>
      <c r="P60" s="87">
        <f t="shared" si="13"/>
        <v>-1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7.42</v>
      </c>
      <c r="F61" s="83">
        <f>IFERROR(VLOOKUP($C61,'2024'!$C$8:$U$251,19,FALSE),0)</f>
        <v>0</v>
      </c>
      <c r="G61" s="84">
        <f t="shared" si="6"/>
        <v>0</v>
      </c>
      <c r="H61" s="85">
        <f t="shared" si="7"/>
        <v>0</v>
      </c>
      <c r="I61" s="86">
        <f t="shared" si="8"/>
        <v>-7.42</v>
      </c>
      <c r="J61" s="87">
        <f t="shared" si="9"/>
        <v>-1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-7.42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0</v>
      </c>
      <c r="F62" s="83">
        <f>IFERROR(VLOOKUP($C62,'2024'!$C$8:$U$251,19,FALSE),0)</f>
        <v>0</v>
      </c>
      <c r="G62" s="84">
        <f t="shared" si="6"/>
        <v>0</v>
      </c>
      <c r="H62" s="85">
        <f t="shared" si="7"/>
        <v>0</v>
      </c>
      <c r="I62" s="86">
        <f t="shared" si="8"/>
        <v>0</v>
      </c>
      <c r="J62" s="87">
        <f t="shared" si="9"/>
        <v>0</v>
      </c>
      <c r="K62" s="82">
        <f>VLOOKUP($C62,'2024'!$C$261:$U$504,VLOOKUP($L$4,Master!$D$9:$G$20,4,FALSE),FALSE)</f>
        <v>0</v>
      </c>
      <c r="L62" s="83">
        <f>VLOOKUP($C62,'2024'!$C$8:$U$251,VLOOKUP($L$4,Master!$D$9:$G$20,4,FALSE),FALSE)</f>
        <v>0</v>
      </c>
      <c r="M62" s="154">
        <f t="shared" si="10"/>
        <v>0</v>
      </c>
      <c r="N62" s="154">
        <f t="shared" si="11"/>
        <v>0</v>
      </c>
      <c r="O62" s="83">
        <f t="shared" si="12"/>
        <v>0</v>
      </c>
      <c r="P62" s="87">
        <f t="shared" si="13"/>
        <v>0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150429.71000000002</v>
      </c>
      <c r="F63" s="83">
        <f>IFERROR(VLOOKUP($C63,'2024'!$C$8:$U$251,19,FALSE),0)</f>
        <v>87002.98</v>
      </c>
      <c r="G63" s="84">
        <f t="shared" si="6"/>
        <v>0.57836301087065833</v>
      </c>
      <c r="H63" s="85">
        <f t="shared" si="7"/>
        <v>1.2368919533693488E-5</v>
      </c>
      <c r="I63" s="86">
        <f t="shared" si="8"/>
        <v>-63426.730000000025</v>
      </c>
      <c r="J63" s="87">
        <f t="shared" si="9"/>
        <v>-0.42163698912934167</v>
      </c>
      <c r="K63" s="82">
        <f>VLOOKUP($C63,'2024'!$C$261:$U$504,VLOOKUP($L$4,Master!$D$9:$G$20,4,FALSE),FALSE)</f>
        <v>150429.71000000002</v>
      </c>
      <c r="L63" s="83">
        <f>VLOOKUP($C63,'2024'!$C$8:$U$251,VLOOKUP($L$4,Master!$D$9:$G$20,4,FALSE),FALSE)</f>
        <v>87002.98</v>
      </c>
      <c r="M63" s="154">
        <f t="shared" si="10"/>
        <v>0.57836301087065833</v>
      </c>
      <c r="N63" s="154">
        <f t="shared" si="11"/>
        <v>1.2368919533693488E-5</v>
      </c>
      <c r="O63" s="83">
        <f t="shared" si="12"/>
        <v>-63426.730000000025</v>
      </c>
      <c r="P63" s="87">
        <f t="shared" si="13"/>
        <v>-0.42163698912934167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67644.549999999988</v>
      </c>
      <c r="F64" s="83">
        <f>IFERROR(VLOOKUP($C64,'2024'!$C$8:$U$251,19,FALSE),0)</f>
        <v>13406.570000000003</v>
      </c>
      <c r="G64" s="84">
        <f t="shared" si="6"/>
        <v>0.19819142857776428</v>
      </c>
      <c r="H64" s="85">
        <f t="shared" si="7"/>
        <v>1.9059667330110895E-6</v>
      </c>
      <c r="I64" s="86">
        <f t="shared" si="8"/>
        <v>-54237.979999999981</v>
      </c>
      <c r="J64" s="87">
        <f t="shared" si="9"/>
        <v>-0.80180857142223561</v>
      </c>
      <c r="K64" s="82">
        <f>VLOOKUP($C64,'2024'!$C$261:$U$504,VLOOKUP($L$4,Master!$D$9:$G$20,4,FALSE),FALSE)</f>
        <v>67644.549999999988</v>
      </c>
      <c r="L64" s="83">
        <f>VLOOKUP($C64,'2024'!$C$8:$U$251,VLOOKUP($L$4,Master!$D$9:$G$20,4,FALSE),FALSE)</f>
        <v>13406.570000000003</v>
      </c>
      <c r="M64" s="154">
        <f t="shared" si="10"/>
        <v>0.19819142857776428</v>
      </c>
      <c r="N64" s="154">
        <f t="shared" si="11"/>
        <v>1.9059667330110895E-6</v>
      </c>
      <c r="O64" s="83">
        <f t="shared" si="12"/>
        <v>-54237.979999999981</v>
      </c>
      <c r="P64" s="87">
        <f t="shared" si="13"/>
        <v>-0.80180857142223561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77708.13</v>
      </c>
      <c r="F65" s="83">
        <f>IFERROR(VLOOKUP($C65,'2024'!$C$8:$U$251,19,FALSE),0)</f>
        <v>48059.95</v>
      </c>
      <c r="G65" s="84">
        <f t="shared" si="6"/>
        <v>0.61846746279958087</v>
      </c>
      <c r="H65" s="85">
        <f t="shared" si="7"/>
        <v>6.8325206141597951E-6</v>
      </c>
      <c r="I65" s="86">
        <f t="shared" si="8"/>
        <v>-29648.180000000008</v>
      </c>
      <c r="J65" s="87">
        <f t="shared" si="9"/>
        <v>-0.38153253720041913</v>
      </c>
      <c r="K65" s="82">
        <f>VLOOKUP($C65,'2024'!$C$261:$U$504,VLOOKUP($L$4,Master!$D$9:$G$20,4,FALSE),FALSE)</f>
        <v>77708.13</v>
      </c>
      <c r="L65" s="83">
        <f>VLOOKUP($C65,'2024'!$C$8:$U$251,VLOOKUP($L$4,Master!$D$9:$G$20,4,FALSE),FALSE)</f>
        <v>48059.95</v>
      </c>
      <c r="M65" s="154">
        <f t="shared" si="10"/>
        <v>0.61846746279958087</v>
      </c>
      <c r="N65" s="154">
        <f t="shared" si="11"/>
        <v>6.8325206141597951E-6</v>
      </c>
      <c r="O65" s="83">
        <f t="shared" si="12"/>
        <v>-29648.180000000008</v>
      </c>
      <c r="P65" s="87">
        <f t="shared" si="13"/>
        <v>-0.38153253720041913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110785.8</v>
      </c>
      <c r="F66" s="83">
        <f>IFERROR(VLOOKUP($C66,'2024'!$C$8:$U$251,19,FALSE),0)</f>
        <v>0</v>
      </c>
      <c r="G66" s="84">
        <f t="shared" si="6"/>
        <v>0</v>
      </c>
      <c r="H66" s="85">
        <f t="shared" si="7"/>
        <v>0</v>
      </c>
      <c r="I66" s="86">
        <f t="shared" si="8"/>
        <v>-110785.8</v>
      </c>
      <c r="J66" s="87">
        <f t="shared" si="9"/>
        <v>-1</v>
      </c>
      <c r="K66" s="82">
        <f>VLOOKUP($C66,'2024'!$C$261:$U$504,VLOOKUP($L$4,Master!$D$9:$G$20,4,FALSE),FALSE)</f>
        <v>110785.8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-110785.8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352075.95999999996</v>
      </c>
      <c r="F67" s="83">
        <f>IFERROR(VLOOKUP($C67,'2024'!$C$8:$U$251,19,FALSE),0)</f>
        <v>232358.02999999994</v>
      </c>
      <c r="G67" s="84">
        <f t="shared" si="6"/>
        <v>0.65996562219130206</v>
      </c>
      <c r="H67" s="85">
        <f t="shared" si="7"/>
        <v>3.3033555587148126E-5</v>
      </c>
      <c r="I67" s="86">
        <f t="shared" si="8"/>
        <v>-119717.93000000002</v>
      </c>
      <c r="J67" s="87">
        <f t="shared" si="9"/>
        <v>-0.340034377808698</v>
      </c>
      <c r="K67" s="82">
        <f>VLOOKUP($C67,'2024'!$C$261:$U$504,VLOOKUP($L$4,Master!$D$9:$G$20,4,FALSE),FALSE)</f>
        <v>352075.95999999996</v>
      </c>
      <c r="L67" s="83">
        <f>VLOOKUP($C67,'2024'!$C$8:$U$251,VLOOKUP($L$4,Master!$D$9:$G$20,4,FALSE),FALSE)</f>
        <v>232358.02999999994</v>
      </c>
      <c r="M67" s="154">
        <f t="shared" si="10"/>
        <v>0.65996562219130206</v>
      </c>
      <c r="N67" s="154">
        <f t="shared" si="11"/>
        <v>3.3033555587148126E-5</v>
      </c>
      <c r="O67" s="83">
        <f t="shared" si="12"/>
        <v>-119717.93000000002</v>
      </c>
      <c r="P67" s="87">
        <f t="shared" si="13"/>
        <v>-0.340034377808698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39494.570000000007</v>
      </c>
      <c r="F68" s="83">
        <f>IFERROR(VLOOKUP($C68,'2024'!$C$8:$U$251,19,FALSE),0)</f>
        <v>30323.399999999991</v>
      </c>
      <c r="G68" s="84">
        <f t="shared" si="6"/>
        <v>0.76778655901304871</v>
      </c>
      <c r="H68" s="85">
        <f t="shared" si="7"/>
        <v>4.3109752630082446E-6</v>
      </c>
      <c r="I68" s="86">
        <f t="shared" si="8"/>
        <v>-9171.1700000000164</v>
      </c>
      <c r="J68" s="87">
        <f t="shared" si="9"/>
        <v>-0.23221344098695124</v>
      </c>
      <c r="K68" s="82">
        <f>VLOOKUP($C68,'2024'!$C$261:$U$504,VLOOKUP($L$4,Master!$D$9:$G$20,4,FALSE),FALSE)</f>
        <v>39494.570000000007</v>
      </c>
      <c r="L68" s="83">
        <f>VLOOKUP($C68,'2024'!$C$8:$U$251,VLOOKUP($L$4,Master!$D$9:$G$20,4,FALSE),FALSE)</f>
        <v>30323.399999999991</v>
      </c>
      <c r="M68" s="154">
        <f t="shared" si="10"/>
        <v>0.76778655901304871</v>
      </c>
      <c r="N68" s="154">
        <f t="shared" si="11"/>
        <v>4.3109752630082446E-6</v>
      </c>
      <c r="O68" s="83">
        <f t="shared" si="12"/>
        <v>-9171.1700000000164</v>
      </c>
      <c r="P68" s="87">
        <f t="shared" si="13"/>
        <v>-0.23221344098695124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813803.28999999957</v>
      </c>
      <c r="F69" s="83">
        <f>IFERROR(VLOOKUP($C69,'2024'!$C$8:$U$251,19,FALSE),0)</f>
        <v>679230.62</v>
      </c>
      <c r="G69" s="84">
        <f t="shared" si="6"/>
        <v>0.83463734829580294</v>
      </c>
      <c r="H69" s="85">
        <f t="shared" si="7"/>
        <v>9.6563920955359679E-5</v>
      </c>
      <c r="I69" s="86">
        <f t="shared" si="8"/>
        <v>-134572.66999999958</v>
      </c>
      <c r="J69" s="87">
        <f t="shared" si="9"/>
        <v>-0.16536265170419703</v>
      </c>
      <c r="K69" s="82">
        <f>VLOOKUP($C69,'2024'!$C$261:$U$504,VLOOKUP($L$4,Master!$D$9:$G$20,4,FALSE),FALSE)</f>
        <v>813803.28999999957</v>
      </c>
      <c r="L69" s="83">
        <f>VLOOKUP($C69,'2024'!$C$8:$U$251,VLOOKUP($L$4,Master!$D$9:$G$20,4,FALSE),FALSE)</f>
        <v>679230.62</v>
      </c>
      <c r="M69" s="154">
        <f t="shared" si="10"/>
        <v>0.83463734829580294</v>
      </c>
      <c r="N69" s="154">
        <f t="shared" si="11"/>
        <v>9.6563920955359679E-5</v>
      </c>
      <c r="O69" s="83">
        <f t="shared" si="12"/>
        <v>-134572.66999999958</v>
      </c>
      <c r="P69" s="87">
        <f t="shared" si="13"/>
        <v>-0.16536265170419703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34135.670000000013</v>
      </c>
      <c r="F70" s="83">
        <f>IFERROR(VLOOKUP($C70,'2024'!$C$8:$U$251,19,FALSE),0)</f>
        <v>20469.059999999998</v>
      </c>
      <c r="G70" s="84">
        <f t="shared" si="6"/>
        <v>0.59963844271988775</v>
      </c>
      <c r="H70" s="85">
        <f t="shared" si="7"/>
        <v>2.9100170599943132E-6</v>
      </c>
      <c r="I70" s="86">
        <f t="shared" si="8"/>
        <v>-13666.610000000015</v>
      </c>
      <c r="J70" s="87">
        <f t="shared" si="9"/>
        <v>-0.40036155728011225</v>
      </c>
      <c r="K70" s="82">
        <f>VLOOKUP($C70,'2024'!$C$261:$U$504,VLOOKUP($L$4,Master!$D$9:$G$20,4,FALSE),FALSE)</f>
        <v>34135.670000000013</v>
      </c>
      <c r="L70" s="83">
        <f>VLOOKUP($C70,'2024'!$C$8:$U$251,VLOOKUP($L$4,Master!$D$9:$G$20,4,FALSE),FALSE)</f>
        <v>20469.059999999998</v>
      </c>
      <c r="M70" s="154">
        <f t="shared" si="10"/>
        <v>0.59963844271988775</v>
      </c>
      <c r="N70" s="154">
        <f t="shared" si="11"/>
        <v>2.9100170599943132E-6</v>
      </c>
      <c r="O70" s="83">
        <f t="shared" si="12"/>
        <v>-13666.610000000015</v>
      </c>
      <c r="P70" s="87">
        <f t="shared" si="13"/>
        <v>-0.40036155728011225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921860.63999999955</v>
      </c>
      <c r="F71" s="83">
        <f>IFERROR(VLOOKUP($C71,'2024'!$C$8:$U$251,19,FALSE),0)</f>
        <v>841148.38999999966</v>
      </c>
      <c r="G71" s="84">
        <f t="shared" si="6"/>
        <v>0.91244636499503884</v>
      </c>
      <c r="H71" s="85">
        <f t="shared" si="7"/>
        <v>1.1958322291725898E-4</v>
      </c>
      <c r="I71" s="86">
        <f t="shared" si="8"/>
        <v>-80712.249999999884</v>
      </c>
      <c r="J71" s="87">
        <f t="shared" si="9"/>
        <v>-8.7553635004961189E-2</v>
      </c>
      <c r="K71" s="82">
        <f>VLOOKUP($C71,'2024'!$C$261:$U$504,VLOOKUP($L$4,Master!$D$9:$G$20,4,FALSE),FALSE)</f>
        <v>921860.63999999955</v>
      </c>
      <c r="L71" s="83">
        <f>VLOOKUP($C71,'2024'!$C$8:$U$251,VLOOKUP($L$4,Master!$D$9:$G$20,4,FALSE),FALSE)</f>
        <v>841148.38999999966</v>
      </c>
      <c r="M71" s="154">
        <f t="shared" si="10"/>
        <v>0.91244636499503884</v>
      </c>
      <c r="N71" s="154">
        <f t="shared" si="11"/>
        <v>1.1958322291725898E-4</v>
      </c>
      <c r="O71" s="83">
        <f t="shared" si="12"/>
        <v>-80712.249999999884</v>
      </c>
      <c r="P71" s="87">
        <f t="shared" si="13"/>
        <v>-8.7553635004961189E-2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6719986.0400000038</v>
      </c>
      <c r="F72" s="83">
        <f>IFERROR(VLOOKUP($C72,'2024'!$C$8:$U$251,19,FALSE),0)</f>
        <v>6003842.059999994</v>
      </c>
      <c r="G72" s="84">
        <f t="shared" si="6"/>
        <v>0.89343073397217809</v>
      </c>
      <c r="H72" s="85">
        <f t="shared" si="7"/>
        <v>8.5354592834802306E-4</v>
      </c>
      <c r="I72" s="86">
        <f t="shared" si="8"/>
        <v>-716143.98000000976</v>
      </c>
      <c r="J72" s="87">
        <f t="shared" si="9"/>
        <v>-0.10656926602782189</v>
      </c>
      <c r="K72" s="82">
        <f>VLOOKUP($C72,'2024'!$C$261:$U$504,VLOOKUP($L$4,Master!$D$9:$G$20,4,FALSE),FALSE)</f>
        <v>6719986.0400000038</v>
      </c>
      <c r="L72" s="83">
        <f>VLOOKUP($C72,'2024'!$C$8:$U$251,VLOOKUP($L$4,Master!$D$9:$G$20,4,FALSE),FALSE)</f>
        <v>6003842.059999994</v>
      </c>
      <c r="M72" s="154">
        <f t="shared" si="10"/>
        <v>0.89343073397217809</v>
      </c>
      <c r="N72" s="154">
        <f t="shared" si="11"/>
        <v>8.5354592834802306E-4</v>
      </c>
      <c r="O72" s="83">
        <f t="shared" si="12"/>
        <v>-716143.98000000976</v>
      </c>
      <c r="P72" s="87">
        <f t="shared" si="13"/>
        <v>-0.10656926602782189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0</v>
      </c>
      <c r="F73" s="83">
        <f>IFERROR(VLOOKUP($C73,'2024'!$C$8:$U$251,19,FALSE),0)</f>
        <v>0</v>
      </c>
      <c r="G73" s="84">
        <f t="shared" si="6"/>
        <v>0</v>
      </c>
      <c r="H73" s="85">
        <f t="shared" si="7"/>
        <v>0</v>
      </c>
      <c r="I73" s="86">
        <f t="shared" si="8"/>
        <v>0</v>
      </c>
      <c r="J73" s="87">
        <f t="shared" si="9"/>
        <v>0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0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5233.33</v>
      </c>
      <c r="F74" s="83">
        <f>IFERROR(VLOOKUP($C74,'2024'!$C$8:$U$251,19,FALSE),0)</f>
        <v>0</v>
      </c>
      <c r="G74" s="84">
        <f t="shared" ref="G74:G137" si="14">IFERROR(F74/E74,0)</f>
        <v>0</v>
      </c>
      <c r="H74" s="85">
        <f t="shared" ref="H74:H137" si="15">F74/$D$4</f>
        <v>0</v>
      </c>
      <c r="I74" s="86">
        <f t="shared" ref="I74:I137" si="16">F74-E74</f>
        <v>-5233.33</v>
      </c>
      <c r="J74" s="87">
        <f t="shared" ref="J74:J137" si="17">IFERROR(I74/E74,0)</f>
        <v>-1</v>
      </c>
      <c r="K74" s="82">
        <f>VLOOKUP($C74,'2024'!$C$261:$U$504,VLOOKUP($L$4,Master!$D$9:$G$20,4,FALSE),FALSE)</f>
        <v>5233.33</v>
      </c>
      <c r="L74" s="83">
        <f>VLOOKUP($C74,'2024'!$C$8:$U$251,VLOOKUP($L$4,Master!$D$9:$G$20,4,FALSE),FALSE)</f>
        <v>0</v>
      </c>
      <c r="M74" s="154">
        <f t="shared" ref="M74:M137" si="18">IFERROR(L74/K74,0)</f>
        <v>0</v>
      </c>
      <c r="N74" s="154">
        <f t="shared" ref="N74:N137" si="19">L74/$D$4</f>
        <v>0</v>
      </c>
      <c r="O74" s="83">
        <f t="shared" ref="O74:O137" si="20">L74-K74</f>
        <v>-5233.33</v>
      </c>
      <c r="P74" s="87">
        <f t="shared" ref="P74:P137" si="21">IFERROR(O74/K74,0)</f>
        <v>-1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449490</v>
      </c>
      <c r="F75" s="83">
        <f>IFERROR(VLOOKUP($C75,'2024'!$C$8:$U$251,19,FALSE),0)</f>
        <v>297446.46000000002</v>
      </c>
      <c r="G75" s="84">
        <f t="shared" si="14"/>
        <v>0.66174210772208508</v>
      </c>
      <c r="H75" s="85">
        <f t="shared" si="15"/>
        <v>4.2286957634347459E-5</v>
      </c>
      <c r="I75" s="86">
        <f t="shared" si="16"/>
        <v>-152043.53999999998</v>
      </c>
      <c r="J75" s="87">
        <f t="shared" si="17"/>
        <v>-0.33825789227791492</v>
      </c>
      <c r="K75" s="82">
        <f>VLOOKUP($C75,'2024'!$C$261:$U$504,VLOOKUP($L$4,Master!$D$9:$G$20,4,FALSE),FALSE)</f>
        <v>449490</v>
      </c>
      <c r="L75" s="83">
        <f>VLOOKUP($C75,'2024'!$C$8:$U$251,VLOOKUP($L$4,Master!$D$9:$G$20,4,FALSE),FALSE)</f>
        <v>297446.46000000002</v>
      </c>
      <c r="M75" s="154">
        <f t="shared" si="18"/>
        <v>0.66174210772208508</v>
      </c>
      <c r="N75" s="154">
        <f t="shared" si="19"/>
        <v>4.2286957634347459E-5</v>
      </c>
      <c r="O75" s="83">
        <f t="shared" si="20"/>
        <v>-152043.53999999998</v>
      </c>
      <c r="P75" s="87">
        <f t="shared" si="21"/>
        <v>-0.33825789227791492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10000.08</v>
      </c>
      <c r="F76" s="83">
        <f>IFERROR(VLOOKUP($C76,'2024'!$C$8:$U$251,19,FALSE),0)</f>
        <v>0</v>
      </c>
      <c r="G76" s="84">
        <f t="shared" si="14"/>
        <v>0</v>
      </c>
      <c r="H76" s="85">
        <f t="shared" si="15"/>
        <v>0</v>
      </c>
      <c r="I76" s="86">
        <f t="shared" si="16"/>
        <v>-10000.08</v>
      </c>
      <c r="J76" s="87">
        <f t="shared" si="17"/>
        <v>-1</v>
      </c>
      <c r="K76" s="82">
        <f>VLOOKUP($C76,'2024'!$C$261:$U$504,VLOOKUP($L$4,Master!$D$9:$G$20,4,FALSE),FALSE)</f>
        <v>10000.08</v>
      </c>
      <c r="L76" s="83">
        <f>VLOOKUP($C76,'2024'!$C$8:$U$251,VLOOKUP($L$4,Master!$D$9:$G$20,4,FALSE),FALSE)</f>
        <v>0</v>
      </c>
      <c r="M76" s="154">
        <f t="shared" si="18"/>
        <v>0</v>
      </c>
      <c r="N76" s="154">
        <f t="shared" si="19"/>
        <v>0</v>
      </c>
      <c r="O76" s="83">
        <f t="shared" si="20"/>
        <v>-10000.08</v>
      </c>
      <c r="P76" s="87">
        <f t="shared" si="21"/>
        <v>-1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637622.32999999996</v>
      </c>
      <c r="F77" s="83">
        <f>IFERROR(VLOOKUP($C77,'2024'!$C$8:$U$251,19,FALSE),0)</f>
        <v>478069.98000000016</v>
      </c>
      <c r="G77" s="84">
        <f t="shared" si="14"/>
        <v>0.74976982063975106</v>
      </c>
      <c r="H77" s="85">
        <f t="shared" si="15"/>
        <v>6.7965592834802412E-5</v>
      </c>
      <c r="I77" s="86">
        <f t="shared" si="16"/>
        <v>-159552.3499999998</v>
      </c>
      <c r="J77" s="87">
        <f t="shared" si="17"/>
        <v>-0.25023017936024888</v>
      </c>
      <c r="K77" s="82">
        <f>VLOOKUP($C77,'2024'!$C$261:$U$504,VLOOKUP($L$4,Master!$D$9:$G$20,4,FALSE),FALSE)</f>
        <v>637622.32999999996</v>
      </c>
      <c r="L77" s="83">
        <f>VLOOKUP($C77,'2024'!$C$8:$U$251,VLOOKUP($L$4,Master!$D$9:$G$20,4,FALSE),FALSE)</f>
        <v>478069.98000000016</v>
      </c>
      <c r="M77" s="154">
        <f t="shared" si="18"/>
        <v>0.74976982063975106</v>
      </c>
      <c r="N77" s="154">
        <f t="shared" si="19"/>
        <v>6.7965592834802412E-5</v>
      </c>
      <c r="O77" s="83">
        <f t="shared" si="20"/>
        <v>-159552.3499999998</v>
      </c>
      <c r="P77" s="87">
        <f t="shared" si="21"/>
        <v>-0.25023017936024888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209921.78</v>
      </c>
      <c r="F78" s="83">
        <f>IFERROR(VLOOKUP($C78,'2024'!$C$8:$U$251,19,FALSE),0)</f>
        <v>32200.04</v>
      </c>
      <c r="G78" s="84">
        <f t="shared" si="14"/>
        <v>0.15339065817753642</v>
      </c>
      <c r="H78" s="85">
        <f t="shared" si="15"/>
        <v>4.577770827409724E-6</v>
      </c>
      <c r="I78" s="86">
        <f t="shared" si="16"/>
        <v>-177721.74</v>
      </c>
      <c r="J78" s="87">
        <f t="shared" si="17"/>
        <v>-0.8466093418224635</v>
      </c>
      <c r="K78" s="82">
        <f>VLOOKUP($C78,'2024'!$C$261:$U$504,VLOOKUP($L$4,Master!$D$9:$G$20,4,FALSE),FALSE)</f>
        <v>209921.78</v>
      </c>
      <c r="L78" s="83">
        <f>VLOOKUP($C78,'2024'!$C$8:$U$251,VLOOKUP($L$4,Master!$D$9:$G$20,4,FALSE),FALSE)</f>
        <v>32200.04</v>
      </c>
      <c r="M78" s="154">
        <f t="shared" si="18"/>
        <v>0.15339065817753642</v>
      </c>
      <c r="N78" s="154">
        <f t="shared" si="19"/>
        <v>4.577770827409724E-6</v>
      </c>
      <c r="O78" s="83">
        <f t="shared" si="20"/>
        <v>-177721.74</v>
      </c>
      <c r="P78" s="87">
        <f t="shared" si="21"/>
        <v>-0.8466093418224635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216339.14</v>
      </c>
      <c r="F79" s="83">
        <f>IFERROR(VLOOKUP($C79,'2024'!$C$8:$U$251,19,FALSE),0)</f>
        <v>0</v>
      </c>
      <c r="G79" s="84">
        <f t="shared" si="14"/>
        <v>0</v>
      </c>
      <c r="H79" s="85">
        <f t="shared" si="15"/>
        <v>0</v>
      </c>
      <c r="I79" s="86">
        <f t="shared" si="16"/>
        <v>-216339.14</v>
      </c>
      <c r="J79" s="87">
        <f t="shared" si="17"/>
        <v>-1</v>
      </c>
      <c r="K79" s="82">
        <f>VLOOKUP($C79,'2024'!$C$261:$U$504,VLOOKUP($L$4,Master!$D$9:$G$20,4,FALSE),FALSE)</f>
        <v>216339.14</v>
      </c>
      <c r="L79" s="83">
        <f>VLOOKUP($C79,'2024'!$C$8:$U$251,VLOOKUP($L$4,Master!$D$9:$G$20,4,FALSE),FALSE)</f>
        <v>0</v>
      </c>
      <c r="M79" s="154">
        <f t="shared" si="18"/>
        <v>0</v>
      </c>
      <c r="N79" s="154">
        <f t="shared" si="19"/>
        <v>0</v>
      </c>
      <c r="O79" s="83">
        <f t="shared" si="20"/>
        <v>-216339.14</v>
      </c>
      <c r="P79" s="87">
        <f t="shared" si="21"/>
        <v>-1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3144164.97</v>
      </c>
      <c r="F80" s="83">
        <f>IFERROR(VLOOKUP($C80,'2024'!$C$8:$U$251,19,FALSE),0)</f>
        <v>2240935.8699999992</v>
      </c>
      <c r="G80" s="84">
        <f t="shared" si="14"/>
        <v>0.71272846411745339</v>
      </c>
      <c r="H80" s="85">
        <f t="shared" si="15"/>
        <v>3.1858627665624098E-4</v>
      </c>
      <c r="I80" s="86">
        <f t="shared" si="16"/>
        <v>-903229.10000000102</v>
      </c>
      <c r="J80" s="87">
        <f t="shared" si="17"/>
        <v>-0.28727153588254656</v>
      </c>
      <c r="K80" s="82">
        <f>VLOOKUP($C80,'2024'!$C$261:$U$504,VLOOKUP($L$4,Master!$D$9:$G$20,4,FALSE),FALSE)</f>
        <v>3144164.97</v>
      </c>
      <c r="L80" s="83">
        <f>VLOOKUP($C80,'2024'!$C$8:$U$251,VLOOKUP($L$4,Master!$D$9:$G$20,4,FALSE),FALSE)</f>
        <v>2240935.8699999992</v>
      </c>
      <c r="M80" s="154">
        <f t="shared" si="18"/>
        <v>0.71272846411745339</v>
      </c>
      <c r="N80" s="154">
        <f t="shared" si="19"/>
        <v>3.1858627665624098E-4</v>
      </c>
      <c r="O80" s="83">
        <f t="shared" si="20"/>
        <v>-903229.10000000102</v>
      </c>
      <c r="P80" s="87">
        <f t="shared" si="21"/>
        <v>-0.28727153588254656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72486.98</v>
      </c>
      <c r="F81" s="83">
        <f>IFERROR(VLOOKUP($C81,'2024'!$C$8:$U$251,19,FALSE),0)</f>
        <v>10995.470000000001</v>
      </c>
      <c r="G81" s="84">
        <f t="shared" si="14"/>
        <v>0.15168889640594768</v>
      </c>
      <c r="H81" s="85">
        <f t="shared" si="15"/>
        <v>1.5631887972704011E-6</v>
      </c>
      <c r="I81" s="86">
        <f t="shared" si="16"/>
        <v>-61491.509999999995</v>
      </c>
      <c r="J81" s="87">
        <f t="shared" si="17"/>
        <v>-0.84831110359405226</v>
      </c>
      <c r="K81" s="82">
        <f>VLOOKUP($C81,'2024'!$C$261:$U$504,VLOOKUP($L$4,Master!$D$9:$G$20,4,FALSE),FALSE)</f>
        <v>72486.98</v>
      </c>
      <c r="L81" s="83">
        <f>VLOOKUP($C81,'2024'!$C$8:$U$251,VLOOKUP($L$4,Master!$D$9:$G$20,4,FALSE),FALSE)</f>
        <v>10995.470000000001</v>
      </c>
      <c r="M81" s="154">
        <f t="shared" si="18"/>
        <v>0.15168889640594768</v>
      </c>
      <c r="N81" s="154">
        <f t="shared" si="19"/>
        <v>1.5631887972704011E-6</v>
      </c>
      <c r="O81" s="83">
        <f t="shared" si="20"/>
        <v>-61491.509999999995</v>
      </c>
      <c r="P81" s="87">
        <f t="shared" si="21"/>
        <v>-0.84831110359405226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95168.47</v>
      </c>
      <c r="F82" s="83">
        <f>IFERROR(VLOOKUP($C82,'2024'!$C$8:$U$251,19,FALSE),0)</f>
        <v>0</v>
      </c>
      <c r="G82" s="84">
        <f t="shared" si="14"/>
        <v>0</v>
      </c>
      <c r="H82" s="85">
        <f t="shared" si="15"/>
        <v>0</v>
      </c>
      <c r="I82" s="86">
        <f t="shared" si="16"/>
        <v>-95168.47</v>
      </c>
      <c r="J82" s="87">
        <f t="shared" si="17"/>
        <v>-1</v>
      </c>
      <c r="K82" s="82">
        <f>VLOOKUP($C82,'2024'!$C$261:$U$504,VLOOKUP($L$4,Master!$D$9:$G$20,4,FALSE),FALSE)</f>
        <v>95168.47</v>
      </c>
      <c r="L82" s="83">
        <f>VLOOKUP($C82,'2024'!$C$8:$U$251,VLOOKUP($L$4,Master!$D$9:$G$20,4,FALSE),FALSE)</f>
        <v>0</v>
      </c>
      <c r="M82" s="154">
        <f t="shared" si="18"/>
        <v>0</v>
      </c>
      <c r="N82" s="154">
        <f t="shared" si="19"/>
        <v>0</v>
      </c>
      <c r="O82" s="83">
        <f t="shared" si="20"/>
        <v>-95168.47</v>
      </c>
      <c r="P82" s="87">
        <f t="shared" si="21"/>
        <v>-1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600000.15999999992</v>
      </c>
      <c r="F83" s="83">
        <f>IFERROR(VLOOKUP($C83,'2024'!$C$8:$U$251,19,FALSE),0)</f>
        <v>0</v>
      </c>
      <c r="G83" s="84">
        <f t="shared" si="14"/>
        <v>0</v>
      </c>
      <c r="H83" s="85">
        <f t="shared" si="15"/>
        <v>0</v>
      </c>
      <c r="I83" s="86">
        <f t="shared" si="16"/>
        <v>-600000.15999999992</v>
      </c>
      <c r="J83" s="87">
        <f t="shared" si="17"/>
        <v>-1</v>
      </c>
      <c r="K83" s="82">
        <f>VLOOKUP($C83,'2024'!$C$261:$U$504,VLOOKUP($L$4,Master!$D$9:$G$20,4,FALSE),FALSE)</f>
        <v>600000.15999999992</v>
      </c>
      <c r="L83" s="83">
        <f>VLOOKUP($C83,'2024'!$C$8:$U$251,VLOOKUP($L$4,Master!$D$9:$G$20,4,FALSE),FALSE)</f>
        <v>0</v>
      </c>
      <c r="M83" s="154">
        <f t="shared" si="18"/>
        <v>0</v>
      </c>
      <c r="N83" s="154">
        <f t="shared" si="19"/>
        <v>0</v>
      </c>
      <c r="O83" s="83">
        <f t="shared" si="20"/>
        <v>-600000.15999999992</v>
      </c>
      <c r="P83" s="87">
        <f t="shared" si="21"/>
        <v>-1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20916.660000000003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-20916.660000000003</v>
      </c>
      <c r="J84" s="87">
        <f t="shared" si="17"/>
        <v>-1</v>
      </c>
      <c r="K84" s="82">
        <f>VLOOKUP($C84,'2024'!$C$261:$U$504,VLOOKUP($L$4,Master!$D$9:$G$20,4,FALSE),FALSE)</f>
        <v>20916.660000000003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-20916.660000000003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289057.77000000008</v>
      </c>
      <c r="F85" s="83">
        <f>IFERROR(VLOOKUP($C85,'2024'!$C$8:$U$251,19,FALSE),0)</f>
        <v>152076.43000000002</v>
      </c>
      <c r="G85" s="84">
        <f t="shared" si="14"/>
        <v>0.52611085320418816</v>
      </c>
      <c r="H85" s="85">
        <f t="shared" si="15"/>
        <v>2.1620191924936027E-5</v>
      </c>
      <c r="I85" s="86">
        <f t="shared" si="16"/>
        <v>-136981.34000000005</v>
      </c>
      <c r="J85" s="87">
        <f t="shared" si="17"/>
        <v>-0.47388914679581184</v>
      </c>
      <c r="K85" s="82">
        <f>VLOOKUP($C85,'2024'!$C$261:$U$504,VLOOKUP($L$4,Master!$D$9:$G$20,4,FALSE),FALSE)</f>
        <v>289057.77000000008</v>
      </c>
      <c r="L85" s="83">
        <f>VLOOKUP($C85,'2024'!$C$8:$U$251,VLOOKUP($L$4,Master!$D$9:$G$20,4,FALSE),FALSE)</f>
        <v>152076.43000000002</v>
      </c>
      <c r="M85" s="154">
        <f t="shared" si="18"/>
        <v>0.52611085320418816</v>
      </c>
      <c r="N85" s="154">
        <f t="shared" si="19"/>
        <v>2.1620191924936027E-5</v>
      </c>
      <c r="O85" s="83">
        <f t="shared" si="20"/>
        <v>-136981.34000000005</v>
      </c>
      <c r="P85" s="87">
        <f t="shared" si="21"/>
        <v>-0.47388914679581184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32944.99</v>
      </c>
      <c r="F86" s="83">
        <f>IFERROR(VLOOKUP($C86,'2024'!$C$8:$U$251,19,FALSE),0)</f>
        <v>5106.1999999999989</v>
      </c>
      <c r="G86" s="84">
        <f t="shared" si="14"/>
        <v>0.15499169980018204</v>
      </c>
      <c r="H86" s="85">
        <f t="shared" si="15"/>
        <v>7.2593119135626944E-7</v>
      </c>
      <c r="I86" s="86">
        <f t="shared" si="16"/>
        <v>-27838.79</v>
      </c>
      <c r="J86" s="87">
        <f t="shared" si="17"/>
        <v>-0.84500830019981799</v>
      </c>
      <c r="K86" s="82">
        <f>VLOOKUP($C86,'2024'!$C$261:$U$504,VLOOKUP($L$4,Master!$D$9:$G$20,4,FALSE),FALSE)</f>
        <v>32944.99</v>
      </c>
      <c r="L86" s="83">
        <f>VLOOKUP($C86,'2024'!$C$8:$U$251,VLOOKUP($L$4,Master!$D$9:$G$20,4,FALSE),FALSE)</f>
        <v>5106.1999999999989</v>
      </c>
      <c r="M86" s="154">
        <f t="shared" si="18"/>
        <v>0.15499169980018204</v>
      </c>
      <c r="N86" s="154">
        <f t="shared" si="19"/>
        <v>7.2593119135626944E-7</v>
      </c>
      <c r="O86" s="83">
        <f t="shared" si="20"/>
        <v>-27838.79</v>
      </c>
      <c r="P86" s="87">
        <f t="shared" si="21"/>
        <v>-0.84500830019981799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84796.920000000027</v>
      </c>
      <c r="F87" s="83">
        <f>IFERROR(VLOOKUP($C87,'2024'!$C$8:$U$251,19,FALSE),0)</f>
        <v>57145.360000000015</v>
      </c>
      <c r="G87" s="84">
        <f t="shared" si="14"/>
        <v>0.67390843912727016</v>
      </c>
      <c r="H87" s="85">
        <f t="shared" si="15"/>
        <v>8.1241626386124559E-6</v>
      </c>
      <c r="I87" s="86">
        <f t="shared" si="16"/>
        <v>-27651.560000000012</v>
      </c>
      <c r="J87" s="87">
        <f t="shared" si="17"/>
        <v>-0.32609156087272984</v>
      </c>
      <c r="K87" s="82">
        <f>VLOOKUP($C87,'2024'!$C$261:$U$504,VLOOKUP($L$4,Master!$D$9:$G$20,4,FALSE),FALSE)</f>
        <v>84796.920000000027</v>
      </c>
      <c r="L87" s="83">
        <f>VLOOKUP($C87,'2024'!$C$8:$U$251,VLOOKUP($L$4,Master!$D$9:$G$20,4,FALSE),FALSE)</f>
        <v>57145.360000000015</v>
      </c>
      <c r="M87" s="154">
        <f t="shared" si="18"/>
        <v>0.67390843912727016</v>
      </c>
      <c r="N87" s="154">
        <f t="shared" si="19"/>
        <v>8.1241626386124559E-6</v>
      </c>
      <c r="O87" s="83">
        <f t="shared" si="20"/>
        <v>-27651.560000000012</v>
      </c>
      <c r="P87" s="87">
        <f t="shared" si="21"/>
        <v>-0.32609156087272984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2097687.25</v>
      </c>
      <c r="F88" s="83">
        <f>IFERROR(VLOOKUP($C88,'2024'!$C$8:$U$251,19,FALSE),0)</f>
        <v>1302146.3400000003</v>
      </c>
      <c r="G88" s="84">
        <f t="shared" si="14"/>
        <v>0.62075332726553989</v>
      </c>
      <c r="H88" s="85">
        <f t="shared" si="15"/>
        <v>1.8512174296275239E-4</v>
      </c>
      <c r="I88" s="86">
        <f t="shared" si="16"/>
        <v>-795540.90999999968</v>
      </c>
      <c r="J88" s="87">
        <f t="shared" si="17"/>
        <v>-0.37924667273446017</v>
      </c>
      <c r="K88" s="82">
        <f>VLOOKUP($C88,'2024'!$C$261:$U$504,VLOOKUP($L$4,Master!$D$9:$G$20,4,FALSE),FALSE)</f>
        <v>2097687.25</v>
      </c>
      <c r="L88" s="83">
        <f>VLOOKUP($C88,'2024'!$C$8:$U$251,VLOOKUP($L$4,Master!$D$9:$G$20,4,FALSE),FALSE)</f>
        <v>1302146.3400000003</v>
      </c>
      <c r="M88" s="154">
        <f t="shared" si="18"/>
        <v>0.62075332726553989</v>
      </c>
      <c r="N88" s="154">
        <f t="shared" si="19"/>
        <v>1.8512174296275239E-4</v>
      </c>
      <c r="O88" s="83">
        <f t="shared" si="20"/>
        <v>-795540.90999999968</v>
      </c>
      <c r="P88" s="87">
        <f t="shared" si="21"/>
        <v>-0.37924667273446017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412040.55</v>
      </c>
      <c r="F89" s="83">
        <f>IFERROR(VLOOKUP($C89,'2024'!$C$8:$U$251,19,FALSE),0)</f>
        <v>49133.980000000018</v>
      </c>
      <c r="G89" s="84">
        <f t="shared" si="14"/>
        <v>0.11924549659008081</v>
      </c>
      <c r="H89" s="85">
        <f t="shared" si="15"/>
        <v>6.9852118282627265E-6</v>
      </c>
      <c r="I89" s="86">
        <f t="shared" si="16"/>
        <v>-362906.56999999995</v>
      </c>
      <c r="J89" s="87">
        <f t="shared" si="17"/>
        <v>-0.88075450340991912</v>
      </c>
      <c r="K89" s="82">
        <f>VLOOKUP($C89,'2024'!$C$261:$U$504,VLOOKUP($L$4,Master!$D$9:$G$20,4,FALSE),FALSE)</f>
        <v>412040.55</v>
      </c>
      <c r="L89" s="83">
        <f>VLOOKUP($C89,'2024'!$C$8:$U$251,VLOOKUP($L$4,Master!$D$9:$G$20,4,FALSE),FALSE)</f>
        <v>49133.980000000018</v>
      </c>
      <c r="M89" s="154">
        <f t="shared" si="18"/>
        <v>0.11924549659008081</v>
      </c>
      <c r="N89" s="154">
        <f t="shared" si="19"/>
        <v>6.9852118282627265E-6</v>
      </c>
      <c r="O89" s="83">
        <f t="shared" si="20"/>
        <v>-362906.56999999995</v>
      </c>
      <c r="P89" s="87">
        <f t="shared" si="21"/>
        <v>-0.88075450340991912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0</v>
      </c>
      <c r="F90" s="83">
        <f>IFERROR(VLOOKUP($C90,'2024'!$C$8:$U$251,19,FALSE),0)</f>
        <v>0</v>
      </c>
      <c r="G90" s="84">
        <f t="shared" si="14"/>
        <v>0</v>
      </c>
      <c r="H90" s="85">
        <f t="shared" si="15"/>
        <v>0</v>
      </c>
      <c r="I90" s="86">
        <f t="shared" si="16"/>
        <v>0</v>
      </c>
      <c r="J90" s="87">
        <f t="shared" si="17"/>
        <v>0</v>
      </c>
      <c r="K90" s="82">
        <f>VLOOKUP($C90,'2024'!$C$261:$U$504,VLOOKUP($L$4,Master!$D$9:$G$20,4,FALSE),FALSE)</f>
        <v>0</v>
      </c>
      <c r="L90" s="83">
        <f>VLOOKUP($C90,'2024'!$C$8:$U$251,VLOOKUP($L$4,Master!$D$9:$G$20,4,FALSE),FALSE)</f>
        <v>0</v>
      </c>
      <c r="M90" s="154">
        <f t="shared" si="18"/>
        <v>0</v>
      </c>
      <c r="N90" s="154">
        <f t="shared" si="19"/>
        <v>0</v>
      </c>
      <c r="O90" s="83">
        <f t="shared" si="20"/>
        <v>0</v>
      </c>
      <c r="P90" s="87">
        <f t="shared" si="21"/>
        <v>0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45353754.800000004</v>
      </c>
      <c r="F91" s="83">
        <f>IFERROR(VLOOKUP($C91,'2024'!$C$8:$U$251,19,FALSE),0)</f>
        <v>39092993.109999999</v>
      </c>
      <c r="G91" s="84">
        <f t="shared" si="14"/>
        <v>0.86195714737162166</v>
      </c>
      <c r="H91" s="85">
        <f t="shared" si="15"/>
        <v>5.5577186678987776E-3</v>
      </c>
      <c r="I91" s="86">
        <f t="shared" si="16"/>
        <v>-6260761.6900000051</v>
      </c>
      <c r="J91" s="87">
        <f t="shared" si="17"/>
        <v>-0.13804285262837829</v>
      </c>
      <c r="K91" s="82">
        <f>VLOOKUP($C91,'2024'!$C$261:$U$504,VLOOKUP($L$4,Master!$D$9:$G$20,4,FALSE),FALSE)</f>
        <v>45353754.800000004</v>
      </c>
      <c r="L91" s="83">
        <f>VLOOKUP($C91,'2024'!$C$8:$U$251,VLOOKUP($L$4,Master!$D$9:$G$20,4,FALSE),FALSE)</f>
        <v>39092993.109999999</v>
      </c>
      <c r="M91" s="154">
        <f t="shared" si="18"/>
        <v>0.86195714737162166</v>
      </c>
      <c r="N91" s="154">
        <f t="shared" si="19"/>
        <v>5.5577186678987776E-3</v>
      </c>
      <c r="O91" s="83">
        <f t="shared" si="20"/>
        <v>-6260761.6900000051</v>
      </c>
      <c r="P91" s="87">
        <f t="shared" si="21"/>
        <v>-0.13804285262837829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141233.92000000004</v>
      </c>
      <c r="F92" s="83">
        <f>IFERROR(VLOOKUP($C92,'2024'!$C$8:$U$251,19,FALSE),0)</f>
        <v>130466.26</v>
      </c>
      <c r="G92" s="84">
        <f t="shared" si="14"/>
        <v>0.92376009955682004</v>
      </c>
      <c r="H92" s="85">
        <f t="shared" si="15"/>
        <v>1.8547947114017629E-5</v>
      </c>
      <c r="I92" s="86">
        <f t="shared" si="16"/>
        <v>-10767.660000000047</v>
      </c>
      <c r="J92" s="87">
        <f t="shared" si="17"/>
        <v>-7.6239900443179964E-2</v>
      </c>
      <c r="K92" s="82">
        <f>VLOOKUP($C92,'2024'!$C$261:$U$504,VLOOKUP($L$4,Master!$D$9:$G$20,4,FALSE),FALSE)</f>
        <v>141233.92000000004</v>
      </c>
      <c r="L92" s="83">
        <f>VLOOKUP($C92,'2024'!$C$8:$U$251,VLOOKUP($L$4,Master!$D$9:$G$20,4,FALSE),FALSE)</f>
        <v>130466.26</v>
      </c>
      <c r="M92" s="154">
        <f t="shared" si="18"/>
        <v>0.92376009955682004</v>
      </c>
      <c r="N92" s="154">
        <f t="shared" si="19"/>
        <v>1.8547947114017629E-5</v>
      </c>
      <c r="O92" s="83">
        <f t="shared" si="20"/>
        <v>-10767.660000000047</v>
      </c>
      <c r="P92" s="87">
        <f t="shared" si="21"/>
        <v>-7.6239900443179964E-2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5717204.2199999997</v>
      </c>
      <c r="F93" s="83">
        <f>IFERROR(VLOOKUP($C93,'2024'!$C$8:$U$251,19,FALSE),0)</f>
        <v>123702.43000000001</v>
      </c>
      <c r="G93" s="84">
        <f t="shared" si="14"/>
        <v>2.1636874465190963E-2</v>
      </c>
      <c r="H93" s="85">
        <f t="shared" si="15"/>
        <v>1.7586356269547911E-5</v>
      </c>
      <c r="I93" s="86">
        <f t="shared" si="16"/>
        <v>-5593501.79</v>
      </c>
      <c r="J93" s="87">
        <f t="shared" si="17"/>
        <v>-0.97836312553480909</v>
      </c>
      <c r="K93" s="82">
        <f>VLOOKUP($C93,'2024'!$C$261:$U$504,VLOOKUP($L$4,Master!$D$9:$G$20,4,FALSE),FALSE)</f>
        <v>5717204.2199999997</v>
      </c>
      <c r="L93" s="83">
        <f>VLOOKUP($C93,'2024'!$C$8:$U$251,VLOOKUP($L$4,Master!$D$9:$G$20,4,FALSE),FALSE)</f>
        <v>123702.43000000001</v>
      </c>
      <c r="M93" s="154">
        <f t="shared" si="18"/>
        <v>2.1636874465190963E-2</v>
      </c>
      <c r="N93" s="154">
        <f t="shared" si="19"/>
        <v>1.7586356269547911E-5</v>
      </c>
      <c r="O93" s="83">
        <f t="shared" si="20"/>
        <v>-5593501.79</v>
      </c>
      <c r="P93" s="87">
        <f t="shared" si="21"/>
        <v>-0.97836312553480909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37224.039999999994</v>
      </c>
      <c r="F94" s="83">
        <f>IFERROR(VLOOKUP($C94,'2024'!$C$8:$U$251,19,FALSE),0)</f>
        <v>27153.619999999995</v>
      </c>
      <c r="G94" s="84">
        <f t="shared" si="14"/>
        <v>0.72946461480269198</v>
      </c>
      <c r="H94" s="85">
        <f t="shared" si="15"/>
        <v>3.8603383565538807E-6</v>
      </c>
      <c r="I94" s="86">
        <f t="shared" si="16"/>
        <v>-10070.419999999998</v>
      </c>
      <c r="J94" s="87">
        <f t="shared" si="17"/>
        <v>-0.27053538519730796</v>
      </c>
      <c r="K94" s="82">
        <f>VLOOKUP($C94,'2024'!$C$261:$U$504,VLOOKUP($L$4,Master!$D$9:$G$20,4,FALSE),FALSE)</f>
        <v>37224.039999999994</v>
      </c>
      <c r="L94" s="83">
        <f>VLOOKUP($C94,'2024'!$C$8:$U$251,VLOOKUP($L$4,Master!$D$9:$G$20,4,FALSE),FALSE)</f>
        <v>27153.619999999995</v>
      </c>
      <c r="M94" s="154">
        <f t="shared" si="18"/>
        <v>0.72946461480269198</v>
      </c>
      <c r="N94" s="154">
        <f t="shared" si="19"/>
        <v>3.8603383565538807E-6</v>
      </c>
      <c r="O94" s="83">
        <f t="shared" si="20"/>
        <v>-10070.419999999998</v>
      </c>
      <c r="P94" s="87">
        <f t="shared" si="21"/>
        <v>-0.27053538519730796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41203.640000000014</v>
      </c>
      <c r="F95" s="83">
        <f>IFERROR(VLOOKUP($C95,'2024'!$C$8:$U$251,19,FALSE),0)</f>
        <v>31852.320000000011</v>
      </c>
      <c r="G95" s="84">
        <f t="shared" si="14"/>
        <v>0.77304626484456229</v>
      </c>
      <c r="H95" s="85">
        <f t="shared" si="15"/>
        <v>4.5283366505544509E-6</v>
      </c>
      <c r="I95" s="86">
        <f t="shared" si="16"/>
        <v>-9351.3200000000033</v>
      </c>
      <c r="J95" s="87">
        <f t="shared" si="17"/>
        <v>-0.22695373515543774</v>
      </c>
      <c r="K95" s="82">
        <f>VLOOKUP($C95,'2024'!$C$261:$U$504,VLOOKUP($L$4,Master!$D$9:$G$20,4,FALSE),FALSE)</f>
        <v>41203.640000000014</v>
      </c>
      <c r="L95" s="83">
        <f>VLOOKUP($C95,'2024'!$C$8:$U$251,VLOOKUP($L$4,Master!$D$9:$G$20,4,FALSE),FALSE)</f>
        <v>31852.320000000011</v>
      </c>
      <c r="M95" s="154">
        <f t="shared" si="18"/>
        <v>0.77304626484456229</v>
      </c>
      <c r="N95" s="154">
        <f t="shared" si="19"/>
        <v>4.5283366505544509E-6</v>
      </c>
      <c r="O95" s="83">
        <f t="shared" si="20"/>
        <v>-9351.3200000000033</v>
      </c>
      <c r="P95" s="87">
        <f t="shared" si="21"/>
        <v>-0.22695373515543774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572.45000000000005</v>
      </c>
      <c r="F96" s="83">
        <f>IFERROR(VLOOKUP($C96,'2024'!$C$8:$U$251,19,FALSE),0)</f>
        <v>390.95</v>
      </c>
      <c r="G96" s="84">
        <f t="shared" si="14"/>
        <v>0.68294174163682408</v>
      </c>
      <c r="H96" s="85">
        <f t="shared" si="15"/>
        <v>5.5580039806653399E-8</v>
      </c>
      <c r="I96" s="86">
        <f t="shared" si="16"/>
        <v>-181.50000000000006</v>
      </c>
      <c r="J96" s="87">
        <f t="shared" si="17"/>
        <v>-0.31705825836317592</v>
      </c>
      <c r="K96" s="82">
        <f>VLOOKUP($C96,'2024'!$C$261:$U$504,VLOOKUP($L$4,Master!$D$9:$G$20,4,FALSE),FALSE)</f>
        <v>572.45000000000005</v>
      </c>
      <c r="L96" s="83">
        <f>VLOOKUP($C96,'2024'!$C$8:$U$251,VLOOKUP($L$4,Master!$D$9:$G$20,4,FALSE),FALSE)</f>
        <v>390.95</v>
      </c>
      <c r="M96" s="154">
        <f t="shared" si="18"/>
        <v>0.68294174163682408</v>
      </c>
      <c r="N96" s="154">
        <f t="shared" si="19"/>
        <v>5.5580039806653399E-8</v>
      </c>
      <c r="O96" s="83">
        <f t="shared" si="20"/>
        <v>-181.50000000000006</v>
      </c>
      <c r="P96" s="87">
        <f t="shared" si="21"/>
        <v>-0.31705825836317592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120350.31999999998</v>
      </c>
      <c r="F97" s="83">
        <f>IFERROR(VLOOKUP($C97,'2024'!$C$8:$U$251,19,FALSE),0)</f>
        <v>63107.92</v>
      </c>
      <c r="G97" s="84">
        <f t="shared" si="14"/>
        <v>0.52436852681405421</v>
      </c>
      <c r="H97" s="85">
        <f t="shared" si="15"/>
        <v>8.971839636053455E-6</v>
      </c>
      <c r="I97" s="86">
        <f t="shared" si="16"/>
        <v>-57242.39999999998</v>
      </c>
      <c r="J97" s="87">
        <f t="shared" si="17"/>
        <v>-0.47563147318594573</v>
      </c>
      <c r="K97" s="82">
        <f>VLOOKUP($C97,'2024'!$C$261:$U$504,VLOOKUP($L$4,Master!$D$9:$G$20,4,FALSE),FALSE)</f>
        <v>120350.31999999998</v>
      </c>
      <c r="L97" s="83">
        <f>VLOOKUP($C97,'2024'!$C$8:$U$251,VLOOKUP($L$4,Master!$D$9:$G$20,4,FALSE),FALSE)</f>
        <v>63107.92</v>
      </c>
      <c r="M97" s="154">
        <f t="shared" si="18"/>
        <v>0.52436852681405421</v>
      </c>
      <c r="N97" s="154">
        <f t="shared" si="19"/>
        <v>8.971839636053455E-6</v>
      </c>
      <c r="O97" s="83">
        <f t="shared" si="20"/>
        <v>-57242.39999999998</v>
      </c>
      <c r="P97" s="87">
        <f t="shared" si="21"/>
        <v>-0.47563147318594573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19407.879999999997</v>
      </c>
      <c r="F98" s="83">
        <f>IFERROR(VLOOKUP($C98,'2024'!$C$8:$U$251,19,FALSE),0)</f>
        <v>7906.9699999999984</v>
      </c>
      <c r="G98" s="84">
        <f t="shared" si="14"/>
        <v>0.40741028901662624</v>
      </c>
      <c r="H98" s="85">
        <f t="shared" si="15"/>
        <v>1.1241071936309353E-6</v>
      </c>
      <c r="I98" s="86">
        <f t="shared" si="16"/>
        <v>-11500.91</v>
      </c>
      <c r="J98" s="87">
        <f t="shared" si="17"/>
        <v>-0.59258971098337387</v>
      </c>
      <c r="K98" s="82">
        <f>VLOOKUP($C98,'2024'!$C$261:$U$504,VLOOKUP($L$4,Master!$D$9:$G$20,4,FALSE),FALSE)</f>
        <v>19407.879999999997</v>
      </c>
      <c r="L98" s="83">
        <f>VLOOKUP($C98,'2024'!$C$8:$U$251,VLOOKUP($L$4,Master!$D$9:$G$20,4,FALSE),FALSE)</f>
        <v>7906.9699999999984</v>
      </c>
      <c r="M98" s="154">
        <f t="shared" si="18"/>
        <v>0.40741028901662624</v>
      </c>
      <c r="N98" s="154">
        <f t="shared" si="19"/>
        <v>1.1241071936309353E-6</v>
      </c>
      <c r="O98" s="83">
        <f t="shared" si="20"/>
        <v>-11500.91</v>
      </c>
      <c r="P98" s="87">
        <f t="shared" si="21"/>
        <v>-0.59258971098337387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66864.440000000017</v>
      </c>
      <c r="F99" s="83">
        <f>IFERROR(VLOOKUP($C99,'2024'!$C$8:$U$251,19,FALSE),0)</f>
        <v>61404.219999999972</v>
      </c>
      <c r="G99" s="84">
        <f t="shared" si="14"/>
        <v>0.91833895565415569</v>
      </c>
      <c r="H99" s="85">
        <f t="shared" si="15"/>
        <v>8.7296303667898731E-6</v>
      </c>
      <c r="I99" s="86">
        <f t="shared" si="16"/>
        <v>-5460.2200000000448</v>
      </c>
      <c r="J99" s="87">
        <f t="shared" si="17"/>
        <v>-8.1661044345844272E-2</v>
      </c>
      <c r="K99" s="82">
        <f>VLOOKUP($C99,'2024'!$C$261:$U$504,VLOOKUP($L$4,Master!$D$9:$G$20,4,FALSE),FALSE)</f>
        <v>66864.440000000017</v>
      </c>
      <c r="L99" s="83">
        <f>VLOOKUP($C99,'2024'!$C$8:$U$251,VLOOKUP($L$4,Master!$D$9:$G$20,4,FALSE),FALSE)</f>
        <v>61404.219999999972</v>
      </c>
      <c r="M99" s="154">
        <f t="shared" si="18"/>
        <v>0.91833895565415569</v>
      </c>
      <c r="N99" s="154">
        <f t="shared" si="19"/>
        <v>8.7296303667898731E-6</v>
      </c>
      <c r="O99" s="83">
        <f t="shared" si="20"/>
        <v>-5460.2200000000448</v>
      </c>
      <c r="P99" s="87">
        <f t="shared" si="21"/>
        <v>-8.1661044345844272E-2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179422.97</v>
      </c>
      <c r="F100" s="83">
        <f>IFERROR(VLOOKUP($C100,'2024'!$C$8:$U$251,19,FALSE),0)</f>
        <v>133064.08000000002</v>
      </c>
      <c r="G100" s="84">
        <f t="shared" si="14"/>
        <v>0.74162232405360373</v>
      </c>
      <c r="H100" s="85">
        <f t="shared" si="15"/>
        <v>1.891727040090987E-5</v>
      </c>
      <c r="I100" s="86">
        <f t="shared" si="16"/>
        <v>-46358.889999999985</v>
      </c>
      <c r="J100" s="87">
        <f t="shared" si="17"/>
        <v>-0.25837767594639632</v>
      </c>
      <c r="K100" s="82">
        <f>VLOOKUP($C100,'2024'!$C$261:$U$504,VLOOKUP($L$4,Master!$D$9:$G$20,4,FALSE),FALSE)</f>
        <v>179422.97</v>
      </c>
      <c r="L100" s="83">
        <f>VLOOKUP($C100,'2024'!$C$8:$U$251,VLOOKUP($L$4,Master!$D$9:$G$20,4,FALSE),FALSE)</f>
        <v>133064.08000000002</v>
      </c>
      <c r="M100" s="154">
        <f t="shared" si="18"/>
        <v>0.74162232405360373</v>
      </c>
      <c r="N100" s="154">
        <f t="shared" si="19"/>
        <v>1.891727040090987E-5</v>
      </c>
      <c r="O100" s="83">
        <f t="shared" si="20"/>
        <v>-46358.889999999985</v>
      </c>
      <c r="P100" s="87">
        <f t="shared" si="21"/>
        <v>-0.25837767594639632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3883.34</v>
      </c>
      <c r="F101" s="83">
        <f>IFERROR(VLOOKUP($C101,'2024'!$C$8:$U$251,19,FALSE),0)</f>
        <v>0</v>
      </c>
      <c r="G101" s="84">
        <f t="shared" si="14"/>
        <v>0</v>
      </c>
      <c r="H101" s="85">
        <f t="shared" si="15"/>
        <v>0</v>
      </c>
      <c r="I101" s="86">
        <f t="shared" si="16"/>
        <v>-3883.34</v>
      </c>
      <c r="J101" s="87">
        <f t="shared" si="17"/>
        <v>-1</v>
      </c>
      <c r="K101" s="82">
        <f>VLOOKUP($C101,'2024'!$C$261:$U$504,VLOOKUP($L$4,Master!$D$9:$G$20,4,FALSE),FALSE)</f>
        <v>3883.34</v>
      </c>
      <c r="L101" s="83">
        <f>VLOOKUP($C101,'2024'!$C$8:$U$251,VLOOKUP($L$4,Master!$D$9:$G$20,4,FALSE),FALSE)</f>
        <v>0</v>
      </c>
      <c r="M101" s="154">
        <f t="shared" si="18"/>
        <v>0</v>
      </c>
      <c r="N101" s="154">
        <f t="shared" si="19"/>
        <v>0</v>
      </c>
      <c r="O101" s="83">
        <f t="shared" si="20"/>
        <v>-3883.34</v>
      </c>
      <c r="P101" s="87">
        <f t="shared" si="21"/>
        <v>-1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44941.340000000011</v>
      </c>
      <c r="F102" s="83">
        <f>IFERROR(VLOOKUP($C102,'2024'!$C$8:$U$251,19,FALSE),0)</f>
        <v>24566.460000000006</v>
      </c>
      <c r="G102" s="84">
        <f t="shared" si="14"/>
        <v>0.54663390099182629</v>
      </c>
      <c r="H102" s="85">
        <f t="shared" si="15"/>
        <v>3.4925305658231456E-6</v>
      </c>
      <c r="I102" s="86">
        <f t="shared" si="16"/>
        <v>-20374.880000000005</v>
      </c>
      <c r="J102" s="87">
        <f t="shared" si="17"/>
        <v>-0.45336609900817376</v>
      </c>
      <c r="K102" s="82">
        <f>VLOOKUP($C102,'2024'!$C$261:$U$504,VLOOKUP($L$4,Master!$D$9:$G$20,4,FALSE),FALSE)</f>
        <v>44941.340000000011</v>
      </c>
      <c r="L102" s="83">
        <f>VLOOKUP($C102,'2024'!$C$8:$U$251,VLOOKUP($L$4,Master!$D$9:$G$20,4,FALSE),FALSE)</f>
        <v>24566.460000000006</v>
      </c>
      <c r="M102" s="154">
        <f t="shared" si="18"/>
        <v>0.54663390099182629</v>
      </c>
      <c r="N102" s="154">
        <f t="shared" si="19"/>
        <v>3.4925305658231456E-6</v>
      </c>
      <c r="O102" s="83">
        <f t="shared" si="20"/>
        <v>-20374.880000000005</v>
      </c>
      <c r="P102" s="87">
        <f t="shared" si="21"/>
        <v>-0.45336609900817376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1842407.08</v>
      </c>
      <c r="F103" s="83">
        <f>IFERROR(VLOOKUP($C103,'2024'!$C$8:$U$251,19,FALSE),0)</f>
        <v>0</v>
      </c>
      <c r="G103" s="84">
        <f t="shared" si="14"/>
        <v>0</v>
      </c>
      <c r="H103" s="85">
        <f t="shared" si="15"/>
        <v>0</v>
      </c>
      <c r="I103" s="86">
        <f t="shared" si="16"/>
        <v>-1842407.08</v>
      </c>
      <c r="J103" s="87">
        <f t="shared" si="17"/>
        <v>-1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0</v>
      </c>
      <c r="M103" s="154">
        <f t="shared" si="18"/>
        <v>0</v>
      </c>
      <c r="N103" s="154">
        <f t="shared" si="19"/>
        <v>0</v>
      </c>
      <c r="O103" s="83">
        <f t="shared" si="20"/>
        <v>-1842407.08</v>
      </c>
      <c r="P103" s="87">
        <f t="shared" si="21"/>
        <v>-1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244623.79</v>
      </c>
      <c r="F104" s="83">
        <f>IFERROR(VLOOKUP($C104,'2024'!$C$8:$U$251,19,FALSE),0)</f>
        <v>29862.420000000006</v>
      </c>
      <c r="G104" s="84">
        <f t="shared" si="14"/>
        <v>0.12207488077917526</v>
      </c>
      <c r="H104" s="85">
        <f t="shared" si="15"/>
        <v>4.2454392948535691E-6</v>
      </c>
      <c r="I104" s="86">
        <f t="shared" si="16"/>
        <v>-214761.37</v>
      </c>
      <c r="J104" s="87">
        <f t="shared" si="17"/>
        <v>-0.87792511922082472</v>
      </c>
      <c r="K104" s="82">
        <f>VLOOKUP($C104,'2024'!$C$261:$U$504,VLOOKUP($L$4,Master!$D$9:$G$20,4,FALSE),FALSE)</f>
        <v>244623.79</v>
      </c>
      <c r="L104" s="83">
        <f>VLOOKUP($C104,'2024'!$C$8:$U$251,VLOOKUP($L$4,Master!$D$9:$G$20,4,FALSE),FALSE)</f>
        <v>29862.420000000006</v>
      </c>
      <c r="M104" s="154">
        <f t="shared" si="18"/>
        <v>0.12207488077917526</v>
      </c>
      <c r="N104" s="154">
        <f t="shared" si="19"/>
        <v>4.2454392948535691E-6</v>
      </c>
      <c r="O104" s="83">
        <f t="shared" si="20"/>
        <v>-214761.37</v>
      </c>
      <c r="P104" s="87">
        <f t="shared" si="21"/>
        <v>-0.87792511922082472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345373.12000000017</v>
      </c>
      <c r="F105" s="83">
        <f>IFERROR(VLOOKUP($C105,'2024'!$C$8:$U$251,19,FALSE),0)</f>
        <v>201608.41999999998</v>
      </c>
      <c r="G105" s="84">
        <f t="shared" si="14"/>
        <v>0.58374091185787669</v>
      </c>
      <c r="H105" s="85">
        <f t="shared" si="15"/>
        <v>2.8661987489337502E-5</v>
      </c>
      <c r="I105" s="86">
        <f t="shared" si="16"/>
        <v>-143764.70000000019</v>
      </c>
      <c r="J105" s="87">
        <f t="shared" si="17"/>
        <v>-0.41625908814212326</v>
      </c>
      <c r="K105" s="82">
        <f>VLOOKUP($C105,'2024'!$C$261:$U$504,VLOOKUP($L$4,Master!$D$9:$G$20,4,FALSE),FALSE)</f>
        <v>345373.12000000017</v>
      </c>
      <c r="L105" s="83">
        <f>VLOOKUP($C105,'2024'!$C$8:$U$251,VLOOKUP($L$4,Master!$D$9:$G$20,4,FALSE),FALSE)</f>
        <v>201608.41999999998</v>
      </c>
      <c r="M105" s="154">
        <f t="shared" si="18"/>
        <v>0.58374091185787669</v>
      </c>
      <c r="N105" s="154">
        <f t="shared" si="19"/>
        <v>2.8661987489337502E-5</v>
      </c>
      <c r="O105" s="83">
        <f t="shared" si="20"/>
        <v>-143764.70000000019</v>
      </c>
      <c r="P105" s="87">
        <f t="shared" si="21"/>
        <v>-0.41625908814212326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393962.55000000005</v>
      </c>
      <c r="F106" s="83">
        <f>IFERROR(VLOOKUP($C106,'2024'!$C$8:$U$251,19,FALSE),0)</f>
        <v>377279.11999999994</v>
      </c>
      <c r="G106" s="84">
        <f t="shared" si="14"/>
        <v>0.95765224384906611</v>
      </c>
      <c r="H106" s="85">
        <f t="shared" si="15"/>
        <v>5.3636497014500986E-5</v>
      </c>
      <c r="I106" s="86">
        <f t="shared" si="16"/>
        <v>-16683.430000000109</v>
      </c>
      <c r="J106" s="87">
        <f t="shared" si="17"/>
        <v>-4.2347756150933911E-2</v>
      </c>
      <c r="K106" s="82">
        <f>VLOOKUP($C106,'2024'!$C$261:$U$504,VLOOKUP($L$4,Master!$D$9:$G$20,4,FALSE),FALSE)</f>
        <v>393962.55000000005</v>
      </c>
      <c r="L106" s="83">
        <f>VLOOKUP($C106,'2024'!$C$8:$U$251,VLOOKUP($L$4,Master!$D$9:$G$20,4,FALSE),FALSE)</f>
        <v>377279.11999999994</v>
      </c>
      <c r="M106" s="154">
        <f t="shared" si="18"/>
        <v>0.95765224384906611</v>
      </c>
      <c r="N106" s="154">
        <f t="shared" si="19"/>
        <v>5.3636497014500986E-5</v>
      </c>
      <c r="O106" s="83">
        <f t="shared" si="20"/>
        <v>-16683.430000000109</v>
      </c>
      <c r="P106" s="87">
        <f t="shared" si="21"/>
        <v>-4.2347756150933911E-2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40073.700000000012</v>
      </c>
      <c r="F107" s="83">
        <f>IFERROR(VLOOKUP($C107,'2024'!$C$8:$U$251,19,FALSE),0)</f>
        <v>20776.070000000003</v>
      </c>
      <c r="G107" s="84">
        <f t="shared" si="14"/>
        <v>0.51844651230108518</v>
      </c>
      <c r="H107" s="85">
        <f t="shared" si="15"/>
        <v>2.9536636337787891E-6</v>
      </c>
      <c r="I107" s="86">
        <f t="shared" si="16"/>
        <v>-19297.630000000008</v>
      </c>
      <c r="J107" s="87">
        <f t="shared" si="17"/>
        <v>-0.48155348769891482</v>
      </c>
      <c r="K107" s="82">
        <f>VLOOKUP($C107,'2024'!$C$261:$U$504,VLOOKUP($L$4,Master!$D$9:$G$20,4,FALSE),FALSE)</f>
        <v>40073.700000000012</v>
      </c>
      <c r="L107" s="83">
        <f>VLOOKUP($C107,'2024'!$C$8:$U$251,VLOOKUP($L$4,Master!$D$9:$G$20,4,FALSE),FALSE)</f>
        <v>20776.070000000003</v>
      </c>
      <c r="M107" s="154">
        <f t="shared" si="18"/>
        <v>0.51844651230108518</v>
      </c>
      <c r="N107" s="154">
        <f t="shared" si="19"/>
        <v>2.9536636337787891E-6</v>
      </c>
      <c r="O107" s="83">
        <f t="shared" si="20"/>
        <v>-19297.630000000008</v>
      </c>
      <c r="P107" s="87">
        <f t="shared" si="21"/>
        <v>-0.48155348769891482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193161.40999999995</v>
      </c>
      <c r="F108" s="83">
        <f>IFERROR(VLOOKUP($C108,'2024'!$C$8:$U$251,19,FALSE),0)</f>
        <v>89240.01999999999</v>
      </c>
      <c r="G108" s="84">
        <f t="shared" si="14"/>
        <v>0.46199714528900993</v>
      </c>
      <c r="H108" s="85">
        <f t="shared" si="15"/>
        <v>1.2686951947682682E-5</v>
      </c>
      <c r="I108" s="86">
        <f t="shared" si="16"/>
        <v>-103921.38999999996</v>
      </c>
      <c r="J108" s="87">
        <f t="shared" si="17"/>
        <v>-0.53800285471099007</v>
      </c>
      <c r="K108" s="82">
        <f>VLOOKUP($C108,'2024'!$C$261:$U$504,VLOOKUP($L$4,Master!$D$9:$G$20,4,FALSE),FALSE)</f>
        <v>193161.40999999995</v>
      </c>
      <c r="L108" s="83">
        <f>VLOOKUP($C108,'2024'!$C$8:$U$251,VLOOKUP($L$4,Master!$D$9:$G$20,4,FALSE),FALSE)</f>
        <v>89240.01999999999</v>
      </c>
      <c r="M108" s="154">
        <f t="shared" si="18"/>
        <v>0.46199714528900993</v>
      </c>
      <c r="N108" s="154">
        <f t="shared" si="19"/>
        <v>1.2686951947682682E-5</v>
      </c>
      <c r="O108" s="83">
        <f t="shared" si="20"/>
        <v>-103921.38999999996</v>
      </c>
      <c r="P108" s="87">
        <f t="shared" si="21"/>
        <v>-0.53800285471099007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513657.88999999996</v>
      </c>
      <c r="F109" s="83">
        <f>IFERROR(VLOOKUP($C109,'2024'!$C$8:$U$251,19,FALSE),0)</f>
        <v>402697.67999999993</v>
      </c>
      <c r="G109" s="84">
        <f t="shared" si="14"/>
        <v>0.78398032589356303</v>
      </c>
      <c r="H109" s="85">
        <f t="shared" si="15"/>
        <v>5.7250167756610736E-5</v>
      </c>
      <c r="I109" s="86">
        <f t="shared" si="16"/>
        <v>-110960.21000000002</v>
      </c>
      <c r="J109" s="87">
        <f t="shared" si="17"/>
        <v>-0.21601967410643694</v>
      </c>
      <c r="K109" s="82">
        <f>VLOOKUP($C109,'2024'!$C$261:$U$504,VLOOKUP($L$4,Master!$D$9:$G$20,4,FALSE),FALSE)</f>
        <v>513657.88999999996</v>
      </c>
      <c r="L109" s="83">
        <f>VLOOKUP($C109,'2024'!$C$8:$U$251,VLOOKUP($L$4,Master!$D$9:$G$20,4,FALSE),FALSE)</f>
        <v>402697.67999999993</v>
      </c>
      <c r="M109" s="154">
        <f t="shared" si="18"/>
        <v>0.78398032589356303</v>
      </c>
      <c r="N109" s="154">
        <f t="shared" si="19"/>
        <v>5.7250167756610736E-5</v>
      </c>
      <c r="O109" s="83">
        <f t="shared" si="20"/>
        <v>-110960.21000000002</v>
      </c>
      <c r="P109" s="87">
        <f t="shared" si="21"/>
        <v>-0.21601967410643694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437699.24</v>
      </c>
      <c r="F110" s="83">
        <f>IFERROR(VLOOKUP($C110,'2024'!$C$8:$U$251,19,FALSE),0)</f>
        <v>123855.66999999998</v>
      </c>
      <c r="G110" s="84">
        <f t="shared" si="14"/>
        <v>0.28296980821808143</v>
      </c>
      <c r="H110" s="85">
        <f t="shared" si="15"/>
        <v>1.7608141882286036E-5</v>
      </c>
      <c r="I110" s="86">
        <f t="shared" si="16"/>
        <v>-313843.57</v>
      </c>
      <c r="J110" s="87">
        <f t="shared" si="17"/>
        <v>-0.71703019178191862</v>
      </c>
      <c r="K110" s="82">
        <f>VLOOKUP($C110,'2024'!$C$261:$U$504,VLOOKUP($L$4,Master!$D$9:$G$20,4,FALSE),FALSE)</f>
        <v>437699.24</v>
      </c>
      <c r="L110" s="83">
        <f>VLOOKUP($C110,'2024'!$C$8:$U$251,VLOOKUP($L$4,Master!$D$9:$G$20,4,FALSE),FALSE)</f>
        <v>123855.66999999998</v>
      </c>
      <c r="M110" s="154">
        <f t="shared" si="18"/>
        <v>0.28296980821808143</v>
      </c>
      <c r="N110" s="154">
        <f t="shared" si="19"/>
        <v>1.7608141882286036E-5</v>
      </c>
      <c r="O110" s="83">
        <f t="shared" si="20"/>
        <v>-313843.57</v>
      </c>
      <c r="P110" s="87">
        <f t="shared" si="21"/>
        <v>-0.71703019178191862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61570.210000000006</v>
      </c>
      <c r="F111" s="83">
        <f>IFERROR(VLOOKUP($C111,'2024'!$C$8:$U$251,19,FALSE),0)</f>
        <v>42918.22</v>
      </c>
      <c r="G111" s="84">
        <f t="shared" si="14"/>
        <v>0.69706145228349869</v>
      </c>
      <c r="H111" s="85">
        <f t="shared" si="15"/>
        <v>6.1015382428205856E-6</v>
      </c>
      <c r="I111" s="86">
        <f t="shared" si="16"/>
        <v>-18651.990000000005</v>
      </c>
      <c r="J111" s="87">
        <f t="shared" si="17"/>
        <v>-0.30293854771650125</v>
      </c>
      <c r="K111" s="82">
        <f>VLOOKUP($C111,'2024'!$C$261:$U$504,VLOOKUP($L$4,Master!$D$9:$G$20,4,FALSE),FALSE)</f>
        <v>61570.210000000006</v>
      </c>
      <c r="L111" s="83">
        <f>VLOOKUP($C111,'2024'!$C$8:$U$251,VLOOKUP($L$4,Master!$D$9:$G$20,4,FALSE),FALSE)</f>
        <v>42918.22</v>
      </c>
      <c r="M111" s="154">
        <f t="shared" si="18"/>
        <v>0.69706145228349869</v>
      </c>
      <c r="N111" s="154">
        <f t="shared" si="19"/>
        <v>6.1015382428205856E-6</v>
      </c>
      <c r="O111" s="83">
        <f t="shared" si="20"/>
        <v>-18651.990000000005</v>
      </c>
      <c r="P111" s="87">
        <f t="shared" si="21"/>
        <v>-0.30293854771650125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129301.06999999999</v>
      </c>
      <c r="F112" s="83">
        <f>IFERROR(VLOOKUP($C112,'2024'!$C$8:$U$251,19,FALSE),0)</f>
        <v>73571.240000000034</v>
      </c>
      <c r="G112" s="84">
        <f t="shared" si="14"/>
        <v>0.56899173378843682</v>
      </c>
      <c r="H112" s="85">
        <f t="shared" si="15"/>
        <v>1.0459374466875183E-5</v>
      </c>
      <c r="I112" s="86">
        <f t="shared" si="16"/>
        <v>-55729.829999999958</v>
      </c>
      <c r="J112" s="87">
        <f t="shared" si="17"/>
        <v>-0.43100826621156313</v>
      </c>
      <c r="K112" s="82">
        <f>VLOOKUP($C112,'2024'!$C$261:$U$504,VLOOKUP($L$4,Master!$D$9:$G$20,4,FALSE),FALSE)</f>
        <v>129301.06999999999</v>
      </c>
      <c r="L112" s="83">
        <f>VLOOKUP($C112,'2024'!$C$8:$U$251,VLOOKUP($L$4,Master!$D$9:$G$20,4,FALSE),FALSE)</f>
        <v>73571.240000000034</v>
      </c>
      <c r="M112" s="154">
        <f t="shared" si="18"/>
        <v>0.56899173378843682</v>
      </c>
      <c r="N112" s="154">
        <f t="shared" si="19"/>
        <v>1.0459374466875183E-5</v>
      </c>
      <c r="O112" s="83">
        <f t="shared" si="20"/>
        <v>-55729.829999999958</v>
      </c>
      <c r="P112" s="87">
        <f t="shared" si="21"/>
        <v>-0.43100826621156313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232959.56000000003</v>
      </c>
      <c r="F113" s="83">
        <f>IFERROR(VLOOKUP($C113,'2024'!$C$8:$U$251,19,FALSE),0)</f>
        <v>97886.180000000022</v>
      </c>
      <c r="G113" s="84">
        <f t="shared" si="14"/>
        <v>0.42018528881150019</v>
      </c>
      <c r="H113" s="85">
        <f t="shared" si="15"/>
        <v>1.3916147284617576E-5</v>
      </c>
      <c r="I113" s="86">
        <f t="shared" si="16"/>
        <v>-135073.38</v>
      </c>
      <c r="J113" s="87">
        <f t="shared" si="17"/>
        <v>-0.57981471118849981</v>
      </c>
      <c r="K113" s="82">
        <f>VLOOKUP($C113,'2024'!$C$261:$U$504,VLOOKUP($L$4,Master!$D$9:$G$20,4,FALSE),FALSE)</f>
        <v>232959.56000000003</v>
      </c>
      <c r="L113" s="83">
        <f>VLOOKUP($C113,'2024'!$C$8:$U$251,VLOOKUP($L$4,Master!$D$9:$G$20,4,FALSE),FALSE)</f>
        <v>97886.180000000022</v>
      </c>
      <c r="M113" s="154">
        <f t="shared" si="18"/>
        <v>0.42018528881150019</v>
      </c>
      <c r="N113" s="154">
        <f t="shared" si="19"/>
        <v>1.3916147284617576E-5</v>
      </c>
      <c r="O113" s="83">
        <f t="shared" si="20"/>
        <v>-135073.38</v>
      </c>
      <c r="P113" s="87">
        <f t="shared" si="21"/>
        <v>-0.57981471118849981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178054.36999999997</v>
      </c>
      <c r="F114" s="83">
        <f>IFERROR(VLOOKUP($C114,'2024'!$C$8:$U$251,19,FALSE),0)</f>
        <v>162448.66</v>
      </c>
      <c r="G114" s="84">
        <f t="shared" si="14"/>
        <v>0.91235424325727044</v>
      </c>
      <c r="H114" s="85">
        <f t="shared" si="15"/>
        <v>2.3094776798407736E-5</v>
      </c>
      <c r="I114" s="86">
        <f t="shared" si="16"/>
        <v>-15605.709999999963</v>
      </c>
      <c r="J114" s="87">
        <f t="shared" si="17"/>
        <v>-8.7645756742729564E-2</v>
      </c>
      <c r="K114" s="82">
        <f>VLOOKUP($C114,'2024'!$C$261:$U$504,VLOOKUP($L$4,Master!$D$9:$G$20,4,FALSE),FALSE)</f>
        <v>178054.36999999997</v>
      </c>
      <c r="L114" s="83">
        <f>VLOOKUP($C114,'2024'!$C$8:$U$251,VLOOKUP($L$4,Master!$D$9:$G$20,4,FALSE),FALSE)</f>
        <v>162448.66</v>
      </c>
      <c r="M114" s="154">
        <f t="shared" si="18"/>
        <v>0.91235424325727044</v>
      </c>
      <c r="N114" s="154">
        <f t="shared" si="19"/>
        <v>2.3094776798407736E-5</v>
      </c>
      <c r="O114" s="83">
        <f t="shared" si="20"/>
        <v>-15605.709999999963</v>
      </c>
      <c r="P114" s="87">
        <f t="shared" si="21"/>
        <v>-8.7645756742729564E-2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91474.120000000024</v>
      </c>
      <c r="F115" s="83">
        <f>IFERROR(VLOOKUP($C115,'2024'!$C$8:$U$251,19,FALSE),0)</f>
        <v>24333.390000000003</v>
      </c>
      <c r="G115" s="84">
        <f t="shared" si="14"/>
        <v>0.2660139283110895</v>
      </c>
      <c r="H115" s="85">
        <f t="shared" si="15"/>
        <v>3.4593957918680698E-6</v>
      </c>
      <c r="I115" s="86">
        <f t="shared" si="16"/>
        <v>-67140.730000000025</v>
      </c>
      <c r="J115" s="87">
        <f t="shared" si="17"/>
        <v>-0.73398607168891061</v>
      </c>
      <c r="K115" s="82">
        <f>VLOOKUP($C115,'2024'!$C$261:$U$504,VLOOKUP($L$4,Master!$D$9:$G$20,4,FALSE),FALSE)</f>
        <v>91474.120000000024</v>
      </c>
      <c r="L115" s="83">
        <f>VLOOKUP($C115,'2024'!$C$8:$U$251,VLOOKUP($L$4,Master!$D$9:$G$20,4,FALSE),FALSE)</f>
        <v>24333.390000000003</v>
      </c>
      <c r="M115" s="154">
        <f t="shared" si="18"/>
        <v>0.2660139283110895</v>
      </c>
      <c r="N115" s="154">
        <f t="shared" si="19"/>
        <v>3.4593957918680698E-6</v>
      </c>
      <c r="O115" s="83">
        <f t="shared" si="20"/>
        <v>-67140.730000000025</v>
      </c>
      <c r="P115" s="87">
        <f t="shared" si="21"/>
        <v>-0.73398607168891061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54018.820000000014</v>
      </c>
      <c r="F116" s="83">
        <f>IFERROR(VLOOKUP($C116,'2024'!$C$8:$U$251,19,FALSE),0)</f>
        <v>34069.49</v>
      </c>
      <c r="G116" s="84">
        <f t="shared" si="14"/>
        <v>0.6306966720117172</v>
      </c>
      <c r="H116" s="85">
        <f t="shared" si="15"/>
        <v>4.8435442138185951E-6</v>
      </c>
      <c r="I116" s="86">
        <f t="shared" si="16"/>
        <v>-19949.330000000016</v>
      </c>
      <c r="J116" s="87">
        <f t="shared" si="17"/>
        <v>-0.3693033279882828</v>
      </c>
      <c r="K116" s="82">
        <f>VLOOKUP($C116,'2024'!$C$261:$U$504,VLOOKUP($L$4,Master!$D$9:$G$20,4,FALSE),FALSE)</f>
        <v>54018.820000000014</v>
      </c>
      <c r="L116" s="83">
        <f>VLOOKUP($C116,'2024'!$C$8:$U$251,VLOOKUP($L$4,Master!$D$9:$G$20,4,FALSE),FALSE)</f>
        <v>34069.49</v>
      </c>
      <c r="M116" s="154">
        <f t="shared" si="18"/>
        <v>0.6306966720117172</v>
      </c>
      <c r="N116" s="154">
        <f t="shared" si="19"/>
        <v>4.8435442138185951E-6</v>
      </c>
      <c r="O116" s="83">
        <f t="shared" si="20"/>
        <v>-19949.330000000016</v>
      </c>
      <c r="P116" s="87">
        <f t="shared" si="21"/>
        <v>-0.3693033279882828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64668.260000000009</v>
      </c>
      <c r="F117" s="83">
        <f>IFERROR(VLOOKUP($C117,'2024'!$C$8:$U$251,19,FALSE),0)</f>
        <v>40122.269999999997</v>
      </c>
      <c r="G117" s="84">
        <f t="shared" si="14"/>
        <v>0.62043218728940586</v>
      </c>
      <c r="H117" s="85">
        <f t="shared" si="15"/>
        <v>5.7040474836508384E-6</v>
      </c>
      <c r="I117" s="86">
        <f t="shared" si="16"/>
        <v>-24545.990000000013</v>
      </c>
      <c r="J117" s="87">
        <f t="shared" si="17"/>
        <v>-0.3795678127105942</v>
      </c>
      <c r="K117" s="82">
        <f>VLOOKUP($C117,'2024'!$C$261:$U$504,VLOOKUP($L$4,Master!$D$9:$G$20,4,FALSE),FALSE)</f>
        <v>64668.260000000009</v>
      </c>
      <c r="L117" s="83">
        <f>VLOOKUP($C117,'2024'!$C$8:$U$251,VLOOKUP($L$4,Master!$D$9:$G$20,4,FALSE),FALSE)</f>
        <v>40122.269999999997</v>
      </c>
      <c r="M117" s="154">
        <f t="shared" si="18"/>
        <v>0.62043218728940586</v>
      </c>
      <c r="N117" s="154">
        <f t="shared" si="19"/>
        <v>5.7040474836508384E-6</v>
      </c>
      <c r="O117" s="83">
        <f t="shared" si="20"/>
        <v>-24545.990000000013</v>
      </c>
      <c r="P117" s="87">
        <f t="shared" si="21"/>
        <v>-0.3795678127105942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13836.07</v>
      </c>
      <c r="F118" s="83">
        <f>IFERROR(VLOOKUP($C118,'2024'!$C$8:$U$251,19,FALSE),0)</f>
        <v>0</v>
      </c>
      <c r="G118" s="84">
        <f t="shared" si="14"/>
        <v>0</v>
      </c>
      <c r="H118" s="85">
        <f t="shared" si="15"/>
        <v>0</v>
      </c>
      <c r="I118" s="86">
        <f t="shared" si="16"/>
        <v>-13836.07</v>
      </c>
      <c r="J118" s="87">
        <f t="shared" si="17"/>
        <v>-1</v>
      </c>
      <c r="K118" s="82">
        <f>VLOOKUP($C118,'2024'!$C$261:$U$504,VLOOKUP($L$4,Master!$D$9:$G$20,4,FALSE),FALSE)</f>
        <v>13836.07</v>
      </c>
      <c r="L118" s="83">
        <f>VLOOKUP($C118,'2024'!$C$8:$U$251,VLOOKUP($L$4,Master!$D$9:$G$20,4,FALSE),FALSE)</f>
        <v>0</v>
      </c>
      <c r="M118" s="154">
        <f t="shared" si="18"/>
        <v>0</v>
      </c>
      <c r="N118" s="154">
        <f t="shared" si="19"/>
        <v>0</v>
      </c>
      <c r="O118" s="83">
        <f t="shared" si="20"/>
        <v>-13836.07</v>
      </c>
      <c r="P118" s="87">
        <f t="shared" si="21"/>
        <v>-1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60864.450000000012</v>
      </c>
      <c r="F119" s="83">
        <f>IFERROR(VLOOKUP($C119,'2024'!$C$8:$U$251,19,FALSE),0)</f>
        <v>39371.950000000012</v>
      </c>
      <c r="G119" s="84">
        <f t="shared" si="14"/>
        <v>0.64687925381729405</v>
      </c>
      <c r="H119" s="85">
        <f t="shared" si="15"/>
        <v>5.597377025874326E-6</v>
      </c>
      <c r="I119" s="86">
        <f t="shared" si="16"/>
        <v>-21492.5</v>
      </c>
      <c r="J119" s="87">
        <f t="shared" si="17"/>
        <v>-0.35312074618270595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39371.950000000012</v>
      </c>
      <c r="M119" s="154">
        <f t="shared" si="18"/>
        <v>0.64687925381729405</v>
      </c>
      <c r="N119" s="154">
        <f t="shared" si="19"/>
        <v>5.597377025874326E-6</v>
      </c>
      <c r="O119" s="83">
        <f t="shared" si="20"/>
        <v>-21492.5</v>
      </c>
      <c r="P119" s="87">
        <f t="shared" si="21"/>
        <v>-0.35312074618270595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92821.849999999991</v>
      </c>
      <c r="F120" s="83">
        <f>IFERROR(VLOOKUP($C120,'2024'!$C$8:$U$251,19,FALSE),0)</f>
        <v>300</v>
      </c>
      <c r="G120" s="84">
        <f t="shared" si="14"/>
        <v>3.2319976384870591E-3</v>
      </c>
      <c r="H120" s="85">
        <f t="shared" si="15"/>
        <v>4.2649985783338075E-8</v>
      </c>
      <c r="I120" s="86">
        <f t="shared" si="16"/>
        <v>-92521.849999999991</v>
      </c>
      <c r="J120" s="87">
        <f t="shared" si="17"/>
        <v>-0.99676800236151297</v>
      </c>
      <c r="K120" s="82">
        <f>VLOOKUP($C120,'2024'!$C$261:$U$504,VLOOKUP($L$4,Master!$D$9:$G$20,4,FALSE),FALSE)</f>
        <v>92821.849999999991</v>
      </c>
      <c r="L120" s="83">
        <f>VLOOKUP($C120,'2024'!$C$8:$U$251,VLOOKUP($L$4,Master!$D$9:$G$20,4,FALSE),FALSE)</f>
        <v>300</v>
      </c>
      <c r="M120" s="154">
        <f t="shared" si="18"/>
        <v>3.2319976384870591E-3</v>
      </c>
      <c r="N120" s="154">
        <f t="shared" si="19"/>
        <v>4.2649985783338075E-8</v>
      </c>
      <c r="O120" s="83">
        <f t="shared" si="20"/>
        <v>-92521.849999999991</v>
      </c>
      <c r="P120" s="87">
        <f t="shared" si="21"/>
        <v>-0.99676800236151297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16333.34</v>
      </c>
      <c r="F121" s="83">
        <f>IFERROR(VLOOKUP($C121,'2024'!$C$8:$U$251,19,FALSE),0)</f>
        <v>0</v>
      </c>
      <c r="G121" s="84">
        <f t="shared" si="14"/>
        <v>0</v>
      </c>
      <c r="H121" s="85">
        <f t="shared" si="15"/>
        <v>0</v>
      </c>
      <c r="I121" s="86">
        <f t="shared" si="16"/>
        <v>-16333.34</v>
      </c>
      <c r="J121" s="87">
        <f t="shared" si="17"/>
        <v>-1</v>
      </c>
      <c r="K121" s="82">
        <f>VLOOKUP($C121,'2024'!$C$261:$U$504,VLOOKUP($L$4,Master!$D$9:$G$20,4,FALSE),FALSE)</f>
        <v>16333.34</v>
      </c>
      <c r="L121" s="83">
        <f>VLOOKUP($C121,'2024'!$C$8:$U$251,VLOOKUP($L$4,Master!$D$9:$G$20,4,FALSE),FALSE)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-16333.34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78213.33</v>
      </c>
      <c r="F122" s="83">
        <f>IFERROR(VLOOKUP($C122,'2024'!$C$8:$U$251,19,FALSE),0)</f>
        <v>0</v>
      </c>
      <c r="G122" s="84">
        <f t="shared" si="14"/>
        <v>0</v>
      </c>
      <c r="H122" s="85">
        <f t="shared" si="15"/>
        <v>0</v>
      </c>
      <c r="I122" s="86">
        <f t="shared" si="16"/>
        <v>-78213.33</v>
      </c>
      <c r="J122" s="87">
        <f t="shared" si="17"/>
        <v>-1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0</v>
      </c>
      <c r="M122" s="154">
        <f t="shared" si="18"/>
        <v>0</v>
      </c>
      <c r="N122" s="154">
        <f t="shared" si="19"/>
        <v>0</v>
      </c>
      <c r="O122" s="83">
        <f t="shared" si="20"/>
        <v>-78213.33</v>
      </c>
      <c r="P122" s="87">
        <f t="shared" si="21"/>
        <v>-1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265946.59999999998</v>
      </c>
      <c r="F123" s="83">
        <f>IFERROR(VLOOKUP($C123,'2024'!$C$8:$U$251,19,FALSE),0)</f>
        <v>29654.100000000006</v>
      </c>
      <c r="G123" s="84">
        <f t="shared" si="14"/>
        <v>0.11150396357765058</v>
      </c>
      <c r="H123" s="85">
        <f t="shared" si="15"/>
        <v>4.2158231447256189E-6</v>
      </c>
      <c r="I123" s="86">
        <f t="shared" si="16"/>
        <v>-236292.49999999997</v>
      </c>
      <c r="J123" s="87">
        <f t="shared" si="17"/>
        <v>-0.88849603642234942</v>
      </c>
      <c r="K123" s="82">
        <f>VLOOKUP($C123,'2024'!$C$261:$U$504,VLOOKUP($L$4,Master!$D$9:$G$20,4,FALSE),FALSE)</f>
        <v>265946.59999999998</v>
      </c>
      <c r="L123" s="83">
        <f>VLOOKUP($C123,'2024'!$C$8:$U$251,VLOOKUP($L$4,Master!$D$9:$G$20,4,FALSE),FALSE)</f>
        <v>29654.100000000006</v>
      </c>
      <c r="M123" s="154">
        <f t="shared" si="18"/>
        <v>0.11150396357765058</v>
      </c>
      <c r="N123" s="154">
        <f t="shared" si="19"/>
        <v>4.2158231447256189E-6</v>
      </c>
      <c r="O123" s="83">
        <f t="shared" si="20"/>
        <v>-236292.49999999997</v>
      </c>
      <c r="P123" s="87">
        <f t="shared" si="21"/>
        <v>-0.88849603642234942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45000.07</v>
      </c>
      <c r="F124" s="83">
        <f>IFERROR(VLOOKUP($C124,'2024'!$C$8:$U$251,19,FALSE),0)</f>
        <v>0</v>
      </c>
      <c r="G124" s="84">
        <f t="shared" si="14"/>
        <v>0</v>
      </c>
      <c r="H124" s="85">
        <f t="shared" si="15"/>
        <v>0</v>
      </c>
      <c r="I124" s="86">
        <f t="shared" si="16"/>
        <v>-45000.07</v>
      </c>
      <c r="J124" s="87">
        <f t="shared" si="17"/>
        <v>-1</v>
      </c>
      <c r="K124" s="82">
        <f>VLOOKUP($C124,'2024'!$C$261:$U$504,VLOOKUP($L$4,Master!$D$9:$G$20,4,FALSE),FALSE)</f>
        <v>45000.07</v>
      </c>
      <c r="L124" s="83">
        <f>VLOOKUP($C124,'2024'!$C$8:$U$251,VLOOKUP($L$4,Master!$D$9:$G$20,4,FALSE),FALSE)</f>
        <v>0</v>
      </c>
      <c r="M124" s="154">
        <f t="shared" si="18"/>
        <v>0</v>
      </c>
      <c r="N124" s="154">
        <f t="shared" si="19"/>
        <v>0</v>
      </c>
      <c r="O124" s="83">
        <f t="shared" si="20"/>
        <v>-45000.07</v>
      </c>
      <c r="P124" s="87">
        <f t="shared" si="21"/>
        <v>-1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184077.15</v>
      </c>
      <c r="F125" s="83">
        <f>IFERROR(VLOOKUP($C125,'2024'!$C$8:$U$251,19,FALSE),0)</f>
        <v>24019.329999999991</v>
      </c>
      <c r="G125" s="84">
        <f t="shared" si="14"/>
        <v>0.13048512539443374</v>
      </c>
      <c r="H125" s="85">
        <f t="shared" si="15"/>
        <v>3.414746943417684E-6</v>
      </c>
      <c r="I125" s="86">
        <f t="shared" si="16"/>
        <v>-160057.82</v>
      </c>
      <c r="J125" s="87">
        <f t="shared" si="17"/>
        <v>-0.86951487460556631</v>
      </c>
      <c r="K125" s="82">
        <f>VLOOKUP($C125,'2024'!$C$261:$U$504,VLOOKUP($L$4,Master!$D$9:$G$20,4,FALSE),FALSE)</f>
        <v>184077.15</v>
      </c>
      <c r="L125" s="83">
        <f>VLOOKUP($C125,'2024'!$C$8:$U$251,VLOOKUP($L$4,Master!$D$9:$G$20,4,FALSE),FALSE)</f>
        <v>24019.329999999991</v>
      </c>
      <c r="M125" s="154">
        <f t="shared" si="18"/>
        <v>0.13048512539443374</v>
      </c>
      <c r="N125" s="154">
        <f t="shared" si="19"/>
        <v>3.414746943417684E-6</v>
      </c>
      <c r="O125" s="83">
        <f t="shared" si="20"/>
        <v>-160057.82</v>
      </c>
      <c r="P125" s="87">
        <f t="shared" si="21"/>
        <v>-0.86951487460556631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1758333.33</v>
      </c>
      <c r="F126" s="83">
        <f>IFERROR(VLOOKUP($C126,'2024'!$C$8:$U$251,19,FALSE),0)</f>
        <v>1261570.0099999988</v>
      </c>
      <c r="G126" s="84">
        <f t="shared" si="14"/>
        <v>0.71748057576773505</v>
      </c>
      <c r="H126" s="85">
        <f t="shared" si="15"/>
        <v>1.7935314330395208E-4</v>
      </c>
      <c r="I126" s="86">
        <f t="shared" si="16"/>
        <v>-496763.32000000123</v>
      </c>
      <c r="J126" s="87">
        <f t="shared" si="17"/>
        <v>-0.282519424232265</v>
      </c>
      <c r="K126" s="82">
        <f>VLOOKUP($C126,'2024'!$C$261:$U$504,VLOOKUP($L$4,Master!$D$9:$G$20,4,FALSE),FALSE)</f>
        <v>1758333.33</v>
      </c>
      <c r="L126" s="83">
        <f>VLOOKUP($C126,'2024'!$C$8:$U$251,VLOOKUP($L$4,Master!$D$9:$G$20,4,FALSE),FALSE)</f>
        <v>1261570.0099999988</v>
      </c>
      <c r="M126" s="154">
        <f t="shared" si="18"/>
        <v>0.71748057576773505</v>
      </c>
      <c r="N126" s="154">
        <f t="shared" si="19"/>
        <v>1.7935314330395208E-4</v>
      </c>
      <c r="O126" s="83">
        <f t="shared" si="20"/>
        <v>-496763.32000000123</v>
      </c>
      <c r="P126" s="87">
        <f t="shared" si="21"/>
        <v>-0.282519424232265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291666.74</v>
      </c>
      <c r="F127" s="83">
        <f>IFERROR(VLOOKUP($C127,'2024'!$C$8:$U$251,19,FALSE),0)</f>
        <v>0</v>
      </c>
      <c r="G127" s="84">
        <f t="shared" si="14"/>
        <v>0</v>
      </c>
      <c r="H127" s="85">
        <f t="shared" si="15"/>
        <v>0</v>
      </c>
      <c r="I127" s="86">
        <f t="shared" si="16"/>
        <v>-291666.74</v>
      </c>
      <c r="J127" s="87">
        <f t="shared" si="17"/>
        <v>-1</v>
      </c>
      <c r="K127" s="82">
        <f>VLOOKUP($C127,'2024'!$C$261:$U$504,VLOOKUP($L$4,Master!$D$9:$G$20,4,FALSE),FALSE)</f>
        <v>291666.74</v>
      </c>
      <c r="L127" s="83">
        <f>VLOOKUP($C127,'2024'!$C$8:$U$251,VLOOKUP($L$4,Master!$D$9:$G$20,4,FALSE),FALSE)</f>
        <v>0</v>
      </c>
      <c r="M127" s="154">
        <f t="shared" si="18"/>
        <v>0</v>
      </c>
      <c r="N127" s="154">
        <f t="shared" si="19"/>
        <v>0</v>
      </c>
      <c r="O127" s="83">
        <f t="shared" si="20"/>
        <v>-291666.74</v>
      </c>
      <c r="P127" s="87">
        <f t="shared" si="21"/>
        <v>-1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383616.28000000009</v>
      </c>
      <c r="F128" s="83">
        <f>IFERROR(VLOOKUP($C128,'2024'!$C$8:$U$251,19,FALSE),0)</f>
        <v>348587.3400000002</v>
      </c>
      <c r="G128" s="84">
        <f t="shared" si="14"/>
        <v>0.9086875562215454</v>
      </c>
      <c r="H128" s="85">
        <f t="shared" si="15"/>
        <v>4.9557483650838813E-5</v>
      </c>
      <c r="I128" s="86">
        <f t="shared" si="16"/>
        <v>-35028.939999999886</v>
      </c>
      <c r="J128" s="87">
        <f t="shared" si="17"/>
        <v>-9.1312443778454544E-2</v>
      </c>
      <c r="K128" s="82">
        <f>VLOOKUP($C128,'2024'!$C$261:$U$504,VLOOKUP($L$4,Master!$D$9:$G$20,4,FALSE),FALSE)</f>
        <v>383616.28000000009</v>
      </c>
      <c r="L128" s="83">
        <f>VLOOKUP($C128,'2024'!$C$8:$U$251,VLOOKUP($L$4,Master!$D$9:$G$20,4,FALSE),FALSE)</f>
        <v>348587.3400000002</v>
      </c>
      <c r="M128" s="154">
        <f t="shared" si="18"/>
        <v>0.9086875562215454</v>
      </c>
      <c r="N128" s="154">
        <f t="shared" si="19"/>
        <v>4.9557483650838813E-5</v>
      </c>
      <c r="O128" s="83">
        <f t="shared" si="20"/>
        <v>-35028.939999999886</v>
      </c>
      <c r="P128" s="87">
        <f t="shared" si="21"/>
        <v>-9.1312443778454544E-2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83858.33</v>
      </c>
      <c r="F129" s="83">
        <f>IFERROR(VLOOKUP($C129,'2024'!$C$8:$U$251,19,FALSE),0)</f>
        <v>0</v>
      </c>
      <c r="G129" s="84">
        <f t="shared" si="14"/>
        <v>0</v>
      </c>
      <c r="H129" s="85">
        <f t="shared" si="15"/>
        <v>0</v>
      </c>
      <c r="I129" s="86">
        <f t="shared" si="16"/>
        <v>-83858.33</v>
      </c>
      <c r="J129" s="87">
        <f t="shared" si="17"/>
        <v>-1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0</v>
      </c>
      <c r="M129" s="154">
        <f t="shared" si="18"/>
        <v>0</v>
      </c>
      <c r="N129" s="154">
        <f t="shared" si="19"/>
        <v>0</v>
      </c>
      <c r="O129" s="83">
        <f t="shared" si="20"/>
        <v>-83858.33</v>
      </c>
      <c r="P129" s="87">
        <f t="shared" si="21"/>
        <v>-1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22069.870000000003</v>
      </c>
      <c r="F130" s="83">
        <f>IFERROR(VLOOKUP($C130,'2024'!$C$8:$U$251,19,FALSE),0)</f>
        <v>11388.29</v>
      </c>
      <c r="G130" s="84">
        <f t="shared" si="14"/>
        <v>0.51601074224723564</v>
      </c>
      <c r="H130" s="85">
        <f t="shared" si="15"/>
        <v>1.6190346886551039E-6</v>
      </c>
      <c r="I130" s="86">
        <f t="shared" si="16"/>
        <v>-10681.580000000002</v>
      </c>
      <c r="J130" s="87">
        <f t="shared" si="17"/>
        <v>-0.4839892577527643</v>
      </c>
      <c r="K130" s="82">
        <f>VLOOKUP($C130,'2024'!$C$261:$U$504,VLOOKUP($L$4,Master!$D$9:$G$20,4,FALSE),FALSE)</f>
        <v>22069.870000000003</v>
      </c>
      <c r="L130" s="83">
        <f>VLOOKUP($C130,'2024'!$C$8:$U$251,VLOOKUP($L$4,Master!$D$9:$G$20,4,FALSE),FALSE)</f>
        <v>11388.29</v>
      </c>
      <c r="M130" s="154">
        <f t="shared" si="18"/>
        <v>0.51601074224723564</v>
      </c>
      <c r="N130" s="154">
        <f t="shared" si="19"/>
        <v>1.6190346886551039E-6</v>
      </c>
      <c r="O130" s="83">
        <f t="shared" si="20"/>
        <v>-10681.580000000002</v>
      </c>
      <c r="P130" s="87">
        <f t="shared" si="21"/>
        <v>-0.4839892577527643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26744.09</v>
      </c>
      <c r="F131" s="83">
        <f>IFERROR(VLOOKUP($C131,'2024'!$C$8:$U$251,19,FALSE),0)</f>
        <v>21720.3</v>
      </c>
      <c r="G131" s="84">
        <f t="shared" si="14"/>
        <v>0.81215326451563685</v>
      </c>
      <c r="H131" s="85">
        <f t="shared" si="15"/>
        <v>3.0879016206994595E-6</v>
      </c>
      <c r="I131" s="86">
        <f t="shared" si="16"/>
        <v>-5023.7900000000009</v>
      </c>
      <c r="J131" s="87">
        <f t="shared" si="17"/>
        <v>-0.18784673548436312</v>
      </c>
      <c r="K131" s="82">
        <f>VLOOKUP($C131,'2024'!$C$261:$U$504,VLOOKUP($L$4,Master!$D$9:$G$20,4,FALSE),FALSE)</f>
        <v>26744.09</v>
      </c>
      <c r="L131" s="83">
        <f>VLOOKUP($C131,'2024'!$C$8:$U$251,VLOOKUP($L$4,Master!$D$9:$G$20,4,FALSE),FALSE)</f>
        <v>21720.3</v>
      </c>
      <c r="M131" s="154">
        <f t="shared" si="18"/>
        <v>0.81215326451563685</v>
      </c>
      <c r="N131" s="154">
        <f t="shared" si="19"/>
        <v>3.0879016206994595E-6</v>
      </c>
      <c r="O131" s="83">
        <f t="shared" si="20"/>
        <v>-5023.7900000000009</v>
      </c>
      <c r="P131" s="87">
        <f t="shared" si="21"/>
        <v>-0.18784673548436312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2012500</v>
      </c>
      <c r="F132" s="83">
        <f>IFERROR(VLOOKUP($C132,'2024'!$C$8:$U$251,19,FALSE),0)</f>
        <v>0</v>
      </c>
      <c r="G132" s="84">
        <f t="shared" si="14"/>
        <v>0</v>
      </c>
      <c r="H132" s="85">
        <f t="shared" si="15"/>
        <v>0</v>
      </c>
      <c r="I132" s="86">
        <f t="shared" si="16"/>
        <v>-2012500</v>
      </c>
      <c r="J132" s="87">
        <f t="shared" si="17"/>
        <v>-1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0</v>
      </c>
      <c r="M132" s="154">
        <f t="shared" si="18"/>
        <v>0</v>
      </c>
      <c r="N132" s="154">
        <f t="shared" si="19"/>
        <v>0</v>
      </c>
      <c r="O132" s="83">
        <f t="shared" si="20"/>
        <v>-2012500</v>
      </c>
      <c r="P132" s="87">
        <f t="shared" si="21"/>
        <v>-1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40600.960000000014</v>
      </c>
      <c r="F133" s="83">
        <f>IFERROR(VLOOKUP($C133,'2024'!$C$8:$U$251,19,FALSE),0)</f>
        <v>14875.329999999994</v>
      </c>
      <c r="G133" s="84">
        <f t="shared" si="14"/>
        <v>0.36637877528019014</v>
      </c>
      <c r="H133" s="85">
        <f t="shared" si="15"/>
        <v>2.1147753767415402E-6</v>
      </c>
      <c r="I133" s="86">
        <f t="shared" si="16"/>
        <v>-25725.630000000019</v>
      </c>
      <c r="J133" s="87">
        <f t="shared" si="17"/>
        <v>-0.63362122471980986</v>
      </c>
      <c r="K133" s="82">
        <f>VLOOKUP($C133,'2024'!$C$261:$U$504,VLOOKUP($L$4,Master!$D$9:$G$20,4,FALSE),FALSE)</f>
        <v>40600.960000000014</v>
      </c>
      <c r="L133" s="83">
        <f>VLOOKUP($C133,'2024'!$C$8:$U$251,VLOOKUP($L$4,Master!$D$9:$G$20,4,FALSE),FALSE)</f>
        <v>14875.329999999994</v>
      </c>
      <c r="M133" s="154">
        <f t="shared" si="18"/>
        <v>0.36637877528019014</v>
      </c>
      <c r="N133" s="154">
        <f t="shared" si="19"/>
        <v>2.1147753767415402E-6</v>
      </c>
      <c r="O133" s="83">
        <f t="shared" si="20"/>
        <v>-25725.630000000019</v>
      </c>
      <c r="P133" s="87">
        <f t="shared" si="21"/>
        <v>-0.63362122471980986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8925.9600000000009</v>
      </c>
      <c r="F134" s="83">
        <f>IFERROR(VLOOKUP($C134,'2024'!$C$8:$U$251,19,FALSE),0)</f>
        <v>0</v>
      </c>
      <c r="G134" s="84">
        <f t="shared" si="14"/>
        <v>0</v>
      </c>
      <c r="H134" s="85">
        <f t="shared" si="15"/>
        <v>0</v>
      </c>
      <c r="I134" s="86">
        <f t="shared" si="16"/>
        <v>-8925.9600000000009</v>
      </c>
      <c r="J134" s="87">
        <f t="shared" si="17"/>
        <v>-1</v>
      </c>
      <c r="K134" s="82">
        <f>VLOOKUP($C134,'2024'!$C$261:$U$504,VLOOKUP($L$4,Master!$D$9:$G$20,4,FALSE),FALSE)</f>
        <v>8925.9600000000009</v>
      </c>
      <c r="L134" s="83">
        <f>VLOOKUP($C134,'2024'!$C$8:$U$251,VLOOKUP($L$4,Master!$D$9:$G$20,4,FALSE),FALSE)</f>
        <v>0</v>
      </c>
      <c r="M134" s="154">
        <f t="shared" si="18"/>
        <v>0</v>
      </c>
      <c r="N134" s="154">
        <f t="shared" si="19"/>
        <v>0</v>
      </c>
      <c r="O134" s="83">
        <f t="shared" si="20"/>
        <v>-8925.9600000000009</v>
      </c>
      <c r="P134" s="87">
        <f t="shared" si="21"/>
        <v>-1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80942.16</v>
      </c>
      <c r="F135" s="83">
        <f>IFERROR(VLOOKUP($C135,'2024'!$C$8:$U$251,19,FALSE),0)</f>
        <v>24205.24</v>
      </c>
      <c r="G135" s="84">
        <f t="shared" si="14"/>
        <v>0.29904366278339989</v>
      </c>
      <c r="H135" s="85">
        <f t="shared" si="15"/>
        <v>3.4411771396076203E-6</v>
      </c>
      <c r="I135" s="86">
        <f t="shared" si="16"/>
        <v>-56736.92</v>
      </c>
      <c r="J135" s="87">
        <f t="shared" si="17"/>
        <v>-0.7009563372166</v>
      </c>
      <c r="K135" s="82">
        <f>VLOOKUP($C135,'2024'!$C$261:$U$504,VLOOKUP($L$4,Master!$D$9:$G$20,4,FALSE),FALSE)</f>
        <v>80942.16</v>
      </c>
      <c r="L135" s="83">
        <f>VLOOKUP($C135,'2024'!$C$8:$U$251,VLOOKUP($L$4,Master!$D$9:$G$20,4,FALSE),FALSE)</f>
        <v>24205.24</v>
      </c>
      <c r="M135" s="154">
        <f t="shared" si="18"/>
        <v>0.29904366278339989</v>
      </c>
      <c r="N135" s="154">
        <f t="shared" si="19"/>
        <v>3.4411771396076203E-6</v>
      </c>
      <c r="O135" s="83">
        <f t="shared" si="20"/>
        <v>-56736.92</v>
      </c>
      <c r="P135" s="87">
        <f t="shared" si="21"/>
        <v>-0.7009563372166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58270.570000000007</v>
      </c>
      <c r="F136" s="83">
        <f>IFERROR(VLOOKUP($C136,'2024'!$C$8:$U$251,19,FALSE),0)</f>
        <v>36666.99</v>
      </c>
      <c r="G136" s="84">
        <f t="shared" si="14"/>
        <v>0.62925401278896009</v>
      </c>
      <c r="H136" s="85">
        <f t="shared" si="15"/>
        <v>5.2128220073926635E-6</v>
      </c>
      <c r="I136" s="86">
        <f t="shared" si="16"/>
        <v>-21603.580000000009</v>
      </c>
      <c r="J136" s="87">
        <f t="shared" si="17"/>
        <v>-0.37074598721103991</v>
      </c>
      <c r="K136" s="82">
        <f>VLOOKUP($C136,'2024'!$C$261:$U$504,VLOOKUP($L$4,Master!$D$9:$G$20,4,FALSE),FALSE)</f>
        <v>58270.570000000007</v>
      </c>
      <c r="L136" s="83">
        <f>VLOOKUP($C136,'2024'!$C$8:$U$251,VLOOKUP($L$4,Master!$D$9:$G$20,4,FALSE),FALSE)</f>
        <v>36666.99</v>
      </c>
      <c r="M136" s="154">
        <f t="shared" si="18"/>
        <v>0.62925401278896009</v>
      </c>
      <c r="N136" s="154">
        <f t="shared" si="19"/>
        <v>5.2128220073926635E-6</v>
      </c>
      <c r="O136" s="83">
        <f t="shared" si="20"/>
        <v>-21603.580000000009</v>
      </c>
      <c r="P136" s="87">
        <f t="shared" si="21"/>
        <v>-0.37074598721103991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118374.99</v>
      </c>
      <c r="F137" s="83">
        <f>IFERROR(VLOOKUP($C137,'2024'!$C$8:$U$251,19,FALSE),0)</f>
        <v>0</v>
      </c>
      <c r="G137" s="84">
        <f t="shared" si="14"/>
        <v>0</v>
      </c>
      <c r="H137" s="85">
        <f t="shared" si="15"/>
        <v>0</v>
      </c>
      <c r="I137" s="86">
        <f t="shared" si="16"/>
        <v>-118374.99</v>
      </c>
      <c r="J137" s="87">
        <f t="shared" si="17"/>
        <v>-1</v>
      </c>
      <c r="K137" s="82">
        <f>VLOOKUP($C137,'2024'!$C$261:$U$504,VLOOKUP($L$4,Master!$D$9:$G$20,4,FALSE),FALSE)</f>
        <v>118374.99</v>
      </c>
      <c r="L137" s="83">
        <f>VLOOKUP($C137,'2024'!$C$8:$U$251,VLOOKUP($L$4,Master!$D$9:$G$20,4,FALSE),FALSE)</f>
        <v>0</v>
      </c>
      <c r="M137" s="154">
        <f t="shared" si="18"/>
        <v>0</v>
      </c>
      <c r="N137" s="154">
        <f t="shared" si="19"/>
        <v>0</v>
      </c>
      <c r="O137" s="83">
        <f t="shared" si="20"/>
        <v>-118374.99</v>
      </c>
      <c r="P137" s="87">
        <f t="shared" si="21"/>
        <v>-1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20964.939999999991</v>
      </c>
      <c r="F138" s="83">
        <f>IFERROR(VLOOKUP($C138,'2024'!$C$8:$U$251,19,FALSE),0)</f>
        <v>19778.569999999996</v>
      </c>
      <c r="G138" s="84">
        <f t="shared" ref="G138:G201" si="22">IFERROR(F138/E138,0)</f>
        <v>0.94341171498702137</v>
      </c>
      <c r="H138" s="85">
        <f t="shared" ref="H138:H201" si="23">F138/$D$4</f>
        <v>2.811852431049189E-6</v>
      </c>
      <c r="I138" s="86">
        <f t="shared" ref="I138:I201" si="24">F138-E138</f>
        <v>-1186.3699999999953</v>
      </c>
      <c r="J138" s="87">
        <f t="shared" ref="J138:J201" si="25">IFERROR(I138/E138,0)</f>
        <v>-5.6588285012978613E-2</v>
      </c>
      <c r="K138" s="82">
        <f>VLOOKUP($C138,'2024'!$C$261:$U$504,VLOOKUP($L$4,Master!$D$9:$G$20,4,FALSE),FALSE)</f>
        <v>20964.939999999991</v>
      </c>
      <c r="L138" s="83">
        <f>VLOOKUP($C138,'2024'!$C$8:$U$251,VLOOKUP($L$4,Master!$D$9:$G$20,4,FALSE),FALSE)</f>
        <v>19778.569999999996</v>
      </c>
      <c r="M138" s="154">
        <f t="shared" ref="M138:M201" si="26">IFERROR(L138/K138,0)</f>
        <v>0.94341171498702137</v>
      </c>
      <c r="N138" s="154">
        <f t="shared" ref="N138:N201" si="27">L138/$D$4</f>
        <v>2.811852431049189E-6</v>
      </c>
      <c r="O138" s="83">
        <f t="shared" ref="O138:O201" si="28">L138-K138</f>
        <v>-1186.3699999999953</v>
      </c>
      <c r="P138" s="87">
        <f t="shared" ref="P138:P201" si="29">IFERROR(O138/K138,0)</f>
        <v>-5.6588285012978613E-2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9445.7099999999991</v>
      </c>
      <c r="F139" s="83">
        <f>IFERROR(VLOOKUP($C139,'2024'!$C$8:$U$251,19,FALSE),0)</f>
        <v>7377.3200000000006</v>
      </c>
      <c r="G139" s="84">
        <f t="shared" si="22"/>
        <v>0.78102334287205533</v>
      </c>
      <c r="H139" s="85">
        <f t="shared" si="23"/>
        <v>1.0488086437304521E-6</v>
      </c>
      <c r="I139" s="86">
        <f t="shared" si="24"/>
        <v>-2068.3899999999985</v>
      </c>
      <c r="J139" s="87">
        <f t="shared" si="25"/>
        <v>-0.21897665712794473</v>
      </c>
      <c r="K139" s="82">
        <f>VLOOKUP($C139,'2024'!$C$261:$U$504,VLOOKUP($L$4,Master!$D$9:$G$20,4,FALSE),FALSE)</f>
        <v>9445.7099999999991</v>
      </c>
      <c r="L139" s="83">
        <f>VLOOKUP($C139,'2024'!$C$8:$U$251,VLOOKUP($L$4,Master!$D$9:$G$20,4,FALSE),FALSE)</f>
        <v>7377.3200000000006</v>
      </c>
      <c r="M139" s="154">
        <f t="shared" si="26"/>
        <v>0.78102334287205533</v>
      </c>
      <c r="N139" s="154">
        <f t="shared" si="27"/>
        <v>1.0488086437304521E-6</v>
      </c>
      <c r="O139" s="83">
        <f t="shared" si="28"/>
        <v>-2068.3899999999985</v>
      </c>
      <c r="P139" s="87">
        <f t="shared" si="29"/>
        <v>-0.21897665712794473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58300</v>
      </c>
      <c r="F140" s="83">
        <f>IFERROR(VLOOKUP($C140,'2024'!$C$8:$U$251,19,FALSE),0)</f>
        <v>0</v>
      </c>
      <c r="G140" s="84">
        <f t="shared" si="22"/>
        <v>0</v>
      </c>
      <c r="H140" s="85">
        <f t="shared" si="23"/>
        <v>0</v>
      </c>
      <c r="I140" s="86">
        <f t="shared" si="24"/>
        <v>-58300</v>
      </c>
      <c r="J140" s="87">
        <f t="shared" si="25"/>
        <v>-1</v>
      </c>
      <c r="K140" s="82">
        <f>VLOOKUP($C140,'2024'!$C$261:$U$504,VLOOKUP($L$4,Master!$D$9:$G$20,4,FALSE),FALSE)</f>
        <v>58300</v>
      </c>
      <c r="L140" s="83">
        <f>VLOOKUP($C140,'2024'!$C$8:$U$251,VLOOKUP($L$4,Master!$D$9:$G$20,4,FALSE),FALSE)</f>
        <v>0</v>
      </c>
      <c r="M140" s="154">
        <f t="shared" si="26"/>
        <v>0</v>
      </c>
      <c r="N140" s="154">
        <f t="shared" si="27"/>
        <v>0</v>
      </c>
      <c r="O140" s="83">
        <f t="shared" si="28"/>
        <v>-58300</v>
      </c>
      <c r="P140" s="87">
        <f t="shared" si="29"/>
        <v>-1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70288.590000000011</v>
      </c>
      <c r="F141" s="83">
        <f>IFERROR(VLOOKUP($C141,'2024'!$C$8:$U$251,19,FALSE),0)</f>
        <v>48668.450000000012</v>
      </c>
      <c r="G141" s="84">
        <f t="shared" si="22"/>
        <v>0.6924089670883995</v>
      </c>
      <c r="H141" s="85">
        <f t="shared" si="23"/>
        <v>6.9190290019903346E-6</v>
      </c>
      <c r="I141" s="86">
        <f t="shared" si="24"/>
        <v>-21620.14</v>
      </c>
      <c r="J141" s="87">
        <f t="shared" si="25"/>
        <v>-0.30759103291160056</v>
      </c>
      <c r="K141" s="82">
        <f>VLOOKUP($C141,'2024'!$C$261:$U$504,VLOOKUP($L$4,Master!$D$9:$G$20,4,FALSE),FALSE)</f>
        <v>70288.590000000011</v>
      </c>
      <c r="L141" s="83">
        <f>VLOOKUP($C141,'2024'!$C$8:$U$251,VLOOKUP($L$4,Master!$D$9:$G$20,4,FALSE),FALSE)</f>
        <v>48668.450000000012</v>
      </c>
      <c r="M141" s="154">
        <f t="shared" si="26"/>
        <v>0.6924089670883995</v>
      </c>
      <c r="N141" s="154">
        <f t="shared" si="27"/>
        <v>6.9190290019903346E-6</v>
      </c>
      <c r="O141" s="83">
        <f t="shared" si="28"/>
        <v>-21620.14</v>
      </c>
      <c r="P141" s="87">
        <f t="shared" si="29"/>
        <v>-0.30759103291160056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49820.350000000028</v>
      </c>
      <c r="F142" s="83">
        <f>IFERROR(VLOOKUP($C142,'2024'!$C$8:$U$251,19,FALSE),0)</f>
        <v>394510.74000000005</v>
      </c>
      <c r="G142" s="84">
        <f t="shared" si="22"/>
        <v>7.9186665689823501</v>
      </c>
      <c r="H142" s="85">
        <f t="shared" si="23"/>
        <v>5.6086258174580616E-5</v>
      </c>
      <c r="I142" s="86">
        <f t="shared" si="24"/>
        <v>344690.39</v>
      </c>
      <c r="J142" s="87">
        <f t="shared" si="25"/>
        <v>6.9186665689823501</v>
      </c>
      <c r="K142" s="82">
        <f>VLOOKUP($C142,'2024'!$C$261:$U$504,VLOOKUP($L$4,Master!$D$9:$G$20,4,FALSE),FALSE)</f>
        <v>49820.350000000028</v>
      </c>
      <c r="L142" s="83">
        <f>VLOOKUP($C142,'2024'!$C$8:$U$251,VLOOKUP($L$4,Master!$D$9:$G$20,4,FALSE),FALSE)</f>
        <v>394510.74000000005</v>
      </c>
      <c r="M142" s="154">
        <f t="shared" si="26"/>
        <v>7.9186665689823501</v>
      </c>
      <c r="N142" s="154">
        <f t="shared" si="27"/>
        <v>5.6086258174580616E-5</v>
      </c>
      <c r="O142" s="83">
        <f t="shared" si="28"/>
        <v>344690.39</v>
      </c>
      <c r="P142" s="87">
        <f t="shared" si="29"/>
        <v>6.9186665689823501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61279.05</v>
      </c>
      <c r="F143" s="83">
        <f>IFERROR(VLOOKUP($C143,'2024'!$C$8:$U$251,19,FALSE),0)</f>
        <v>6526.0499999999993</v>
      </c>
      <c r="G143" s="84">
        <f t="shared" si="22"/>
        <v>0.10649724498013594</v>
      </c>
      <c r="H143" s="85">
        <f t="shared" si="23"/>
        <v>9.2778646573784464E-7</v>
      </c>
      <c r="I143" s="86">
        <f t="shared" si="24"/>
        <v>-54753</v>
      </c>
      <c r="J143" s="87">
        <f t="shared" si="25"/>
        <v>-0.89350275501986398</v>
      </c>
      <c r="K143" s="82">
        <f>VLOOKUP($C143,'2024'!$C$261:$U$504,VLOOKUP($L$4,Master!$D$9:$G$20,4,FALSE),FALSE)</f>
        <v>61279.05</v>
      </c>
      <c r="L143" s="83">
        <f>VLOOKUP($C143,'2024'!$C$8:$U$251,VLOOKUP($L$4,Master!$D$9:$G$20,4,FALSE),FALSE)</f>
        <v>6526.0499999999993</v>
      </c>
      <c r="M143" s="154">
        <f t="shared" si="26"/>
        <v>0.10649724498013594</v>
      </c>
      <c r="N143" s="154">
        <f t="shared" si="27"/>
        <v>9.2778646573784464E-7</v>
      </c>
      <c r="O143" s="83">
        <f t="shared" si="28"/>
        <v>-54753</v>
      </c>
      <c r="P143" s="87">
        <f t="shared" si="29"/>
        <v>-0.89350275501986398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44461.960000000006</v>
      </c>
      <c r="F144" s="83">
        <f>IFERROR(VLOOKUP($C144,'2024'!$C$8:$U$251,19,FALSE),0)</f>
        <v>10803.289999999995</v>
      </c>
      <c r="G144" s="84">
        <f t="shared" si="22"/>
        <v>0.24297826726487079</v>
      </c>
      <c r="H144" s="85">
        <f t="shared" si="23"/>
        <v>1.5358672163775938E-6</v>
      </c>
      <c r="I144" s="86">
        <f t="shared" si="24"/>
        <v>-33658.670000000013</v>
      </c>
      <c r="J144" s="87">
        <f t="shared" si="25"/>
        <v>-0.75702173273512929</v>
      </c>
      <c r="K144" s="82">
        <f>VLOOKUP($C144,'2024'!$C$261:$U$504,VLOOKUP($L$4,Master!$D$9:$G$20,4,FALSE),FALSE)</f>
        <v>44461.960000000006</v>
      </c>
      <c r="L144" s="83">
        <f>VLOOKUP($C144,'2024'!$C$8:$U$251,VLOOKUP($L$4,Master!$D$9:$G$20,4,FALSE),FALSE)</f>
        <v>10803.289999999995</v>
      </c>
      <c r="M144" s="154">
        <f t="shared" si="26"/>
        <v>0.24297826726487079</v>
      </c>
      <c r="N144" s="154">
        <f t="shared" si="27"/>
        <v>1.5358672163775938E-6</v>
      </c>
      <c r="O144" s="83">
        <f t="shared" si="28"/>
        <v>-33658.670000000013</v>
      </c>
      <c r="P144" s="87">
        <f t="shared" si="29"/>
        <v>-0.75702173273512929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19386.330000000009</v>
      </c>
      <c r="F145" s="83">
        <f>IFERROR(VLOOKUP($C145,'2024'!$C$8:$U$251,19,FALSE),0)</f>
        <v>17759.990000000002</v>
      </c>
      <c r="G145" s="84">
        <f t="shared" si="22"/>
        <v>0.91610892830154</v>
      </c>
      <c r="H145" s="85">
        <f t="shared" si="23"/>
        <v>2.5248777367074215E-6</v>
      </c>
      <c r="I145" s="86">
        <f t="shared" si="24"/>
        <v>-1626.3400000000074</v>
      </c>
      <c r="J145" s="87">
        <f t="shared" si="25"/>
        <v>-8.3891071698460037E-2</v>
      </c>
      <c r="K145" s="82">
        <f>VLOOKUP($C145,'2024'!$C$261:$U$504,VLOOKUP($L$4,Master!$D$9:$G$20,4,FALSE),FALSE)</f>
        <v>19386.330000000009</v>
      </c>
      <c r="L145" s="83">
        <f>VLOOKUP($C145,'2024'!$C$8:$U$251,VLOOKUP($L$4,Master!$D$9:$G$20,4,FALSE),FALSE)</f>
        <v>17759.990000000002</v>
      </c>
      <c r="M145" s="154">
        <f t="shared" si="26"/>
        <v>0.91610892830154</v>
      </c>
      <c r="N145" s="154">
        <f t="shared" si="27"/>
        <v>2.5248777367074215E-6</v>
      </c>
      <c r="O145" s="83">
        <f t="shared" si="28"/>
        <v>-1626.3400000000074</v>
      </c>
      <c r="P145" s="87">
        <f t="shared" si="29"/>
        <v>-8.3891071698460037E-2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267816.99</v>
      </c>
      <c r="F146" s="83">
        <f>IFERROR(VLOOKUP($C146,'2024'!$C$8:$U$251,19,FALSE),0)</f>
        <v>0</v>
      </c>
      <c r="G146" s="84">
        <f t="shared" si="22"/>
        <v>0</v>
      </c>
      <c r="H146" s="85">
        <f t="shared" si="23"/>
        <v>0</v>
      </c>
      <c r="I146" s="86">
        <f t="shared" si="24"/>
        <v>-267816.99</v>
      </c>
      <c r="J146" s="87">
        <f t="shared" si="25"/>
        <v>-1</v>
      </c>
      <c r="K146" s="82">
        <f>VLOOKUP($C146,'2024'!$C$261:$U$504,VLOOKUP($L$4,Master!$D$9:$G$20,4,FALSE),FALSE)</f>
        <v>267816.99</v>
      </c>
      <c r="L146" s="83">
        <f>VLOOKUP($C146,'2024'!$C$8:$U$251,VLOOKUP($L$4,Master!$D$9:$G$20,4,FALSE),FALSE)</f>
        <v>0</v>
      </c>
      <c r="M146" s="154">
        <f t="shared" si="26"/>
        <v>0</v>
      </c>
      <c r="N146" s="154">
        <f t="shared" si="27"/>
        <v>0</v>
      </c>
      <c r="O146" s="83">
        <f t="shared" si="28"/>
        <v>-267816.99</v>
      </c>
      <c r="P146" s="87">
        <f t="shared" si="29"/>
        <v>-1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1797.5</v>
      </c>
      <c r="F147" s="83">
        <f>IFERROR(VLOOKUP($C147,'2024'!$C$8:$U$251,19,FALSE),0)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-1797.5</v>
      </c>
      <c r="J147" s="87">
        <f t="shared" si="25"/>
        <v>-1</v>
      </c>
      <c r="K147" s="82">
        <f>VLOOKUP($C147,'2024'!$C$261:$U$504,VLOOKUP($L$4,Master!$D$9:$G$20,4,FALSE),FALSE)</f>
        <v>1797.5</v>
      </c>
      <c r="L147" s="83">
        <f>VLOOKUP($C147,'2024'!$C$8:$U$251,VLOOKUP($L$4,Master!$D$9:$G$20,4,FALSE),FALSE)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-1797.5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12658.93</v>
      </c>
      <c r="F148" s="83">
        <f>IFERROR(VLOOKUP($C148,'2024'!$C$8:$U$251,19,FALSE),0)</f>
        <v>7646.4900000000007</v>
      </c>
      <c r="G148" s="84">
        <f t="shared" si="22"/>
        <v>0.60403920394535715</v>
      </c>
      <c r="H148" s="85">
        <f t="shared" si="23"/>
        <v>1.087075632641456E-6</v>
      </c>
      <c r="I148" s="86">
        <f t="shared" si="24"/>
        <v>-5012.4399999999996</v>
      </c>
      <c r="J148" s="87">
        <f t="shared" si="25"/>
        <v>-0.39596079605464279</v>
      </c>
      <c r="K148" s="82">
        <f>VLOOKUP($C148,'2024'!$C$261:$U$504,VLOOKUP($L$4,Master!$D$9:$G$20,4,FALSE),FALSE)</f>
        <v>12658.93</v>
      </c>
      <c r="L148" s="83">
        <f>VLOOKUP($C148,'2024'!$C$8:$U$251,VLOOKUP($L$4,Master!$D$9:$G$20,4,FALSE),FALSE)</f>
        <v>7646.4900000000007</v>
      </c>
      <c r="M148" s="154">
        <f t="shared" si="26"/>
        <v>0.60403920394535715</v>
      </c>
      <c r="N148" s="154">
        <f t="shared" si="27"/>
        <v>1.087075632641456E-6</v>
      </c>
      <c r="O148" s="83">
        <f t="shared" si="28"/>
        <v>-5012.4399999999996</v>
      </c>
      <c r="P148" s="87">
        <f t="shared" si="29"/>
        <v>-0.39596079605464279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0</v>
      </c>
      <c r="F149" s="83">
        <f>IFERROR(VLOOKUP($C149,'2024'!$C$8:$U$251,19,FALSE),0)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14598.859999999999</v>
      </c>
      <c r="F150" s="83">
        <f>IFERROR(VLOOKUP($C150,'2024'!$C$8:$U$251,19,FALSE),0)</f>
        <v>9567.64</v>
      </c>
      <c r="G150" s="84">
        <f t="shared" si="22"/>
        <v>0.65536898086562922</v>
      </c>
      <c r="H150" s="85">
        <f t="shared" si="23"/>
        <v>1.3601990332669889E-6</v>
      </c>
      <c r="I150" s="86">
        <f t="shared" si="24"/>
        <v>-5031.2199999999993</v>
      </c>
      <c r="J150" s="87">
        <f t="shared" si="25"/>
        <v>-0.34463101913437078</v>
      </c>
      <c r="K150" s="82">
        <f>VLOOKUP($C150,'2024'!$C$261:$U$504,VLOOKUP($L$4,Master!$D$9:$G$20,4,FALSE),FALSE)</f>
        <v>14598.859999999999</v>
      </c>
      <c r="L150" s="83">
        <f>VLOOKUP($C150,'2024'!$C$8:$U$251,VLOOKUP($L$4,Master!$D$9:$G$20,4,FALSE),FALSE)</f>
        <v>9567.64</v>
      </c>
      <c r="M150" s="154">
        <f t="shared" si="26"/>
        <v>0.65536898086562922</v>
      </c>
      <c r="N150" s="154">
        <f t="shared" si="27"/>
        <v>1.3601990332669889E-6</v>
      </c>
      <c r="O150" s="83">
        <f t="shared" si="28"/>
        <v>-5031.2199999999993</v>
      </c>
      <c r="P150" s="87">
        <f t="shared" si="29"/>
        <v>-0.34463101913437078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61246.67</v>
      </c>
      <c r="F151" s="83">
        <f>IFERROR(VLOOKUP($C151,'2024'!$C$8:$U$251,19,FALSE),0)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-61246.67</v>
      </c>
      <c r="J151" s="87">
        <f t="shared" si="25"/>
        <v>-1</v>
      </c>
      <c r="K151" s="82">
        <f>VLOOKUP($C151,'2024'!$C$261:$U$504,VLOOKUP($L$4,Master!$D$9:$G$20,4,FALSE),FALSE)</f>
        <v>61246.67</v>
      </c>
      <c r="L151" s="83">
        <f>VLOOKUP($C151,'2024'!$C$8:$U$251,VLOOKUP($L$4,Master!$D$9:$G$20,4,FALSE),FALSE)</f>
        <v>0</v>
      </c>
      <c r="M151" s="154">
        <f t="shared" si="26"/>
        <v>0</v>
      </c>
      <c r="N151" s="154">
        <f t="shared" si="27"/>
        <v>0</v>
      </c>
      <c r="O151" s="83">
        <f t="shared" si="28"/>
        <v>-61246.67</v>
      </c>
      <c r="P151" s="87">
        <f t="shared" si="29"/>
        <v>-1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61540.659999999989</v>
      </c>
      <c r="F152" s="83">
        <f>IFERROR(VLOOKUP($C152,'2024'!$C$8:$U$251,19,FALSE),0)</f>
        <v>48990.729999999996</v>
      </c>
      <c r="G152" s="84">
        <f t="shared" si="22"/>
        <v>0.79607092286628067</v>
      </c>
      <c r="H152" s="85">
        <f t="shared" si="23"/>
        <v>6.9648464600511796E-6</v>
      </c>
      <c r="I152" s="86">
        <f t="shared" si="24"/>
        <v>-12549.929999999993</v>
      </c>
      <c r="J152" s="87">
        <f t="shared" si="25"/>
        <v>-0.20392907713371933</v>
      </c>
      <c r="K152" s="82">
        <f>VLOOKUP($C152,'2024'!$C$261:$U$504,VLOOKUP($L$4,Master!$D$9:$G$20,4,FALSE),FALSE)</f>
        <v>61540.659999999989</v>
      </c>
      <c r="L152" s="83">
        <f>VLOOKUP($C152,'2024'!$C$8:$U$251,VLOOKUP($L$4,Master!$D$9:$G$20,4,FALSE),FALSE)</f>
        <v>48990.729999999996</v>
      </c>
      <c r="M152" s="154">
        <f t="shared" si="26"/>
        <v>0.79607092286628067</v>
      </c>
      <c r="N152" s="154">
        <f t="shared" si="27"/>
        <v>6.9648464600511796E-6</v>
      </c>
      <c r="O152" s="83">
        <f t="shared" si="28"/>
        <v>-12549.929999999993</v>
      </c>
      <c r="P152" s="87">
        <f t="shared" si="29"/>
        <v>-0.20392907713371933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102483.98</v>
      </c>
      <c r="F153" s="83">
        <f>IFERROR(VLOOKUP($C153,'2024'!$C$8:$U$251,19,FALSE),0)</f>
        <v>130475.16999999997</v>
      </c>
      <c r="G153" s="84">
        <f t="shared" si="22"/>
        <v>1.2731274683126081</v>
      </c>
      <c r="H153" s="85">
        <f t="shared" si="23"/>
        <v>1.8549213818595389E-5</v>
      </c>
      <c r="I153" s="86">
        <f t="shared" si="24"/>
        <v>27991.189999999973</v>
      </c>
      <c r="J153" s="87">
        <f t="shared" si="25"/>
        <v>0.2731274683126082</v>
      </c>
      <c r="K153" s="82">
        <f>VLOOKUP($C153,'2024'!$C$261:$U$504,VLOOKUP($L$4,Master!$D$9:$G$20,4,FALSE),FALSE)</f>
        <v>102483.98</v>
      </c>
      <c r="L153" s="83">
        <f>VLOOKUP($C153,'2024'!$C$8:$U$251,VLOOKUP($L$4,Master!$D$9:$G$20,4,FALSE),FALSE)</f>
        <v>130475.16999999997</v>
      </c>
      <c r="M153" s="154">
        <f t="shared" si="26"/>
        <v>1.2731274683126081</v>
      </c>
      <c r="N153" s="154">
        <f t="shared" si="27"/>
        <v>1.8549213818595389E-5</v>
      </c>
      <c r="O153" s="83">
        <f t="shared" si="28"/>
        <v>27991.189999999973</v>
      </c>
      <c r="P153" s="87">
        <f t="shared" si="29"/>
        <v>0.2731274683126082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126771.74</v>
      </c>
      <c r="F154" s="83">
        <f>IFERROR(VLOOKUP($C154,'2024'!$C$8:$U$251,19,FALSE),0)</f>
        <v>50415.229999999996</v>
      </c>
      <c r="G154" s="84">
        <f t="shared" si="22"/>
        <v>0.3976850834420983</v>
      </c>
      <c r="H154" s="85">
        <f t="shared" si="23"/>
        <v>7.1673628092123963E-6</v>
      </c>
      <c r="I154" s="86">
        <f t="shared" si="24"/>
        <v>-76356.510000000009</v>
      </c>
      <c r="J154" s="87">
        <f t="shared" si="25"/>
        <v>-0.6023149165579017</v>
      </c>
      <c r="K154" s="82">
        <f>VLOOKUP($C154,'2024'!$C$261:$U$504,VLOOKUP($L$4,Master!$D$9:$G$20,4,FALSE),FALSE)</f>
        <v>126771.74</v>
      </c>
      <c r="L154" s="83">
        <f>VLOOKUP($C154,'2024'!$C$8:$U$251,VLOOKUP($L$4,Master!$D$9:$G$20,4,FALSE),FALSE)</f>
        <v>50415.229999999996</v>
      </c>
      <c r="M154" s="154">
        <f t="shared" si="26"/>
        <v>0.3976850834420983</v>
      </c>
      <c r="N154" s="154">
        <f t="shared" si="27"/>
        <v>7.1673628092123963E-6</v>
      </c>
      <c r="O154" s="83">
        <f t="shared" si="28"/>
        <v>-76356.510000000009</v>
      </c>
      <c r="P154" s="87">
        <f t="shared" si="29"/>
        <v>-0.6023149165579017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37221.799999999988</v>
      </c>
      <c r="F155" s="83">
        <f>IFERROR(VLOOKUP($C155,'2024'!$C$8:$U$251,19,FALSE),0)</f>
        <v>26013.380000000005</v>
      </c>
      <c r="G155" s="84">
        <f t="shared" si="22"/>
        <v>0.6988748529087796</v>
      </c>
      <c r="H155" s="85">
        <f t="shared" si="23"/>
        <v>3.6982342905885703E-6</v>
      </c>
      <c r="I155" s="86">
        <f t="shared" si="24"/>
        <v>-11208.419999999984</v>
      </c>
      <c r="J155" s="87">
        <f t="shared" si="25"/>
        <v>-0.3011251470912204</v>
      </c>
      <c r="K155" s="82">
        <f>VLOOKUP($C155,'2024'!$C$261:$U$504,VLOOKUP($L$4,Master!$D$9:$G$20,4,FALSE),FALSE)</f>
        <v>37221.799999999988</v>
      </c>
      <c r="L155" s="83">
        <f>VLOOKUP($C155,'2024'!$C$8:$U$251,VLOOKUP($L$4,Master!$D$9:$G$20,4,FALSE),FALSE)</f>
        <v>26013.380000000005</v>
      </c>
      <c r="M155" s="154">
        <f t="shared" si="26"/>
        <v>0.6988748529087796</v>
      </c>
      <c r="N155" s="154">
        <f t="shared" si="27"/>
        <v>3.6982342905885703E-6</v>
      </c>
      <c r="O155" s="83">
        <f t="shared" si="28"/>
        <v>-11208.419999999984</v>
      </c>
      <c r="P155" s="87">
        <f t="shared" si="29"/>
        <v>-0.3011251470912204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1200682.23</v>
      </c>
      <c r="F156" s="83">
        <f>IFERROR(VLOOKUP($C156,'2024'!$C$8:$U$251,19,FALSE),0)</f>
        <v>69811.89</v>
      </c>
      <c r="G156" s="84">
        <f t="shared" si="22"/>
        <v>5.8143518955885605E-2</v>
      </c>
      <c r="H156" s="85">
        <f t="shared" si="23"/>
        <v>9.9249203866932038E-6</v>
      </c>
      <c r="I156" s="86">
        <f t="shared" si="24"/>
        <v>-1130870.3400000001</v>
      </c>
      <c r="J156" s="87">
        <f t="shared" si="25"/>
        <v>-0.94185648104411446</v>
      </c>
      <c r="K156" s="82">
        <f>VLOOKUP($C156,'2024'!$C$261:$U$504,VLOOKUP($L$4,Master!$D$9:$G$20,4,FALSE),FALSE)</f>
        <v>1200682.23</v>
      </c>
      <c r="L156" s="83">
        <f>VLOOKUP($C156,'2024'!$C$8:$U$251,VLOOKUP($L$4,Master!$D$9:$G$20,4,FALSE),FALSE)</f>
        <v>69811.89</v>
      </c>
      <c r="M156" s="154">
        <f t="shared" si="26"/>
        <v>5.8143518955885605E-2</v>
      </c>
      <c r="N156" s="154">
        <f t="shared" si="27"/>
        <v>9.9249203866932038E-6</v>
      </c>
      <c r="O156" s="83">
        <f t="shared" si="28"/>
        <v>-1130870.3400000001</v>
      </c>
      <c r="P156" s="87">
        <f t="shared" si="29"/>
        <v>-0.94185648104411446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373008.4</v>
      </c>
      <c r="F157" s="83">
        <f>IFERROR(VLOOKUP($C157,'2024'!$C$8:$U$251,19,FALSE),0)</f>
        <v>114657.65999999999</v>
      </c>
      <c r="G157" s="84">
        <f t="shared" si="22"/>
        <v>0.3073862679768069</v>
      </c>
      <c r="H157" s="85">
        <f t="shared" si="23"/>
        <v>1.63004918965027E-5</v>
      </c>
      <c r="I157" s="86">
        <f t="shared" si="24"/>
        <v>-258350.74000000005</v>
      </c>
      <c r="J157" s="87">
        <f t="shared" si="25"/>
        <v>-0.6926137320231931</v>
      </c>
      <c r="K157" s="82">
        <f>VLOOKUP($C157,'2024'!$C$261:$U$504,VLOOKUP($L$4,Master!$D$9:$G$20,4,FALSE),FALSE)</f>
        <v>373008.4</v>
      </c>
      <c r="L157" s="83">
        <f>VLOOKUP($C157,'2024'!$C$8:$U$251,VLOOKUP($L$4,Master!$D$9:$G$20,4,FALSE),FALSE)</f>
        <v>114657.65999999999</v>
      </c>
      <c r="M157" s="154">
        <f t="shared" si="26"/>
        <v>0.3073862679768069</v>
      </c>
      <c r="N157" s="154">
        <f t="shared" si="27"/>
        <v>1.63004918965027E-5</v>
      </c>
      <c r="O157" s="83">
        <f t="shared" si="28"/>
        <v>-258350.74000000005</v>
      </c>
      <c r="P157" s="87">
        <f t="shared" si="29"/>
        <v>-0.6926137320231931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19545.770000000004</v>
      </c>
      <c r="F158" s="83">
        <f>IFERROR(VLOOKUP($C158,'2024'!$C$8:$U$251,19,FALSE),0)</f>
        <v>11770.970000000003</v>
      </c>
      <c r="G158" s="84">
        <f t="shared" si="22"/>
        <v>0.60222595477179974</v>
      </c>
      <c r="H158" s="85">
        <f t="shared" si="23"/>
        <v>1.6734390105203302E-6</v>
      </c>
      <c r="I158" s="86">
        <f t="shared" si="24"/>
        <v>-7774.8000000000011</v>
      </c>
      <c r="J158" s="87">
        <f t="shared" si="25"/>
        <v>-0.39777404522820026</v>
      </c>
      <c r="K158" s="82">
        <f>VLOOKUP($C158,'2024'!$C$261:$U$504,VLOOKUP($L$4,Master!$D$9:$G$20,4,FALSE),FALSE)</f>
        <v>19545.770000000004</v>
      </c>
      <c r="L158" s="83">
        <f>VLOOKUP($C158,'2024'!$C$8:$U$251,VLOOKUP($L$4,Master!$D$9:$G$20,4,FALSE),FALSE)</f>
        <v>11770.970000000003</v>
      </c>
      <c r="M158" s="154">
        <f t="shared" si="26"/>
        <v>0.60222595477179974</v>
      </c>
      <c r="N158" s="154">
        <f t="shared" si="27"/>
        <v>1.6734390105203302E-6</v>
      </c>
      <c r="O158" s="83">
        <f t="shared" si="28"/>
        <v>-7774.8000000000011</v>
      </c>
      <c r="P158" s="87">
        <f t="shared" si="29"/>
        <v>-0.39777404522820026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902489.91</v>
      </c>
      <c r="F159" s="83">
        <f>IFERROR(VLOOKUP($C159,'2024'!$C$8:$U$251,19,FALSE),0)</f>
        <v>87879.739999999976</v>
      </c>
      <c r="G159" s="84">
        <f t="shared" si="22"/>
        <v>9.7374761785425354E-2</v>
      </c>
      <c r="H159" s="85">
        <f t="shared" si="23"/>
        <v>1.2493565538811484E-5</v>
      </c>
      <c r="I159" s="86">
        <f t="shared" si="24"/>
        <v>-814610.17</v>
      </c>
      <c r="J159" s="87">
        <f t="shared" si="25"/>
        <v>-0.90262523821457463</v>
      </c>
      <c r="K159" s="82">
        <f>VLOOKUP($C159,'2024'!$C$261:$U$504,VLOOKUP($L$4,Master!$D$9:$G$20,4,FALSE),FALSE)</f>
        <v>902489.91</v>
      </c>
      <c r="L159" s="83">
        <f>VLOOKUP($C159,'2024'!$C$8:$U$251,VLOOKUP($L$4,Master!$D$9:$G$20,4,FALSE),FALSE)</f>
        <v>87879.739999999976</v>
      </c>
      <c r="M159" s="154">
        <f t="shared" si="26"/>
        <v>9.7374761785425354E-2</v>
      </c>
      <c r="N159" s="154">
        <f t="shared" si="27"/>
        <v>1.2493565538811484E-5</v>
      </c>
      <c r="O159" s="83">
        <f t="shared" si="28"/>
        <v>-814610.17</v>
      </c>
      <c r="P159" s="87">
        <f t="shared" si="29"/>
        <v>-0.90262523821457463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0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0</v>
      </c>
      <c r="J160" s="87">
        <f t="shared" si="25"/>
        <v>0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14260.369999999999</v>
      </c>
      <c r="F161" s="83">
        <f>IFERROR(VLOOKUP($C161,'2024'!$C$8:$U$251,19,FALSE),0)</f>
        <v>13773</v>
      </c>
      <c r="G161" s="84">
        <f t="shared" si="22"/>
        <v>0.96582346741353842</v>
      </c>
      <c r="H161" s="85">
        <f t="shared" si="23"/>
        <v>1.958060847313051E-6</v>
      </c>
      <c r="I161" s="86">
        <f t="shared" si="24"/>
        <v>-487.36999999999898</v>
      </c>
      <c r="J161" s="87">
        <f t="shared" si="25"/>
        <v>-3.4176532586461569E-2</v>
      </c>
      <c r="K161" s="82">
        <f>VLOOKUP($C161,'2024'!$C$261:$U$504,VLOOKUP($L$4,Master!$D$9:$G$20,4,FALSE),FALSE)</f>
        <v>14260.369999999999</v>
      </c>
      <c r="L161" s="83">
        <f>VLOOKUP($C161,'2024'!$C$8:$U$251,VLOOKUP($L$4,Master!$D$9:$G$20,4,FALSE),FALSE)</f>
        <v>13773</v>
      </c>
      <c r="M161" s="154">
        <f t="shared" si="26"/>
        <v>0.96582346741353842</v>
      </c>
      <c r="N161" s="154">
        <f t="shared" si="27"/>
        <v>1.958060847313051E-6</v>
      </c>
      <c r="O161" s="83">
        <f t="shared" si="28"/>
        <v>-487.36999999999898</v>
      </c>
      <c r="P161" s="87">
        <f t="shared" si="29"/>
        <v>-3.4176532586461569E-2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17478.349999999999</v>
      </c>
      <c r="F162" s="83">
        <f>IFERROR(VLOOKUP($C162,'2024'!$C$8:$U$251,19,FALSE),0)</f>
        <v>10236.879999999999</v>
      </c>
      <c r="G162" s="84">
        <f t="shared" si="22"/>
        <v>0.58568915258019205</v>
      </c>
      <c r="H162" s="85">
        <f t="shared" si="23"/>
        <v>1.4553426215524594E-6</v>
      </c>
      <c r="I162" s="86">
        <f t="shared" si="24"/>
        <v>-7241.4699999999993</v>
      </c>
      <c r="J162" s="87">
        <f t="shared" si="25"/>
        <v>-0.41431084741980795</v>
      </c>
      <c r="K162" s="82">
        <f>VLOOKUP($C162,'2024'!$C$261:$U$504,VLOOKUP($L$4,Master!$D$9:$G$20,4,FALSE),FALSE)</f>
        <v>17478.349999999999</v>
      </c>
      <c r="L162" s="83">
        <f>VLOOKUP($C162,'2024'!$C$8:$U$251,VLOOKUP($L$4,Master!$D$9:$G$20,4,FALSE),FALSE)</f>
        <v>10236.879999999999</v>
      </c>
      <c r="M162" s="154">
        <f t="shared" si="26"/>
        <v>0.58568915258019205</v>
      </c>
      <c r="N162" s="154">
        <f t="shared" si="27"/>
        <v>1.4553426215524594E-6</v>
      </c>
      <c r="O162" s="83">
        <f t="shared" si="28"/>
        <v>-7241.4699999999993</v>
      </c>
      <c r="P162" s="87">
        <f t="shared" si="29"/>
        <v>-0.41431084741980795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398639.41000000003</v>
      </c>
      <c r="F163" s="83">
        <f>IFERROR(VLOOKUP($C163,'2024'!$C$8:$U$251,19,FALSE),0)</f>
        <v>378893.38999999996</v>
      </c>
      <c r="G163" s="84">
        <f t="shared" si="22"/>
        <v>0.95046646291193315</v>
      </c>
      <c r="H163" s="85">
        <f t="shared" si="23"/>
        <v>5.386599232300255E-5</v>
      </c>
      <c r="I163" s="86">
        <f t="shared" si="24"/>
        <v>-19746.020000000077</v>
      </c>
      <c r="J163" s="87">
        <f t="shared" si="25"/>
        <v>-4.953353708806682E-2</v>
      </c>
      <c r="K163" s="82">
        <f>VLOOKUP($C163,'2024'!$C$261:$U$504,VLOOKUP($L$4,Master!$D$9:$G$20,4,FALSE),FALSE)</f>
        <v>398639.41000000003</v>
      </c>
      <c r="L163" s="83">
        <f>VLOOKUP($C163,'2024'!$C$8:$U$251,VLOOKUP($L$4,Master!$D$9:$G$20,4,FALSE),FALSE)</f>
        <v>378893.38999999996</v>
      </c>
      <c r="M163" s="154">
        <f t="shared" si="26"/>
        <v>0.95046646291193315</v>
      </c>
      <c r="N163" s="154">
        <f t="shared" si="27"/>
        <v>5.386599232300255E-5</v>
      </c>
      <c r="O163" s="83">
        <f t="shared" si="28"/>
        <v>-19746.020000000077</v>
      </c>
      <c r="P163" s="87">
        <f t="shared" si="29"/>
        <v>-4.953353708806682E-2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12962.080000000002</v>
      </c>
      <c r="F164" s="83">
        <f>IFERROR(VLOOKUP($C164,'2024'!$C$8:$U$251,19,FALSE),0)</f>
        <v>8882.9699999999993</v>
      </c>
      <c r="G164" s="84">
        <f t="shared" si="22"/>
        <v>0.68530436473158618</v>
      </c>
      <c r="H164" s="85">
        <f t="shared" si="23"/>
        <v>1.2628618140460618E-6</v>
      </c>
      <c r="I164" s="86">
        <f t="shared" si="24"/>
        <v>-4079.1100000000024</v>
      </c>
      <c r="J164" s="87">
        <f t="shared" si="25"/>
        <v>-0.31469563526841388</v>
      </c>
      <c r="K164" s="82">
        <f>VLOOKUP($C164,'2024'!$C$261:$U$504,VLOOKUP($L$4,Master!$D$9:$G$20,4,FALSE),FALSE)</f>
        <v>12962.080000000002</v>
      </c>
      <c r="L164" s="83">
        <f>VLOOKUP($C164,'2024'!$C$8:$U$251,VLOOKUP($L$4,Master!$D$9:$G$20,4,FALSE),FALSE)</f>
        <v>8882.9699999999993</v>
      </c>
      <c r="M164" s="154">
        <f t="shared" si="26"/>
        <v>0.68530436473158618</v>
      </c>
      <c r="N164" s="154">
        <f t="shared" si="27"/>
        <v>1.2628618140460618E-6</v>
      </c>
      <c r="O164" s="83">
        <f t="shared" si="28"/>
        <v>-4079.1100000000024</v>
      </c>
      <c r="P164" s="87">
        <f t="shared" si="29"/>
        <v>-0.31469563526841388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20028.910000000003</v>
      </c>
      <c r="F165" s="83">
        <f>IFERROR(VLOOKUP($C165,'2024'!$C$8:$U$251,19,FALSE),0)</f>
        <v>10014.869999999999</v>
      </c>
      <c r="G165" s="84">
        <f t="shared" si="22"/>
        <v>0.50002072004916875</v>
      </c>
      <c r="H165" s="85">
        <f t="shared" si="23"/>
        <v>1.4237802104065964E-6</v>
      </c>
      <c r="I165" s="86">
        <f t="shared" si="24"/>
        <v>-10014.040000000005</v>
      </c>
      <c r="J165" s="87">
        <f t="shared" si="25"/>
        <v>-0.49997927995083119</v>
      </c>
      <c r="K165" s="82">
        <f>VLOOKUP($C165,'2024'!$C$261:$U$504,VLOOKUP($L$4,Master!$D$9:$G$20,4,FALSE),FALSE)</f>
        <v>20028.910000000003</v>
      </c>
      <c r="L165" s="83">
        <f>VLOOKUP($C165,'2024'!$C$8:$U$251,VLOOKUP($L$4,Master!$D$9:$G$20,4,FALSE),FALSE)</f>
        <v>10014.869999999999</v>
      </c>
      <c r="M165" s="154">
        <f t="shared" si="26"/>
        <v>0.50002072004916875</v>
      </c>
      <c r="N165" s="154">
        <f t="shared" si="27"/>
        <v>1.4237802104065964E-6</v>
      </c>
      <c r="O165" s="83">
        <f t="shared" si="28"/>
        <v>-10014.040000000005</v>
      </c>
      <c r="P165" s="87">
        <f t="shared" si="29"/>
        <v>-0.49997927995083119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74928.10000000002</v>
      </c>
      <c r="F166" s="83">
        <f>IFERROR(VLOOKUP($C166,'2024'!$C$8:$U$251,19,FALSE),0)</f>
        <v>52322.670000000006</v>
      </c>
      <c r="G166" s="84">
        <f t="shared" si="22"/>
        <v>0.69830504176670694</v>
      </c>
      <c r="H166" s="85">
        <f t="shared" si="23"/>
        <v>7.438537105487632E-6</v>
      </c>
      <c r="I166" s="86">
        <f t="shared" si="24"/>
        <v>-22605.430000000015</v>
      </c>
      <c r="J166" s="87">
        <f t="shared" si="25"/>
        <v>-0.30169495823329312</v>
      </c>
      <c r="K166" s="82">
        <f>VLOOKUP($C166,'2024'!$C$261:$U$504,VLOOKUP($L$4,Master!$D$9:$G$20,4,FALSE),FALSE)</f>
        <v>74928.10000000002</v>
      </c>
      <c r="L166" s="83">
        <f>VLOOKUP($C166,'2024'!$C$8:$U$251,VLOOKUP($L$4,Master!$D$9:$G$20,4,FALSE),FALSE)</f>
        <v>52322.670000000006</v>
      </c>
      <c r="M166" s="154">
        <f t="shared" si="26"/>
        <v>0.69830504176670694</v>
      </c>
      <c r="N166" s="154">
        <f t="shared" si="27"/>
        <v>7.438537105487632E-6</v>
      </c>
      <c r="O166" s="83">
        <f t="shared" si="28"/>
        <v>-22605.430000000015</v>
      </c>
      <c r="P166" s="87">
        <f t="shared" si="29"/>
        <v>-0.30169495823329312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60830.12999999999</v>
      </c>
      <c r="F167" s="83">
        <f>IFERROR(VLOOKUP($C167,'2024'!$C$8:$U$251,19,FALSE),0)</f>
        <v>14946.499999999998</v>
      </c>
      <c r="G167" s="84">
        <f t="shared" si="22"/>
        <v>0.24570882883202783</v>
      </c>
      <c r="H167" s="85">
        <f t="shared" si="23"/>
        <v>2.1248933750355415E-6</v>
      </c>
      <c r="I167" s="86">
        <f t="shared" si="24"/>
        <v>-45883.62999999999</v>
      </c>
      <c r="J167" s="87">
        <f t="shared" si="25"/>
        <v>-0.75429117116797217</v>
      </c>
      <c r="K167" s="82">
        <f>VLOOKUP($C167,'2024'!$C$261:$U$504,VLOOKUP($L$4,Master!$D$9:$G$20,4,FALSE),FALSE)</f>
        <v>60830.12999999999</v>
      </c>
      <c r="L167" s="83">
        <f>VLOOKUP($C167,'2024'!$C$8:$U$251,VLOOKUP($L$4,Master!$D$9:$G$20,4,FALSE),FALSE)</f>
        <v>14946.499999999998</v>
      </c>
      <c r="M167" s="154">
        <f t="shared" si="26"/>
        <v>0.24570882883202783</v>
      </c>
      <c r="N167" s="154">
        <f t="shared" si="27"/>
        <v>2.1248933750355415E-6</v>
      </c>
      <c r="O167" s="83">
        <f t="shared" si="28"/>
        <v>-45883.62999999999</v>
      </c>
      <c r="P167" s="87">
        <f t="shared" si="29"/>
        <v>-0.75429117116797217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11829.25</v>
      </c>
      <c r="F168" s="83">
        <f>IFERROR(VLOOKUP($C168,'2024'!$C$8:$U$251,19,FALSE),0)</f>
        <v>7496.6799999999994</v>
      </c>
      <c r="G168" s="84">
        <f t="shared" si="22"/>
        <v>0.63374093877464754</v>
      </c>
      <c r="H168" s="85">
        <f t="shared" si="23"/>
        <v>1.0657776514074495E-6</v>
      </c>
      <c r="I168" s="86">
        <f t="shared" si="24"/>
        <v>-4332.5700000000006</v>
      </c>
      <c r="J168" s="87">
        <f t="shared" si="25"/>
        <v>-0.36625906122535246</v>
      </c>
      <c r="K168" s="82">
        <f>VLOOKUP($C168,'2024'!$C$261:$U$504,VLOOKUP($L$4,Master!$D$9:$G$20,4,FALSE),FALSE)</f>
        <v>11829.25</v>
      </c>
      <c r="L168" s="83">
        <f>VLOOKUP($C168,'2024'!$C$8:$U$251,VLOOKUP($L$4,Master!$D$9:$G$20,4,FALSE),FALSE)</f>
        <v>7496.6799999999994</v>
      </c>
      <c r="M168" s="154">
        <f t="shared" si="26"/>
        <v>0.63374093877464754</v>
      </c>
      <c r="N168" s="154">
        <f t="shared" si="27"/>
        <v>1.0657776514074495E-6</v>
      </c>
      <c r="O168" s="83">
        <f t="shared" si="28"/>
        <v>-4332.5700000000006</v>
      </c>
      <c r="P168" s="87">
        <f t="shared" si="29"/>
        <v>-0.36625906122535246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87948.3</v>
      </c>
      <c r="F169" s="83">
        <f>IFERROR(VLOOKUP($C169,'2024'!$C$8:$U$251,19,FALSE),0)</f>
        <v>50649.72</v>
      </c>
      <c r="G169" s="84">
        <f t="shared" si="22"/>
        <v>0.57590334321413827</v>
      </c>
      <c r="H169" s="85">
        <f t="shared" si="23"/>
        <v>7.2006994597668471E-6</v>
      </c>
      <c r="I169" s="86">
        <f t="shared" si="24"/>
        <v>-37298.58</v>
      </c>
      <c r="J169" s="87">
        <f t="shared" si="25"/>
        <v>-0.42409665678586173</v>
      </c>
      <c r="K169" s="82">
        <f>VLOOKUP($C169,'2024'!$C$261:$U$504,VLOOKUP($L$4,Master!$D$9:$G$20,4,FALSE),FALSE)</f>
        <v>87948.3</v>
      </c>
      <c r="L169" s="83">
        <f>VLOOKUP($C169,'2024'!$C$8:$U$251,VLOOKUP($L$4,Master!$D$9:$G$20,4,FALSE),FALSE)</f>
        <v>50649.72</v>
      </c>
      <c r="M169" s="154">
        <f t="shared" si="26"/>
        <v>0.57590334321413827</v>
      </c>
      <c r="N169" s="154">
        <f t="shared" si="27"/>
        <v>7.2006994597668471E-6</v>
      </c>
      <c r="O169" s="83">
        <f t="shared" si="28"/>
        <v>-37298.58</v>
      </c>
      <c r="P169" s="87">
        <f t="shared" si="29"/>
        <v>-0.42409665678586173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27173.96</v>
      </c>
      <c r="F170" s="83">
        <f>IFERROR(VLOOKUP($C170,'2024'!$C$8:$U$251,19,FALSE),0)</f>
        <v>7704.4699999999993</v>
      </c>
      <c r="G170" s="84">
        <f t="shared" si="22"/>
        <v>0.28352400607051748</v>
      </c>
      <c r="H170" s="85">
        <f t="shared" si="23"/>
        <v>1.0953184532271821E-6</v>
      </c>
      <c r="I170" s="86">
        <f t="shared" si="24"/>
        <v>-19469.489999999998</v>
      </c>
      <c r="J170" s="87">
        <f t="shared" si="25"/>
        <v>-0.71647599392948247</v>
      </c>
      <c r="K170" s="82">
        <f>VLOOKUP($C170,'2024'!$C$261:$U$504,VLOOKUP($L$4,Master!$D$9:$G$20,4,FALSE),FALSE)</f>
        <v>27173.96</v>
      </c>
      <c r="L170" s="83">
        <f>VLOOKUP($C170,'2024'!$C$8:$U$251,VLOOKUP($L$4,Master!$D$9:$G$20,4,FALSE),FALSE)</f>
        <v>7704.4699999999993</v>
      </c>
      <c r="M170" s="154">
        <f t="shared" si="26"/>
        <v>0.28352400607051748</v>
      </c>
      <c r="N170" s="154">
        <f t="shared" si="27"/>
        <v>1.0953184532271821E-6</v>
      </c>
      <c r="O170" s="83">
        <f t="shared" si="28"/>
        <v>-19469.489999999998</v>
      </c>
      <c r="P170" s="87">
        <f t="shared" si="29"/>
        <v>-0.71647599392948247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33137.42</v>
      </c>
      <c r="F171" s="83">
        <f>IFERROR(VLOOKUP($C171,'2024'!$C$8:$U$251,19,FALSE),0)</f>
        <v>25086.200000000008</v>
      </c>
      <c r="G171" s="84">
        <f t="shared" si="22"/>
        <v>0.75703539985913237</v>
      </c>
      <c r="H171" s="85">
        <f t="shared" si="23"/>
        <v>3.5664202445265864E-6</v>
      </c>
      <c r="I171" s="86">
        <f t="shared" si="24"/>
        <v>-8051.2199999999903</v>
      </c>
      <c r="J171" s="87">
        <f t="shared" si="25"/>
        <v>-0.24296460014086765</v>
      </c>
      <c r="K171" s="82">
        <f>VLOOKUP($C171,'2024'!$C$261:$U$504,VLOOKUP($L$4,Master!$D$9:$G$20,4,FALSE),FALSE)</f>
        <v>33137.42</v>
      </c>
      <c r="L171" s="83">
        <f>VLOOKUP($C171,'2024'!$C$8:$U$251,VLOOKUP($L$4,Master!$D$9:$G$20,4,FALSE),FALSE)</f>
        <v>25086.200000000008</v>
      </c>
      <c r="M171" s="154">
        <f t="shared" si="26"/>
        <v>0.75703539985913237</v>
      </c>
      <c r="N171" s="154">
        <f t="shared" si="27"/>
        <v>3.5664202445265864E-6</v>
      </c>
      <c r="O171" s="83">
        <f t="shared" si="28"/>
        <v>-8051.2199999999903</v>
      </c>
      <c r="P171" s="87">
        <f t="shared" si="29"/>
        <v>-0.24296460014086765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124600.92000000004</v>
      </c>
      <c r="F172" s="83">
        <f>IFERROR(VLOOKUP($C172,'2024'!$C$8:$U$251,19,FALSE),0)</f>
        <v>64858.540000000008</v>
      </c>
      <c r="G172" s="84">
        <f t="shared" si="22"/>
        <v>0.52053018549140717</v>
      </c>
      <c r="H172" s="85">
        <f t="shared" si="23"/>
        <v>9.220719363093546E-6</v>
      </c>
      <c r="I172" s="86">
        <f t="shared" si="24"/>
        <v>-59742.380000000034</v>
      </c>
      <c r="J172" s="87">
        <f t="shared" si="25"/>
        <v>-0.47946981450859283</v>
      </c>
      <c r="K172" s="82">
        <f>VLOOKUP($C172,'2024'!$C$261:$U$504,VLOOKUP($L$4,Master!$D$9:$G$20,4,FALSE),FALSE)</f>
        <v>124600.92000000004</v>
      </c>
      <c r="L172" s="83">
        <f>VLOOKUP($C172,'2024'!$C$8:$U$251,VLOOKUP($L$4,Master!$D$9:$G$20,4,FALSE),FALSE)</f>
        <v>64858.540000000008</v>
      </c>
      <c r="M172" s="154">
        <f t="shared" si="26"/>
        <v>0.52053018549140717</v>
      </c>
      <c r="N172" s="154">
        <f t="shared" si="27"/>
        <v>9.220719363093546E-6</v>
      </c>
      <c r="O172" s="83">
        <f t="shared" si="28"/>
        <v>-59742.380000000034</v>
      </c>
      <c r="P172" s="87">
        <f t="shared" si="29"/>
        <v>-0.47946981450859283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1146140.6500000001</v>
      </c>
      <c r="F173" s="83">
        <f>IFERROR(VLOOKUP($C173,'2024'!$C$8:$U$251,19,FALSE),0)</f>
        <v>565236.73</v>
      </c>
      <c r="G173" s="84">
        <f t="shared" si="22"/>
        <v>0.49316524110718862</v>
      </c>
      <c r="H173" s="85">
        <f t="shared" si="23"/>
        <v>8.0357794995735004E-5</v>
      </c>
      <c r="I173" s="86">
        <f t="shared" si="24"/>
        <v>-580903.92000000016</v>
      </c>
      <c r="J173" s="87">
        <f t="shared" si="25"/>
        <v>-0.50683475889281138</v>
      </c>
      <c r="K173" s="82">
        <f>VLOOKUP($C173,'2024'!$C$261:$U$504,VLOOKUP($L$4,Master!$D$9:$G$20,4,FALSE),FALSE)</f>
        <v>1146140.6500000001</v>
      </c>
      <c r="L173" s="83">
        <f>VLOOKUP($C173,'2024'!$C$8:$U$251,VLOOKUP($L$4,Master!$D$9:$G$20,4,FALSE),FALSE)</f>
        <v>565236.73</v>
      </c>
      <c r="M173" s="154">
        <f t="shared" si="26"/>
        <v>0.49316524110718862</v>
      </c>
      <c r="N173" s="154">
        <f t="shared" si="27"/>
        <v>8.0357794995735004E-5</v>
      </c>
      <c r="O173" s="83">
        <f t="shared" si="28"/>
        <v>-580903.92000000016</v>
      </c>
      <c r="P173" s="87">
        <f t="shared" si="29"/>
        <v>-0.50683475889281138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19865.54</v>
      </c>
      <c r="F174" s="83">
        <f>IFERROR(VLOOKUP($C174,'2024'!$C$8:$U$251,19,FALSE),0)</f>
        <v>13785.789999999999</v>
      </c>
      <c r="G174" s="84">
        <f t="shared" si="22"/>
        <v>0.69395495919063854</v>
      </c>
      <c r="H174" s="85">
        <f t="shared" si="23"/>
        <v>1.9598791583736136E-6</v>
      </c>
      <c r="I174" s="86">
        <f t="shared" si="24"/>
        <v>-6079.7500000000018</v>
      </c>
      <c r="J174" s="87">
        <f t="shared" si="25"/>
        <v>-0.3060450408093614</v>
      </c>
      <c r="K174" s="82">
        <f>VLOOKUP($C174,'2024'!$C$261:$U$504,VLOOKUP($L$4,Master!$D$9:$G$20,4,FALSE),FALSE)</f>
        <v>19865.54</v>
      </c>
      <c r="L174" s="83">
        <f>VLOOKUP($C174,'2024'!$C$8:$U$251,VLOOKUP($L$4,Master!$D$9:$G$20,4,FALSE),FALSE)</f>
        <v>13785.789999999999</v>
      </c>
      <c r="M174" s="154">
        <f t="shared" si="26"/>
        <v>0.69395495919063854</v>
      </c>
      <c r="N174" s="154">
        <f t="shared" si="27"/>
        <v>1.9598791583736136E-6</v>
      </c>
      <c r="O174" s="83">
        <f t="shared" si="28"/>
        <v>-6079.7500000000018</v>
      </c>
      <c r="P174" s="87">
        <f t="shared" si="29"/>
        <v>-0.3060450408093614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4084.93</v>
      </c>
      <c r="F175" s="83">
        <f>IFERROR(VLOOKUP($C175,'2024'!$C$8:$U$251,19,FALSE),0)</f>
        <v>0</v>
      </c>
      <c r="G175" s="84">
        <f t="shared" si="22"/>
        <v>0</v>
      </c>
      <c r="H175" s="85">
        <f t="shared" si="23"/>
        <v>0</v>
      </c>
      <c r="I175" s="86">
        <f t="shared" si="24"/>
        <v>-4084.93</v>
      </c>
      <c r="J175" s="87">
        <f t="shared" si="25"/>
        <v>-1</v>
      </c>
      <c r="K175" s="82">
        <f>VLOOKUP($C175,'2024'!$C$261:$U$504,VLOOKUP($L$4,Master!$D$9:$G$20,4,FALSE),FALSE)</f>
        <v>4084.93</v>
      </c>
      <c r="L175" s="83">
        <f>VLOOKUP($C175,'2024'!$C$8:$U$251,VLOOKUP($L$4,Master!$D$9:$G$20,4,FALSE),FALSE)</f>
        <v>0</v>
      </c>
      <c r="M175" s="154">
        <f t="shared" si="26"/>
        <v>0</v>
      </c>
      <c r="N175" s="154">
        <f t="shared" si="27"/>
        <v>0</v>
      </c>
      <c r="O175" s="83">
        <f t="shared" si="28"/>
        <v>-4084.93</v>
      </c>
      <c r="P175" s="87">
        <f t="shared" si="29"/>
        <v>-1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0</v>
      </c>
      <c r="F176" s="83">
        <f>IFERROR(VLOOKUP($C176,'2024'!$C$8:$U$251,19,FALSE),0)</f>
        <v>0</v>
      </c>
      <c r="G176" s="84">
        <f t="shared" si="22"/>
        <v>0</v>
      </c>
      <c r="H176" s="85">
        <f t="shared" si="23"/>
        <v>0</v>
      </c>
      <c r="I176" s="86">
        <f t="shared" si="24"/>
        <v>0</v>
      </c>
      <c r="J176" s="87">
        <f t="shared" si="25"/>
        <v>0</v>
      </c>
      <c r="K176" s="82">
        <f>VLOOKUP($C176,'2024'!$C$261:$U$504,VLOOKUP($L$4,Master!$D$9:$G$20,4,FALSE),FALSE)</f>
        <v>0</v>
      </c>
      <c r="L176" s="83">
        <f>VLOOKUP($C176,'2024'!$C$8:$U$251,VLOOKUP($L$4,Master!$D$9:$G$20,4,FALSE),FALSE)</f>
        <v>0</v>
      </c>
      <c r="M176" s="154">
        <f t="shared" si="26"/>
        <v>0</v>
      </c>
      <c r="N176" s="154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435572.41</v>
      </c>
      <c r="F177" s="83">
        <f>IFERROR(VLOOKUP($C177,'2024'!$C$8:$U$251,19,FALSE),0)</f>
        <v>1900582.03</v>
      </c>
      <c r="G177" s="84">
        <f t="shared" si="22"/>
        <v>4.3634123428524783</v>
      </c>
      <c r="H177" s="85">
        <f t="shared" si="23"/>
        <v>2.7019932186522603E-4</v>
      </c>
      <c r="I177" s="86">
        <f t="shared" si="24"/>
        <v>1465009.62</v>
      </c>
      <c r="J177" s="87">
        <f t="shared" si="25"/>
        <v>3.3634123428524783</v>
      </c>
      <c r="K177" s="82">
        <f>VLOOKUP($C177,'2024'!$C$261:$U$504,VLOOKUP($L$4,Master!$D$9:$G$20,4,FALSE),FALSE)</f>
        <v>435572.41</v>
      </c>
      <c r="L177" s="83">
        <f>VLOOKUP($C177,'2024'!$C$8:$U$251,VLOOKUP($L$4,Master!$D$9:$G$20,4,FALSE),FALSE)</f>
        <v>1900582.03</v>
      </c>
      <c r="M177" s="154">
        <f t="shared" si="26"/>
        <v>4.3634123428524783</v>
      </c>
      <c r="N177" s="154">
        <f t="shared" si="27"/>
        <v>2.7019932186522603E-4</v>
      </c>
      <c r="O177" s="83">
        <f t="shared" si="28"/>
        <v>1465009.62</v>
      </c>
      <c r="P177" s="87">
        <f t="shared" si="29"/>
        <v>3.3634123428524783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0</v>
      </c>
      <c r="F178" s="83">
        <f>IFERROR(VLOOKUP($C178,'2024'!$C$8:$U$251,19,FALSE),0)</f>
        <v>0</v>
      </c>
      <c r="G178" s="84">
        <f t="shared" si="22"/>
        <v>0</v>
      </c>
      <c r="H178" s="85">
        <f t="shared" si="23"/>
        <v>0</v>
      </c>
      <c r="I178" s="86">
        <f t="shared" si="24"/>
        <v>0</v>
      </c>
      <c r="J178" s="87">
        <f t="shared" si="25"/>
        <v>0</v>
      </c>
      <c r="K178" s="82">
        <f>VLOOKUP($C178,'2024'!$C$261:$U$504,VLOOKUP($L$4,Master!$D$9:$G$20,4,FALSE),FALSE)</f>
        <v>0</v>
      </c>
      <c r="L178" s="83">
        <f>VLOOKUP($C178,'2024'!$C$8:$U$251,VLOOKUP($L$4,Master!$D$9:$G$20,4,FALSE),FALSE)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0</v>
      </c>
      <c r="P178" s="87">
        <f t="shared" si="29"/>
        <v>0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166.67</v>
      </c>
      <c r="F179" s="83">
        <f>IFERROR(VLOOKUP($C179,'2024'!$C$8:$U$251,19,FALSE),0)</f>
        <v>0</v>
      </c>
      <c r="G179" s="84">
        <f t="shared" si="22"/>
        <v>0</v>
      </c>
      <c r="H179" s="85">
        <f t="shared" si="23"/>
        <v>0</v>
      </c>
      <c r="I179" s="86">
        <f t="shared" si="24"/>
        <v>-166.67</v>
      </c>
      <c r="J179" s="87">
        <f t="shared" si="25"/>
        <v>-1</v>
      </c>
      <c r="K179" s="82">
        <f>VLOOKUP($C179,'2024'!$C$261:$U$504,VLOOKUP($L$4,Master!$D$9:$G$20,4,FALSE),FALSE)</f>
        <v>166.67</v>
      </c>
      <c r="L179" s="83">
        <f>VLOOKUP($C179,'2024'!$C$8:$U$251,VLOOKUP($L$4,Master!$D$9:$G$20,4,FALSE),FALSE)</f>
        <v>0</v>
      </c>
      <c r="M179" s="154">
        <f t="shared" si="26"/>
        <v>0</v>
      </c>
      <c r="N179" s="154">
        <f t="shared" si="27"/>
        <v>0</v>
      </c>
      <c r="O179" s="83">
        <f t="shared" si="28"/>
        <v>-166.67</v>
      </c>
      <c r="P179" s="87">
        <f t="shared" si="29"/>
        <v>-1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1109200.56</v>
      </c>
      <c r="F180" s="83">
        <f>IFERROR(VLOOKUP($C180,'2024'!$C$8:$U$251,19,FALSE),0)</f>
        <v>359248.49</v>
      </c>
      <c r="G180" s="84">
        <f t="shared" si="22"/>
        <v>0.323880552314182</v>
      </c>
      <c r="H180" s="85">
        <f t="shared" si="23"/>
        <v>5.1073143303952232E-5</v>
      </c>
      <c r="I180" s="86">
        <f t="shared" si="24"/>
        <v>-749952.07000000007</v>
      </c>
      <c r="J180" s="87">
        <f t="shared" si="25"/>
        <v>-0.676119447685818</v>
      </c>
      <c r="K180" s="82">
        <f>VLOOKUP($C180,'2024'!$C$261:$U$504,VLOOKUP($L$4,Master!$D$9:$G$20,4,FALSE),FALSE)</f>
        <v>1109200.56</v>
      </c>
      <c r="L180" s="83">
        <f>VLOOKUP($C180,'2024'!$C$8:$U$251,VLOOKUP($L$4,Master!$D$9:$G$20,4,FALSE),FALSE)</f>
        <v>359248.49</v>
      </c>
      <c r="M180" s="154">
        <f t="shared" si="26"/>
        <v>0.323880552314182</v>
      </c>
      <c r="N180" s="154">
        <f t="shared" si="27"/>
        <v>5.1073143303952232E-5</v>
      </c>
      <c r="O180" s="83">
        <f t="shared" si="28"/>
        <v>-749952.07000000007</v>
      </c>
      <c r="P180" s="87">
        <f t="shared" si="29"/>
        <v>-0.676119447685818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133968.91999999998</v>
      </c>
      <c r="F181" s="83">
        <f>IFERROR(VLOOKUP($C181,'2024'!$C$8:$U$251,19,FALSE),0)</f>
        <v>0</v>
      </c>
      <c r="G181" s="84">
        <f t="shared" si="22"/>
        <v>0</v>
      </c>
      <c r="H181" s="85">
        <f t="shared" si="23"/>
        <v>0</v>
      </c>
      <c r="I181" s="86">
        <f t="shared" si="24"/>
        <v>-133968.91999999998</v>
      </c>
      <c r="J181" s="87">
        <f t="shared" si="25"/>
        <v>-1</v>
      </c>
      <c r="K181" s="82">
        <f>VLOOKUP($C181,'2024'!$C$261:$U$504,VLOOKUP($L$4,Master!$D$9:$G$20,4,FALSE),FALSE)</f>
        <v>133968.91999999998</v>
      </c>
      <c r="L181" s="83">
        <f>VLOOKUP($C181,'2024'!$C$8:$U$251,VLOOKUP($L$4,Master!$D$9:$G$20,4,FALSE),FALSE)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-133968.91999999998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53014.680000000008</v>
      </c>
      <c r="F182" s="83">
        <f>IFERROR(VLOOKUP($C182,'2024'!$C$8:$U$251,19,FALSE),0)</f>
        <v>28992.819999999996</v>
      </c>
      <c r="G182" s="84">
        <f t="shared" si="22"/>
        <v>0.5468828633880275</v>
      </c>
      <c r="H182" s="85">
        <f t="shared" si="23"/>
        <v>4.1218112027295984E-6</v>
      </c>
      <c r="I182" s="86">
        <f t="shared" si="24"/>
        <v>-24021.860000000011</v>
      </c>
      <c r="J182" s="87">
        <f t="shared" si="25"/>
        <v>-0.45311713661197256</v>
      </c>
      <c r="K182" s="82">
        <f>VLOOKUP($C182,'2024'!$C$261:$U$504,VLOOKUP($L$4,Master!$D$9:$G$20,4,FALSE),FALSE)</f>
        <v>53014.680000000008</v>
      </c>
      <c r="L182" s="83">
        <f>VLOOKUP($C182,'2024'!$C$8:$U$251,VLOOKUP($L$4,Master!$D$9:$G$20,4,FALSE),FALSE)</f>
        <v>28992.819999999996</v>
      </c>
      <c r="M182" s="154">
        <f t="shared" si="26"/>
        <v>0.5468828633880275</v>
      </c>
      <c r="N182" s="154">
        <f t="shared" si="27"/>
        <v>4.1218112027295984E-6</v>
      </c>
      <c r="O182" s="83">
        <f t="shared" si="28"/>
        <v>-24021.860000000011</v>
      </c>
      <c r="P182" s="87">
        <f t="shared" si="29"/>
        <v>-0.45311713661197256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271489.07</v>
      </c>
      <c r="F183" s="83">
        <f>IFERROR(VLOOKUP($C183,'2024'!$C$8:$U$251,19,FALSE),0)</f>
        <v>13953.34</v>
      </c>
      <c r="G183" s="84">
        <f t="shared" si="22"/>
        <v>5.1395586570022876E-2</v>
      </c>
      <c r="H183" s="85">
        <f t="shared" si="23"/>
        <v>1.9836991754336083E-6</v>
      </c>
      <c r="I183" s="86">
        <f t="shared" si="24"/>
        <v>-257535.73</v>
      </c>
      <c r="J183" s="87">
        <f t="shared" si="25"/>
        <v>-0.94860441342997714</v>
      </c>
      <c r="K183" s="82">
        <f>VLOOKUP($C183,'2024'!$C$261:$U$504,VLOOKUP($L$4,Master!$D$9:$G$20,4,FALSE),FALSE)</f>
        <v>271489.07</v>
      </c>
      <c r="L183" s="83">
        <f>VLOOKUP($C183,'2024'!$C$8:$U$251,VLOOKUP($L$4,Master!$D$9:$G$20,4,FALSE),FALSE)</f>
        <v>13953.34</v>
      </c>
      <c r="M183" s="154">
        <f t="shared" si="26"/>
        <v>5.1395586570022876E-2</v>
      </c>
      <c r="N183" s="154">
        <f t="shared" si="27"/>
        <v>1.9836991754336083E-6</v>
      </c>
      <c r="O183" s="83">
        <f t="shared" si="28"/>
        <v>-257535.73</v>
      </c>
      <c r="P183" s="87">
        <f t="shared" si="29"/>
        <v>-0.94860441342997714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221022.25999999992</v>
      </c>
      <c r="F184" s="83">
        <f>IFERROR(VLOOKUP($C184,'2024'!$C$8:$U$251,19,FALSE),0)</f>
        <v>83597.170000000013</v>
      </c>
      <c r="G184" s="84">
        <f t="shared" si="22"/>
        <v>0.37822964076107102</v>
      </c>
      <c r="H184" s="85">
        <f t="shared" si="23"/>
        <v>1.1884727040090988E-5</v>
      </c>
      <c r="I184" s="86">
        <f t="shared" si="24"/>
        <v>-137425.08999999991</v>
      </c>
      <c r="J184" s="87">
        <f t="shared" si="25"/>
        <v>-0.62177035923892898</v>
      </c>
      <c r="K184" s="82">
        <f>VLOOKUP($C184,'2024'!$C$261:$U$504,VLOOKUP($L$4,Master!$D$9:$G$20,4,FALSE),FALSE)</f>
        <v>221022.25999999992</v>
      </c>
      <c r="L184" s="83">
        <f>VLOOKUP($C184,'2024'!$C$8:$U$251,VLOOKUP($L$4,Master!$D$9:$G$20,4,FALSE),FALSE)</f>
        <v>83597.170000000013</v>
      </c>
      <c r="M184" s="154">
        <f t="shared" si="26"/>
        <v>0.37822964076107102</v>
      </c>
      <c r="N184" s="154">
        <f t="shared" si="27"/>
        <v>1.1884727040090988E-5</v>
      </c>
      <c r="O184" s="83">
        <f t="shared" si="28"/>
        <v>-137425.08999999991</v>
      </c>
      <c r="P184" s="87">
        <f t="shared" si="29"/>
        <v>-0.62177035923892898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0</v>
      </c>
      <c r="F185" s="83">
        <f>IFERROR(VLOOKUP($C185,'2024'!$C$8:$U$251,19,FALSE),0)</f>
        <v>0</v>
      </c>
      <c r="G185" s="84">
        <f t="shared" si="22"/>
        <v>0</v>
      </c>
      <c r="H185" s="85">
        <f t="shared" si="23"/>
        <v>0</v>
      </c>
      <c r="I185" s="86">
        <f t="shared" si="24"/>
        <v>0</v>
      </c>
      <c r="J185" s="87">
        <f t="shared" si="25"/>
        <v>0</v>
      </c>
      <c r="K185" s="82">
        <f>VLOOKUP($C185,'2024'!$C$261:$U$504,VLOOKUP($L$4,Master!$D$9:$G$20,4,FALSE),FALSE)</f>
        <v>0</v>
      </c>
      <c r="L185" s="83">
        <f>VLOOKUP($C185,'2024'!$C$8:$U$251,VLOOKUP($L$4,Master!$D$9:$G$20,4,FALSE),FALSE)</f>
        <v>0</v>
      </c>
      <c r="M185" s="154">
        <f t="shared" si="26"/>
        <v>0</v>
      </c>
      <c r="N185" s="154">
        <f t="shared" si="27"/>
        <v>0</v>
      </c>
      <c r="O185" s="83">
        <f t="shared" si="28"/>
        <v>0</v>
      </c>
      <c r="P185" s="87">
        <f t="shared" si="29"/>
        <v>0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530</v>
      </c>
      <c r="F186" s="83">
        <f>IFERROR(VLOOKUP($C186,'2024'!$C$8:$U$251,19,FALSE),0)</f>
        <v>0</v>
      </c>
      <c r="G186" s="84">
        <f t="shared" si="22"/>
        <v>0</v>
      </c>
      <c r="H186" s="85">
        <f t="shared" si="23"/>
        <v>0</v>
      </c>
      <c r="I186" s="86">
        <f t="shared" si="24"/>
        <v>-530</v>
      </c>
      <c r="J186" s="87">
        <f t="shared" si="25"/>
        <v>-1</v>
      </c>
      <c r="K186" s="82">
        <f>VLOOKUP($C186,'2024'!$C$261:$U$504,VLOOKUP($L$4,Master!$D$9:$G$20,4,FALSE),FALSE)</f>
        <v>530</v>
      </c>
      <c r="L186" s="83">
        <f>VLOOKUP($C186,'2024'!$C$8:$U$251,VLOOKUP($L$4,Master!$D$9:$G$20,4,FALSE),FALSE)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-530</v>
      </c>
      <c r="P186" s="87">
        <f t="shared" si="29"/>
        <v>-1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88518.690000000017</v>
      </c>
      <c r="F187" s="83">
        <f>IFERROR(VLOOKUP($C187,'2024'!$C$8:$U$251,19,FALSE),0)</f>
        <v>60832.640000000007</v>
      </c>
      <c r="G187" s="84">
        <f t="shared" si="22"/>
        <v>0.68722932976075446</v>
      </c>
      <c r="H187" s="85">
        <f t="shared" si="23"/>
        <v>8.6483707705430783E-6</v>
      </c>
      <c r="I187" s="86">
        <f t="shared" si="24"/>
        <v>-27686.05000000001</v>
      </c>
      <c r="J187" s="87">
        <f t="shared" si="25"/>
        <v>-0.3127706702392456</v>
      </c>
      <c r="K187" s="82">
        <f>VLOOKUP($C187,'2024'!$C$261:$U$504,VLOOKUP($L$4,Master!$D$9:$G$20,4,FALSE),FALSE)</f>
        <v>88518.690000000017</v>
      </c>
      <c r="L187" s="83">
        <f>VLOOKUP($C187,'2024'!$C$8:$U$251,VLOOKUP($L$4,Master!$D$9:$G$20,4,FALSE),FALSE)</f>
        <v>60832.640000000007</v>
      </c>
      <c r="M187" s="154">
        <f t="shared" si="26"/>
        <v>0.68722932976075446</v>
      </c>
      <c r="N187" s="154">
        <f t="shared" si="27"/>
        <v>8.6483707705430783E-6</v>
      </c>
      <c r="O187" s="83">
        <f t="shared" si="28"/>
        <v>-27686.05000000001</v>
      </c>
      <c r="P187" s="87">
        <f t="shared" si="29"/>
        <v>-0.3127706702392456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73290.94</v>
      </c>
      <c r="F188" s="83">
        <f>IFERROR(VLOOKUP($C188,'2024'!$C$8:$U$251,19,FALSE),0)</f>
        <v>66004.240000000005</v>
      </c>
      <c r="G188" s="84">
        <f t="shared" si="22"/>
        <v>0.90057843438766105</v>
      </c>
      <c r="H188" s="85">
        <f t="shared" si="23"/>
        <v>9.3835996588001137E-6</v>
      </c>
      <c r="I188" s="86">
        <f t="shared" si="24"/>
        <v>-7286.6999999999971</v>
      </c>
      <c r="J188" s="87">
        <f t="shared" si="25"/>
        <v>-9.9421565612338947E-2</v>
      </c>
      <c r="K188" s="82">
        <f>VLOOKUP($C188,'2024'!$C$261:$U$504,VLOOKUP($L$4,Master!$D$9:$G$20,4,FALSE),FALSE)</f>
        <v>73290.94</v>
      </c>
      <c r="L188" s="83">
        <f>VLOOKUP($C188,'2024'!$C$8:$U$251,VLOOKUP($L$4,Master!$D$9:$G$20,4,FALSE),FALSE)</f>
        <v>66004.240000000005</v>
      </c>
      <c r="M188" s="154">
        <f t="shared" si="26"/>
        <v>0.90057843438766105</v>
      </c>
      <c r="N188" s="154">
        <f t="shared" si="27"/>
        <v>9.3835996588001137E-6</v>
      </c>
      <c r="O188" s="83">
        <f t="shared" si="28"/>
        <v>-7286.6999999999971</v>
      </c>
      <c r="P188" s="87">
        <f t="shared" si="29"/>
        <v>-9.9421565612338947E-2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101338.69000000002</v>
      </c>
      <c r="F189" s="83">
        <f>IFERROR(VLOOKUP($C189,'2024'!$C$8:$U$251,19,FALSE),0)</f>
        <v>80436.079999999973</v>
      </c>
      <c r="G189" s="84">
        <f t="shared" si="22"/>
        <v>0.79373514696114544</v>
      </c>
      <c r="H189" s="85">
        <f t="shared" si="23"/>
        <v>1.1435325561558142E-5</v>
      </c>
      <c r="I189" s="86">
        <f t="shared" si="24"/>
        <v>-20902.610000000044</v>
      </c>
      <c r="J189" s="87">
        <f t="shared" si="25"/>
        <v>-0.20626485303885456</v>
      </c>
      <c r="K189" s="82">
        <f>VLOOKUP($C189,'2024'!$C$261:$U$504,VLOOKUP($L$4,Master!$D$9:$G$20,4,FALSE),FALSE)</f>
        <v>101338.69000000002</v>
      </c>
      <c r="L189" s="83">
        <f>VLOOKUP($C189,'2024'!$C$8:$U$251,VLOOKUP($L$4,Master!$D$9:$G$20,4,FALSE),FALSE)</f>
        <v>80436.079999999973</v>
      </c>
      <c r="M189" s="154">
        <f t="shared" si="26"/>
        <v>0.79373514696114544</v>
      </c>
      <c r="N189" s="154">
        <f t="shared" si="27"/>
        <v>1.1435325561558142E-5</v>
      </c>
      <c r="O189" s="83">
        <f t="shared" si="28"/>
        <v>-20902.610000000044</v>
      </c>
      <c r="P189" s="87">
        <f t="shared" si="29"/>
        <v>-0.20626485303885456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151750.73000000001</v>
      </c>
      <c r="F190" s="83">
        <f>IFERROR(VLOOKUP($C190,'2024'!$C$8:$U$251,19,FALSE),0)</f>
        <v>109375.55</v>
      </c>
      <c r="G190" s="84">
        <f t="shared" si="22"/>
        <v>0.72075798251514178</v>
      </c>
      <c r="H190" s="85">
        <f t="shared" si="23"/>
        <v>1.5549552175149276E-5</v>
      </c>
      <c r="I190" s="86">
        <f t="shared" si="24"/>
        <v>-42375.180000000008</v>
      </c>
      <c r="J190" s="87">
        <f t="shared" si="25"/>
        <v>-0.27924201748485827</v>
      </c>
      <c r="K190" s="82">
        <f>VLOOKUP($C190,'2024'!$C$261:$U$504,VLOOKUP($L$4,Master!$D$9:$G$20,4,FALSE),FALSE)</f>
        <v>151750.73000000001</v>
      </c>
      <c r="L190" s="83">
        <f>VLOOKUP($C190,'2024'!$C$8:$U$251,VLOOKUP($L$4,Master!$D$9:$G$20,4,FALSE),FALSE)</f>
        <v>109375.55</v>
      </c>
      <c r="M190" s="154">
        <f t="shared" si="26"/>
        <v>0.72075798251514178</v>
      </c>
      <c r="N190" s="154">
        <f t="shared" si="27"/>
        <v>1.5549552175149276E-5</v>
      </c>
      <c r="O190" s="83">
        <f t="shared" si="28"/>
        <v>-42375.180000000008</v>
      </c>
      <c r="P190" s="87">
        <f t="shared" si="29"/>
        <v>-0.27924201748485827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14070.58</v>
      </c>
      <c r="F191" s="83">
        <f>IFERROR(VLOOKUP($C191,'2024'!$C$8:$U$251,19,FALSE),0)</f>
        <v>8070.21</v>
      </c>
      <c r="G191" s="84">
        <f t="shared" si="22"/>
        <v>0.57355204973782181</v>
      </c>
      <c r="H191" s="85">
        <f t="shared" si="23"/>
        <v>1.1473144725618425E-6</v>
      </c>
      <c r="I191" s="86">
        <f t="shared" si="24"/>
        <v>-6000.37</v>
      </c>
      <c r="J191" s="87">
        <f t="shared" si="25"/>
        <v>-0.42644795026217824</v>
      </c>
      <c r="K191" s="82">
        <f>VLOOKUP($C191,'2024'!$C$261:$U$504,VLOOKUP($L$4,Master!$D$9:$G$20,4,FALSE),FALSE)</f>
        <v>14070.58</v>
      </c>
      <c r="L191" s="83">
        <f>VLOOKUP($C191,'2024'!$C$8:$U$251,VLOOKUP($L$4,Master!$D$9:$G$20,4,FALSE),FALSE)</f>
        <v>8070.21</v>
      </c>
      <c r="M191" s="154">
        <f t="shared" si="26"/>
        <v>0.57355204973782181</v>
      </c>
      <c r="N191" s="154">
        <f t="shared" si="27"/>
        <v>1.1473144725618425E-6</v>
      </c>
      <c r="O191" s="83">
        <f t="shared" si="28"/>
        <v>-6000.37</v>
      </c>
      <c r="P191" s="87">
        <f t="shared" si="29"/>
        <v>-0.42644795026217824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86708.65</v>
      </c>
      <c r="F192" s="83">
        <f>IFERROR(VLOOKUP($C192,'2024'!$C$8:$U$251,19,FALSE),0)</f>
        <v>352245.63</v>
      </c>
      <c r="G192" s="84">
        <f t="shared" si="22"/>
        <v>4.062404731246537</v>
      </c>
      <c r="H192" s="85">
        <f t="shared" si="23"/>
        <v>5.0077570372476546E-5</v>
      </c>
      <c r="I192" s="86">
        <f t="shared" si="24"/>
        <v>265536.98</v>
      </c>
      <c r="J192" s="87">
        <f t="shared" si="25"/>
        <v>3.0624047312465366</v>
      </c>
      <c r="K192" s="82">
        <f>VLOOKUP($C192,'2024'!$C$261:$U$504,VLOOKUP($L$4,Master!$D$9:$G$20,4,FALSE),FALSE)</f>
        <v>86708.65</v>
      </c>
      <c r="L192" s="83">
        <f>VLOOKUP($C192,'2024'!$C$8:$U$251,VLOOKUP($L$4,Master!$D$9:$G$20,4,FALSE),FALSE)</f>
        <v>352245.63</v>
      </c>
      <c r="M192" s="154">
        <f t="shared" si="26"/>
        <v>4.062404731246537</v>
      </c>
      <c r="N192" s="154">
        <f t="shared" si="27"/>
        <v>5.0077570372476546E-5</v>
      </c>
      <c r="O192" s="83">
        <f t="shared" si="28"/>
        <v>265536.98</v>
      </c>
      <c r="P192" s="87">
        <f t="shared" si="29"/>
        <v>3.0624047312465366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139029.73000000004</v>
      </c>
      <c r="F193" s="83">
        <f>IFERROR(VLOOKUP($C193,'2024'!$C$8:$U$251,19,FALSE),0)</f>
        <v>37311.349999999991</v>
      </c>
      <c r="G193" s="84">
        <f t="shared" si="22"/>
        <v>0.26836957821898944</v>
      </c>
      <c r="H193" s="85">
        <f t="shared" si="23"/>
        <v>5.3044284901905022E-6</v>
      </c>
      <c r="I193" s="86">
        <f t="shared" si="24"/>
        <v>-101718.38000000005</v>
      </c>
      <c r="J193" s="87">
        <f t="shared" si="25"/>
        <v>-0.73163042178101056</v>
      </c>
      <c r="K193" s="82">
        <f>VLOOKUP($C193,'2024'!$C$261:$U$504,VLOOKUP($L$4,Master!$D$9:$G$20,4,FALSE),FALSE)</f>
        <v>139029.73000000004</v>
      </c>
      <c r="L193" s="83">
        <f>VLOOKUP($C193,'2024'!$C$8:$U$251,VLOOKUP($L$4,Master!$D$9:$G$20,4,FALSE),FALSE)</f>
        <v>37311.349999999991</v>
      </c>
      <c r="M193" s="154">
        <f t="shared" si="26"/>
        <v>0.26836957821898944</v>
      </c>
      <c r="N193" s="154">
        <f t="shared" si="27"/>
        <v>5.3044284901905022E-6</v>
      </c>
      <c r="O193" s="83">
        <f t="shared" si="28"/>
        <v>-101718.38000000005</v>
      </c>
      <c r="P193" s="87">
        <f t="shared" si="29"/>
        <v>-0.73163042178101056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116854.68000000001</v>
      </c>
      <c r="F194" s="83">
        <f>IFERROR(VLOOKUP($C194,'2024'!$C$8:$U$251,19,FALSE),0)</f>
        <v>49572.190000000017</v>
      </c>
      <c r="G194" s="84">
        <f t="shared" si="22"/>
        <v>0.42422083565673208</v>
      </c>
      <c r="H194" s="85">
        <f t="shared" si="23"/>
        <v>7.0475106624964483E-6</v>
      </c>
      <c r="I194" s="86">
        <f t="shared" si="24"/>
        <v>-67282.489999999991</v>
      </c>
      <c r="J194" s="87">
        <f t="shared" si="25"/>
        <v>-0.57577916434326792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49572.190000000017</v>
      </c>
      <c r="M194" s="154">
        <f t="shared" si="26"/>
        <v>0.42422083565673208</v>
      </c>
      <c r="N194" s="154">
        <f t="shared" si="27"/>
        <v>7.0475106624964483E-6</v>
      </c>
      <c r="O194" s="83">
        <f t="shared" si="28"/>
        <v>-67282.489999999991</v>
      </c>
      <c r="P194" s="87">
        <f t="shared" si="29"/>
        <v>-0.57577916434326792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341064.15</v>
      </c>
      <c r="F195" s="83">
        <f>IFERROR(VLOOKUP($C195,'2024'!$C$8:$U$251,19,FALSE),0)</f>
        <v>190731.98000000007</v>
      </c>
      <c r="G195" s="84">
        <f t="shared" si="22"/>
        <v>0.55922611625994711</v>
      </c>
      <c r="H195" s="85">
        <f t="shared" si="23"/>
        <v>2.7115720784759749E-5</v>
      </c>
      <c r="I195" s="86">
        <f t="shared" si="24"/>
        <v>-150332.16999999995</v>
      </c>
      <c r="J195" s="87">
        <f t="shared" si="25"/>
        <v>-0.44077388374005283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190731.98000000007</v>
      </c>
      <c r="M195" s="154">
        <f t="shared" si="26"/>
        <v>0.55922611625994711</v>
      </c>
      <c r="N195" s="154">
        <f t="shared" si="27"/>
        <v>2.7115720784759749E-5</v>
      </c>
      <c r="O195" s="83">
        <f t="shared" si="28"/>
        <v>-150332.16999999995</v>
      </c>
      <c r="P195" s="87">
        <f t="shared" si="29"/>
        <v>-0.44077388374005283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820214.20000000007</v>
      </c>
      <c r="F196" s="83">
        <f>IFERROR(VLOOKUP($C196,'2024'!$C$8:$U$251,19,FALSE),0)</f>
        <v>255766.93999999997</v>
      </c>
      <c r="G196" s="84">
        <f t="shared" si="22"/>
        <v>0.31182944650312072</v>
      </c>
      <c r="H196" s="85">
        <f t="shared" si="23"/>
        <v>3.6361521182826266E-5</v>
      </c>
      <c r="I196" s="86">
        <f t="shared" si="24"/>
        <v>-564447.26000000013</v>
      </c>
      <c r="J196" s="87">
        <f t="shared" si="25"/>
        <v>-0.68817055349687928</v>
      </c>
      <c r="K196" s="82">
        <f>VLOOKUP($C196,'2024'!$C$261:$U$504,VLOOKUP($L$4,Master!$D$9:$G$20,4,FALSE),FALSE)</f>
        <v>820214.20000000007</v>
      </c>
      <c r="L196" s="83">
        <f>VLOOKUP($C196,'2024'!$C$8:$U$251,VLOOKUP($L$4,Master!$D$9:$G$20,4,FALSE),FALSE)</f>
        <v>255766.93999999997</v>
      </c>
      <c r="M196" s="154">
        <f t="shared" si="26"/>
        <v>0.31182944650312072</v>
      </c>
      <c r="N196" s="154">
        <f t="shared" si="27"/>
        <v>3.6361521182826266E-5</v>
      </c>
      <c r="O196" s="83">
        <f t="shared" si="28"/>
        <v>-564447.26000000013</v>
      </c>
      <c r="P196" s="87">
        <f t="shared" si="29"/>
        <v>-0.68817055349687928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105255.95999999999</v>
      </c>
      <c r="F197" s="83">
        <f>IFERROR(VLOOKUP($C197,'2024'!$C$8:$U$251,19,FALSE),0)</f>
        <v>68981.180000000008</v>
      </c>
      <c r="G197" s="84">
        <f t="shared" si="22"/>
        <v>0.65536602392871635</v>
      </c>
      <c r="H197" s="85">
        <f t="shared" si="23"/>
        <v>9.8068211543929489E-6</v>
      </c>
      <c r="I197" s="86">
        <f t="shared" si="24"/>
        <v>-36274.779999999984</v>
      </c>
      <c r="J197" s="87">
        <f t="shared" si="25"/>
        <v>-0.34463397607128365</v>
      </c>
      <c r="K197" s="82">
        <f>VLOOKUP($C197,'2024'!$C$261:$U$504,VLOOKUP($L$4,Master!$D$9:$G$20,4,FALSE),FALSE)</f>
        <v>105255.95999999999</v>
      </c>
      <c r="L197" s="83">
        <f>VLOOKUP($C197,'2024'!$C$8:$U$251,VLOOKUP($L$4,Master!$D$9:$G$20,4,FALSE),FALSE)</f>
        <v>68981.180000000008</v>
      </c>
      <c r="M197" s="154">
        <f t="shared" si="26"/>
        <v>0.65536602392871635</v>
      </c>
      <c r="N197" s="154">
        <f t="shared" si="27"/>
        <v>9.8068211543929489E-6</v>
      </c>
      <c r="O197" s="83">
        <f t="shared" si="28"/>
        <v>-36274.779999999984</v>
      </c>
      <c r="P197" s="87">
        <f t="shared" si="29"/>
        <v>-0.34463397607128365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147666.7099999999</v>
      </c>
      <c r="F198" s="83">
        <f>IFERROR(VLOOKUP($C198,'2024'!$C$8:$U$251,19,FALSE),0)</f>
        <v>69856.810000000041</v>
      </c>
      <c r="G198" s="84">
        <f t="shared" si="22"/>
        <v>0.47307080925687373</v>
      </c>
      <c r="H198" s="85">
        <f t="shared" si="23"/>
        <v>9.9313065112311694E-6</v>
      </c>
      <c r="I198" s="86">
        <f t="shared" si="24"/>
        <v>-77809.899999999863</v>
      </c>
      <c r="J198" s="87">
        <f t="shared" si="25"/>
        <v>-0.52692919074312627</v>
      </c>
      <c r="K198" s="82">
        <f>VLOOKUP($C198,'2024'!$C$261:$U$504,VLOOKUP($L$4,Master!$D$9:$G$20,4,FALSE),FALSE)</f>
        <v>147666.7099999999</v>
      </c>
      <c r="L198" s="83">
        <f>VLOOKUP($C198,'2024'!$C$8:$U$251,VLOOKUP($L$4,Master!$D$9:$G$20,4,FALSE),FALSE)</f>
        <v>69856.810000000041</v>
      </c>
      <c r="M198" s="154">
        <f t="shared" si="26"/>
        <v>0.47307080925687373</v>
      </c>
      <c r="N198" s="154">
        <f t="shared" si="27"/>
        <v>9.9313065112311694E-6</v>
      </c>
      <c r="O198" s="83">
        <f t="shared" si="28"/>
        <v>-77809.899999999863</v>
      </c>
      <c r="P198" s="87">
        <f t="shared" si="29"/>
        <v>-0.52692919074312627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98689.13</v>
      </c>
      <c r="F199" s="83">
        <f>IFERROR(VLOOKUP($C199,'2024'!$C$8:$U$251,19,FALSE),0)</f>
        <v>58808.619999999995</v>
      </c>
      <c r="G199" s="84">
        <f t="shared" si="22"/>
        <v>0.59589764343854279</v>
      </c>
      <c r="H199" s="85">
        <f t="shared" si="23"/>
        <v>8.3606226897924354E-6</v>
      </c>
      <c r="I199" s="86">
        <f t="shared" si="24"/>
        <v>-39880.510000000009</v>
      </c>
      <c r="J199" s="87">
        <f t="shared" si="25"/>
        <v>-0.40410235656145727</v>
      </c>
      <c r="K199" s="82">
        <f>VLOOKUP($C199,'2024'!$C$261:$U$504,VLOOKUP($L$4,Master!$D$9:$G$20,4,FALSE),FALSE)</f>
        <v>98689.13</v>
      </c>
      <c r="L199" s="83">
        <f>VLOOKUP($C199,'2024'!$C$8:$U$251,VLOOKUP($L$4,Master!$D$9:$G$20,4,FALSE),FALSE)</f>
        <v>58808.619999999995</v>
      </c>
      <c r="M199" s="154">
        <f t="shared" si="26"/>
        <v>0.59589764343854279</v>
      </c>
      <c r="N199" s="154">
        <f t="shared" si="27"/>
        <v>8.3606226897924354E-6</v>
      </c>
      <c r="O199" s="83">
        <f t="shared" si="28"/>
        <v>-39880.510000000009</v>
      </c>
      <c r="P199" s="87">
        <f t="shared" si="29"/>
        <v>-0.40410235656145727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53780.37000000001</v>
      </c>
      <c r="F200" s="83">
        <f>IFERROR(VLOOKUP($C200,'2024'!$C$8:$U$251,19,FALSE),0)</f>
        <v>34796.109999999993</v>
      </c>
      <c r="G200" s="84">
        <f t="shared" si="22"/>
        <v>0.64700391611288632</v>
      </c>
      <c r="H200" s="85">
        <f t="shared" si="23"/>
        <v>4.9468453227182252E-6</v>
      </c>
      <c r="I200" s="86">
        <f t="shared" si="24"/>
        <v>-18984.260000000017</v>
      </c>
      <c r="J200" s="87">
        <f t="shared" si="25"/>
        <v>-0.35299608388711368</v>
      </c>
      <c r="K200" s="82">
        <f>VLOOKUP($C200,'2024'!$C$261:$U$504,VLOOKUP($L$4,Master!$D$9:$G$20,4,FALSE),FALSE)</f>
        <v>53780.37000000001</v>
      </c>
      <c r="L200" s="83">
        <f>VLOOKUP($C200,'2024'!$C$8:$U$251,VLOOKUP($L$4,Master!$D$9:$G$20,4,FALSE),FALSE)</f>
        <v>34796.109999999993</v>
      </c>
      <c r="M200" s="154">
        <f t="shared" si="26"/>
        <v>0.64700391611288632</v>
      </c>
      <c r="N200" s="154">
        <f t="shared" si="27"/>
        <v>4.9468453227182252E-6</v>
      </c>
      <c r="O200" s="83">
        <f t="shared" si="28"/>
        <v>-18984.260000000017</v>
      </c>
      <c r="P200" s="87">
        <f t="shared" si="29"/>
        <v>-0.35299608388711368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34903.150000000009</v>
      </c>
      <c r="F201" s="83">
        <f>IFERROR(VLOOKUP($C201,'2024'!$C$8:$U$251,19,FALSE),0)</f>
        <v>18957.04</v>
      </c>
      <c r="G201" s="84">
        <f t="shared" si="22"/>
        <v>0.54313263989066873</v>
      </c>
      <c r="H201" s="85">
        <f t="shared" si="23"/>
        <v>2.6950582883139042E-6</v>
      </c>
      <c r="I201" s="86">
        <f t="shared" si="24"/>
        <v>-15946.110000000008</v>
      </c>
      <c r="J201" s="87">
        <f t="shared" si="25"/>
        <v>-0.45686736010933121</v>
      </c>
      <c r="K201" s="82">
        <f>VLOOKUP($C201,'2024'!$C$261:$U$504,VLOOKUP($L$4,Master!$D$9:$G$20,4,FALSE),FALSE)</f>
        <v>34903.150000000009</v>
      </c>
      <c r="L201" s="83">
        <f>VLOOKUP($C201,'2024'!$C$8:$U$251,VLOOKUP($L$4,Master!$D$9:$G$20,4,FALSE),FALSE)</f>
        <v>18957.04</v>
      </c>
      <c r="M201" s="154">
        <f t="shared" si="26"/>
        <v>0.54313263989066873</v>
      </c>
      <c r="N201" s="154">
        <f t="shared" si="27"/>
        <v>2.6950582883139042E-6</v>
      </c>
      <c r="O201" s="83">
        <f t="shared" si="28"/>
        <v>-15946.110000000008</v>
      </c>
      <c r="P201" s="87">
        <f t="shared" si="29"/>
        <v>-0.45686736010933121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0</v>
      </c>
      <c r="J202" s="87">
        <f t="shared" ref="J202:J252" si="33">IFERROR(I202/E202,0)</f>
        <v>0</v>
      </c>
      <c r="K202" s="82">
        <f>VLOOKUP($C202,'2024'!$C$261:$U$504,VLOOKUP($L$4,Master!$D$9:$G$20,4,FALSE),FALSE)</f>
        <v>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0</v>
      </c>
      <c r="P202" s="87">
        <f t="shared" ref="P202:P252" si="37">IFERROR(O202/K202,0)</f>
        <v>0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25574.99</v>
      </c>
      <c r="F203" s="83">
        <f>IFERROR(VLOOKUP($C203,'2024'!$C$8:$U$251,19,FALSE),0)</f>
        <v>0</v>
      </c>
      <c r="G203" s="84">
        <f t="shared" si="30"/>
        <v>0</v>
      </c>
      <c r="H203" s="85">
        <f t="shared" si="31"/>
        <v>0</v>
      </c>
      <c r="I203" s="86">
        <f t="shared" si="32"/>
        <v>-25574.99</v>
      </c>
      <c r="J203" s="87">
        <f t="shared" si="33"/>
        <v>-1</v>
      </c>
      <c r="K203" s="82">
        <f>VLOOKUP($C203,'2024'!$C$261:$U$504,VLOOKUP($L$4,Master!$D$9:$G$20,4,FALSE),FALSE)</f>
        <v>25574.99</v>
      </c>
      <c r="L203" s="83">
        <f>VLOOKUP($C203,'2024'!$C$8:$U$251,VLOOKUP($L$4,Master!$D$9:$G$20,4,FALSE),FALSE)</f>
        <v>0</v>
      </c>
      <c r="M203" s="154">
        <f t="shared" si="34"/>
        <v>0</v>
      </c>
      <c r="N203" s="154">
        <f t="shared" si="35"/>
        <v>0</v>
      </c>
      <c r="O203" s="83">
        <f t="shared" si="36"/>
        <v>-25574.99</v>
      </c>
      <c r="P203" s="87">
        <f t="shared" si="37"/>
        <v>-1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3075465.6199999996</v>
      </c>
      <c r="F204" s="83">
        <f>IFERROR(VLOOKUP($C204,'2024'!$C$8:$U$251,19,FALSE),0)</f>
        <v>2974928.290000001</v>
      </c>
      <c r="G204" s="84">
        <f t="shared" si="30"/>
        <v>0.96730988330801149</v>
      </c>
      <c r="H204" s="85">
        <f t="shared" si="31"/>
        <v>4.2293549758316758E-4</v>
      </c>
      <c r="I204" s="86">
        <f t="shared" si="32"/>
        <v>-100537.32999999868</v>
      </c>
      <c r="J204" s="87">
        <f t="shared" si="33"/>
        <v>-3.2690116691988479E-2</v>
      </c>
      <c r="K204" s="82">
        <f>VLOOKUP($C204,'2024'!$C$261:$U$504,VLOOKUP($L$4,Master!$D$9:$G$20,4,FALSE),FALSE)</f>
        <v>3075465.6199999996</v>
      </c>
      <c r="L204" s="83">
        <f>VLOOKUP($C204,'2024'!$C$8:$U$251,VLOOKUP($L$4,Master!$D$9:$G$20,4,FALSE),FALSE)</f>
        <v>2974928.290000001</v>
      </c>
      <c r="M204" s="154">
        <f t="shared" si="34"/>
        <v>0.96730988330801149</v>
      </c>
      <c r="N204" s="154">
        <f t="shared" si="35"/>
        <v>4.2293549758316758E-4</v>
      </c>
      <c r="O204" s="83">
        <f t="shared" si="36"/>
        <v>-100537.32999999868</v>
      </c>
      <c r="P204" s="87">
        <f t="shared" si="37"/>
        <v>-3.2690116691988479E-2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9369308.4600000028</v>
      </c>
      <c r="F205" s="83">
        <f>IFERROR(VLOOKUP($C205,'2024'!$C$8:$U$251,19,FALSE),0)</f>
        <v>8877361.0600000061</v>
      </c>
      <c r="G205" s="84">
        <f t="shared" si="30"/>
        <v>0.94749373423873839</v>
      </c>
      <c r="H205" s="85">
        <f t="shared" si="31"/>
        <v>1.2620644100085308E-3</v>
      </c>
      <c r="I205" s="86">
        <f t="shared" si="32"/>
        <v>-491947.39999999665</v>
      </c>
      <c r="J205" s="87">
        <f t="shared" si="33"/>
        <v>-5.2506265761261585E-2</v>
      </c>
      <c r="K205" s="82">
        <f>VLOOKUP($C205,'2024'!$C$261:$U$504,VLOOKUP($L$4,Master!$D$9:$G$20,4,FALSE),FALSE)</f>
        <v>9369308.4600000028</v>
      </c>
      <c r="L205" s="83">
        <f>VLOOKUP($C205,'2024'!$C$8:$U$251,VLOOKUP($L$4,Master!$D$9:$G$20,4,FALSE),FALSE)</f>
        <v>8877361.0600000061</v>
      </c>
      <c r="M205" s="154">
        <f t="shared" si="34"/>
        <v>0.94749373423873839</v>
      </c>
      <c r="N205" s="154">
        <f t="shared" si="35"/>
        <v>1.2620644100085308E-3</v>
      </c>
      <c r="O205" s="83">
        <f t="shared" si="36"/>
        <v>-491947.39999999665</v>
      </c>
      <c r="P205" s="87">
        <f t="shared" si="37"/>
        <v>-5.2506265761261585E-2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3540126.1199999996</v>
      </c>
      <c r="F206" s="83">
        <f>IFERROR(VLOOKUP($C206,'2024'!$C$8:$U$251,19,FALSE),0)</f>
        <v>3414505.78</v>
      </c>
      <c r="G206" s="84">
        <f t="shared" si="30"/>
        <v>0.96451529246647294</v>
      </c>
      <c r="H206" s="85">
        <f t="shared" si="31"/>
        <v>4.8542874324708556E-4</v>
      </c>
      <c r="I206" s="86">
        <f t="shared" si="32"/>
        <v>-125620.33999999985</v>
      </c>
      <c r="J206" s="87">
        <f t="shared" si="33"/>
        <v>-3.5484707533527046E-2</v>
      </c>
      <c r="K206" s="82">
        <f>VLOOKUP($C206,'2024'!$C$261:$U$504,VLOOKUP($L$4,Master!$D$9:$G$20,4,FALSE),FALSE)</f>
        <v>3540126.1199999996</v>
      </c>
      <c r="L206" s="83">
        <f>VLOOKUP($C206,'2024'!$C$8:$U$251,VLOOKUP($L$4,Master!$D$9:$G$20,4,FALSE),FALSE)</f>
        <v>3414505.78</v>
      </c>
      <c r="M206" s="154">
        <f t="shared" si="34"/>
        <v>0.96451529246647294</v>
      </c>
      <c r="N206" s="154">
        <f t="shared" si="35"/>
        <v>4.8542874324708556E-4</v>
      </c>
      <c r="O206" s="83">
        <f t="shared" si="36"/>
        <v>-125620.33999999985</v>
      </c>
      <c r="P206" s="87">
        <f t="shared" si="37"/>
        <v>-3.5484707533527046E-2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15270.83</v>
      </c>
      <c r="F207" s="83">
        <f>IFERROR(VLOOKUP($C207,'2024'!$C$8:$U$251,19,FALSE),0)</f>
        <v>0</v>
      </c>
      <c r="G207" s="84">
        <f t="shared" si="30"/>
        <v>0</v>
      </c>
      <c r="H207" s="85">
        <f t="shared" si="31"/>
        <v>0</v>
      </c>
      <c r="I207" s="86">
        <f t="shared" si="32"/>
        <v>-15270.83</v>
      </c>
      <c r="J207" s="87">
        <f t="shared" si="33"/>
        <v>-1</v>
      </c>
      <c r="K207" s="82">
        <f>VLOOKUP($C207,'2024'!$C$261:$U$504,VLOOKUP($L$4,Master!$D$9:$G$20,4,FALSE),FALSE)</f>
        <v>15270.83</v>
      </c>
      <c r="L207" s="83">
        <f>VLOOKUP($C207,'2024'!$C$8:$U$251,VLOOKUP($L$4,Master!$D$9:$G$20,4,FALSE),FALSE)</f>
        <v>0</v>
      </c>
      <c r="M207" s="154">
        <f t="shared" si="34"/>
        <v>0</v>
      </c>
      <c r="N207" s="154">
        <f t="shared" si="35"/>
        <v>0</v>
      </c>
      <c r="O207" s="83">
        <f t="shared" si="36"/>
        <v>-15270.83</v>
      </c>
      <c r="P207" s="87">
        <f t="shared" si="37"/>
        <v>-1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3206961.58</v>
      </c>
      <c r="F208" s="83">
        <f>IFERROR(VLOOKUP($C208,'2024'!$C$8:$U$251,19,FALSE),0)</f>
        <v>111478.56</v>
      </c>
      <c r="G208" s="84">
        <f t="shared" si="30"/>
        <v>3.4761426733400401E-2</v>
      </c>
      <c r="H208" s="85">
        <f t="shared" si="31"/>
        <v>1.5848529997156667E-5</v>
      </c>
      <c r="I208" s="86">
        <f t="shared" si="32"/>
        <v>-3095483.02</v>
      </c>
      <c r="J208" s="87">
        <f t="shared" si="33"/>
        <v>-0.96523857326659956</v>
      </c>
      <c r="K208" s="82">
        <f>VLOOKUP($C208,'2024'!$C$261:$U$504,VLOOKUP($L$4,Master!$D$9:$G$20,4,FALSE),FALSE)</f>
        <v>3206961.58</v>
      </c>
      <c r="L208" s="83">
        <f>VLOOKUP($C208,'2024'!$C$8:$U$251,VLOOKUP($L$4,Master!$D$9:$G$20,4,FALSE),FALSE)</f>
        <v>111478.56</v>
      </c>
      <c r="M208" s="154">
        <f t="shared" si="34"/>
        <v>3.4761426733400401E-2</v>
      </c>
      <c r="N208" s="154">
        <f t="shared" si="35"/>
        <v>1.5848529997156667E-5</v>
      </c>
      <c r="O208" s="83">
        <f t="shared" si="36"/>
        <v>-3095483.02</v>
      </c>
      <c r="P208" s="87">
        <f t="shared" si="37"/>
        <v>-0.96523857326659956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0</v>
      </c>
      <c r="F209" s="83">
        <f>IFERROR(VLOOKUP($C209,'2024'!$C$8:$U$251,19,FALSE),0)</f>
        <v>0</v>
      </c>
      <c r="G209" s="84">
        <f t="shared" si="30"/>
        <v>0</v>
      </c>
      <c r="H209" s="85">
        <f t="shared" si="31"/>
        <v>0</v>
      </c>
      <c r="I209" s="86">
        <f t="shared" si="32"/>
        <v>0</v>
      </c>
      <c r="J209" s="87">
        <f t="shared" si="33"/>
        <v>0</v>
      </c>
      <c r="K209" s="82">
        <f>VLOOKUP($C209,'2024'!$C$261:$U$504,VLOOKUP($L$4,Master!$D$9:$G$20,4,FALSE),FALSE)</f>
        <v>0</v>
      </c>
      <c r="L209" s="83">
        <f>VLOOKUP($C209,'2024'!$C$8:$U$251,VLOOKUP($L$4,Master!$D$9:$G$20,4,FALSE),FALSE)</f>
        <v>0</v>
      </c>
      <c r="M209" s="154">
        <f t="shared" si="34"/>
        <v>0</v>
      </c>
      <c r="N209" s="154">
        <f t="shared" si="35"/>
        <v>0</v>
      </c>
      <c r="O209" s="83">
        <f t="shared" si="36"/>
        <v>0</v>
      </c>
      <c r="P209" s="87">
        <f t="shared" si="37"/>
        <v>0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336527.37</v>
      </c>
      <c r="F210" s="83">
        <f>IFERROR(VLOOKUP($C210,'2024'!$C$8:$U$251,19,FALSE),0)</f>
        <v>231171.90000000008</v>
      </c>
      <c r="G210" s="84">
        <f t="shared" si="30"/>
        <v>0.68693342832709292</v>
      </c>
      <c r="H210" s="85">
        <f t="shared" si="31"/>
        <v>3.2864927495024179E-5</v>
      </c>
      <c r="I210" s="86">
        <f t="shared" si="32"/>
        <v>-105355.46999999991</v>
      </c>
      <c r="J210" s="87">
        <f t="shared" si="33"/>
        <v>-0.31306657167290708</v>
      </c>
      <c r="K210" s="82">
        <f>VLOOKUP($C210,'2024'!$C$261:$U$504,VLOOKUP($L$4,Master!$D$9:$G$20,4,FALSE),FALSE)</f>
        <v>336527.37</v>
      </c>
      <c r="L210" s="83">
        <f>VLOOKUP($C210,'2024'!$C$8:$U$251,VLOOKUP($L$4,Master!$D$9:$G$20,4,FALSE),FALSE)</f>
        <v>231171.90000000008</v>
      </c>
      <c r="M210" s="154">
        <f t="shared" si="34"/>
        <v>0.68693342832709292</v>
      </c>
      <c r="N210" s="154">
        <f t="shared" si="35"/>
        <v>3.2864927495024179E-5</v>
      </c>
      <c r="O210" s="83">
        <f t="shared" si="36"/>
        <v>-105355.46999999991</v>
      </c>
      <c r="P210" s="87">
        <f t="shared" si="37"/>
        <v>-0.31306657167290708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208269.86999999997</v>
      </c>
      <c r="F211" s="83">
        <f>IFERROR(VLOOKUP($C211,'2024'!$C$8:$U$251,19,FALSE),0)</f>
        <v>113881.1</v>
      </c>
      <c r="G211" s="84">
        <f t="shared" si="30"/>
        <v>0.54679584713813878</v>
      </c>
      <c r="H211" s="85">
        <f t="shared" si="31"/>
        <v>1.6190090986636339E-5</v>
      </c>
      <c r="I211" s="86">
        <f t="shared" si="32"/>
        <v>-94388.76999999996</v>
      </c>
      <c r="J211" s="87">
        <f t="shared" si="33"/>
        <v>-0.45320415286186128</v>
      </c>
      <c r="K211" s="82">
        <f>VLOOKUP($C211,'2024'!$C$261:$U$504,VLOOKUP($L$4,Master!$D$9:$G$20,4,FALSE),FALSE)</f>
        <v>208269.86999999997</v>
      </c>
      <c r="L211" s="83">
        <f>VLOOKUP($C211,'2024'!$C$8:$U$251,VLOOKUP($L$4,Master!$D$9:$G$20,4,FALSE),FALSE)</f>
        <v>113881.1</v>
      </c>
      <c r="M211" s="154">
        <f t="shared" si="34"/>
        <v>0.54679584713813878</v>
      </c>
      <c r="N211" s="154">
        <f t="shared" si="35"/>
        <v>1.6190090986636339E-5</v>
      </c>
      <c r="O211" s="83">
        <f t="shared" si="36"/>
        <v>-94388.76999999996</v>
      </c>
      <c r="P211" s="87">
        <f t="shared" si="37"/>
        <v>-0.45320415286186128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200000.08</v>
      </c>
      <c r="F212" s="83">
        <f>IFERROR(VLOOKUP($C212,'2024'!$C$8:$U$251,19,FALSE),0)</f>
        <v>0</v>
      </c>
      <c r="G212" s="84">
        <f t="shared" si="30"/>
        <v>0</v>
      </c>
      <c r="H212" s="85">
        <f t="shared" si="31"/>
        <v>0</v>
      </c>
      <c r="I212" s="86">
        <f t="shared" si="32"/>
        <v>-200000.08</v>
      </c>
      <c r="J212" s="87">
        <f t="shared" si="33"/>
        <v>-1</v>
      </c>
      <c r="K212" s="82">
        <f>VLOOKUP($C212,'2024'!$C$261:$U$504,VLOOKUP($L$4,Master!$D$9:$G$20,4,FALSE),FALSE)</f>
        <v>200000.08</v>
      </c>
      <c r="L212" s="83">
        <f>VLOOKUP($C212,'2024'!$C$8:$U$251,VLOOKUP($L$4,Master!$D$9:$G$20,4,FALSE),FALSE)</f>
        <v>0</v>
      </c>
      <c r="M212" s="154">
        <f t="shared" si="34"/>
        <v>0</v>
      </c>
      <c r="N212" s="154">
        <f t="shared" si="35"/>
        <v>0</v>
      </c>
      <c r="O212" s="83">
        <f t="shared" si="36"/>
        <v>-200000.08</v>
      </c>
      <c r="P212" s="87">
        <f t="shared" si="37"/>
        <v>-1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66686.69</v>
      </c>
      <c r="F213" s="83">
        <f>IFERROR(VLOOKUP($C213,'2024'!$C$8:$U$251,19,FALSE),0)</f>
        <v>41950.75</v>
      </c>
      <c r="G213" s="84">
        <f t="shared" si="30"/>
        <v>0.62907230813225246</v>
      </c>
      <c r="H213" s="85">
        <f t="shared" si="31"/>
        <v>5.9639963036678988E-6</v>
      </c>
      <c r="I213" s="86">
        <f t="shared" si="32"/>
        <v>-24735.940000000002</v>
      </c>
      <c r="J213" s="87">
        <f t="shared" si="33"/>
        <v>-0.37092769186774754</v>
      </c>
      <c r="K213" s="82">
        <f>VLOOKUP($C213,'2024'!$C$261:$U$504,VLOOKUP($L$4,Master!$D$9:$G$20,4,FALSE),FALSE)</f>
        <v>66686.69</v>
      </c>
      <c r="L213" s="83">
        <f>VLOOKUP($C213,'2024'!$C$8:$U$251,VLOOKUP($L$4,Master!$D$9:$G$20,4,FALSE),FALSE)</f>
        <v>41950.75</v>
      </c>
      <c r="M213" s="154">
        <f t="shared" si="34"/>
        <v>0.62907230813225246</v>
      </c>
      <c r="N213" s="154">
        <f t="shared" si="35"/>
        <v>5.9639963036678988E-6</v>
      </c>
      <c r="O213" s="83">
        <f t="shared" si="36"/>
        <v>-24735.940000000002</v>
      </c>
      <c r="P213" s="87">
        <f t="shared" si="37"/>
        <v>-0.37092769186774754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0</v>
      </c>
      <c r="F214" s="83">
        <f>IFERROR(VLOOKUP($C214,'2024'!$C$8:$U$251,19,FALSE),0)</f>
        <v>0</v>
      </c>
      <c r="G214" s="84">
        <f t="shared" si="30"/>
        <v>0</v>
      </c>
      <c r="H214" s="85">
        <f t="shared" si="31"/>
        <v>0</v>
      </c>
      <c r="I214" s="86">
        <f t="shared" si="32"/>
        <v>0</v>
      </c>
      <c r="J214" s="87">
        <f t="shared" si="33"/>
        <v>0</v>
      </c>
      <c r="K214" s="82">
        <f>VLOOKUP($C214,'2024'!$C$261:$U$504,VLOOKUP($L$4,Master!$D$9:$G$20,4,FALSE),FALSE)</f>
        <v>0</v>
      </c>
      <c r="L214" s="83">
        <f>VLOOKUP($C214,'2024'!$C$8:$U$251,VLOOKUP($L$4,Master!$D$9:$G$20,4,FALSE),FALSE)</f>
        <v>0</v>
      </c>
      <c r="M214" s="154">
        <f t="shared" si="34"/>
        <v>0</v>
      </c>
      <c r="N214" s="154">
        <f t="shared" si="35"/>
        <v>0</v>
      </c>
      <c r="O214" s="83">
        <f t="shared" si="36"/>
        <v>0</v>
      </c>
      <c r="P214" s="87">
        <f t="shared" si="37"/>
        <v>0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20611.900000000001</v>
      </c>
      <c r="F215" s="83">
        <f>IFERROR(VLOOKUP($C215,'2024'!$C$8:$U$251,19,FALSE),0)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-20611.900000000001</v>
      </c>
      <c r="J215" s="87">
        <f t="shared" si="33"/>
        <v>-1</v>
      </c>
      <c r="K215" s="82">
        <f>VLOOKUP($C215,'2024'!$C$261:$U$504,VLOOKUP($L$4,Master!$D$9:$G$20,4,FALSE),FALSE)</f>
        <v>20611.900000000001</v>
      </c>
      <c r="L215" s="83">
        <f>VLOOKUP($C215,'2024'!$C$8:$U$251,VLOOKUP($L$4,Master!$D$9:$G$20,4,FALSE),FALSE)</f>
        <v>0</v>
      </c>
      <c r="M215" s="154">
        <f t="shared" si="34"/>
        <v>0</v>
      </c>
      <c r="N215" s="154">
        <f t="shared" si="35"/>
        <v>0</v>
      </c>
      <c r="O215" s="83">
        <f t="shared" si="36"/>
        <v>-20611.900000000001</v>
      </c>
      <c r="P215" s="87">
        <f t="shared" si="37"/>
        <v>-1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420877.72</v>
      </c>
      <c r="F216" s="83">
        <f>IFERROR(VLOOKUP($C216,'2024'!$C$8:$U$251,19,FALSE),0)</f>
        <v>15914.3</v>
      </c>
      <c r="G216" s="84">
        <f t="shared" si="30"/>
        <v>3.7812170242701372E-2</v>
      </c>
      <c r="H216" s="85">
        <f t="shared" si="31"/>
        <v>2.2624822291725903E-6</v>
      </c>
      <c r="I216" s="86">
        <f t="shared" si="32"/>
        <v>-404963.42</v>
      </c>
      <c r="J216" s="87">
        <f t="shared" si="33"/>
        <v>-0.96218782975729866</v>
      </c>
      <c r="K216" s="82">
        <f>VLOOKUP($C216,'2024'!$C$261:$U$504,VLOOKUP($L$4,Master!$D$9:$G$20,4,FALSE),FALSE)</f>
        <v>420877.72</v>
      </c>
      <c r="L216" s="83">
        <f>VLOOKUP($C216,'2024'!$C$8:$U$251,VLOOKUP($L$4,Master!$D$9:$G$20,4,FALSE),FALSE)</f>
        <v>15914.3</v>
      </c>
      <c r="M216" s="154">
        <f t="shared" si="34"/>
        <v>3.7812170242701372E-2</v>
      </c>
      <c r="N216" s="154">
        <f t="shared" si="35"/>
        <v>2.2624822291725903E-6</v>
      </c>
      <c r="O216" s="83">
        <f t="shared" si="36"/>
        <v>-404963.42</v>
      </c>
      <c r="P216" s="87">
        <f t="shared" si="37"/>
        <v>-0.96218782975729866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0</v>
      </c>
      <c r="F217" s="83">
        <f>IFERROR(VLOOKUP($C217,'2024'!$C$8:$U$251,19,FALSE),0)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0</v>
      </c>
      <c r="J217" s="87">
        <f t="shared" si="33"/>
        <v>0</v>
      </c>
      <c r="K217" s="82">
        <f>VLOOKUP($C217,'2024'!$C$261:$U$504,VLOOKUP($L$4,Master!$D$9:$G$20,4,FALSE),FALSE)</f>
        <v>0</v>
      </c>
      <c r="L217" s="83">
        <f>VLOOKUP($C217,'2024'!$C$8:$U$251,VLOOKUP($L$4,Master!$D$9:$G$20,4,FALSE),FALSE)</f>
        <v>0</v>
      </c>
      <c r="M217" s="154">
        <f t="shared" si="34"/>
        <v>0</v>
      </c>
      <c r="N217" s="154">
        <f t="shared" si="35"/>
        <v>0</v>
      </c>
      <c r="O217" s="83">
        <f t="shared" si="36"/>
        <v>0</v>
      </c>
      <c r="P217" s="87">
        <f t="shared" si="37"/>
        <v>0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2350.08</v>
      </c>
      <c r="F218" s="83">
        <f>IFERROR(VLOOKUP($C218,'2024'!$C$8:$U$251,19,FALSE),0)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-2350.08</v>
      </c>
      <c r="J218" s="87">
        <f t="shared" si="33"/>
        <v>-1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0</v>
      </c>
      <c r="M218" s="154">
        <f t="shared" si="34"/>
        <v>0</v>
      </c>
      <c r="N218" s="154">
        <f t="shared" si="35"/>
        <v>0</v>
      </c>
      <c r="O218" s="83">
        <f t="shared" si="36"/>
        <v>-2350.08</v>
      </c>
      <c r="P218" s="87">
        <f t="shared" si="37"/>
        <v>-1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857362.01</v>
      </c>
      <c r="F219" s="83">
        <f>IFERROR(VLOOKUP($C219,'2024'!$C$8:$U$251,19,FALSE),0)</f>
        <v>157473.75999999998</v>
      </c>
      <c r="G219" s="84">
        <f t="shared" si="30"/>
        <v>0.18367242560700814</v>
      </c>
      <c r="H219" s="85">
        <f t="shared" si="31"/>
        <v>2.2387512084162635E-5</v>
      </c>
      <c r="I219" s="86">
        <f t="shared" si="32"/>
        <v>-699888.25</v>
      </c>
      <c r="J219" s="87">
        <f t="shared" si="33"/>
        <v>-0.81632757439299186</v>
      </c>
      <c r="K219" s="82">
        <f>VLOOKUP($C219,'2024'!$C$261:$U$504,VLOOKUP($L$4,Master!$D$9:$G$20,4,FALSE),FALSE)</f>
        <v>857362.01</v>
      </c>
      <c r="L219" s="83">
        <f>VLOOKUP($C219,'2024'!$C$8:$U$251,VLOOKUP($L$4,Master!$D$9:$G$20,4,FALSE),FALSE)</f>
        <v>157473.75999999998</v>
      </c>
      <c r="M219" s="154">
        <f t="shared" si="34"/>
        <v>0.18367242560700814</v>
      </c>
      <c r="N219" s="154">
        <f t="shared" si="35"/>
        <v>2.2387512084162635E-5</v>
      </c>
      <c r="O219" s="83">
        <f t="shared" si="36"/>
        <v>-699888.25</v>
      </c>
      <c r="P219" s="87">
        <f t="shared" si="37"/>
        <v>-0.81632757439299186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203465.05999999997</v>
      </c>
      <c r="F220" s="83">
        <f>IFERROR(VLOOKUP($C220,'2024'!$C$8:$U$251,19,FALSE),0)</f>
        <v>0</v>
      </c>
      <c r="G220" s="84">
        <f t="shared" si="30"/>
        <v>0</v>
      </c>
      <c r="H220" s="85">
        <f t="shared" si="31"/>
        <v>0</v>
      </c>
      <c r="I220" s="86">
        <f t="shared" si="32"/>
        <v>-203465.05999999997</v>
      </c>
      <c r="J220" s="87">
        <f t="shared" si="33"/>
        <v>-1</v>
      </c>
      <c r="K220" s="82">
        <f>VLOOKUP($C220,'2024'!$C$261:$U$504,VLOOKUP($L$4,Master!$D$9:$G$20,4,FALSE),FALSE)</f>
        <v>203465.05999999997</v>
      </c>
      <c r="L220" s="83">
        <f>VLOOKUP($C220,'2024'!$C$8:$U$251,VLOOKUP($L$4,Master!$D$9:$G$20,4,FALSE),FALSE)</f>
        <v>0</v>
      </c>
      <c r="M220" s="154">
        <f t="shared" si="34"/>
        <v>0</v>
      </c>
      <c r="N220" s="154">
        <f t="shared" si="35"/>
        <v>0</v>
      </c>
      <c r="O220" s="83">
        <f t="shared" si="36"/>
        <v>-203465.05999999997</v>
      </c>
      <c r="P220" s="87">
        <f t="shared" si="37"/>
        <v>-1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831647.2099999995</v>
      </c>
      <c r="F221" s="83">
        <f>IFERROR(VLOOKUP($C221,'2024'!$C$8:$U$251,19,FALSE),0)</f>
        <v>334971.96999999997</v>
      </c>
      <c r="G221" s="84">
        <f t="shared" si="30"/>
        <v>0.40278133080011197</v>
      </c>
      <c r="H221" s="85">
        <f t="shared" si="31"/>
        <v>4.7621832527722485E-5</v>
      </c>
      <c r="I221" s="86">
        <f t="shared" si="32"/>
        <v>-496675.23999999953</v>
      </c>
      <c r="J221" s="87">
        <f t="shared" si="33"/>
        <v>-0.59721866919988809</v>
      </c>
      <c r="K221" s="82">
        <f>VLOOKUP($C221,'2024'!$C$261:$U$504,VLOOKUP($L$4,Master!$D$9:$G$20,4,FALSE),FALSE)</f>
        <v>831647.2099999995</v>
      </c>
      <c r="L221" s="83">
        <f>VLOOKUP($C221,'2024'!$C$8:$U$251,VLOOKUP($L$4,Master!$D$9:$G$20,4,FALSE),FALSE)</f>
        <v>334971.96999999997</v>
      </c>
      <c r="M221" s="154">
        <f t="shared" si="34"/>
        <v>0.40278133080011197</v>
      </c>
      <c r="N221" s="154">
        <f t="shared" si="35"/>
        <v>4.7621832527722485E-5</v>
      </c>
      <c r="O221" s="83">
        <f t="shared" si="36"/>
        <v>-496675.23999999953</v>
      </c>
      <c r="P221" s="87">
        <f t="shared" si="37"/>
        <v>-0.59721866919988809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119866.76</v>
      </c>
      <c r="F222" s="83">
        <f>IFERROR(VLOOKUP($C222,'2024'!$C$8:$U$251,19,FALSE),0)</f>
        <v>0</v>
      </c>
      <c r="G222" s="84">
        <f t="shared" si="30"/>
        <v>0</v>
      </c>
      <c r="H222" s="85">
        <f t="shared" si="31"/>
        <v>0</v>
      </c>
      <c r="I222" s="86">
        <f t="shared" si="32"/>
        <v>-119866.76</v>
      </c>
      <c r="J222" s="87">
        <f t="shared" si="33"/>
        <v>-1</v>
      </c>
      <c r="K222" s="82">
        <f>VLOOKUP($C222,'2024'!$C$261:$U$504,VLOOKUP($L$4,Master!$D$9:$G$20,4,FALSE),FALSE)</f>
        <v>119866.76</v>
      </c>
      <c r="L222" s="83">
        <f>VLOOKUP($C222,'2024'!$C$8:$U$251,VLOOKUP($L$4,Master!$D$9:$G$20,4,FALSE),FALSE)</f>
        <v>0</v>
      </c>
      <c r="M222" s="154">
        <f t="shared" si="34"/>
        <v>0</v>
      </c>
      <c r="N222" s="154">
        <f t="shared" si="35"/>
        <v>0</v>
      </c>
      <c r="O222" s="83">
        <f t="shared" si="36"/>
        <v>-119866.76</v>
      </c>
      <c r="P222" s="87">
        <f t="shared" si="37"/>
        <v>-1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91237.709999999992</v>
      </c>
      <c r="F223" s="83">
        <f>IFERROR(VLOOKUP($C223,'2024'!$C$8:$U$251,19,FALSE),0)</f>
        <v>600.26</v>
      </c>
      <c r="G223" s="84">
        <f t="shared" si="30"/>
        <v>6.5790778834760328E-3</v>
      </c>
      <c r="H223" s="85">
        <f t="shared" si="31"/>
        <v>8.5336934887688375E-8</v>
      </c>
      <c r="I223" s="86">
        <f t="shared" si="32"/>
        <v>-90637.45</v>
      </c>
      <c r="J223" s="87">
        <f t="shared" si="33"/>
        <v>-0.993420922116524</v>
      </c>
      <c r="K223" s="82">
        <f>VLOOKUP($C223,'2024'!$C$261:$U$504,VLOOKUP($L$4,Master!$D$9:$G$20,4,FALSE),FALSE)</f>
        <v>91237.709999999992</v>
      </c>
      <c r="L223" s="83">
        <f>VLOOKUP($C223,'2024'!$C$8:$U$251,VLOOKUP($L$4,Master!$D$9:$G$20,4,FALSE),FALSE)</f>
        <v>600.26</v>
      </c>
      <c r="M223" s="154">
        <f t="shared" si="34"/>
        <v>6.5790778834760328E-3</v>
      </c>
      <c r="N223" s="154">
        <f t="shared" si="35"/>
        <v>8.5336934887688375E-8</v>
      </c>
      <c r="O223" s="83">
        <f t="shared" si="36"/>
        <v>-90637.45</v>
      </c>
      <c r="P223" s="87">
        <f t="shared" si="37"/>
        <v>-0.993420922116524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410968.5400000001</v>
      </c>
      <c r="F224" s="83">
        <f>IFERROR(VLOOKUP($C224,'2024'!$C$8:$U$251,19,FALSE),0)</f>
        <v>232871.92999999988</v>
      </c>
      <c r="G224" s="84">
        <f t="shared" si="30"/>
        <v>0.56664174342882745</v>
      </c>
      <c r="H224" s="85">
        <f t="shared" si="31"/>
        <v>3.3106615012794975E-5</v>
      </c>
      <c r="I224" s="86">
        <f t="shared" si="32"/>
        <v>-178096.61000000022</v>
      </c>
      <c r="J224" s="87">
        <f t="shared" si="33"/>
        <v>-0.4333582565711725</v>
      </c>
      <c r="K224" s="82">
        <f>VLOOKUP($C224,'2024'!$C$261:$U$504,VLOOKUP($L$4,Master!$D$9:$G$20,4,FALSE),FALSE)</f>
        <v>410968.5400000001</v>
      </c>
      <c r="L224" s="83">
        <f>VLOOKUP($C224,'2024'!$C$8:$U$251,VLOOKUP($L$4,Master!$D$9:$G$20,4,FALSE),FALSE)</f>
        <v>232871.92999999988</v>
      </c>
      <c r="M224" s="154">
        <f t="shared" si="34"/>
        <v>0.56664174342882745</v>
      </c>
      <c r="N224" s="154">
        <f t="shared" si="35"/>
        <v>3.3106615012794975E-5</v>
      </c>
      <c r="O224" s="83">
        <f t="shared" si="36"/>
        <v>-178096.61000000022</v>
      </c>
      <c r="P224" s="87">
        <f t="shared" si="37"/>
        <v>-0.4333582565711725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143708.4</v>
      </c>
      <c r="F225" s="83">
        <f>IFERROR(VLOOKUP($C225,'2024'!$C$8:$U$251,19,FALSE),0)</f>
        <v>111994.52</v>
      </c>
      <c r="G225" s="84">
        <f t="shared" si="30"/>
        <v>0.77931784084994338</v>
      </c>
      <c r="H225" s="85">
        <f t="shared" si="31"/>
        <v>1.592188228603924E-5</v>
      </c>
      <c r="I225" s="86">
        <f t="shared" si="32"/>
        <v>-31713.87999999999</v>
      </c>
      <c r="J225" s="87">
        <f t="shared" si="33"/>
        <v>-0.22068215915005659</v>
      </c>
      <c r="K225" s="82">
        <f>VLOOKUP($C225,'2024'!$C$261:$U$504,VLOOKUP($L$4,Master!$D$9:$G$20,4,FALSE),FALSE)</f>
        <v>143708.4</v>
      </c>
      <c r="L225" s="83">
        <f>VLOOKUP($C225,'2024'!$C$8:$U$251,VLOOKUP($L$4,Master!$D$9:$G$20,4,FALSE),FALSE)</f>
        <v>111994.52</v>
      </c>
      <c r="M225" s="154">
        <f t="shared" si="34"/>
        <v>0.77931784084994338</v>
      </c>
      <c r="N225" s="154">
        <f t="shared" si="35"/>
        <v>1.592188228603924E-5</v>
      </c>
      <c r="O225" s="83">
        <f t="shared" si="36"/>
        <v>-31713.87999999999</v>
      </c>
      <c r="P225" s="87">
        <f t="shared" si="37"/>
        <v>-0.22068215915005659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88898.12999999999</v>
      </c>
      <c r="F226" s="83">
        <f>IFERROR(VLOOKUP($C226,'2024'!$C$8:$U$251,19,FALSE),0)</f>
        <v>70486.75999999998</v>
      </c>
      <c r="G226" s="84">
        <f t="shared" si="30"/>
        <v>0.7928936187971557</v>
      </c>
      <c r="H226" s="85">
        <f t="shared" si="31"/>
        <v>1.0020864373045206E-5</v>
      </c>
      <c r="I226" s="86">
        <f t="shared" si="32"/>
        <v>-18411.37000000001</v>
      </c>
      <c r="J226" s="87">
        <f t="shared" si="33"/>
        <v>-0.20710638120284433</v>
      </c>
      <c r="K226" s="82">
        <f>VLOOKUP($C226,'2024'!$C$261:$U$504,VLOOKUP($L$4,Master!$D$9:$G$20,4,FALSE),FALSE)</f>
        <v>88898.12999999999</v>
      </c>
      <c r="L226" s="83">
        <f>VLOOKUP($C226,'2024'!$C$8:$U$251,VLOOKUP($L$4,Master!$D$9:$G$20,4,FALSE),FALSE)</f>
        <v>70486.75999999998</v>
      </c>
      <c r="M226" s="154">
        <f t="shared" si="34"/>
        <v>0.7928936187971557</v>
      </c>
      <c r="N226" s="154">
        <f t="shared" si="35"/>
        <v>1.0020864373045206E-5</v>
      </c>
      <c r="O226" s="83">
        <f t="shared" si="36"/>
        <v>-18411.37000000001</v>
      </c>
      <c r="P226" s="87">
        <f t="shared" si="37"/>
        <v>-0.20710638120284433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228680.84999999998</v>
      </c>
      <c r="F227" s="83">
        <f>IFERROR(VLOOKUP($C227,'2024'!$C$8:$U$251,19,FALSE),0)</f>
        <v>158558.64999999997</v>
      </c>
      <c r="G227" s="84">
        <f t="shared" si="30"/>
        <v>0.69336216827950381</v>
      </c>
      <c r="H227" s="85">
        <f t="shared" si="31"/>
        <v>2.254174722775092E-5</v>
      </c>
      <c r="I227" s="86">
        <f t="shared" si="32"/>
        <v>-70122.200000000012</v>
      </c>
      <c r="J227" s="87">
        <f t="shared" si="33"/>
        <v>-0.30663783172049613</v>
      </c>
      <c r="K227" s="82">
        <f>VLOOKUP($C227,'2024'!$C$261:$U$504,VLOOKUP($L$4,Master!$D$9:$G$20,4,FALSE),FALSE)</f>
        <v>228680.84999999998</v>
      </c>
      <c r="L227" s="83">
        <f>VLOOKUP($C227,'2024'!$C$8:$U$251,VLOOKUP($L$4,Master!$D$9:$G$20,4,FALSE),FALSE)</f>
        <v>158558.64999999997</v>
      </c>
      <c r="M227" s="154">
        <f t="shared" si="34"/>
        <v>0.69336216827950381</v>
      </c>
      <c r="N227" s="154">
        <f t="shared" si="35"/>
        <v>2.254174722775092E-5</v>
      </c>
      <c r="O227" s="83">
        <f t="shared" si="36"/>
        <v>-70122.200000000012</v>
      </c>
      <c r="P227" s="87">
        <f t="shared" si="37"/>
        <v>-0.30663783172049613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75182.070000000007</v>
      </c>
      <c r="F228" s="83">
        <f>IFERROR(VLOOKUP($C228,'2024'!$C$8:$U$251,19,FALSE),0)</f>
        <v>36899.640000000007</v>
      </c>
      <c r="G228" s="84">
        <f t="shared" si="30"/>
        <v>0.49080372487748747</v>
      </c>
      <c r="H228" s="85">
        <f t="shared" si="31"/>
        <v>5.2458970713676437E-6</v>
      </c>
      <c r="I228" s="86">
        <f t="shared" si="32"/>
        <v>-38282.43</v>
      </c>
      <c r="J228" s="87">
        <f t="shared" si="33"/>
        <v>-0.50919627512251253</v>
      </c>
      <c r="K228" s="82">
        <f>VLOOKUP($C228,'2024'!$C$261:$U$504,VLOOKUP($L$4,Master!$D$9:$G$20,4,FALSE),FALSE)</f>
        <v>75182.070000000007</v>
      </c>
      <c r="L228" s="83">
        <f>VLOOKUP($C228,'2024'!$C$8:$U$251,VLOOKUP($L$4,Master!$D$9:$G$20,4,FALSE),FALSE)</f>
        <v>36899.640000000007</v>
      </c>
      <c r="M228" s="154">
        <f t="shared" si="34"/>
        <v>0.49080372487748747</v>
      </c>
      <c r="N228" s="154">
        <f t="shared" si="35"/>
        <v>5.2458970713676437E-6</v>
      </c>
      <c r="O228" s="83">
        <f t="shared" si="36"/>
        <v>-38282.43</v>
      </c>
      <c r="P228" s="87">
        <f t="shared" si="37"/>
        <v>-0.50919627512251253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39391.67</v>
      </c>
      <c r="F229" s="83">
        <f>IFERROR(VLOOKUP($C229,'2024'!$C$8:$U$251,19,FALSE),0)</f>
        <v>0</v>
      </c>
      <c r="G229" s="84">
        <f t="shared" si="30"/>
        <v>0</v>
      </c>
      <c r="H229" s="85">
        <f t="shared" si="31"/>
        <v>0</v>
      </c>
      <c r="I229" s="86">
        <f t="shared" si="32"/>
        <v>-39391.67</v>
      </c>
      <c r="J229" s="87">
        <f t="shared" si="33"/>
        <v>-1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0</v>
      </c>
      <c r="M229" s="154">
        <f t="shared" si="34"/>
        <v>0</v>
      </c>
      <c r="N229" s="154">
        <f t="shared" si="35"/>
        <v>0</v>
      </c>
      <c r="O229" s="83">
        <f t="shared" si="36"/>
        <v>-39391.67</v>
      </c>
      <c r="P229" s="87">
        <f t="shared" si="37"/>
        <v>-1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27312.79</v>
      </c>
      <c r="F230" s="83">
        <f>IFERROR(VLOOKUP($C230,'2024'!$C$8:$U$251,19,FALSE),0)</f>
        <v>24998.18</v>
      </c>
      <c r="G230" s="84">
        <f t="shared" si="30"/>
        <v>0.91525545358053861</v>
      </c>
      <c r="H230" s="85">
        <f t="shared" si="31"/>
        <v>3.5539067386977536E-6</v>
      </c>
      <c r="I230" s="86">
        <f t="shared" si="32"/>
        <v>-2314.6100000000006</v>
      </c>
      <c r="J230" s="87">
        <f t="shared" si="33"/>
        <v>-8.4744546419461372E-2</v>
      </c>
      <c r="K230" s="82">
        <f>VLOOKUP($C230,'2024'!$C$261:$U$504,VLOOKUP($L$4,Master!$D$9:$G$20,4,FALSE),FALSE)</f>
        <v>27312.79</v>
      </c>
      <c r="L230" s="83">
        <f>VLOOKUP($C230,'2024'!$C$8:$U$251,VLOOKUP($L$4,Master!$D$9:$G$20,4,FALSE),FALSE)</f>
        <v>24998.18</v>
      </c>
      <c r="M230" s="154">
        <f t="shared" si="34"/>
        <v>0.91525545358053861</v>
      </c>
      <c r="N230" s="154">
        <f t="shared" si="35"/>
        <v>3.5539067386977536E-6</v>
      </c>
      <c r="O230" s="83">
        <f t="shared" si="36"/>
        <v>-2314.6100000000006</v>
      </c>
      <c r="P230" s="87">
        <f t="shared" si="37"/>
        <v>-8.4744546419461372E-2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0</v>
      </c>
      <c r="F231" s="83">
        <f>IFERROR(VLOOKUP($C231,'2024'!$C$8:$U$251,19,FALSE),0)</f>
        <v>0</v>
      </c>
      <c r="G231" s="84">
        <f t="shared" si="30"/>
        <v>0</v>
      </c>
      <c r="H231" s="85">
        <f t="shared" si="31"/>
        <v>0</v>
      </c>
      <c r="I231" s="86">
        <f t="shared" si="32"/>
        <v>0</v>
      </c>
      <c r="J231" s="87">
        <f t="shared" si="33"/>
        <v>0</v>
      </c>
      <c r="K231" s="82">
        <f>VLOOKUP($C231,'2024'!$C$261:$U$504,VLOOKUP($L$4,Master!$D$9:$G$20,4,FALSE),FALSE)</f>
        <v>0</v>
      </c>
      <c r="L231" s="83">
        <f>VLOOKUP($C231,'2024'!$C$8:$U$251,VLOOKUP($L$4,Master!$D$9:$G$20,4,FALSE),FALSE)</f>
        <v>0</v>
      </c>
      <c r="M231" s="154">
        <f t="shared" si="34"/>
        <v>0</v>
      </c>
      <c r="N231" s="154">
        <f t="shared" si="35"/>
        <v>0</v>
      </c>
      <c r="O231" s="83">
        <f t="shared" si="36"/>
        <v>0</v>
      </c>
      <c r="P231" s="87">
        <f t="shared" si="37"/>
        <v>0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7254.7499999999991</v>
      </c>
      <c r="F232" s="83">
        <f>IFERROR(VLOOKUP($C232,'2024'!$C$8:$U$251,19,FALSE),0)</f>
        <v>6933.43</v>
      </c>
      <c r="G232" s="84">
        <f t="shared" si="30"/>
        <v>0.95570901822943599</v>
      </c>
      <c r="H232" s="85">
        <f t="shared" si="31"/>
        <v>9.8570230309923238E-7</v>
      </c>
      <c r="I232" s="86">
        <f t="shared" si="32"/>
        <v>-321.3199999999988</v>
      </c>
      <c r="J232" s="87">
        <f t="shared" si="33"/>
        <v>-4.4290981770563953E-2</v>
      </c>
      <c r="K232" s="82">
        <f>VLOOKUP($C232,'2024'!$C$261:$U$504,VLOOKUP($L$4,Master!$D$9:$G$20,4,FALSE),FALSE)</f>
        <v>7254.7499999999991</v>
      </c>
      <c r="L232" s="83">
        <f>VLOOKUP($C232,'2024'!$C$8:$U$251,VLOOKUP($L$4,Master!$D$9:$G$20,4,FALSE),FALSE)</f>
        <v>6933.43</v>
      </c>
      <c r="M232" s="154">
        <f t="shared" si="34"/>
        <v>0.95570901822943599</v>
      </c>
      <c r="N232" s="154">
        <f t="shared" si="35"/>
        <v>9.8570230309923238E-7</v>
      </c>
      <c r="O232" s="83">
        <f t="shared" si="36"/>
        <v>-321.3199999999988</v>
      </c>
      <c r="P232" s="87">
        <f t="shared" si="37"/>
        <v>-4.4290981770563953E-2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171313.92000000001</v>
      </c>
      <c r="F233" s="83">
        <f>IFERROR(VLOOKUP($C233,'2024'!$C$8:$U$251,19,FALSE),0)</f>
        <v>46927.05999999999</v>
      </c>
      <c r="G233" s="84">
        <f t="shared" si="30"/>
        <v>0.27392438396132657</v>
      </c>
      <c r="H233" s="85">
        <f t="shared" si="31"/>
        <v>6.6714614728461745E-6</v>
      </c>
      <c r="I233" s="86">
        <f t="shared" si="32"/>
        <v>-124386.86000000002</v>
      </c>
      <c r="J233" s="87">
        <f t="shared" si="33"/>
        <v>-0.72607561603867332</v>
      </c>
      <c r="K233" s="82">
        <f>VLOOKUP($C233,'2024'!$C$261:$U$504,VLOOKUP($L$4,Master!$D$9:$G$20,4,FALSE),FALSE)</f>
        <v>171313.92000000001</v>
      </c>
      <c r="L233" s="83">
        <f>VLOOKUP($C233,'2024'!$C$8:$U$251,VLOOKUP($L$4,Master!$D$9:$G$20,4,FALSE),FALSE)</f>
        <v>46927.05999999999</v>
      </c>
      <c r="M233" s="154">
        <f t="shared" si="34"/>
        <v>0.27392438396132657</v>
      </c>
      <c r="N233" s="154">
        <f t="shared" si="35"/>
        <v>6.6714614728461745E-6</v>
      </c>
      <c r="O233" s="83">
        <f t="shared" si="36"/>
        <v>-124386.86000000002</v>
      </c>
      <c r="P233" s="87">
        <f t="shared" si="37"/>
        <v>-0.72607561603867332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30000</v>
      </c>
      <c r="F234" s="83">
        <f>IFERROR(VLOOKUP($C234,'2024'!$C$8:$U$251,19,FALSE),0)</f>
        <v>0</v>
      </c>
      <c r="G234" s="84">
        <f t="shared" si="30"/>
        <v>0</v>
      </c>
      <c r="H234" s="85">
        <f t="shared" si="31"/>
        <v>0</v>
      </c>
      <c r="I234" s="86">
        <f t="shared" si="32"/>
        <v>-30000</v>
      </c>
      <c r="J234" s="87">
        <f t="shared" si="33"/>
        <v>-1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0</v>
      </c>
      <c r="M234" s="154">
        <f t="shared" si="34"/>
        <v>0</v>
      </c>
      <c r="N234" s="154">
        <f t="shared" si="35"/>
        <v>0</v>
      </c>
      <c r="O234" s="83">
        <f t="shared" si="36"/>
        <v>-30000</v>
      </c>
      <c r="P234" s="87">
        <f t="shared" si="37"/>
        <v>-1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229797.15000000002</v>
      </c>
      <c r="F235" s="83">
        <f>IFERROR(VLOOKUP($C235,'2024'!$C$8:$U$251,19,FALSE),0)</f>
        <v>0</v>
      </c>
      <c r="G235" s="84">
        <f t="shared" si="30"/>
        <v>0</v>
      </c>
      <c r="H235" s="85">
        <f t="shared" si="31"/>
        <v>0</v>
      </c>
      <c r="I235" s="86">
        <f t="shared" si="32"/>
        <v>-229797.15000000002</v>
      </c>
      <c r="J235" s="87">
        <f t="shared" si="33"/>
        <v>-1</v>
      </c>
      <c r="K235" s="82">
        <f>VLOOKUP($C235,'2024'!$C$261:$U$504,VLOOKUP($L$4,Master!$D$9:$G$20,4,FALSE),FALSE)</f>
        <v>229797.15000000002</v>
      </c>
      <c r="L235" s="83">
        <f>VLOOKUP($C235,'2024'!$C$8:$U$251,VLOOKUP($L$4,Master!$D$9:$G$20,4,FALSE),FALSE)</f>
        <v>0</v>
      </c>
      <c r="M235" s="154">
        <f t="shared" si="34"/>
        <v>0</v>
      </c>
      <c r="N235" s="154">
        <f t="shared" si="35"/>
        <v>0</v>
      </c>
      <c r="O235" s="83">
        <f t="shared" si="36"/>
        <v>-229797.15000000002</v>
      </c>
      <c r="P235" s="87">
        <f t="shared" si="37"/>
        <v>-1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15641505.949999997</v>
      </c>
      <c r="F236" s="83">
        <f>IFERROR(VLOOKUP($C236,'2024'!$C$8:$U$251,19,FALSE),0)</f>
        <v>15974692.659999998</v>
      </c>
      <c r="G236" s="84">
        <f t="shared" si="30"/>
        <v>1.0213014470003767</v>
      </c>
      <c r="H236" s="85">
        <f t="shared" si="31"/>
        <v>2.2710680494739833E-3</v>
      </c>
      <c r="I236" s="86">
        <f t="shared" si="32"/>
        <v>333186.71000000089</v>
      </c>
      <c r="J236" s="87">
        <f t="shared" si="33"/>
        <v>2.1301447000376644E-2</v>
      </c>
      <c r="K236" s="82">
        <f>VLOOKUP($C236,'2024'!$C$261:$U$504,VLOOKUP($L$4,Master!$D$9:$G$20,4,FALSE),FALSE)</f>
        <v>15641505.949999997</v>
      </c>
      <c r="L236" s="83">
        <f>VLOOKUP($C236,'2024'!$C$8:$U$251,VLOOKUP($L$4,Master!$D$9:$G$20,4,FALSE),FALSE)</f>
        <v>15974692.659999998</v>
      </c>
      <c r="M236" s="154">
        <f t="shared" si="34"/>
        <v>1.0213014470003767</v>
      </c>
      <c r="N236" s="154">
        <f t="shared" si="35"/>
        <v>2.2710680494739833E-3</v>
      </c>
      <c r="O236" s="83">
        <f t="shared" si="36"/>
        <v>333186.71000000089</v>
      </c>
      <c r="P236" s="87">
        <f t="shared" si="37"/>
        <v>2.1301447000376644E-2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3055000</v>
      </c>
      <c r="F237" s="83">
        <f>IFERROR(VLOOKUP($C237,'2024'!$C$8:$U$251,19,FALSE),0)</f>
        <v>983782.05</v>
      </c>
      <c r="G237" s="84">
        <f t="shared" si="30"/>
        <v>0.32202358428805239</v>
      </c>
      <c r="H237" s="85">
        <f t="shared" si="31"/>
        <v>1.3986096815467728E-4</v>
      </c>
      <c r="I237" s="86">
        <f t="shared" si="32"/>
        <v>-2071217.95</v>
      </c>
      <c r="J237" s="87">
        <f t="shared" si="33"/>
        <v>-0.67797641571194767</v>
      </c>
      <c r="K237" s="82">
        <f>VLOOKUP($C237,'2024'!$C$261:$U$504,VLOOKUP($L$4,Master!$D$9:$G$20,4,FALSE),FALSE)</f>
        <v>3055000</v>
      </c>
      <c r="L237" s="83">
        <f>VLOOKUP($C237,'2024'!$C$8:$U$251,VLOOKUP($L$4,Master!$D$9:$G$20,4,FALSE),FALSE)</f>
        <v>983782.05</v>
      </c>
      <c r="M237" s="154">
        <f t="shared" si="34"/>
        <v>0.32202358428805239</v>
      </c>
      <c r="N237" s="154">
        <f t="shared" si="35"/>
        <v>1.3986096815467728E-4</v>
      </c>
      <c r="O237" s="83">
        <f t="shared" si="36"/>
        <v>-2071217.95</v>
      </c>
      <c r="P237" s="87">
        <f t="shared" si="37"/>
        <v>-0.67797641571194767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401048.37166666664</v>
      </c>
      <c r="F238" s="83">
        <f>IFERROR(VLOOKUP($C238,'2024'!$C$8:$U$251,19,FALSE),0)</f>
        <v>252860.84999999998</v>
      </c>
      <c r="G238" s="84">
        <f t="shared" si="30"/>
        <v>0.63049963012982013</v>
      </c>
      <c r="H238" s="85">
        <f t="shared" si="31"/>
        <v>3.5948372192209265E-5</v>
      </c>
      <c r="I238" s="86">
        <f t="shared" si="32"/>
        <v>-148187.52166666667</v>
      </c>
      <c r="J238" s="87">
        <f t="shared" si="33"/>
        <v>-0.36950036987017981</v>
      </c>
      <c r="K238" s="82">
        <f>VLOOKUP($C238,'2024'!$C$261:$U$504,VLOOKUP($L$4,Master!$D$9:$G$20,4,FALSE),FALSE)</f>
        <v>401048.37166666664</v>
      </c>
      <c r="L238" s="83">
        <f>VLOOKUP($C238,'2024'!$C$8:$U$251,VLOOKUP($L$4,Master!$D$9:$G$20,4,FALSE),FALSE)</f>
        <v>252860.84999999998</v>
      </c>
      <c r="M238" s="154">
        <f t="shared" si="34"/>
        <v>0.63049963012982013</v>
      </c>
      <c r="N238" s="154">
        <f t="shared" si="35"/>
        <v>3.5948372192209265E-5</v>
      </c>
      <c r="O238" s="83">
        <f t="shared" si="36"/>
        <v>-148187.52166666667</v>
      </c>
      <c r="P238" s="87">
        <f t="shared" si="37"/>
        <v>-0.36950036987017981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581815.82333333325</v>
      </c>
      <c r="F239" s="83">
        <f>IFERROR(VLOOKUP($C239,'2024'!$C$8:$U$251,19,FALSE),0)</f>
        <v>381651.48999999993</v>
      </c>
      <c r="G239" s="84">
        <f t="shared" si="30"/>
        <v>0.65596615749198106</v>
      </c>
      <c r="H239" s="85">
        <f t="shared" si="31"/>
        <v>5.4258102075632629E-5</v>
      </c>
      <c r="I239" s="86">
        <f t="shared" si="32"/>
        <v>-200164.33333333331</v>
      </c>
      <c r="J239" s="87">
        <f t="shared" si="33"/>
        <v>-0.34403384250801888</v>
      </c>
      <c r="K239" s="82">
        <f>VLOOKUP($C239,'2024'!$C$261:$U$504,VLOOKUP($L$4,Master!$D$9:$G$20,4,FALSE),FALSE)</f>
        <v>581815.82333333325</v>
      </c>
      <c r="L239" s="83">
        <f>VLOOKUP($C239,'2024'!$C$8:$U$251,VLOOKUP($L$4,Master!$D$9:$G$20,4,FALSE),FALSE)</f>
        <v>381651.48999999993</v>
      </c>
      <c r="M239" s="154">
        <f t="shared" si="34"/>
        <v>0.65596615749198106</v>
      </c>
      <c r="N239" s="154">
        <f t="shared" si="35"/>
        <v>5.4258102075632629E-5</v>
      </c>
      <c r="O239" s="83">
        <f t="shared" si="36"/>
        <v>-200164.33333333331</v>
      </c>
      <c r="P239" s="87">
        <f t="shared" si="37"/>
        <v>-0.34403384250801888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0</v>
      </c>
      <c r="F240" s="83">
        <f>IFERROR(VLOOKUP($C240,'2024'!$C$8:$U$251,19,FALSE),0)</f>
        <v>0</v>
      </c>
      <c r="G240" s="84">
        <f t="shared" si="30"/>
        <v>0</v>
      </c>
      <c r="H240" s="85">
        <f t="shared" si="31"/>
        <v>0</v>
      </c>
      <c r="I240" s="86">
        <f t="shared" si="32"/>
        <v>0</v>
      </c>
      <c r="J240" s="87">
        <f t="shared" si="33"/>
        <v>0</v>
      </c>
      <c r="K240" s="82">
        <f>VLOOKUP($C240,'2024'!$C$261:$U$504,VLOOKUP($L$4,Master!$D$9:$G$20,4,FALSE),FALSE)</f>
        <v>0</v>
      </c>
      <c r="L240" s="83">
        <f>VLOOKUP($C240,'2024'!$C$8:$U$251,VLOOKUP($L$4,Master!$D$9:$G$20,4,FALSE),FALSE)</f>
        <v>0</v>
      </c>
      <c r="M240" s="154">
        <f t="shared" si="34"/>
        <v>0</v>
      </c>
      <c r="N240" s="154">
        <f t="shared" si="35"/>
        <v>0</v>
      </c>
      <c r="O240" s="83">
        <f t="shared" si="36"/>
        <v>0</v>
      </c>
      <c r="P240" s="87">
        <f t="shared" si="37"/>
        <v>0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15500</v>
      </c>
      <c r="F241" s="83">
        <f>IFERROR(VLOOKUP($C241,'2024'!$C$8:$U$251,19,FALSE),0)</f>
        <v>194747.99000000002</v>
      </c>
      <c r="G241" s="84">
        <f t="shared" si="30"/>
        <v>12.564386451612904</v>
      </c>
      <c r="H241" s="85">
        <f t="shared" si="31"/>
        <v>2.7686663349445552E-5</v>
      </c>
      <c r="I241" s="86">
        <f t="shared" si="32"/>
        <v>179247.99000000002</v>
      </c>
      <c r="J241" s="87">
        <f t="shared" si="33"/>
        <v>11.564386451612904</v>
      </c>
      <c r="K241" s="82">
        <f>VLOOKUP($C241,'2024'!$C$261:$U$504,VLOOKUP($L$4,Master!$D$9:$G$20,4,FALSE),FALSE)</f>
        <v>15500</v>
      </c>
      <c r="L241" s="83">
        <f>VLOOKUP($C241,'2024'!$C$8:$U$251,VLOOKUP($L$4,Master!$D$9:$G$20,4,FALSE),FALSE)</f>
        <v>194747.99000000002</v>
      </c>
      <c r="M241" s="154">
        <f t="shared" si="34"/>
        <v>12.564386451612904</v>
      </c>
      <c r="N241" s="154">
        <f t="shared" si="35"/>
        <v>2.7686663349445552E-5</v>
      </c>
      <c r="O241" s="83">
        <f t="shared" si="36"/>
        <v>179247.99000000002</v>
      </c>
      <c r="P241" s="87">
        <f t="shared" si="37"/>
        <v>11.564386451612904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172876.92999999996</v>
      </c>
      <c r="F242" s="83">
        <f>IFERROR(VLOOKUP($C242,'2024'!$C$8:$U$251,19,FALSE),0)</f>
        <v>92805.040000000008</v>
      </c>
      <c r="G242" s="84">
        <f t="shared" si="30"/>
        <v>0.53682720996954325</v>
      </c>
      <c r="H242" s="85">
        <f t="shared" si="31"/>
        <v>1.3193778788740405E-5</v>
      </c>
      <c r="I242" s="86">
        <f t="shared" si="32"/>
        <v>-80071.889999999956</v>
      </c>
      <c r="J242" s="87">
        <f t="shared" si="33"/>
        <v>-0.46317279003045675</v>
      </c>
      <c r="K242" s="82">
        <f>VLOOKUP($C242,'2024'!$C$261:$U$504,VLOOKUP($L$4,Master!$D$9:$G$20,4,FALSE),FALSE)</f>
        <v>172876.92999999996</v>
      </c>
      <c r="L242" s="83">
        <f>VLOOKUP($C242,'2024'!$C$8:$U$251,VLOOKUP($L$4,Master!$D$9:$G$20,4,FALSE),FALSE)</f>
        <v>92805.040000000008</v>
      </c>
      <c r="M242" s="154">
        <f t="shared" si="34"/>
        <v>0.53682720996954325</v>
      </c>
      <c r="N242" s="154">
        <f t="shared" si="35"/>
        <v>1.3193778788740405E-5</v>
      </c>
      <c r="O242" s="83">
        <f t="shared" si="36"/>
        <v>-80071.889999999956</v>
      </c>
      <c r="P242" s="87">
        <f t="shared" si="37"/>
        <v>-0.46317279003045675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51583572.480000004</v>
      </c>
      <c r="F243" s="83">
        <f>IFERROR(VLOOKUP($C243,'2024'!$C$8:$U$251,19,FALSE),0)</f>
        <v>44884705.610000022</v>
      </c>
      <c r="G243" s="84">
        <f t="shared" si="30"/>
        <v>0.87013565466801923</v>
      </c>
      <c r="H243" s="85">
        <f t="shared" si="31"/>
        <v>6.3811068538527187E-3</v>
      </c>
      <c r="I243" s="86">
        <f t="shared" si="32"/>
        <v>-6698866.8699999824</v>
      </c>
      <c r="J243" s="87">
        <f t="shared" si="33"/>
        <v>-0.12986434533198082</v>
      </c>
      <c r="K243" s="82">
        <f>VLOOKUP($C243,'2024'!$C$261:$U$504,VLOOKUP($L$4,Master!$D$9:$G$20,4,FALSE),FALSE)</f>
        <v>51583572.480000004</v>
      </c>
      <c r="L243" s="83">
        <f>VLOOKUP($C243,'2024'!$C$8:$U$251,VLOOKUP($L$4,Master!$D$9:$G$20,4,FALSE),FALSE)</f>
        <v>44884705.610000022</v>
      </c>
      <c r="M243" s="154">
        <f t="shared" si="34"/>
        <v>0.87013565466801923</v>
      </c>
      <c r="N243" s="154">
        <f t="shared" si="35"/>
        <v>6.3811068538527187E-3</v>
      </c>
      <c r="O243" s="83">
        <f t="shared" si="36"/>
        <v>-6698866.8699999824</v>
      </c>
      <c r="P243" s="87">
        <f t="shared" si="37"/>
        <v>-0.12986434533198082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107500</v>
      </c>
      <c r="F244" s="83">
        <f>IFERROR(VLOOKUP($C244,'2024'!$C$8:$U$251,19,FALSE),0)</f>
        <v>0</v>
      </c>
      <c r="G244" s="84">
        <f t="shared" si="30"/>
        <v>0</v>
      </c>
      <c r="H244" s="85">
        <f t="shared" si="31"/>
        <v>0</v>
      </c>
      <c r="I244" s="86">
        <f t="shared" si="32"/>
        <v>-107500</v>
      </c>
      <c r="J244" s="87">
        <f t="shared" si="33"/>
        <v>-1</v>
      </c>
      <c r="K244" s="82">
        <f>VLOOKUP($C244,'2024'!$C$261:$U$504,VLOOKUP($L$4,Master!$D$9:$G$20,4,FALSE),FALSE)</f>
        <v>107500</v>
      </c>
      <c r="L244" s="83">
        <f>VLOOKUP($C244,'2024'!$C$8:$U$251,VLOOKUP($L$4,Master!$D$9:$G$20,4,FALSE),FALSE)</f>
        <v>0</v>
      </c>
      <c r="M244" s="154">
        <f t="shared" si="34"/>
        <v>0</v>
      </c>
      <c r="N244" s="154">
        <f t="shared" si="35"/>
        <v>0</v>
      </c>
      <c r="O244" s="83">
        <f t="shared" si="36"/>
        <v>-107500</v>
      </c>
      <c r="P244" s="87">
        <f t="shared" si="37"/>
        <v>-1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284184.27999999997</v>
      </c>
      <c r="F245" s="83">
        <f>IFERROR(VLOOKUP($C245,'2024'!$C$8:$U$251,19,FALSE),0)</f>
        <v>203544.83</v>
      </c>
      <c r="G245" s="84">
        <f t="shared" si="30"/>
        <v>0.71624239736272532</v>
      </c>
      <c r="H245" s="85">
        <f t="shared" si="31"/>
        <v>2.8937280352573212E-5</v>
      </c>
      <c r="I245" s="86">
        <f t="shared" si="32"/>
        <v>-80639.449999999983</v>
      </c>
      <c r="J245" s="87">
        <f t="shared" si="33"/>
        <v>-0.28375760263727462</v>
      </c>
      <c r="K245" s="82">
        <f>VLOOKUP($C245,'2024'!$C$261:$U$504,VLOOKUP($L$4,Master!$D$9:$G$20,4,FALSE),FALSE)</f>
        <v>284184.27999999997</v>
      </c>
      <c r="L245" s="83">
        <f>VLOOKUP($C245,'2024'!$C$8:$U$251,VLOOKUP($L$4,Master!$D$9:$G$20,4,FALSE),FALSE)</f>
        <v>203544.83</v>
      </c>
      <c r="M245" s="154">
        <f t="shared" si="34"/>
        <v>0.71624239736272532</v>
      </c>
      <c r="N245" s="154">
        <f t="shared" si="35"/>
        <v>2.8937280352573212E-5</v>
      </c>
      <c r="O245" s="83">
        <f t="shared" si="36"/>
        <v>-80639.449999999983</v>
      </c>
      <c r="P245" s="87">
        <f t="shared" si="37"/>
        <v>-0.28375760263727462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83333.33</v>
      </c>
      <c r="F246" s="83">
        <f>IFERROR(VLOOKUP($C246,'2024'!$C$8:$U$251,19,FALSE),0)</f>
        <v>0</v>
      </c>
      <c r="G246" s="84">
        <f t="shared" si="30"/>
        <v>0</v>
      </c>
      <c r="H246" s="85">
        <f t="shared" si="31"/>
        <v>0</v>
      </c>
      <c r="I246" s="86">
        <f t="shared" si="32"/>
        <v>-83333.33</v>
      </c>
      <c r="J246" s="87">
        <f t="shared" si="33"/>
        <v>-1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0</v>
      </c>
      <c r="M246" s="154">
        <f t="shared" si="34"/>
        <v>0</v>
      </c>
      <c r="N246" s="154">
        <f t="shared" si="35"/>
        <v>0</v>
      </c>
      <c r="O246" s="83">
        <f t="shared" si="36"/>
        <v>-83333.33</v>
      </c>
      <c r="P246" s="87">
        <f t="shared" si="37"/>
        <v>-1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1442415.11</v>
      </c>
      <c r="F247" s="83">
        <f>IFERROR(VLOOKUP($C247,'2024'!$C$8:$U$251,19,FALSE),0)</f>
        <v>1192731.4300000004</v>
      </c>
      <c r="G247" s="84">
        <f t="shared" si="30"/>
        <v>0.82689887379230265</v>
      </c>
      <c r="H247" s="85">
        <f t="shared" si="31"/>
        <v>1.6956659510946836E-4</v>
      </c>
      <c r="I247" s="86">
        <f t="shared" si="32"/>
        <v>-249683.6799999997</v>
      </c>
      <c r="J247" s="87">
        <f t="shared" si="33"/>
        <v>-0.17310112620769738</v>
      </c>
      <c r="K247" s="82">
        <f>VLOOKUP($C247,'2024'!$C$261:$U$504,VLOOKUP($L$4,Master!$D$9:$G$20,4,FALSE),FALSE)</f>
        <v>1442415.11</v>
      </c>
      <c r="L247" s="83">
        <f>VLOOKUP($C247,'2024'!$C$8:$U$251,VLOOKUP($L$4,Master!$D$9:$G$20,4,FALSE),FALSE)</f>
        <v>1192731.4300000004</v>
      </c>
      <c r="M247" s="154">
        <f t="shared" si="34"/>
        <v>0.82689887379230265</v>
      </c>
      <c r="N247" s="154">
        <f t="shared" si="35"/>
        <v>1.6956659510946836E-4</v>
      </c>
      <c r="O247" s="83">
        <f t="shared" si="36"/>
        <v>-249683.6799999997</v>
      </c>
      <c r="P247" s="87">
        <f t="shared" si="37"/>
        <v>-0.17310112620769738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19305383.690000001</v>
      </c>
      <c r="F248" s="83">
        <f>IFERROR(VLOOKUP($C248,'2024'!$C$8:$U$251,19,FALSE),0)</f>
        <v>17245657.359999999</v>
      </c>
      <c r="G248" s="84">
        <f t="shared" si="30"/>
        <v>0.89330818992906524</v>
      </c>
      <c r="H248" s="85">
        <f t="shared" si="31"/>
        <v>2.4517568040943985E-3</v>
      </c>
      <c r="I248" s="86">
        <f t="shared" si="32"/>
        <v>-2059726.3300000019</v>
      </c>
      <c r="J248" s="87">
        <f t="shared" si="33"/>
        <v>-0.10669181007093477</v>
      </c>
      <c r="K248" s="82">
        <f>VLOOKUP($C248,'2024'!$C$261:$U$504,VLOOKUP($L$4,Master!$D$9:$G$20,4,FALSE),FALSE)</f>
        <v>19305383.690000001</v>
      </c>
      <c r="L248" s="83">
        <f>VLOOKUP($C248,'2024'!$C$8:$U$251,VLOOKUP($L$4,Master!$D$9:$G$20,4,FALSE),FALSE)</f>
        <v>17245657.359999999</v>
      </c>
      <c r="M248" s="154">
        <f t="shared" si="34"/>
        <v>0.89330818992906524</v>
      </c>
      <c r="N248" s="154">
        <f t="shared" si="35"/>
        <v>2.4517568040943985E-3</v>
      </c>
      <c r="O248" s="83">
        <f t="shared" si="36"/>
        <v>-2059726.3300000019</v>
      </c>
      <c r="P248" s="87">
        <f t="shared" si="37"/>
        <v>-0.10669181007093477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5716.92</v>
      </c>
      <c r="F249" s="83">
        <f>IFERROR(VLOOKUP($C249,'2024'!$C$8:$U$251,19,FALSE),0)</f>
        <v>1537.3500000000001</v>
      </c>
      <c r="G249" s="84">
        <f t="shared" si="30"/>
        <v>0.26891228143825696</v>
      </c>
      <c r="H249" s="85">
        <f t="shared" si="31"/>
        <v>2.1855985214671597E-7</v>
      </c>
      <c r="I249" s="86">
        <f t="shared" si="32"/>
        <v>-4179.57</v>
      </c>
      <c r="J249" s="87">
        <f t="shared" si="33"/>
        <v>-0.73108771856174293</v>
      </c>
      <c r="K249" s="82">
        <f>VLOOKUP($C249,'2024'!$C$261:$U$504,VLOOKUP($L$4,Master!$D$9:$G$20,4,FALSE),FALSE)</f>
        <v>5716.92</v>
      </c>
      <c r="L249" s="83">
        <f>VLOOKUP($C249,'2024'!$C$8:$U$251,VLOOKUP($L$4,Master!$D$9:$G$20,4,FALSE),FALSE)</f>
        <v>1537.3500000000001</v>
      </c>
      <c r="M249" s="154">
        <f t="shared" si="34"/>
        <v>0.26891228143825696</v>
      </c>
      <c r="N249" s="154">
        <f t="shared" si="35"/>
        <v>2.1855985214671597E-7</v>
      </c>
      <c r="O249" s="83">
        <f t="shared" si="36"/>
        <v>-4179.57</v>
      </c>
      <c r="P249" s="87">
        <f t="shared" si="37"/>
        <v>-0.73108771856174293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32870.340000000011</v>
      </c>
      <c r="F250" s="83">
        <f>IFERROR(VLOOKUP($C250,'2024'!$C$8:$U$251,19,FALSE),0)</f>
        <v>25565.360000000001</v>
      </c>
      <c r="G250" s="84">
        <f t="shared" si="30"/>
        <v>0.77776378339865038</v>
      </c>
      <c r="H250" s="85">
        <f t="shared" si="31"/>
        <v>3.6345408018197328E-6</v>
      </c>
      <c r="I250" s="86">
        <f t="shared" si="32"/>
        <v>-7304.9800000000105</v>
      </c>
      <c r="J250" s="87">
        <f t="shared" si="33"/>
        <v>-0.22223621660134968</v>
      </c>
      <c r="K250" s="82">
        <f>VLOOKUP($C250,'2024'!$C$261:$U$504,VLOOKUP($L$4,Master!$D$9:$G$20,4,FALSE),FALSE)</f>
        <v>32870.340000000011</v>
      </c>
      <c r="L250" s="83">
        <f>VLOOKUP($C250,'2024'!$C$8:$U$251,VLOOKUP($L$4,Master!$D$9:$G$20,4,FALSE),FALSE)</f>
        <v>25565.360000000001</v>
      </c>
      <c r="M250" s="154">
        <f t="shared" si="34"/>
        <v>0.77776378339865038</v>
      </c>
      <c r="N250" s="154">
        <f t="shared" si="35"/>
        <v>3.6345408018197328E-6</v>
      </c>
      <c r="O250" s="83">
        <f t="shared" si="36"/>
        <v>-7304.9800000000105</v>
      </c>
      <c r="P250" s="87">
        <f t="shared" si="37"/>
        <v>-0.22223621660134968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22250</v>
      </c>
      <c r="F251" s="83">
        <f>IFERROR(VLOOKUP($C251,'2024'!$C$8:$U$251,19,FALSE),0)</f>
        <v>0</v>
      </c>
      <c r="G251" s="84">
        <f t="shared" si="30"/>
        <v>0</v>
      </c>
      <c r="H251" s="85">
        <f t="shared" si="31"/>
        <v>0</v>
      </c>
      <c r="I251" s="86">
        <f t="shared" si="32"/>
        <v>-22250</v>
      </c>
      <c r="J251" s="87">
        <f t="shared" si="33"/>
        <v>-1</v>
      </c>
      <c r="K251" s="82">
        <f>VLOOKUP($C251,'2024'!$C$261:$U$504,VLOOKUP($L$4,Master!$D$9:$G$20,4,FALSE),FALSE)</f>
        <v>22250</v>
      </c>
      <c r="L251" s="83">
        <f>VLOOKUP($C251,'2024'!$C$8:$U$251,VLOOKUP($L$4,Master!$D$9:$G$20,4,FALSE),FALSE)</f>
        <v>0</v>
      </c>
      <c r="M251" s="154">
        <f t="shared" si="34"/>
        <v>0</v>
      </c>
      <c r="N251" s="154">
        <f t="shared" si="35"/>
        <v>0</v>
      </c>
      <c r="O251" s="83">
        <f t="shared" si="36"/>
        <v>-22250</v>
      </c>
      <c r="P251" s="87">
        <f t="shared" si="37"/>
        <v>-1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207424.86999999997</v>
      </c>
      <c r="F252" s="83">
        <f>IFERROR(VLOOKUP($C252,'2024'!$C$8:$U$251,19,FALSE),0)</f>
        <v>73521.09</v>
      </c>
      <c r="G252" s="84">
        <f t="shared" si="30"/>
        <v>0.35444684140334765</v>
      </c>
      <c r="H252" s="85">
        <f t="shared" si="31"/>
        <v>1.0452244810918397E-5</v>
      </c>
      <c r="I252" s="86">
        <f t="shared" si="32"/>
        <v>-133903.77999999997</v>
      </c>
      <c r="J252" s="87">
        <f t="shared" si="33"/>
        <v>-0.6455531585966523</v>
      </c>
      <c r="K252" s="82">
        <f>VLOOKUP($C252,'2024'!$C$261:$U$504,VLOOKUP($L$4,Master!$D$9:$G$20,4,FALSE),FALSE)</f>
        <v>207424.86999999997</v>
      </c>
      <c r="L252" s="83">
        <f>VLOOKUP($C252,'2024'!$C$8:$U$251,VLOOKUP($L$4,Master!$D$9:$G$20,4,FALSE),FALSE)</f>
        <v>73521.09</v>
      </c>
      <c r="M252" s="154">
        <f t="shared" si="34"/>
        <v>0.35444684140334765</v>
      </c>
      <c r="N252" s="154">
        <f t="shared" si="35"/>
        <v>1.0452244810918397E-5</v>
      </c>
      <c r="O252" s="83">
        <f t="shared" si="36"/>
        <v>-133903.77999999997</v>
      </c>
      <c r="P252" s="87">
        <f t="shared" si="37"/>
        <v>-0.6455531585966523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Or2sAqd6iN2MTVKxDy7s8cQpzJK4oEM2A4iqktmiGFDz/M6uI+VNujPAM/z4+87E1OQpdniNZBQxKXF5VS7Viw==" saltValue="Qh1r0bDwilTp1gPy4irdT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tabSelected="1" topLeftCell="A436" zoomScale="80" zoomScaleNormal="80" workbookViewId="0">
      <selection activeCell="E261" sqref="E261:P504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f t="shared" ref="E7:Q7" si="0">SUM(E8:E251)</f>
        <v>166914948.37000012</v>
      </c>
      <c r="F7" s="114">
        <f t="shared" si="0"/>
        <v>0</v>
      </c>
      <c r="G7" s="114">
        <f t="shared" si="0"/>
        <v>0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166914948.37000012</v>
      </c>
      <c r="R7" s="115"/>
      <c r="S7" s="116"/>
      <c r="T7" s="113"/>
      <c r="U7" s="114">
        <f>SUM(U8:U251)</f>
        <v>166914948.37000012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19726.5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19726.5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19726.5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>
        <f t="shared" si="1"/>
        <v>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62541.039999999986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62541.039999999986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62541.039999999986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31816.33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31816.33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31816.33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91905.459999999963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91905.459999999963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91905.459999999963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437535.97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437535.97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60138.099999999991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60138.099999999991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60138.099999999991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51641.440000000002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51641.440000000002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0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0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92239.98000000001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92239.98000000001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92239.98000000001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255528.36999999997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255528.36999999997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255528.36999999997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326023.50999999989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326023.50999999989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326023.50999999989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247086.11999999997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247086.11999999997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247086.11999999997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12085.109999999999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12085.109999999999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12085.109999999999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0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84304.49000000002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84304.49000000002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26630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26630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29017.83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29017.83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0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581305.42999999993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581305.42999999993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581305.42999999993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125651.56000000001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125651.56000000001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125651.56000000001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9843.02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9843.02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42118.090000000011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42118.090000000011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42118.090000000011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0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6302.8499999999995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6302.8499999999995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6302.8499999999995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58170.170000000006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58170.170000000006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86112.86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86112.86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77986.369999999966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77986.369999999966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77986.369999999966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189610.91999999987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189610.91999999987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189610.91999999987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188560.65000000002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188560.65000000002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188560.65000000002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331340.82999999984</v>
      </c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331340.82999999984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331340.82999999984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896829.81000000029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896829.81000000029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896829.81000000029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</v>
      </c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403462.7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403462.7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376743.99999999994</v>
      </c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376743.99999999994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376743.99999999994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112857.93000000001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112857.93000000001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112857.93000000001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148403.88</v>
      </c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148403.88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148403.88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71047.719999999987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71047.719999999987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71047.719999999987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646327.50999999989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646327.50999999989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646327.50999999989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30506.179999999993</v>
      </c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30506.179999999993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30506.179999999993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46800.61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46800.61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61941.31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61941.31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50090.590000000004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50090.590000000004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59201.399999999987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59201.399999999987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31015.709999999992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31015.709999999992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19983.619999999995</v>
      </c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19983.619999999995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19983.619999999995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17405.989999999998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17405.989999999998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17405.989999999998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0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0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0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0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0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87002.98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87002.98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13406.570000000003</v>
      </c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13406.570000000003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13406.570000000003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48059.95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48059.95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232358.02999999994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232358.02999999994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30323.399999999991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30323.399999999991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</v>
      </c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679230.62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679230.62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20469.059999999998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20469.059999999998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841148.38999999966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841148.38999999966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841148.38999999966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6003842.059999994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6003842.059999994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6003842.059999994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0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0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0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0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297446.46000000002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297446.46000000002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478069.98000000016</v>
      </c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478069.98000000016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478069.98000000016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32200.04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32200.04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0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2240935.8699999992</v>
      </c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2240935.8699999992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2240935.8699999992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10995.470000000001</v>
      </c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10995.470000000001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10995.470000000001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152076.43000000002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152076.43000000002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5106.1999999999989</v>
      </c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5106.1999999999989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5106.1999999999989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57145.360000000015</v>
      </c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57145.360000000015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57145.360000000015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1302146.3400000003</v>
      </c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1302146.3400000003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1302146.3400000003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49133.980000000018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49133.980000000018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49133.980000000018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0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39092993.109999999</v>
      </c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39092993.109999999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39092993.109999999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</v>
      </c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130466.26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130466.26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123702.43000000001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123702.43000000001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27153.619999999995</v>
      </c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27153.619999999995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27153.619999999995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31852.320000000011</v>
      </c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31852.320000000011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31852.320000000011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390.95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390.95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</v>
      </c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63107.92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63107.92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7906.9699999999984</v>
      </c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7906.9699999999984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7906.9699999999984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61404.219999999972</v>
      </c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61404.219999999972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61404.219999999972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133064.08000000002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133064.08000000002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0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24566.460000000006</v>
      </c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24566.460000000006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24566.460000000006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0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29862.420000000006</v>
      </c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29862.420000000006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29862.420000000006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201608.41999999998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201608.41999999998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377279.11999999994</v>
      </c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377279.11999999994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377279.11999999994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20776.070000000003</v>
      </c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20776.070000000003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20776.070000000003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89240.01999999999</v>
      </c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89240.01999999999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89240.01999999999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402697.67999999993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402697.67999999993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123855.66999999998</v>
      </c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123855.66999999998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123855.66999999998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42918.22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42918.22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73571.240000000034</v>
      </c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73571.240000000034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73571.240000000034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97886.180000000022</v>
      </c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97886.180000000022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97886.180000000022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162448.66</v>
      </c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162448.66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162448.66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24333.390000000003</v>
      </c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24333.390000000003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24333.390000000003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34069.49</v>
      </c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34069.49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34069.49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40122.269999999997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40122.269999999997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40122.269999999997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0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39371.950000000012</v>
      </c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39371.950000000012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39371.950000000012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300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300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29654.100000000006</v>
      </c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29654.100000000006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29654.100000000006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0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24019.329999999991</v>
      </c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24019.329999999991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24019.329999999991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1261570.0099999988</v>
      </c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1261570.0099999988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1261570.0099999988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0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348587.3400000002</v>
      </c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348587.3400000002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348587.3400000002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0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11388.29</v>
      </c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11388.29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11388.29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21720.3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21720.3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0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14875.329999999994</v>
      </c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14875.329999999994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14875.329999999994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0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</v>
      </c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24205.24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24205.24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36666.99</v>
      </c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36666.99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36666.99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0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19778.569999999996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19778.569999999996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7377.3200000000006</v>
      </c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7377.3200000000006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7377.3200000000006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0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0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48668.450000000012</v>
      </c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48668.450000000012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48668.450000000012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394510.74000000005</v>
      </c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394510.74000000005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394510.74000000005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6526.0499999999993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6526.0499999999993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10803.289999999995</v>
      </c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10803.289999999995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10803.289999999995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17759.990000000002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17759.990000000002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0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0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7646.4900000000007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7646.4900000000007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9567.64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9567.64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48990.729999999996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48990.729999999996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130475.16999999997</v>
      </c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130475.16999999997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130475.16999999997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50415.229999999996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50415.229999999996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26013.380000000005</v>
      </c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26013.380000000005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26013.380000000005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69811.89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69811.89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114657.65999999999</v>
      </c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114657.65999999999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114657.65999999999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11770.970000000003</v>
      </c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11770.970000000003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11770.970000000003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87879.739999999976</v>
      </c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87879.739999999976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87879.739999999976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13773</v>
      </c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13773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13773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10236.879999999999</v>
      </c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10236.879999999999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10236.879999999999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378893.38999999996</v>
      </c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378893.38999999996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378893.38999999996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8882.9699999999993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8882.9699999999993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10014.869999999999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10014.869999999999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52322.670000000006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52322.670000000006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14946.499999999998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14946.499999999998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7496.6799999999994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7496.6799999999994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</v>
      </c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50649.72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50649.72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7704.4699999999993</v>
      </c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7704.4699999999993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7704.4699999999993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25086.200000000008</v>
      </c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25086.200000000008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25086.200000000008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64858.540000000008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64858.540000000008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565236.73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565236.73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13785.789999999999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13785.789999999999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0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0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1900582.03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1900582.03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0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0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359248.49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359248.49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0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0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28992.819999999996</v>
      </c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28992.819999999996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28992.819999999996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13953.34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13953.34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83597.170000000013</v>
      </c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83597.170000000013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83597.170000000013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0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60832.640000000007</v>
      </c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60832.640000000007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60832.640000000007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66004.240000000005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66004.240000000005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80436.079999999973</v>
      </c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80436.079999999973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80436.079999999973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109375.55</v>
      </c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109375.55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109375.55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8070.21</v>
      </c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8070.21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8070.21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352245.63</v>
      </c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352245.63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352245.63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37311.349999999991</v>
      </c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37311.349999999991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37311.349999999991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49572.190000000017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49572.190000000017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190731.98000000007</v>
      </c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190731.98000000007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190731.98000000007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255766.93999999997</v>
      </c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255766.93999999997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255766.93999999997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68981.180000000008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68981.180000000008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69856.810000000041</v>
      </c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69856.810000000041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69856.810000000041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58808.619999999995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58808.619999999995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34796.109999999993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34796.109999999993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18957.04</v>
      </c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51" si="4">SUM(E200:P200)</f>
        <v>18957.04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18957.04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0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0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2974928.290000001</v>
      </c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2974928.290000001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2974928.290000001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8877361.0600000061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8877361.0600000061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8877361.0600000061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3414505.78</v>
      </c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3414505.78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3414505.78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0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</v>
      </c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111478.56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111478.56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0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0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231171.90000000008</v>
      </c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231171.90000000008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231171.90000000008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113881.1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113881.1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0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</v>
      </c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41950.75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41950.75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0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0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15914.3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15914.3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157473.75999999998</v>
      </c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157473.75999999998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157473.75999999998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0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334971.96999999997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334971.96999999997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0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0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600.26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600.26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232871.92999999988</v>
      </c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232871.92999999988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232871.92999999988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111994.52</v>
      </c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111994.52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111994.52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70486.75999999998</v>
      </c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70486.75999999998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70486.75999999998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158558.64999999997</v>
      </c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158558.64999999997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158558.64999999997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36899.640000000007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36899.640000000007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24998.18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24998.18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0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6933.43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6933.43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6933.43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46927.05999999999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46927.05999999999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15974692.659999998</v>
      </c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15974692.659999998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15974692.659999998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983782.05</v>
      </c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983782.05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983782.05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252860.84999999998</v>
      </c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252860.84999999998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252860.84999999998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381651.48999999993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381651.48999999993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0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0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194747.99000000002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194747.99000000002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92805.040000000008</v>
      </c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92805.040000000008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92805.040000000008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44884705.610000022</v>
      </c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44884705.610000022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44884705.610000022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203544.83</v>
      </c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203544.83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203544.83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0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0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1192731.4300000004</v>
      </c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1192731.4300000004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1192731.4300000004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17245657.359999999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17245657.359999999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1537.3500000000001</v>
      </c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1537.3500000000001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1537.3500000000001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25565.360000000001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25565.360000000001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73521.09</v>
      </c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73521.09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73521.09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220549624.65499997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42388.400000000009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3658.42</v>
      </c>
      <c r="V262" s="115"/>
    </row>
    <row r="263" spans="2:22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94149.450000000012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44744.090000000026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179307.72000000003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556734.89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80427.090000000011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86158.970000000016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151345.94999999995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410560.74999999994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396629.57999999996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511325.79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15476.849999999999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1377.3199999999997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108411.95000000001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78858.33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34764.879999999997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3253.9700000000003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1050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635708.34000000008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1326981.8900000006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461151.05999999994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44960.75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7.0000000000000007E-2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225143.83000000002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18749.989999999998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1559476.36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224500.55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102110.24000000002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136504.34999999998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105671.11000000002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245649.44999999984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245721.41999999978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407171.85000000009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1057988.5799999968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484205.11000000045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553101.49000000011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134441.22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212202.15999999997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104765.46000000002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1452247.2000000004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260298.12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60062.820000000007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64571.51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161942.21000000002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260883.99999999997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52241.59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54236.520000000011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37270.490000000013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46836.62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7.42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150429.71000000002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67644.549999999988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77708.13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110785.8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352075.95999999996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39494.570000000007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813803.28999999957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34135.670000000013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921860.63999999955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6719986.0400000038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5233.33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449490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10000.08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637622.32999999996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209921.78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216339.14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3144164.97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72486.98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95168.47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600000.15999999992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20916.660000000003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289057.77000000008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32944.99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84796.920000000027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2097687.25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412040.55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0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45353754.800000004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141233.92000000004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5717204.2199999997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37224.039999999994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41203.640000000014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572.45000000000005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120350.31999999998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19407.879999999997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66864.440000000017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179422.97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3883.34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44941.340000000011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1842407.08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244623.79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345373.12000000017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393962.55000000005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40073.700000000012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193161.40999999995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513657.88999999996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437699.24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61570.210000000006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129301.06999999999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232959.56000000003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178054.36999999997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91474.120000000024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54018.820000000014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64668.260000000009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13836.07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60864.450000000012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92821.849999999991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16333.34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78213.33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265946.59999999998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45000.07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184077.15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1758333.33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291666.74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383616.28000000009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83858.33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22069.870000000003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26744.09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2012500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40600.960000000014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8925.9600000000009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80942.16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58270.570000000007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118374.99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20964.939999999991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9445.7099999999991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58300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70288.590000000011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49820.350000000028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61279.05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44461.960000000006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19386.330000000009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267816.99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1797.5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12658.93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14598.859999999999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61246.67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61540.659999999989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102483.98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126771.74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37221.799999999988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1200682.23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373008.4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19545.770000000004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902489.91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0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14260.369999999999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17478.349999999999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398639.41000000003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12962.080000000002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20028.910000000003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74928.10000000002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60830.12999999999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11829.25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87948.3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27173.96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33137.42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124600.92000000004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1146140.6500000001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19865.54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4084.93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0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435572.41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1109200.56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133968.91999999998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53014.680000000008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271489.07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221022.25999999992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530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88518.690000000017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73290.94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101338.69000000002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151750.73000000001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14070.58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86708.65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139029.73000000004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116854.68000000001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341064.15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820214.20000000007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105255.95999999999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147666.7099999999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98689.13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53780.37000000001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34903.150000000009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25574.99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3075465.6199999996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9369308.4600000028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3540126.1199999996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15270.83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3206961.58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336527.37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208269.86999999997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200000.08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66686.69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20611.900000000001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420877.72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2350.08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857362.01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203465.05999999997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831647.2099999995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119866.76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91237.709999999992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410968.5400000001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143708.4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88898.12999999999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228680.84999999998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75182.070000000007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39391.67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27312.79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7254.7499999999991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171313.92000000001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229797.15000000002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15641505.949999997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3055000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401048.37166666664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581815.82333333325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0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15500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172876.92999999996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51583572.480000004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107500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284184.27999999997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83333.33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1442415.11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19305383.690000001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5716.92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32870.340000000011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22250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207424.86999999997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LN+R1hEICJVgLVPIHp7jWIMITfXLbXK98XVYeMGMYtCHv2a4aQr6fxHbnvVC8naBv4clLSNSl3B4UU2mlqro9g==" saltValue="NORO/GsmL3mv2WXnh6XO1A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Gordana Stanisic</cp:lastModifiedBy>
  <cp:lastPrinted>2023-02-27T07:37:40Z</cp:lastPrinted>
  <dcterms:created xsi:type="dcterms:W3CDTF">2023-02-26T18:56:37Z</dcterms:created>
  <dcterms:modified xsi:type="dcterms:W3CDTF">2024-03-07T17:46:42Z</dcterms:modified>
</cp:coreProperties>
</file>