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N 2025\"/>
    </mc:Choice>
  </mc:AlternateContent>
  <xr:revisionPtr revIDLastSave="0" documentId="13_ncr:1_{5A0B29B6-D7CD-4AE6-9496-D0275BCBB9D2}" xr6:coauthVersionLast="36" xr6:coauthVersionMax="36" xr10:uidLastSave="{00000000-0000-0000-0000-000000000000}"/>
  <workbookProtection workbookAlgorithmName="SHA-512" workbookHashValue="IK3QFBNIeimdeOpvVkyyTNmbxwXdAqqhxZw6l0vTvY8tjU/hYCxyl8ZkdoSBh5NeqNQ/pKOOb1CxOoMdYHd1dQ==" workbookSaltValue="ZxJQ2rXM7ddrTjskHDvWvw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2025'!$B$3:$Q$262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2" i="1" l="1"/>
  <c r="F272" i="1"/>
  <c r="G272" i="1"/>
  <c r="H272" i="1"/>
  <c r="I272" i="1"/>
  <c r="J272" i="1"/>
  <c r="K272" i="1"/>
  <c r="L272" i="1"/>
  <c r="M272" i="1"/>
  <c r="N272" i="1"/>
  <c r="O272" i="1"/>
  <c r="P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273" i="1"/>
  <c r="Q272" i="1" s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U254" i="1"/>
  <c r="F255" i="3" s="1"/>
  <c r="U258" i="1"/>
  <c r="F259" i="3" s="1"/>
  <c r="U262" i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U253" i="1"/>
  <c r="F254" i="3" s="1"/>
  <c r="U257" i="1"/>
  <c r="F258" i="3" s="1"/>
  <c r="U261" i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H253" i="3"/>
  <c r="G253" i="3"/>
  <c r="I253" i="3"/>
  <c r="J253" i="3" s="1"/>
  <c r="G259" i="3"/>
  <c r="H259" i="3"/>
  <c r="I259" i="3"/>
  <c r="J259" i="3" s="1"/>
  <c r="L259" i="3"/>
  <c r="K261" i="3"/>
  <c r="K252" i="3"/>
  <c r="K253" i="3"/>
  <c r="K254" i="3"/>
  <c r="L261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N253" i="3"/>
  <c r="M253" i="3"/>
  <c r="O253" i="3"/>
  <c r="P253" i="3" s="1"/>
  <c r="N258" i="3"/>
  <c r="O258" i="3"/>
  <c r="P258" i="3" s="1"/>
  <c r="M258" i="3"/>
  <c r="N259" i="3"/>
  <c r="O259" i="3"/>
  <c r="P259" i="3" s="1"/>
  <c r="M259" i="3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<sst xmlns="http://schemas.openxmlformats.org/spreadsheetml/2006/main" count="1619" uniqueCount="559">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</sst>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190499</xdr:rowOff>
    </xdr:from>
    <xdr:to>
      <xdr:col>21</xdr:col>
      <xdr:colOff>56029</xdr:colOff>
      <xdr:row>38</xdr:row>
      <xdr:rowOff>179293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7"/>
          <a:ext cx="3440205" cy="484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algn="l"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8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6</v>
      </c>
      <c r="D6" t="str">
        <f>VLOOKUP(C6,E9:F20,2,FALSE)</f>
        <v>Januar - Jun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F6" sqref="F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486</v>
      </c>
      <c r="E10" s="145"/>
      <c r="F10" s="145"/>
      <c r="G10" s="145"/>
      <c r="H10" s="127" t="s">
        <v>32</v>
      </c>
      <c r="I10" s="140" t="s">
        <v>5</v>
      </c>
      <c r="J10" s="157" t="str">
        <f>'Analitika 2025'!L4</f>
        <v>Jun</v>
      </c>
      <c r="K10" s="158"/>
      <c r="L10" s="140" t="s">
        <v>6</v>
      </c>
      <c r="M10" s="157" t="str">
        <f>IF(J10="Januar","-",'Analitika 2025'!F4)</f>
        <v>Januar - Jun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2025'!$C$9:$C$261,2)))*('Analitika 2025'!$L$9:$L$261))</f>
        <v>7154466.4100000011</v>
      </c>
      <c r="K13" s="136">
        <f>IFERROR($J13/$J$37,0)</f>
        <v>2.3324455735710774E-2</v>
      </c>
      <c r="L13" s="129"/>
      <c r="M13" s="141">
        <f>IF($J$10="Januar","-",
SUMPRODUCT((D13=VALUE(LEFT('Analitika 2025'!$C$9:$C$261,2)))*('Analitika 2025'!$F$9:$F$261)))</f>
        <v>35807253.600000001</v>
      </c>
      <c r="N13" s="136">
        <f>IF($J$10="Januar","-",IFERROR($M13/$M$37,0))</f>
        <v>1.6967195661872152E-2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2025'!$C$9:$C$261,2)))*('Analitika 2025'!$L$9:$L$261))</f>
        <v>6154991.4199999981</v>
      </c>
      <c r="K15" s="136">
        <f>IFERROR($J15/$J$37,0)</f>
        <v>2.0066042203903442E-2</v>
      </c>
      <c r="L15" s="129"/>
      <c r="M15" s="141">
        <f>IF($J$10="Januar","-",
SUMPRODUCT((D15=VALUE(LEFT('Analitika 2025'!$C$9:$C$261,2)))*('Analitika 2025'!$F$9:$F$261)))</f>
        <v>32064278.539999992</v>
      </c>
      <c r="N15" s="136">
        <f>IF($J$10="Januar","-",IFERROR($M15/$M$37,0))</f>
        <v>1.5193594399123314E-2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2025'!$C$9:$C$261,2)))*('Analitika 2025'!$L$9:$L$261))</f>
        <v>45551859.590000004</v>
      </c>
      <c r="K17" s="136">
        <f>IFERROR($J17/$J$37,0)</f>
        <v>0.14850476217223127</v>
      </c>
      <c r="L17" s="129"/>
      <c r="M17" s="141">
        <f>IF($J$10="Januar","-",
SUMPRODUCT((D17=VALUE(LEFT('Analitika 2025'!$C$9:$C$261,2)))*('Analitika 2025'!$F$9:$F$261)))</f>
        <v>137775433.20999998</v>
      </c>
      <c r="N17" s="136">
        <f>IF($J$10="Januar","-",IFERROR($M17/$M$37,0))</f>
        <v>6.5284614083702522E-2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2025'!$C$9:$C$261,2)))*('Analitika 2025'!$L$9:$L$261))</f>
        <v>53613046.269999988</v>
      </c>
      <c r="K19" s="136">
        <f>IFERROR($J19/$J$37,0)</f>
        <v>0.17478523944614177</v>
      </c>
      <c r="L19" s="129"/>
      <c r="M19" s="141">
        <f>IF($J$10="Januar","-",
SUMPRODUCT((D19=VALUE(LEFT('Analitika 2025'!$C$9:$C$261,2)))*('Analitika 2025'!$F$9:$F$261)))</f>
        <v>822272447.30000007</v>
      </c>
      <c r="N19" s="136">
        <f>IF($J$10="Januar","-",IFERROR($M19/$M$37,0))</f>
        <v>0.3896321582369433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2025'!$C$9:$C$261,2)))*('Analitika 2025'!$L$9:$L$261))</f>
        <v>15216533.319999997</v>
      </c>
      <c r="K21" s="136">
        <f>IFERROR($J21/$J$37,0)</f>
        <v>4.9607802669564563E-2</v>
      </c>
      <c r="L21" s="129"/>
      <c r="M21" s="141">
        <f>IF($J$10="Januar","-",
SUMPRODUCT((D21=VALUE(LEFT('Analitika 2025'!$C$9:$C$261,2)))*('Analitika 2025'!$F$9:$F$261)))</f>
        <v>57889126.949999973</v>
      </c>
      <c r="N21" s="136">
        <f>IF($J$10="Januar","-",IFERROR($M21/$M$37,0))</f>
        <v>2.7430647282471441E-2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2025'!$C$9:$C$261,2)))*('Analitika 2025'!$L$9:$L$261))</f>
        <v>5255622.66</v>
      </c>
      <c r="K23" s="136">
        <f>IFERROR($J23/$J$37,0)</f>
        <v>1.7133987508198882E-2</v>
      </c>
      <c r="L23" s="129"/>
      <c r="M23" s="141">
        <f>IF($J$10="Januar","-",
SUMPRODUCT((D23=VALUE(LEFT('Analitika 2025'!$C$9:$C$261,2)))*('Analitika 2025'!$F$9:$F$261)))</f>
        <v>19951106.620000001</v>
      </c>
      <c r="N23" s="136">
        <f>IF($J$10="Januar","-",IFERROR($M23/$M$37,0))</f>
        <v>9.4537920577190751E-3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2025'!$C$9:$C$261,2)))*('Analitika 2025'!$L$9:$L$261))</f>
        <v>9537421.5099999998</v>
      </c>
      <c r="K25" s="136">
        <f>IFERROR($J25/$J$37,0)</f>
        <v>3.1093187541125208E-2</v>
      </c>
      <c r="L25" s="129"/>
      <c r="M25" s="141">
        <f>IF($J$10="Januar","-",
SUMPRODUCT((D25=VALUE(LEFT('Analitika 2025'!$C$9:$C$261,2)))*('Analitika 2025'!$F$9:$F$261)))</f>
        <v>52109429.210000001</v>
      </c>
      <c r="N25" s="136">
        <f>IF($J$10="Januar","-",IFERROR($M25/$M$37,0))</f>
        <v>2.4691949042261813E-2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2025'!$C$9:$C$261,2)))*('Analitika 2025'!$L$9:$L$261))</f>
        <v>3011702.8100000005</v>
      </c>
      <c r="K27" s="136">
        <f>IFERROR($J27/$J$37,0)</f>
        <v>9.8185280152794461E-3</v>
      </c>
      <c r="L27" s="129"/>
      <c r="M27" s="141">
        <f>IF($J$10="Januar","-",
SUMPRODUCT((D27=VALUE(LEFT('Analitika 2025'!$C$9:$C$261,2)))*('Analitika 2025'!$F$9:$F$261)))</f>
        <v>16258810.17</v>
      </c>
      <c r="N27" s="136">
        <f>IF($J$10="Januar","-",IFERROR($M27/$M$37,0))</f>
        <v>7.7042047531851697E-3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2025'!$C$9:$C$261,2)))*('Analitika 2025'!$L$9:$L$261))</f>
        <v>27922654.179999992</v>
      </c>
      <c r="K29" s="136">
        <f>IFERROR($J29/$J$37,0)</f>
        <v>9.103134659136225E-2</v>
      </c>
      <c r="L29" s="129"/>
      <c r="M29" s="141">
        <f>IF($J$10="Januar","-",
SUMPRODUCT((D29=VALUE(LEFT('Analitika 2025'!$C$9:$C$261,2)))*('Analitika 2025'!$F$9:$F$261)))</f>
        <v>171071733.5</v>
      </c>
      <c r="N29" s="136">
        <f>IF($J$10="Januar","-",IFERROR($M29/$M$37,0))</f>
        <v>8.1061999530456827E-2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2025'!$C$9:$C$261,2)))*('Analitika 2025'!$L$9:$L$261))</f>
        <v>2117626.1899999995</v>
      </c>
      <c r="K31" s="136">
        <f>IFERROR($J31/$J$37,0)</f>
        <v>6.9037263581808945E-3</v>
      </c>
      <c r="L31" s="129"/>
      <c r="M31" s="141">
        <f>IF($J$10="Januar","-",
SUMPRODUCT((D31=VALUE(LEFT('Analitika 2025'!$C$9:$C$261,2)))*('Analitika 2025'!$F$9:$F$261)))</f>
        <v>9717234.3999999985</v>
      </c>
      <c r="N31" s="136">
        <f>IF($J$10="Januar","-",IFERROR($M31/$M$37,0))</f>
        <v>4.6044921288538815E-3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2025'!$C$9:$C$261,2)))*('Analitika 2025'!$L$9:$L$261))</f>
        <v>40798401.379999995</v>
      </c>
      <c r="K33" s="136">
        <f>IFERROR($J33/$J$37,0)</f>
        <v>0.13300789360692117</v>
      </c>
      <c r="L33" s="129"/>
      <c r="M33" s="141">
        <f>IF($J$10="Januar","-",
SUMPRODUCT((D33=VALUE(LEFT('Analitika 2025'!$C$9:$C$261,2)))*('Analitika 2025'!$F$9:$F$261)))</f>
        <v>224771463.92999998</v>
      </c>
      <c r="N33" s="136">
        <f>IF($J$10="Januar","-",IFERROR($M33/$M$37,0))</f>
        <v>0.10650750963223128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2025'!$C$9:$C$261,2)))*('Analitika 2025'!$L$9:$L$261))</f>
        <v>90402366.900000006</v>
      </c>
      <c r="K35" s="136">
        <f>IFERROR($J35/$J$37,0)</f>
        <v>0.2947230281513803</v>
      </c>
      <c r="L35" s="129"/>
      <c r="M35" s="141">
        <f>IF($J$10="Januar","-",
SUMPRODUCT((D35=VALUE(LEFT('Analitika 2025'!$C$9:$C$261,2)))*('Analitika 2025'!$F$9:$F$261)))</f>
        <v>530693051.0399999</v>
      </c>
      <c r="N35" s="136">
        <f>IF($J$10="Januar","-",IFERROR($M35/$M$37,0))</f>
        <v>0.25146784319117904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306736692.63999999</v>
      </c>
      <c r="K37" s="138">
        <f>IFERROR($J37/$J$37,0)</f>
        <v>1</v>
      </c>
      <c r="L37" s="135"/>
      <c r="M37" s="144">
        <f>SUM(M13:M35)</f>
        <v>2110381368.4700003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QmwyEHtigTw1ERaotrNQmDXjmwCmGDmYW+VzoweM9rG/vZCIHDdK5Tca1E/V0IAdsyO2X5d1MDwoDjwaveiLOg==" saltValue="STRMt440pP8qAU/ss2IlB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5"/>
  <sheetViews>
    <sheetView showGridLines="0" zoomScale="85" zoomScaleNormal="85" zoomScaleSheetLayoutView="85" workbookViewId="0">
      <selection activeCell="C1" sqref="C1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6">
        <v>7918500000</v>
      </c>
      <c r="E4" s="42" t="s">
        <v>9</v>
      </c>
      <c r="F4" s="43" t="str">
        <f>Master!D6</f>
        <v>Januar - Jun</v>
      </c>
      <c r="G4" s="43"/>
      <c r="H4" s="43"/>
      <c r="I4" s="43"/>
      <c r="J4" s="43"/>
      <c r="K4" s="44" t="s">
        <v>10</v>
      </c>
      <c r="L4" s="45" t="str">
        <f>Master!D4</f>
        <v>Jun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6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SUM(E9:E261)</f>
        <v>2174782270.1599994</v>
      </c>
      <c r="F8" s="74">
        <f>SUM(F9:F261)</f>
        <v>2110381368.4700003</v>
      </c>
      <c r="G8" s="75">
        <f t="shared" ref="G8" si="0">IFERROR(F8/E8,0)</f>
        <v>0.97038742564088443</v>
      </c>
      <c r="H8" s="76">
        <f>F8/$D$4</f>
        <v>0.26651276990212797</v>
      </c>
      <c r="I8" s="74">
        <f>SUM(I9:I261)</f>
        <v>-64400901.690000109</v>
      </c>
      <c r="J8" s="77">
        <f t="shared" ref="J8:J9" si="1">IFERROR(I8/E8,0)</f>
        <v>-2.9612574359116014E-2</v>
      </c>
      <c r="K8" s="73">
        <f>SUM(K9:K261)</f>
        <v>293679779.69</v>
      </c>
      <c r="L8" s="74">
        <f>SUM(L9:L261)</f>
        <v>306736692.63999987</v>
      </c>
      <c r="M8" s="149">
        <f>IFERROR(L8/K8,0)</f>
        <v>1.044459693356425</v>
      </c>
      <c r="N8" s="149">
        <f>L8/$D$4</f>
        <v>3.8736716883248076E-2</v>
      </c>
      <c r="O8" s="74">
        <f>SUM(O9:O261)</f>
        <v>13056912.949999997</v>
      </c>
      <c r="P8" s="77">
        <f t="shared" ref="P8:P9" si="2">IFERROR(O8/K8,0)</f>
        <v>4.4459693356425502E-2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IFERROR(VLOOKUP($C9,'2025'!$C$273:$U$528,19,FALSE),0)</f>
        <v>254590.7</v>
      </c>
      <c r="F9" s="83">
        <f>IFERROR(VLOOKUP($C9,'2025'!$C$8:$U$263,19,FALSE),0)</f>
        <v>177049.78</v>
      </c>
      <c r="G9" s="84">
        <f t="shared" ref="G9" si="3">IFERROR(F9/E9,0)</f>
        <v>0.69542909462128821</v>
      </c>
      <c r="H9" s="85">
        <f t="shared" ref="H9" si="4">F9/$D$4</f>
        <v>2.2359004862031951E-5</v>
      </c>
      <c r="I9" s="86">
        <f t="shared" ref="I9" si="5">F9-E9</f>
        <v>-77540.920000000013</v>
      </c>
      <c r="J9" s="87">
        <f t="shared" si="1"/>
        <v>-0.30457090537871184</v>
      </c>
      <c r="K9" s="150">
        <f>VLOOKUP($C9,'2025'!$C$273:$U$528,VLOOKUP($L$4,Master!$D$9:$G$20,4,FALSE),FALSE)</f>
        <v>43474.020000000004</v>
      </c>
      <c r="L9" s="151">
        <f>VLOOKUP($C9,'2025'!$C$8:$U$263,VLOOKUP($L$4,Master!$D$9:$G$20,4,FALSE),FALSE)</f>
        <v>31503.039999999997</v>
      </c>
      <c r="M9" s="152">
        <f>IFERROR(L9/K9,0)</f>
        <v>0.72464060144426479</v>
      </c>
      <c r="N9" s="152">
        <f>L9/$D$4</f>
        <v>3.9784100524089157E-6</v>
      </c>
      <c r="O9" s="151">
        <f>L9-K9</f>
        <v>-11970.980000000007</v>
      </c>
      <c r="P9" s="153">
        <f t="shared" si="2"/>
        <v>-0.27535939855573527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IFERROR(VLOOKUP($C10,'2025'!$C$273:$U$528,19,FALSE),0)</f>
        <v>21778.460000000003</v>
      </c>
      <c r="F10" s="83">
        <f>IFERROR(VLOOKUP($C10,'2025'!$C$8:$U$263,19,FALSE),0)</f>
        <v>16805</v>
      </c>
      <c r="G10" s="84">
        <f t="shared" ref="G10:G73" si="6">IFERROR(F10/E10,0)</f>
        <v>0.77163399064947646</v>
      </c>
      <c r="H10" s="85">
        <f t="shared" ref="H10:H73" si="7">F10/$D$4</f>
        <v>2.1222453747553199E-6</v>
      </c>
      <c r="I10" s="86">
        <f t="shared" ref="I10:I73" si="8">F10-E10</f>
        <v>-4973.4600000000028</v>
      </c>
      <c r="J10" s="87">
        <f t="shared" ref="J10:J73" si="9">IFERROR(I10/E10,0)</f>
        <v>-0.22836600935052351</v>
      </c>
      <c r="K10" s="82">
        <f>VLOOKUP($C10,'2025'!$C$273:$U$528,VLOOKUP($L$4,Master!$D$9:$G$20,4,FALSE),FALSE)</f>
        <v>3594.25</v>
      </c>
      <c r="L10" s="83">
        <f>VLOOKUP($C10,'2025'!$C$8:$U$263,VLOOKUP($L$4,Master!$D$9:$G$20,4,FALSE),FALSE)</f>
        <v>2405</v>
      </c>
      <c r="M10" s="154">
        <f t="shared" ref="M10:M73" si="10">IFERROR(L10/K10,0)</f>
        <v>0.66912429575015653</v>
      </c>
      <c r="N10" s="154">
        <f t="shared" ref="N10:N73" si="11">L10/$D$4</f>
        <v>3.0371913872576876E-7</v>
      </c>
      <c r="O10" s="83">
        <f t="shared" ref="O10:O73" si="12">L10-K10</f>
        <v>-1189.25</v>
      </c>
      <c r="P10" s="87">
        <f t="shared" ref="P10:P73" si="13">IFERROR(O10/K10,0)</f>
        <v>-0.33087570424984353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IFERROR(VLOOKUP($C11,'2025'!$C$273:$U$528,19,FALSE),0)</f>
        <v>1033120.1999999997</v>
      </c>
      <c r="F11" s="83">
        <f>IFERROR(VLOOKUP($C11,'2025'!$C$8:$U$263,19,FALSE),0)</f>
        <v>898046.85000000009</v>
      </c>
      <c r="G11" s="84">
        <f t="shared" si="6"/>
        <v>0.86925688801748369</v>
      </c>
      <c r="H11" s="85">
        <f t="shared" si="7"/>
        <v>1.1341123318810382E-4</v>
      </c>
      <c r="I11" s="86">
        <f t="shared" si="8"/>
        <v>-135073.34999999963</v>
      </c>
      <c r="J11" s="87">
        <f t="shared" si="9"/>
        <v>-0.13074311198251631</v>
      </c>
      <c r="K11" s="82">
        <f>VLOOKUP($C11,'2025'!$C$273:$U$528,VLOOKUP($L$4,Master!$D$9:$G$20,4,FALSE),FALSE)</f>
        <v>203988.84999999986</v>
      </c>
      <c r="L11" s="83">
        <f>VLOOKUP($C11,'2025'!$C$8:$U$263,VLOOKUP($L$4,Master!$D$9:$G$20,4,FALSE),FALSE)</f>
        <v>149503.50999999998</v>
      </c>
      <c r="M11" s="154">
        <f t="shared" si="10"/>
        <v>0.73290040117388811</v>
      </c>
      <c r="N11" s="154">
        <f t="shared" si="11"/>
        <v>1.8880281618993495E-5</v>
      </c>
      <c r="O11" s="83">
        <f t="shared" si="12"/>
        <v>-54485.33999999988</v>
      </c>
      <c r="P11" s="87">
        <f t="shared" si="13"/>
        <v>-0.26709959882611189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IFERROR(VLOOKUP($C12,'2025'!$C$273:$U$528,19,FALSE),0)</f>
        <v>243568.16000000006</v>
      </c>
      <c r="F12" s="83">
        <f>IFERROR(VLOOKUP($C12,'2025'!$C$8:$U$263,19,FALSE),0)</f>
        <v>160397.02000000002</v>
      </c>
      <c r="G12" s="84">
        <f t="shared" si="6"/>
        <v>0.65853032678819756</v>
      </c>
      <c r="H12" s="85">
        <f t="shared" si="7"/>
        <v>2.025598535076088E-5</v>
      </c>
      <c r="I12" s="86">
        <f t="shared" si="8"/>
        <v>-83171.140000000043</v>
      </c>
      <c r="J12" s="87">
        <f t="shared" si="9"/>
        <v>-0.34146967321180249</v>
      </c>
      <c r="K12" s="82">
        <f>VLOOKUP($C12,'2025'!$C$273:$U$528,VLOOKUP($L$4,Master!$D$9:$G$20,4,FALSE),FALSE)</f>
        <v>44542.709999999992</v>
      </c>
      <c r="L12" s="83">
        <f>VLOOKUP($C12,'2025'!$C$8:$U$263,VLOOKUP($L$4,Master!$D$9:$G$20,4,FALSE),FALSE)</f>
        <v>26651.42</v>
      </c>
      <c r="M12" s="154">
        <f t="shared" si="10"/>
        <v>0.59833404837738891</v>
      </c>
      <c r="N12" s="154">
        <f t="shared" si="11"/>
        <v>3.3657157289890758E-6</v>
      </c>
      <c r="O12" s="83">
        <f t="shared" si="12"/>
        <v>-17891.289999999994</v>
      </c>
      <c r="P12" s="87">
        <f t="shared" si="13"/>
        <v>-0.40166595162261115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IFERROR(VLOOKUP($C13,'2025'!$C$273:$U$528,19,FALSE),0)</f>
        <v>1074745.06</v>
      </c>
      <c r="F13" s="83">
        <f>IFERROR(VLOOKUP($C13,'2025'!$C$8:$U$263,19,FALSE),0)</f>
        <v>838433.32999999984</v>
      </c>
      <c r="G13" s="84">
        <f t="shared" si="6"/>
        <v>0.78012299028385368</v>
      </c>
      <c r="H13" s="85">
        <f t="shared" si="7"/>
        <v>1.0588284776157099E-4</v>
      </c>
      <c r="I13" s="86">
        <f t="shared" si="8"/>
        <v>-236311.73000000021</v>
      </c>
      <c r="J13" s="87">
        <f t="shared" si="9"/>
        <v>-0.21987700971614627</v>
      </c>
      <c r="K13" s="82">
        <f>VLOOKUP($C13,'2025'!$C$273:$U$528,VLOOKUP($L$4,Master!$D$9:$G$20,4,FALSE),FALSE)</f>
        <v>217560.22999999992</v>
      </c>
      <c r="L13" s="83">
        <f>VLOOKUP($C13,'2025'!$C$8:$U$263,VLOOKUP($L$4,Master!$D$9:$G$20,4,FALSE),FALSE)</f>
        <v>159210.55999999985</v>
      </c>
      <c r="M13" s="154">
        <f t="shared" si="10"/>
        <v>0.73179992501386815</v>
      </c>
      <c r="N13" s="154">
        <f t="shared" si="11"/>
        <v>2.010615141756644E-5</v>
      </c>
      <c r="O13" s="83">
        <f t="shared" si="12"/>
        <v>-58349.670000000071</v>
      </c>
      <c r="P13" s="87">
        <f t="shared" si="13"/>
        <v>-0.26820007498613185</v>
      </c>
      <c r="Q13" s="78"/>
    </row>
    <row r="14" spans="2:17" s="79" customFormat="1" ht="25.5" x14ac:dyDescent="0.2">
      <c r="B14" s="72"/>
      <c r="C14" s="80" t="s">
        <v>50</v>
      </c>
      <c r="D14" s="81" t="s">
        <v>270</v>
      </c>
      <c r="E14" s="82">
        <f>IFERROR(VLOOKUP($C14,'2025'!$C$273:$U$528,19,FALSE),0)</f>
        <v>500891.91</v>
      </c>
      <c r="F14" s="83">
        <f>IFERROR(VLOOKUP($C14,'2025'!$C$8:$U$263,19,FALSE),0)</f>
        <v>376689.14999999997</v>
      </c>
      <c r="G14" s="84">
        <f t="shared" si="6"/>
        <v>0.75203680171236942</v>
      </c>
      <c r="H14" s="85">
        <f t="shared" si="7"/>
        <v>4.7570770979352145E-5</v>
      </c>
      <c r="I14" s="86">
        <f t="shared" si="8"/>
        <v>-124202.76000000001</v>
      </c>
      <c r="J14" s="87">
        <f t="shared" si="9"/>
        <v>-0.24796319828763058</v>
      </c>
      <c r="K14" s="82">
        <f>VLOOKUP($C14,'2025'!$C$273:$U$528,VLOOKUP($L$4,Master!$D$9:$G$20,4,FALSE),FALSE)</f>
        <v>82999.259999999966</v>
      </c>
      <c r="L14" s="83">
        <f>VLOOKUP($C14,'2025'!$C$8:$U$263,VLOOKUP($L$4,Master!$D$9:$G$20,4,FALSE),FALSE)</f>
        <v>58830.23</v>
      </c>
      <c r="M14" s="154">
        <f t="shared" si="10"/>
        <v>0.70880427126699719</v>
      </c>
      <c r="N14" s="154">
        <f t="shared" si="11"/>
        <v>7.4294664393508873E-6</v>
      </c>
      <c r="O14" s="83">
        <f t="shared" si="12"/>
        <v>-24169.029999999962</v>
      </c>
      <c r="P14" s="87">
        <f t="shared" si="13"/>
        <v>-0.29119572873300281</v>
      </c>
      <c r="Q14" s="78"/>
    </row>
    <row r="15" spans="2:17" s="79" customFormat="1" ht="12.75" x14ac:dyDescent="0.2">
      <c r="B15" s="72"/>
      <c r="C15" s="80" t="s">
        <v>51</v>
      </c>
      <c r="D15" s="81" t="s">
        <v>271</v>
      </c>
      <c r="E15" s="82">
        <f>IFERROR(VLOOKUP($C15,'2025'!$C$273:$U$528,19,FALSE),0)</f>
        <v>476605.07999999996</v>
      </c>
      <c r="F15" s="83">
        <f>IFERROR(VLOOKUP($C15,'2025'!$C$8:$U$263,19,FALSE),0)</f>
        <v>390385.47999999992</v>
      </c>
      <c r="G15" s="84">
        <f t="shared" si="6"/>
        <v>0.81909634702173117</v>
      </c>
      <c r="H15" s="85">
        <f t="shared" si="7"/>
        <v>4.9300433162846492E-5</v>
      </c>
      <c r="I15" s="86">
        <f t="shared" si="8"/>
        <v>-86219.600000000035</v>
      </c>
      <c r="J15" s="87">
        <f t="shared" si="9"/>
        <v>-0.1809036529782688</v>
      </c>
      <c r="K15" s="82">
        <f>VLOOKUP($C15,'2025'!$C$273:$U$528,VLOOKUP($L$4,Master!$D$9:$G$20,4,FALSE),FALSE)</f>
        <v>75847.38</v>
      </c>
      <c r="L15" s="83">
        <f>VLOOKUP($C15,'2025'!$C$8:$U$263,VLOOKUP($L$4,Master!$D$9:$G$20,4,FALSE),FALSE)</f>
        <v>75007.039999999979</v>
      </c>
      <c r="M15" s="154">
        <f t="shared" si="10"/>
        <v>0.98892064564392301</v>
      </c>
      <c r="N15" s="154">
        <f t="shared" si="11"/>
        <v>9.4723798699248565E-6</v>
      </c>
      <c r="O15" s="83">
        <f t="shared" si="12"/>
        <v>-840.34000000002561</v>
      </c>
      <c r="P15" s="87">
        <f t="shared" si="13"/>
        <v>-1.1079354356076975E-2</v>
      </c>
      <c r="Q15" s="78"/>
    </row>
    <row r="16" spans="2:17" s="79" customFormat="1" ht="12.75" x14ac:dyDescent="0.2">
      <c r="B16" s="72"/>
      <c r="C16" s="80" t="s">
        <v>52</v>
      </c>
      <c r="D16" s="81" t="s">
        <v>272</v>
      </c>
      <c r="E16" s="82">
        <f>IFERROR(VLOOKUP($C16,'2025'!$C$273:$U$528,19,FALSE),0)</f>
        <v>93187.24</v>
      </c>
      <c r="F16" s="83">
        <f>IFERROR(VLOOKUP($C16,'2025'!$C$8:$U$263,19,FALSE),0)</f>
        <v>50742.38</v>
      </c>
      <c r="G16" s="84">
        <f t="shared" si="6"/>
        <v>0.54452068759628458</v>
      </c>
      <c r="H16" s="85">
        <f t="shared" si="7"/>
        <v>6.4080798130959147E-6</v>
      </c>
      <c r="I16" s="86">
        <f t="shared" si="8"/>
        <v>-42444.860000000008</v>
      </c>
      <c r="J16" s="87">
        <f t="shared" si="9"/>
        <v>-0.45547931240371542</v>
      </c>
      <c r="K16" s="82">
        <f>VLOOKUP($C16,'2025'!$C$273:$U$528,VLOOKUP($L$4,Master!$D$9:$G$20,4,FALSE),FALSE)</f>
        <v>18722.439999999999</v>
      </c>
      <c r="L16" s="83">
        <f>VLOOKUP($C16,'2025'!$C$8:$U$263,VLOOKUP($L$4,Master!$D$9:$G$20,4,FALSE),FALSE)</f>
        <v>0</v>
      </c>
      <c r="M16" s="154">
        <f t="shared" si="10"/>
        <v>0</v>
      </c>
      <c r="N16" s="154">
        <f t="shared" si="11"/>
        <v>0</v>
      </c>
      <c r="O16" s="83">
        <f t="shared" si="12"/>
        <v>-18722.439999999999</v>
      </c>
      <c r="P16" s="87">
        <f t="shared" si="13"/>
        <v>-1</v>
      </c>
      <c r="Q16" s="78"/>
    </row>
    <row r="17" spans="2:17" s="79" customFormat="1" ht="12.75" x14ac:dyDescent="0.2">
      <c r="B17" s="72"/>
      <c r="C17" s="80" t="s">
        <v>53</v>
      </c>
      <c r="D17" s="81" t="s">
        <v>273</v>
      </c>
      <c r="E17" s="82">
        <f>IFERROR(VLOOKUP($C17,'2025'!$C$273:$U$528,19,FALSE),0)</f>
        <v>821290.50999999989</v>
      </c>
      <c r="F17" s="83">
        <f>IFERROR(VLOOKUP($C17,'2025'!$C$8:$U$263,19,FALSE),0)</f>
        <v>798298.08999999985</v>
      </c>
      <c r="G17" s="84">
        <f t="shared" si="6"/>
        <v>0.97200452249229075</v>
      </c>
      <c r="H17" s="85">
        <f t="shared" si="7"/>
        <v>1.0081430700258885E-4</v>
      </c>
      <c r="I17" s="86">
        <f t="shared" si="8"/>
        <v>-22992.420000000042</v>
      </c>
      <c r="J17" s="87">
        <f t="shared" si="9"/>
        <v>-2.7995477507709234E-2</v>
      </c>
      <c r="K17" s="82">
        <f>VLOOKUP($C17,'2025'!$C$273:$U$528,VLOOKUP($L$4,Master!$D$9:$G$20,4,FALSE),FALSE)</f>
        <v>130229.31999999996</v>
      </c>
      <c r="L17" s="83">
        <f>VLOOKUP($C17,'2025'!$C$8:$U$263,VLOOKUP($L$4,Master!$D$9:$G$20,4,FALSE),FALSE)</f>
        <v>234420.15999999997</v>
      </c>
      <c r="M17" s="154">
        <f t="shared" si="10"/>
        <v>1.8000566999812335</v>
      </c>
      <c r="N17" s="154">
        <f t="shared" si="11"/>
        <v>2.960411188987813E-5</v>
      </c>
      <c r="O17" s="83">
        <f t="shared" si="12"/>
        <v>104190.84000000001</v>
      </c>
      <c r="P17" s="87">
        <f t="shared" si="13"/>
        <v>0.80005669998123341</v>
      </c>
      <c r="Q17" s="78"/>
    </row>
    <row r="18" spans="2:17" s="79" customFormat="1" ht="25.5" x14ac:dyDescent="0.2">
      <c r="B18" s="72"/>
      <c r="C18" s="80" t="s">
        <v>54</v>
      </c>
      <c r="D18" s="81" t="s">
        <v>274</v>
      </c>
      <c r="E18" s="82">
        <f>IFERROR(VLOOKUP($C18,'2025'!$C$273:$U$528,19,FALSE),0)</f>
        <v>4216569.37</v>
      </c>
      <c r="F18" s="83">
        <f>IFERROR(VLOOKUP($C18,'2025'!$C$8:$U$263,19,FALSE),0)</f>
        <v>2209992.9300000002</v>
      </c>
      <c r="G18" s="84">
        <f t="shared" si="6"/>
        <v>0.52412108898851106</v>
      </c>
      <c r="H18" s="85">
        <f t="shared" si="7"/>
        <v>2.7909236976700135E-4</v>
      </c>
      <c r="I18" s="86">
        <f t="shared" si="8"/>
        <v>-2006576.44</v>
      </c>
      <c r="J18" s="87">
        <f t="shared" si="9"/>
        <v>-0.47587891101148894</v>
      </c>
      <c r="K18" s="82">
        <f>VLOOKUP($C18,'2025'!$C$273:$U$528,VLOOKUP($L$4,Master!$D$9:$G$20,4,FALSE),FALSE)</f>
        <v>875190.24000000011</v>
      </c>
      <c r="L18" s="83">
        <f>VLOOKUP($C18,'2025'!$C$8:$U$263,VLOOKUP($L$4,Master!$D$9:$G$20,4,FALSE),FALSE)</f>
        <v>416000.59999999992</v>
      </c>
      <c r="M18" s="154">
        <f t="shared" si="10"/>
        <v>0.47532591314089595</v>
      </c>
      <c r="N18" s="154">
        <f t="shared" si="11"/>
        <v>5.253527814611352E-5</v>
      </c>
      <c r="O18" s="83">
        <f t="shared" si="12"/>
        <v>-459189.64000000019</v>
      </c>
      <c r="P18" s="87">
        <f t="shared" si="13"/>
        <v>-0.52467408685910411</v>
      </c>
      <c r="Q18" s="78"/>
    </row>
    <row r="19" spans="2:17" s="79" customFormat="1" ht="12.75" x14ac:dyDescent="0.2">
      <c r="B19" s="72"/>
      <c r="C19" s="80" t="s">
        <v>55</v>
      </c>
      <c r="D19" s="81" t="s">
        <v>275</v>
      </c>
      <c r="E19" s="82">
        <f>IFERROR(VLOOKUP($C19,'2025'!$C$273:$U$528,19,FALSE),0)</f>
        <v>3486068.08</v>
      </c>
      <c r="F19" s="83">
        <f>IFERROR(VLOOKUP($C19,'2025'!$C$8:$U$263,19,FALSE),0)</f>
        <v>2529206.54</v>
      </c>
      <c r="G19" s="84">
        <f t="shared" si="6"/>
        <v>0.72551840123558342</v>
      </c>
      <c r="H19" s="85">
        <f t="shared" si="7"/>
        <v>3.1940475342552251E-4</v>
      </c>
      <c r="I19" s="86">
        <f t="shared" si="8"/>
        <v>-956861.54</v>
      </c>
      <c r="J19" s="87">
        <f t="shared" si="9"/>
        <v>-0.27448159876441658</v>
      </c>
      <c r="K19" s="82">
        <f>VLOOKUP($C19,'2025'!$C$273:$U$528,VLOOKUP($L$4,Master!$D$9:$G$20,4,FALSE),FALSE)</f>
        <v>556013.48</v>
      </c>
      <c r="L19" s="83">
        <f>VLOOKUP($C19,'2025'!$C$8:$U$263,VLOOKUP($L$4,Master!$D$9:$G$20,4,FALSE),FALSE)</f>
        <v>409388.61999999988</v>
      </c>
      <c r="M19" s="154">
        <f t="shared" si="10"/>
        <v>0.7362926165027508</v>
      </c>
      <c r="N19" s="154">
        <f t="shared" si="11"/>
        <v>5.1700274041800831E-5</v>
      </c>
      <c r="O19" s="83">
        <f t="shared" si="12"/>
        <v>-146624.8600000001</v>
      </c>
      <c r="P19" s="87">
        <f t="shared" si="13"/>
        <v>-0.2637073834972492</v>
      </c>
      <c r="Q19" s="78"/>
    </row>
    <row r="20" spans="2:17" s="79" customFormat="1" ht="12.75" x14ac:dyDescent="0.2">
      <c r="B20" s="72"/>
      <c r="C20" s="80" t="s">
        <v>56</v>
      </c>
      <c r="D20" s="81" t="s">
        <v>276</v>
      </c>
      <c r="E20" s="82">
        <f>IFERROR(VLOOKUP($C20,'2025'!$C$273:$U$528,19,FALSE),0)</f>
        <v>2645064.4799999995</v>
      </c>
      <c r="F20" s="83">
        <f>IFERROR(VLOOKUP($C20,'2025'!$C$8:$U$263,19,FALSE),0)</f>
        <v>2303249.8199999998</v>
      </c>
      <c r="G20" s="84">
        <f t="shared" si="6"/>
        <v>0.87077265503939638</v>
      </c>
      <c r="H20" s="85">
        <f t="shared" si="7"/>
        <v>2.9086946012502366E-4</v>
      </c>
      <c r="I20" s="86">
        <f t="shared" si="8"/>
        <v>-341814.65999999968</v>
      </c>
      <c r="J20" s="87">
        <f t="shared" si="9"/>
        <v>-0.12922734496060367</v>
      </c>
      <c r="K20" s="82">
        <f>VLOOKUP($C20,'2025'!$C$273:$U$528,VLOOKUP($L$4,Master!$D$9:$G$20,4,FALSE),FALSE)</f>
        <v>477429.70999999979</v>
      </c>
      <c r="L20" s="83">
        <f>VLOOKUP($C20,'2025'!$C$8:$U$263,VLOOKUP($L$4,Master!$D$9:$G$20,4,FALSE),FALSE)</f>
        <v>443212.5300000002</v>
      </c>
      <c r="M20" s="154">
        <f t="shared" si="10"/>
        <v>0.92833043423292694</v>
      </c>
      <c r="N20" s="154">
        <f t="shared" si="11"/>
        <v>5.5971778745974644E-5</v>
      </c>
      <c r="O20" s="83">
        <f t="shared" si="12"/>
        <v>-34217.179999999586</v>
      </c>
      <c r="P20" s="87">
        <f t="shared" si="13"/>
        <v>-7.1669565767073021E-2</v>
      </c>
      <c r="Q20" s="78"/>
    </row>
    <row r="21" spans="2:17" s="79" customFormat="1" ht="25.5" x14ac:dyDescent="0.2">
      <c r="B21" s="72"/>
      <c r="C21" s="80" t="s">
        <v>57</v>
      </c>
      <c r="D21" s="81" t="s">
        <v>277</v>
      </c>
      <c r="E21" s="82">
        <f>IFERROR(VLOOKUP($C21,'2025'!$C$273:$U$528,19,FALSE),0)</f>
        <v>90191.33</v>
      </c>
      <c r="F21" s="83">
        <f>IFERROR(VLOOKUP($C21,'2025'!$C$8:$U$263,19,FALSE),0)</f>
        <v>61046.98000000001</v>
      </c>
      <c r="G21" s="84">
        <f t="shared" si="6"/>
        <v>0.67686084682419045</v>
      </c>
      <c r="H21" s="85">
        <f t="shared" si="7"/>
        <v>7.709412136136896E-6</v>
      </c>
      <c r="I21" s="86">
        <f t="shared" si="8"/>
        <v>-29144.349999999991</v>
      </c>
      <c r="J21" s="87">
        <f t="shared" si="9"/>
        <v>-0.3231391531758096</v>
      </c>
      <c r="K21" s="82">
        <f>VLOOKUP($C21,'2025'!$C$273:$U$528,VLOOKUP($L$4,Master!$D$9:$G$20,4,FALSE),FALSE)</f>
        <v>15383.669999999998</v>
      </c>
      <c r="L21" s="83">
        <f>VLOOKUP($C21,'2025'!$C$8:$U$263,VLOOKUP($L$4,Master!$D$9:$G$20,4,FALSE),FALSE)</f>
        <v>11662.220000000003</v>
      </c>
      <c r="M21" s="154">
        <f t="shared" si="10"/>
        <v>0.75809088468486419</v>
      </c>
      <c r="N21" s="154">
        <f t="shared" si="11"/>
        <v>1.4727814611353164E-6</v>
      </c>
      <c r="O21" s="83">
        <f t="shared" si="12"/>
        <v>-3721.4499999999953</v>
      </c>
      <c r="P21" s="87">
        <f t="shared" si="13"/>
        <v>-0.24190911531513584</v>
      </c>
      <c r="Q21" s="78"/>
    </row>
    <row r="22" spans="2:17" s="79" customFormat="1" ht="12.75" x14ac:dyDescent="0.2">
      <c r="B22" s="72"/>
      <c r="C22" s="80" t="s">
        <v>58</v>
      </c>
      <c r="D22" s="81" t="s">
        <v>278</v>
      </c>
      <c r="E22" s="82">
        <f>IFERROR(VLOOKUP($C22,'2025'!$C$273:$U$528,19,FALSE),0)</f>
        <v>29738.049999999996</v>
      </c>
      <c r="F22" s="83">
        <f>IFERROR(VLOOKUP($C22,'2025'!$C$8:$U$263,19,FALSE),0)</f>
        <v>22048.649999999998</v>
      </c>
      <c r="G22" s="84">
        <f t="shared" si="6"/>
        <v>0.74142891010002343</v>
      </c>
      <c r="H22" s="85">
        <f t="shared" si="7"/>
        <v>2.7844478120856221E-6</v>
      </c>
      <c r="I22" s="86">
        <f t="shared" si="8"/>
        <v>-7689.3999999999978</v>
      </c>
      <c r="J22" s="87">
        <f t="shared" si="9"/>
        <v>-0.25857108989997657</v>
      </c>
      <c r="K22" s="82">
        <f>VLOOKUP($C22,'2025'!$C$273:$U$528,VLOOKUP($L$4,Master!$D$9:$G$20,4,FALSE),FALSE)</f>
        <v>5566.67</v>
      </c>
      <c r="L22" s="83">
        <f>VLOOKUP($C22,'2025'!$C$8:$U$263,VLOOKUP($L$4,Master!$D$9:$G$20,4,FALSE),FALSE)</f>
        <v>5207.8</v>
      </c>
      <c r="M22" s="154">
        <f t="shared" si="10"/>
        <v>0.93553237393271027</v>
      </c>
      <c r="N22" s="154">
        <f t="shared" si="11"/>
        <v>6.576750647218539E-7</v>
      </c>
      <c r="O22" s="83">
        <f t="shared" si="12"/>
        <v>-358.86999999999989</v>
      </c>
      <c r="P22" s="87">
        <f t="shared" si="13"/>
        <v>-6.4467626067289757E-2</v>
      </c>
      <c r="Q22" s="78"/>
    </row>
    <row r="23" spans="2:17" s="79" customFormat="1" ht="12.75" x14ac:dyDescent="0.2">
      <c r="B23" s="72"/>
      <c r="C23" s="80" t="s">
        <v>59</v>
      </c>
      <c r="D23" s="81" t="s">
        <v>279</v>
      </c>
      <c r="E23" s="82">
        <f>IFERROR(VLOOKUP($C23,'2025'!$C$273:$U$528,19,FALSE),0)</f>
        <v>670882.16</v>
      </c>
      <c r="F23" s="83">
        <f>IFERROR(VLOOKUP($C23,'2025'!$C$8:$U$263,19,FALSE),0)</f>
        <v>521315.44000000006</v>
      </c>
      <c r="G23" s="84">
        <f t="shared" si="6"/>
        <v>0.77705962549369334</v>
      </c>
      <c r="H23" s="85">
        <f t="shared" si="7"/>
        <v>6.5835125339395095E-5</v>
      </c>
      <c r="I23" s="86">
        <f t="shared" si="8"/>
        <v>-149566.71999999997</v>
      </c>
      <c r="J23" s="87">
        <f t="shared" si="9"/>
        <v>-0.22294037450630669</v>
      </c>
      <c r="K23" s="82">
        <f>VLOOKUP($C23,'2025'!$C$273:$U$528,VLOOKUP($L$4,Master!$D$9:$G$20,4,FALSE),FALSE)</f>
        <v>105974.86000000003</v>
      </c>
      <c r="L23" s="83">
        <f>VLOOKUP($C23,'2025'!$C$8:$U$263,VLOOKUP($L$4,Master!$D$9:$G$20,4,FALSE),FALSE)</f>
        <v>125522.62</v>
      </c>
      <c r="M23" s="154">
        <f t="shared" si="10"/>
        <v>1.1844565777204137</v>
      </c>
      <c r="N23" s="154">
        <f t="shared" si="11"/>
        <v>1.5851817894803308E-5</v>
      </c>
      <c r="O23" s="83">
        <f t="shared" si="12"/>
        <v>19547.759999999966</v>
      </c>
      <c r="P23" s="87">
        <f t="shared" si="13"/>
        <v>0.18445657772041368</v>
      </c>
      <c r="Q23" s="78"/>
    </row>
    <row r="24" spans="2:17" s="79" customFormat="1" ht="12.75" x14ac:dyDescent="0.2">
      <c r="B24" s="72"/>
      <c r="C24" s="80" t="s">
        <v>60</v>
      </c>
      <c r="D24" s="81" t="s">
        <v>280</v>
      </c>
      <c r="E24" s="82">
        <f>IFERROR(VLOOKUP($C24,'2025'!$C$273:$U$528,19,FALSE),0)</f>
        <v>239765.33000000005</v>
      </c>
      <c r="F24" s="83">
        <f>IFERROR(VLOOKUP($C24,'2025'!$C$8:$U$263,19,FALSE),0)</f>
        <v>222830.93</v>
      </c>
      <c r="G24" s="84">
        <f t="shared" si="6"/>
        <v>0.92937093949321181</v>
      </c>
      <c r="H24" s="85">
        <f t="shared" si="7"/>
        <v>2.8140548083601692E-5</v>
      </c>
      <c r="I24" s="86">
        <f t="shared" si="8"/>
        <v>-16934.400000000052</v>
      </c>
      <c r="J24" s="87">
        <f t="shared" si="9"/>
        <v>-7.0629060506788244E-2</v>
      </c>
      <c r="K24" s="82">
        <f>VLOOKUP($C24,'2025'!$C$273:$U$528,VLOOKUP($L$4,Master!$D$9:$G$20,4,FALSE),FALSE)</f>
        <v>42971.570000000007</v>
      </c>
      <c r="L24" s="83">
        <f>VLOOKUP($C24,'2025'!$C$8:$U$263,VLOOKUP($L$4,Master!$D$9:$G$20,4,FALSE),FALSE)</f>
        <v>21237.09</v>
      </c>
      <c r="M24" s="154">
        <f t="shared" si="10"/>
        <v>0.49421256891474985</v>
      </c>
      <c r="N24" s="154">
        <f t="shared" si="11"/>
        <v>2.6819587043000568E-6</v>
      </c>
      <c r="O24" s="83">
        <f t="shared" si="12"/>
        <v>-21734.480000000007</v>
      </c>
      <c r="P24" s="87">
        <f t="shared" si="13"/>
        <v>-0.50578743108525015</v>
      </c>
      <c r="Q24" s="78"/>
    </row>
    <row r="25" spans="2:17" s="79" customFormat="1" ht="12.75" x14ac:dyDescent="0.2">
      <c r="B25" s="72"/>
      <c r="C25" s="80" t="s">
        <v>61</v>
      </c>
      <c r="D25" s="81" t="s">
        <v>281</v>
      </c>
      <c r="E25" s="82">
        <f>IFERROR(VLOOKUP($C25,'2025'!$C$273:$U$528,19,FALSE),0)</f>
        <v>231817.50999999995</v>
      </c>
      <c r="F25" s="83">
        <f>IFERROR(VLOOKUP($C25,'2025'!$C$8:$U$263,19,FALSE),0)</f>
        <v>199367.80000000002</v>
      </c>
      <c r="G25" s="84">
        <f t="shared" si="6"/>
        <v>0.86002045315731357</v>
      </c>
      <c r="H25" s="85">
        <f t="shared" si="7"/>
        <v>2.5177470480520302E-5</v>
      </c>
      <c r="I25" s="86">
        <f t="shared" si="8"/>
        <v>-32449.709999999934</v>
      </c>
      <c r="J25" s="87">
        <f t="shared" si="9"/>
        <v>-0.13997954684268649</v>
      </c>
      <c r="K25" s="82">
        <f>VLOOKUP($C25,'2025'!$C$273:$U$528,VLOOKUP($L$4,Master!$D$9:$G$20,4,FALSE),FALSE)</f>
        <v>41611.12999999999</v>
      </c>
      <c r="L25" s="83">
        <f>VLOOKUP($C25,'2025'!$C$8:$U$263,VLOOKUP($L$4,Master!$D$9:$G$20,4,FALSE),FALSE)</f>
        <v>36986.6</v>
      </c>
      <c r="M25" s="154">
        <f t="shared" si="10"/>
        <v>0.88886314791258991</v>
      </c>
      <c r="N25" s="154">
        <f t="shared" si="11"/>
        <v>4.670909894550735E-6</v>
      </c>
      <c r="O25" s="83">
        <f t="shared" si="12"/>
        <v>-4624.5299999999916</v>
      </c>
      <c r="P25" s="87">
        <f t="shared" si="13"/>
        <v>-0.11113685208741009</v>
      </c>
      <c r="Q25" s="78"/>
    </row>
    <row r="26" spans="2:17" s="79" customFormat="1" ht="12.75" x14ac:dyDescent="0.2">
      <c r="B26" s="72"/>
      <c r="C26" s="80" t="s">
        <v>62</v>
      </c>
      <c r="D26" s="81" t="s">
        <v>282</v>
      </c>
      <c r="E26" s="82">
        <f>IFERROR(VLOOKUP($C26,'2025'!$C$273:$U$528,19,FALSE),0)</f>
        <v>18905.440000000002</v>
      </c>
      <c r="F26" s="83">
        <f>IFERROR(VLOOKUP($C26,'2025'!$C$8:$U$263,19,FALSE),0)</f>
        <v>13630</v>
      </c>
      <c r="G26" s="84">
        <f t="shared" si="6"/>
        <v>0.72095650775649756</v>
      </c>
      <c r="H26" s="85">
        <f t="shared" si="7"/>
        <v>1.7212855970196375E-6</v>
      </c>
      <c r="I26" s="86">
        <f t="shared" si="8"/>
        <v>-5275.4400000000023</v>
      </c>
      <c r="J26" s="87">
        <f t="shared" si="9"/>
        <v>-0.2790434922435025</v>
      </c>
      <c r="K26" s="82">
        <f>VLOOKUP($C26,'2025'!$C$273:$U$528,VLOOKUP($L$4,Master!$D$9:$G$20,4,FALSE),FALSE)</f>
        <v>3205.55</v>
      </c>
      <c r="L26" s="83">
        <f>VLOOKUP($C26,'2025'!$C$8:$U$263,VLOOKUP($L$4,Master!$D$9:$G$20,4,FALSE),FALSE)</f>
        <v>2890</v>
      </c>
      <c r="M26" s="154">
        <f t="shared" si="10"/>
        <v>0.90156135452574437</v>
      </c>
      <c r="N26" s="154">
        <f t="shared" si="11"/>
        <v>3.649681126475974E-7</v>
      </c>
      <c r="O26" s="83">
        <f t="shared" si="12"/>
        <v>-315.55000000000018</v>
      </c>
      <c r="P26" s="87">
        <f t="shared" si="13"/>
        <v>-9.843864547425564E-2</v>
      </c>
      <c r="Q26" s="78"/>
    </row>
    <row r="27" spans="2:17" s="79" customFormat="1" ht="12.75" x14ac:dyDescent="0.2">
      <c r="B27" s="72"/>
      <c r="C27" s="80" t="s">
        <v>63</v>
      </c>
      <c r="D27" s="81" t="s">
        <v>283</v>
      </c>
      <c r="E27" s="82">
        <f>IFERROR(VLOOKUP($C27,'2025'!$C$273:$U$528,19,FALSE),0)</f>
        <v>3811.19</v>
      </c>
      <c r="F27" s="83">
        <f>IFERROR(VLOOKUP($C27,'2025'!$C$8:$U$263,19,FALSE),0)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-3811.19</v>
      </c>
      <c r="J27" s="87">
        <f t="shared" si="9"/>
        <v>-1</v>
      </c>
      <c r="K27" s="82">
        <f>VLOOKUP($C27,'2025'!$C$273:$U$528,VLOOKUP($L$4,Master!$D$9:$G$20,4,FALSE),FALSE)</f>
        <v>1187.0999999999999</v>
      </c>
      <c r="L27" s="83">
        <f>VLOOKUP($C27,'2025'!$C$8:$U$263,VLOOKUP($L$4,Master!$D$9:$G$20,4,FALSE),FALSE)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-1187.0999999999999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284</v>
      </c>
      <c r="E28" s="82">
        <f>IFERROR(VLOOKUP($C28,'2025'!$C$273:$U$528,19,FALSE),0)</f>
        <v>4161991.9800000004</v>
      </c>
      <c r="F28" s="83">
        <f>IFERROR(VLOOKUP($C28,'2025'!$C$8:$U$263,19,FALSE),0)</f>
        <v>3468326.4000000004</v>
      </c>
      <c r="G28" s="84">
        <f t="shared" si="6"/>
        <v>0.8333332732659422</v>
      </c>
      <c r="H28" s="85">
        <f t="shared" si="7"/>
        <v>4.380029551051336E-4</v>
      </c>
      <c r="I28" s="86">
        <f t="shared" si="8"/>
        <v>-693665.58000000007</v>
      </c>
      <c r="J28" s="87">
        <f t="shared" si="9"/>
        <v>-0.16666672673405777</v>
      </c>
      <c r="K28" s="82">
        <f>VLOOKUP($C28,'2025'!$C$273:$U$528,VLOOKUP($L$4,Master!$D$9:$G$20,4,FALSE),FALSE)</f>
        <v>693665.33000000007</v>
      </c>
      <c r="L28" s="83">
        <f>VLOOKUP($C28,'2025'!$C$8:$U$263,VLOOKUP($L$4,Master!$D$9:$G$20,4,FALSE),FALSE)</f>
        <v>693665.28000000003</v>
      </c>
      <c r="M28" s="154">
        <f t="shared" si="10"/>
        <v>0.99999992791913062</v>
      </c>
      <c r="N28" s="154">
        <f t="shared" si="11"/>
        <v>8.7600591021026717E-5</v>
      </c>
      <c r="O28" s="83">
        <f t="shared" si="12"/>
        <v>-5.0000000046566129E-2</v>
      </c>
      <c r="P28" s="87">
        <f t="shared" si="13"/>
        <v>-7.2080869382020472E-8</v>
      </c>
      <c r="Q28" s="78"/>
    </row>
    <row r="29" spans="2:17" s="79" customFormat="1" ht="12.75" x14ac:dyDescent="0.2">
      <c r="B29" s="72"/>
      <c r="C29" s="80" t="s">
        <v>65</v>
      </c>
      <c r="D29" s="81" t="s">
        <v>285</v>
      </c>
      <c r="E29" s="82">
        <f>IFERROR(VLOOKUP($C29,'2025'!$C$273:$U$528,19,FALSE),0)</f>
        <v>7706335.0700000059</v>
      </c>
      <c r="F29" s="83">
        <f>IFERROR(VLOOKUP($C29,'2025'!$C$8:$U$263,19,FALSE),0)</f>
        <v>7529129.0499999989</v>
      </c>
      <c r="G29" s="84">
        <f t="shared" si="6"/>
        <v>0.97700514986821008</v>
      </c>
      <c r="H29" s="85">
        <f t="shared" si="7"/>
        <v>9.5082768832480884E-4</v>
      </c>
      <c r="I29" s="86">
        <f t="shared" si="8"/>
        <v>-177206.020000007</v>
      </c>
      <c r="J29" s="87">
        <f t="shared" si="9"/>
        <v>-2.299485013178993E-2</v>
      </c>
      <c r="K29" s="82">
        <f>VLOOKUP($C29,'2025'!$C$273:$U$528,VLOOKUP($L$4,Master!$D$9:$G$20,4,FALSE),FALSE)</f>
        <v>1266813.5200000009</v>
      </c>
      <c r="L29" s="83">
        <f>VLOOKUP($C29,'2025'!$C$8:$U$263,VLOOKUP($L$4,Master!$D$9:$G$20,4,FALSE),FALSE)</f>
        <v>1505676.6700000002</v>
      </c>
      <c r="M29" s="154">
        <f t="shared" si="10"/>
        <v>1.1885543106612875</v>
      </c>
      <c r="N29" s="154">
        <f t="shared" si="11"/>
        <v>1.9014670328976448E-4</v>
      </c>
      <c r="O29" s="83">
        <f t="shared" si="12"/>
        <v>238863.14999999921</v>
      </c>
      <c r="P29" s="87">
        <f t="shared" si="13"/>
        <v>0.18855431066128742</v>
      </c>
      <c r="Q29" s="78"/>
    </row>
    <row r="30" spans="2:17" s="79" customFormat="1" ht="12.75" x14ac:dyDescent="0.2">
      <c r="B30" s="72"/>
      <c r="C30" s="80" t="s">
        <v>66</v>
      </c>
      <c r="D30" s="81" t="s">
        <v>286</v>
      </c>
      <c r="E30" s="82">
        <f>IFERROR(VLOOKUP($C30,'2025'!$C$273:$U$528,19,FALSE),0)</f>
        <v>2580593.94</v>
      </c>
      <c r="F30" s="83">
        <f>IFERROR(VLOOKUP($C30,'2025'!$C$8:$U$263,19,FALSE),0)</f>
        <v>1639659.3599999999</v>
      </c>
      <c r="G30" s="84">
        <f t="shared" si="6"/>
        <v>0.63538061319325578</v>
      </c>
      <c r="H30" s="85">
        <f t="shared" si="7"/>
        <v>2.0706691418829321E-4</v>
      </c>
      <c r="I30" s="86">
        <f t="shared" si="8"/>
        <v>-940934.58000000007</v>
      </c>
      <c r="J30" s="87">
        <f t="shared" si="9"/>
        <v>-0.36461938680674422</v>
      </c>
      <c r="K30" s="82">
        <f>VLOOKUP($C30,'2025'!$C$273:$U$528,VLOOKUP($L$4,Master!$D$9:$G$20,4,FALSE),FALSE)</f>
        <v>394159.10000000009</v>
      </c>
      <c r="L30" s="83">
        <f>VLOOKUP($C30,'2025'!$C$8:$U$263,VLOOKUP($L$4,Master!$D$9:$G$20,4,FALSE),FALSE)</f>
        <v>329490.62</v>
      </c>
      <c r="M30" s="154">
        <f t="shared" si="10"/>
        <v>0.8359330534294398</v>
      </c>
      <c r="N30" s="154">
        <f t="shared" si="11"/>
        <v>4.1610231735808551E-5</v>
      </c>
      <c r="O30" s="83">
        <f t="shared" si="12"/>
        <v>-64668.480000000098</v>
      </c>
      <c r="P30" s="87">
        <f t="shared" si="13"/>
        <v>-0.16406694657056017</v>
      </c>
      <c r="Q30" s="78"/>
    </row>
    <row r="31" spans="2:17" s="79" customFormat="1" ht="12.75" x14ac:dyDescent="0.2">
      <c r="B31" s="72"/>
      <c r="C31" s="80" t="s">
        <v>67</v>
      </c>
      <c r="D31" s="81" t="s">
        <v>287</v>
      </c>
      <c r="E31" s="82">
        <f>IFERROR(VLOOKUP($C31,'2025'!$C$273:$U$528,19,FALSE),0)</f>
        <v>504706.20999999996</v>
      </c>
      <c r="F31" s="83">
        <f>IFERROR(VLOOKUP($C31,'2025'!$C$8:$U$263,19,FALSE),0)</f>
        <v>16646</v>
      </c>
      <c r="G31" s="84">
        <f t="shared" si="6"/>
        <v>3.2981563670476735E-2</v>
      </c>
      <c r="H31" s="85">
        <f t="shared" si="7"/>
        <v>2.1021658142324934E-6</v>
      </c>
      <c r="I31" s="86">
        <f t="shared" si="8"/>
        <v>-488060.20999999996</v>
      </c>
      <c r="J31" s="87">
        <f t="shared" si="9"/>
        <v>-0.96701843632952322</v>
      </c>
      <c r="K31" s="82">
        <f>VLOOKUP($C31,'2025'!$C$273:$U$528,VLOOKUP($L$4,Master!$D$9:$G$20,4,FALSE),FALSE)</f>
        <v>160219.84</v>
      </c>
      <c r="L31" s="83">
        <f>VLOOKUP($C31,'2025'!$C$8:$U$263,VLOOKUP($L$4,Master!$D$9:$G$20,4,FALSE),FALSE)</f>
        <v>8583.48</v>
      </c>
      <c r="M31" s="154">
        <f t="shared" si="10"/>
        <v>5.3573140504946201E-2</v>
      </c>
      <c r="N31" s="154">
        <f t="shared" si="11"/>
        <v>1.0839780261413146E-6</v>
      </c>
      <c r="O31" s="83">
        <f t="shared" si="12"/>
        <v>-151636.35999999999</v>
      </c>
      <c r="P31" s="87">
        <f t="shared" si="13"/>
        <v>-0.94642685949505378</v>
      </c>
      <c r="Q31" s="78"/>
    </row>
    <row r="32" spans="2:17" s="79" customFormat="1" ht="25.5" x14ac:dyDescent="0.2">
      <c r="B32" s="72"/>
      <c r="C32" s="80" t="s">
        <v>68</v>
      </c>
      <c r="D32" s="81" t="s">
        <v>288</v>
      </c>
      <c r="E32" s="82">
        <f>IFERROR(VLOOKUP($C32,'2025'!$C$273:$U$528,19,FALSE),0)</f>
        <v>5329.51</v>
      </c>
      <c r="F32" s="83">
        <f>IFERROR(VLOOKUP($C32,'2025'!$C$8:$U$263,19,FALSE),0)</f>
        <v>0</v>
      </c>
      <c r="G32" s="84">
        <f t="shared" si="6"/>
        <v>0</v>
      </c>
      <c r="H32" s="85">
        <f t="shared" si="7"/>
        <v>0</v>
      </c>
      <c r="I32" s="86">
        <f t="shared" si="8"/>
        <v>-5329.51</v>
      </c>
      <c r="J32" s="87">
        <f t="shared" si="9"/>
        <v>-1</v>
      </c>
      <c r="K32" s="82">
        <f>VLOOKUP($C32,'2025'!$C$273:$U$528,VLOOKUP($L$4,Master!$D$9:$G$20,4,FALSE),FALSE)</f>
        <v>1236.4599999999998</v>
      </c>
      <c r="L32" s="83">
        <f>VLOOKUP($C32,'2025'!$C$8:$U$263,VLOOKUP($L$4,Master!$D$9:$G$20,4,FALSE),FALSE)</f>
        <v>0</v>
      </c>
      <c r="M32" s="154">
        <f t="shared" si="10"/>
        <v>0</v>
      </c>
      <c r="N32" s="154">
        <f t="shared" si="11"/>
        <v>0</v>
      </c>
      <c r="O32" s="83">
        <f t="shared" si="12"/>
        <v>-1236.4599999999998</v>
      </c>
      <c r="P32" s="87">
        <f t="shared" si="13"/>
        <v>-1</v>
      </c>
      <c r="Q32" s="78"/>
    </row>
    <row r="33" spans="2:17" s="79" customFormat="1" ht="12.75" x14ac:dyDescent="0.2">
      <c r="B33" s="72"/>
      <c r="C33" s="80" t="s">
        <v>491</v>
      </c>
      <c r="D33" s="81" t="s">
        <v>492</v>
      </c>
      <c r="E33" s="82">
        <f>IFERROR(VLOOKUP($C33,'2025'!$C$273:$U$528,19,FALSE),0)</f>
        <v>2651.63</v>
      </c>
      <c r="F33" s="83">
        <f>IFERROR(VLOOKUP($C33,'2025'!$C$8:$U$263,19,FALSE),0)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-2651.63</v>
      </c>
      <c r="J33" s="87">
        <f t="shared" si="9"/>
        <v>-1</v>
      </c>
      <c r="K33" s="82">
        <f>VLOOKUP($C33,'2025'!$C$273:$U$528,VLOOKUP($L$4,Master!$D$9:$G$20,4,FALSE),FALSE)</f>
        <v>635.5899999999998</v>
      </c>
      <c r="L33" s="83">
        <f>VLOOKUP($C33,'2025'!$C$8:$U$263,VLOOKUP($L$4,Master!$D$9:$G$20,4,FALSE),FALSE)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-635.5899999999998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69</v>
      </c>
      <c r="D34" s="81" t="s">
        <v>289</v>
      </c>
      <c r="E34" s="82">
        <f>IFERROR(VLOOKUP($C34,'2025'!$C$273:$U$528,19,FALSE),0)</f>
        <v>4667575.3400000008</v>
      </c>
      <c r="F34" s="83">
        <f>IFERROR(VLOOKUP($C34,'2025'!$C$8:$U$263,19,FALSE),0)</f>
        <v>1013268.43</v>
      </c>
      <c r="G34" s="84">
        <f t="shared" si="6"/>
        <v>0.21708667909793181</v>
      </c>
      <c r="H34" s="85">
        <f t="shared" si="7"/>
        <v>1.2796216833996338E-4</v>
      </c>
      <c r="I34" s="86">
        <f t="shared" si="8"/>
        <v>-3654306.9100000006</v>
      </c>
      <c r="J34" s="87">
        <f t="shared" si="9"/>
        <v>-0.78291332090206822</v>
      </c>
      <c r="K34" s="82">
        <f>VLOOKUP($C34,'2025'!$C$273:$U$528,VLOOKUP($L$4,Master!$D$9:$G$20,4,FALSE),FALSE)</f>
        <v>372057.11000000004</v>
      </c>
      <c r="L34" s="83">
        <f>VLOOKUP($C34,'2025'!$C$8:$U$263,VLOOKUP($L$4,Master!$D$9:$G$20,4,FALSE),FALSE)</f>
        <v>238890.41</v>
      </c>
      <c r="M34" s="154">
        <f t="shared" si="10"/>
        <v>0.64207994842512206</v>
      </c>
      <c r="N34" s="154">
        <f t="shared" si="11"/>
        <v>3.0168644313948349E-5</v>
      </c>
      <c r="O34" s="83">
        <f t="shared" si="12"/>
        <v>-133166.70000000004</v>
      </c>
      <c r="P34" s="87">
        <f t="shared" si="13"/>
        <v>-0.35792005157487794</v>
      </c>
      <c r="Q34" s="78"/>
    </row>
    <row r="35" spans="2:17" s="79" customFormat="1" ht="12.75" x14ac:dyDescent="0.2">
      <c r="B35" s="72"/>
      <c r="C35" s="80" t="s">
        <v>70</v>
      </c>
      <c r="D35" s="81" t="s">
        <v>290</v>
      </c>
      <c r="E35" s="82">
        <f>IFERROR(VLOOKUP($C35,'2025'!$C$273:$U$528,19,FALSE),0)</f>
        <v>402890.84999999992</v>
      </c>
      <c r="F35" s="83">
        <f>IFERROR(VLOOKUP($C35,'2025'!$C$8:$U$263,19,FALSE),0)</f>
        <v>81704.319999999992</v>
      </c>
      <c r="G35" s="84">
        <f t="shared" si="6"/>
        <v>0.20279517392862115</v>
      </c>
      <c r="H35" s="85">
        <f t="shared" si="7"/>
        <v>1.0318156216455136E-5</v>
      </c>
      <c r="I35" s="86">
        <f t="shared" si="8"/>
        <v>-321186.52999999991</v>
      </c>
      <c r="J35" s="87">
        <f t="shared" si="9"/>
        <v>-0.79720482607137888</v>
      </c>
      <c r="K35" s="82">
        <f>VLOOKUP($C35,'2025'!$C$273:$U$528,VLOOKUP($L$4,Master!$D$9:$G$20,4,FALSE),FALSE)</f>
        <v>65890.909999999989</v>
      </c>
      <c r="L35" s="83">
        <f>VLOOKUP($C35,'2025'!$C$8:$U$263,VLOOKUP($L$4,Master!$D$9:$G$20,4,FALSE),FALSE)</f>
        <v>16570.22</v>
      </c>
      <c r="M35" s="154">
        <f t="shared" si="10"/>
        <v>0.25147960469812913</v>
      </c>
      <c r="N35" s="154">
        <f t="shared" si="11"/>
        <v>2.0925958199153884E-6</v>
      </c>
      <c r="O35" s="83">
        <f t="shared" si="12"/>
        <v>-49320.689999999988</v>
      </c>
      <c r="P35" s="87">
        <f t="shared" si="13"/>
        <v>-0.74852039530187087</v>
      </c>
      <c r="Q35" s="78"/>
    </row>
    <row r="36" spans="2:17" s="79" customFormat="1" ht="12.75" x14ac:dyDescent="0.2">
      <c r="B36" s="72"/>
      <c r="C36" s="80" t="s">
        <v>71</v>
      </c>
      <c r="D36" s="81" t="s">
        <v>293</v>
      </c>
      <c r="E36" s="82">
        <f>IFERROR(VLOOKUP($C36,'2025'!$C$273:$U$528,19,FALSE),0)</f>
        <v>10319033.16</v>
      </c>
      <c r="F36" s="83">
        <f>IFERROR(VLOOKUP($C36,'2025'!$C$8:$U$263,19,FALSE),0)</f>
        <v>8207066.6500000004</v>
      </c>
      <c r="G36" s="84">
        <f t="shared" si="6"/>
        <v>0.79533290791363254</v>
      </c>
      <c r="H36" s="85">
        <f t="shared" si="7"/>
        <v>1.0364420849908443E-3</v>
      </c>
      <c r="I36" s="86">
        <f t="shared" si="8"/>
        <v>-2111966.5099999998</v>
      </c>
      <c r="J36" s="87">
        <f t="shared" si="9"/>
        <v>-0.20466709208636749</v>
      </c>
      <c r="K36" s="82">
        <f>VLOOKUP($C36,'2025'!$C$273:$U$528,VLOOKUP($L$4,Master!$D$9:$G$20,4,FALSE),FALSE)</f>
        <v>1626827.81</v>
      </c>
      <c r="L36" s="83">
        <f>VLOOKUP($C36,'2025'!$C$8:$U$263,VLOOKUP($L$4,Master!$D$9:$G$20,4,FALSE),FALSE)</f>
        <v>1696133.33</v>
      </c>
      <c r="M36" s="154">
        <f t="shared" si="10"/>
        <v>1.0426016321911782</v>
      </c>
      <c r="N36" s="154">
        <f t="shared" si="11"/>
        <v>2.1419881669508114E-4</v>
      </c>
      <c r="O36" s="83">
        <f t="shared" si="12"/>
        <v>69305.520000000019</v>
      </c>
      <c r="P36" s="87">
        <f t="shared" si="13"/>
        <v>4.2601632191178254E-2</v>
      </c>
      <c r="Q36" s="78"/>
    </row>
    <row r="37" spans="2:17" s="79" customFormat="1" ht="12.75" x14ac:dyDescent="0.2">
      <c r="B37" s="72"/>
      <c r="C37" s="80" t="s">
        <v>72</v>
      </c>
      <c r="D37" s="81" t="s">
        <v>291</v>
      </c>
      <c r="E37" s="82">
        <f>IFERROR(VLOOKUP($C37,'2025'!$C$273:$U$528,19,FALSE),0)</f>
        <v>615642.82000000007</v>
      </c>
      <c r="F37" s="83">
        <f>IFERROR(VLOOKUP($C37,'2025'!$C$8:$U$263,19,FALSE),0)</f>
        <v>405459.66999999993</v>
      </c>
      <c r="G37" s="84">
        <f t="shared" si="6"/>
        <v>0.6585956285496839</v>
      </c>
      <c r="H37" s="85">
        <f t="shared" si="7"/>
        <v>5.1204100524089147E-5</v>
      </c>
      <c r="I37" s="86">
        <f t="shared" si="8"/>
        <v>-210183.15000000014</v>
      </c>
      <c r="J37" s="87">
        <f t="shared" si="9"/>
        <v>-0.34140437145031616</v>
      </c>
      <c r="K37" s="82">
        <f>VLOOKUP($C37,'2025'!$C$273:$U$528,VLOOKUP($L$4,Master!$D$9:$G$20,4,FALSE),FALSE)</f>
        <v>91368.21</v>
      </c>
      <c r="L37" s="83">
        <f>VLOOKUP($C37,'2025'!$C$8:$U$263,VLOOKUP($L$4,Master!$D$9:$G$20,4,FALSE),FALSE)</f>
        <v>135367.9</v>
      </c>
      <c r="M37" s="154">
        <f t="shared" si="10"/>
        <v>1.4815645397890578</v>
      </c>
      <c r="N37" s="154">
        <f t="shared" si="11"/>
        <v>1.7095144282376711E-5</v>
      </c>
      <c r="O37" s="83">
        <f t="shared" si="12"/>
        <v>43999.689999999988</v>
      </c>
      <c r="P37" s="87">
        <f t="shared" si="13"/>
        <v>0.48156453978905778</v>
      </c>
      <c r="Q37" s="78"/>
    </row>
    <row r="38" spans="2:17" s="79" customFormat="1" ht="12.75" x14ac:dyDescent="0.2">
      <c r="B38" s="72"/>
      <c r="C38" s="80" t="s">
        <v>73</v>
      </c>
      <c r="D38" s="81" t="s">
        <v>294</v>
      </c>
      <c r="E38" s="82">
        <f>IFERROR(VLOOKUP($C38,'2025'!$C$273:$U$528,19,FALSE),0)</f>
        <v>545781.65999999992</v>
      </c>
      <c r="F38" s="83">
        <f>IFERROR(VLOOKUP($C38,'2025'!$C$8:$U$263,19,FALSE),0)</f>
        <v>561690.42000000004</v>
      </c>
      <c r="G38" s="84">
        <f t="shared" si="6"/>
        <v>1.0291485793055049</v>
      </c>
      <c r="H38" s="85">
        <f t="shared" si="7"/>
        <v>7.093394203447623E-5</v>
      </c>
      <c r="I38" s="86">
        <f t="shared" si="8"/>
        <v>15908.760000000126</v>
      </c>
      <c r="J38" s="87">
        <f t="shared" si="9"/>
        <v>2.9148579305504931E-2</v>
      </c>
      <c r="K38" s="82">
        <f>VLOOKUP($C38,'2025'!$C$273:$U$528,VLOOKUP($L$4,Master!$D$9:$G$20,4,FALSE),FALSE)</f>
        <v>88883.079999999958</v>
      </c>
      <c r="L38" s="83">
        <f>VLOOKUP($C38,'2025'!$C$8:$U$263,VLOOKUP($L$4,Master!$D$9:$G$20,4,FALSE),FALSE)</f>
        <v>127785.23</v>
      </c>
      <c r="M38" s="154">
        <f t="shared" si="10"/>
        <v>1.4376777897435604</v>
      </c>
      <c r="N38" s="154">
        <f t="shared" si="11"/>
        <v>1.6137555092504895E-5</v>
      </c>
      <c r="O38" s="83">
        <f t="shared" si="12"/>
        <v>38902.150000000038</v>
      </c>
      <c r="P38" s="87">
        <f t="shared" si="13"/>
        <v>0.43767778974356036</v>
      </c>
      <c r="Q38" s="78"/>
    </row>
    <row r="39" spans="2:17" s="79" customFormat="1" ht="12.75" x14ac:dyDescent="0.2">
      <c r="B39" s="72"/>
      <c r="C39" s="80" t="s">
        <v>74</v>
      </c>
      <c r="D39" s="81" t="s">
        <v>292</v>
      </c>
      <c r="E39" s="82">
        <f>IFERROR(VLOOKUP($C39,'2025'!$C$273:$U$528,19,FALSE),0)</f>
        <v>943099.59999999974</v>
      </c>
      <c r="F39" s="83">
        <f>IFERROR(VLOOKUP($C39,'2025'!$C$8:$U$263,19,FALSE),0)</f>
        <v>898210.22999999986</v>
      </c>
      <c r="G39" s="84">
        <f t="shared" si="6"/>
        <v>0.95240230194138575</v>
      </c>
      <c r="H39" s="85">
        <f t="shared" si="7"/>
        <v>1.1343186588369007E-4</v>
      </c>
      <c r="I39" s="86">
        <f t="shared" si="8"/>
        <v>-44889.369999999879</v>
      </c>
      <c r="J39" s="87">
        <f t="shared" si="9"/>
        <v>-4.7597698058614267E-2</v>
      </c>
      <c r="K39" s="82">
        <f>VLOOKUP($C39,'2025'!$C$273:$U$528,VLOOKUP($L$4,Master!$D$9:$G$20,4,FALSE),FALSE)</f>
        <v>138392.04</v>
      </c>
      <c r="L39" s="83">
        <f>VLOOKUP($C39,'2025'!$C$8:$U$263,VLOOKUP($L$4,Master!$D$9:$G$20,4,FALSE),FALSE)</f>
        <v>143331.32999999996</v>
      </c>
      <c r="M39" s="154">
        <f t="shared" si="10"/>
        <v>1.0356905642838992</v>
      </c>
      <c r="N39" s="154">
        <f t="shared" si="11"/>
        <v>1.8100818336806209E-5</v>
      </c>
      <c r="O39" s="83">
        <f t="shared" si="12"/>
        <v>4939.2899999999499</v>
      </c>
      <c r="P39" s="87">
        <f t="shared" si="13"/>
        <v>3.5690564283899204E-2</v>
      </c>
      <c r="Q39" s="78"/>
    </row>
    <row r="40" spans="2:17" s="79" customFormat="1" ht="12.75" x14ac:dyDescent="0.2">
      <c r="B40" s="72"/>
      <c r="C40" s="80" t="s">
        <v>524</v>
      </c>
      <c r="D40" s="81" t="s">
        <v>525</v>
      </c>
      <c r="E40" s="82">
        <f>IFERROR(VLOOKUP($C40,'2025'!$C$273:$U$528,19,FALSE),0)</f>
        <v>274862.78999999998</v>
      </c>
      <c r="F40" s="83">
        <f>IFERROR(VLOOKUP($C40,'2025'!$C$8:$U$263,19,FALSE),0)</f>
        <v>196556.9</v>
      </c>
      <c r="G40" s="84">
        <f t="shared" si="6"/>
        <v>0.71510916410329683</v>
      </c>
      <c r="H40" s="85">
        <f t="shared" si="7"/>
        <v>2.4822491633516447E-5</v>
      </c>
      <c r="I40" s="86">
        <f t="shared" si="8"/>
        <v>-78305.889999999985</v>
      </c>
      <c r="J40" s="87">
        <f t="shared" si="9"/>
        <v>-0.28489083589670317</v>
      </c>
      <c r="K40" s="82">
        <f>VLOOKUP($C40,'2025'!$C$273:$U$528,VLOOKUP($L$4,Master!$D$9:$G$20,4,FALSE),FALSE)</f>
        <v>67315.509999999995</v>
      </c>
      <c r="L40" s="83">
        <f>VLOOKUP($C40,'2025'!$C$8:$U$263,VLOOKUP($L$4,Master!$D$9:$G$20,4,FALSE),FALSE)</f>
        <v>49332.899999999987</v>
      </c>
      <c r="M40" s="154">
        <f t="shared" si="10"/>
        <v>0.73286082211959758</v>
      </c>
      <c r="N40" s="154">
        <f t="shared" si="11"/>
        <v>6.2300814548209872E-6</v>
      </c>
      <c r="O40" s="83">
        <f t="shared" si="12"/>
        <v>-17982.610000000008</v>
      </c>
      <c r="P40" s="87">
        <f t="shared" si="13"/>
        <v>-0.26713917788040242</v>
      </c>
      <c r="Q40" s="78"/>
    </row>
    <row r="41" spans="2:17" s="79" customFormat="1" ht="12.75" x14ac:dyDescent="0.2">
      <c r="B41" s="72"/>
      <c r="C41" s="80" t="s">
        <v>526</v>
      </c>
      <c r="D41" s="81" t="s">
        <v>527</v>
      </c>
      <c r="E41" s="82">
        <f>IFERROR(VLOOKUP($C41,'2025'!$C$273:$U$528,19,FALSE),0)</f>
        <v>291656.44000000006</v>
      </c>
      <c r="F41" s="83">
        <f>IFERROR(VLOOKUP($C41,'2025'!$C$8:$U$263,19,FALSE),0)</f>
        <v>0</v>
      </c>
      <c r="G41" s="84">
        <f t="shared" si="6"/>
        <v>0</v>
      </c>
      <c r="H41" s="85">
        <f t="shared" si="7"/>
        <v>0</v>
      </c>
      <c r="I41" s="86">
        <f t="shared" si="8"/>
        <v>-291656.44000000006</v>
      </c>
      <c r="J41" s="87">
        <f t="shared" si="9"/>
        <v>-1</v>
      </c>
      <c r="K41" s="82">
        <f>VLOOKUP($C41,'2025'!$C$273:$U$528,VLOOKUP($L$4,Master!$D$9:$G$20,4,FALSE),FALSE)</f>
        <v>71362.700000000012</v>
      </c>
      <c r="L41" s="83">
        <f>VLOOKUP($C41,'2025'!$C$8:$U$263,VLOOKUP($L$4,Master!$D$9:$G$20,4,FALSE),FALSE)</f>
        <v>0</v>
      </c>
      <c r="M41" s="154">
        <f t="shared" si="10"/>
        <v>0</v>
      </c>
      <c r="N41" s="154">
        <f t="shared" si="11"/>
        <v>0</v>
      </c>
      <c r="O41" s="83">
        <f t="shared" si="12"/>
        <v>-71362.700000000012</v>
      </c>
      <c r="P41" s="87">
        <f t="shared" si="13"/>
        <v>-1</v>
      </c>
      <c r="Q41" s="78"/>
    </row>
    <row r="42" spans="2:17" s="79" customFormat="1" ht="12.75" x14ac:dyDescent="0.2">
      <c r="B42" s="72"/>
      <c r="C42" s="80" t="s">
        <v>528</v>
      </c>
      <c r="D42" s="81" t="s">
        <v>529</v>
      </c>
      <c r="E42" s="82">
        <f>IFERROR(VLOOKUP($C42,'2025'!$C$273:$U$528,19,FALSE),0)</f>
        <v>288653.72000000003</v>
      </c>
      <c r="F42" s="83">
        <f>IFERROR(VLOOKUP($C42,'2025'!$C$8:$U$263,19,FALSE),0)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-288653.72000000003</v>
      </c>
      <c r="J42" s="87">
        <f t="shared" si="9"/>
        <v>-1</v>
      </c>
      <c r="K42" s="82">
        <f>VLOOKUP($C42,'2025'!$C$273:$U$528,VLOOKUP($L$4,Master!$D$9:$G$20,4,FALSE),FALSE)</f>
        <v>58210.95</v>
      </c>
      <c r="L42" s="83">
        <f>VLOOKUP($C42,'2025'!$C$8:$U$263,VLOOKUP($L$4,Master!$D$9:$G$20,4,FALSE),FALSE)</f>
        <v>0</v>
      </c>
      <c r="M42" s="154">
        <f t="shared" si="10"/>
        <v>0</v>
      </c>
      <c r="N42" s="154">
        <f t="shared" si="11"/>
        <v>0</v>
      </c>
      <c r="O42" s="83">
        <f t="shared" si="12"/>
        <v>-58210.95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75</v>
      </c>
      <c r="D43" s="81" t="s">
        <v>295</v>
      </c>
      <c r="E43" s="82">
        <f>IFERROR(VLOOKUP($C43,'2025'!$C$273:$U$528,19,FALSE),0)</f>
        <v>628182.57999999996</v>
      </c>
      <c r="F43" s="83">
        <f>IFERROR(VLOOKUP($C43,'2025'!$C$8:$U$263,19,FALSE),0)</f>
        <v>514218.22</v>
      </c>
      <c r="G43" s="84">
        <f t="shared" si="6"/>
        <v>0.81858083361687617</v>
      </c>
      <c r="H43" s="85">
        <f t="shared" si="7"/>
        <v>6.4938841952389976E-5</v>
      </c>
      <c r="I43" s="86">
        <f t="shared" si="8"/>
        <v>-113964.35999999999</v>
      </c>
      <c r="J43" s="87">
        <f t="shared" si="9"/>
        <v>-0.18141916638312383</v>
      </c>
      <c r="K43" s="82">
        <f>VLOOKUP($C43,'2025'!$C$273:$U$528,VLOOKUP($L$4,Master!$D$9:$G$20,4,FALSE),FALSE)</f>
        <v>115155.08999999998</v>
      </c>
      <c r="L43" s="83">
        <f>VLOOKUP($C43,'2025'!$C$8:$U$263,VLOOKUP($L$4,Master!$D$9:$G$20,4,FALSE),FALSE)</f>
        <v>89248.510000000009</v>
      </c>
      <c r="M43" s="154">
        <f t="shared" si="10"/>
        <v>0.77502878943518716</v>
      </c>
      <c r="N43" s="154">
        <f t="shared" si="11"/>
        <v>1.1270885900107345E-5</v>
      </c>
      <c r="O43" s="83">
        <f t="shared" si="12"/>
        <v>-25906.579999999973</v>
      </c>
      <c r="P43" s="87">
        <f t="shared" si="13"/>
        <v>-0.22497121056481287</v>
      </c>
      <c r="Q43" s="78"/>
    </row>
    <row r="44" spans="2:17" s="79" customFormat="1" ht="12.75" x14ac:dyDescent="0.2">
      <c r="B44" s="72"/>
      <c r="C44" s="80" t="s">
        <v>76</v>
      </c>
      <c r="D44" s="81" t="s">
        <v>296</v>
      </c>
      <c r="E44" s="82">
        <f>IFERROR(VLOOKUP($C44,'2025'!$C$273:$U$528,19,FALSE),0)</f>
        <v>1431792.0399999996</v>
      </c>
      <c r="F44" s="83">
        <f>IFERROR(VLOOKUP($C44,'2025'!$C$8:$U$263,19,FALSE),0)</f>
        <v>1279597.92</v>
      </c>
      <c r="G44" s="84">
        <f t="shared" si="6"/>
        <v>0.89370375323500217</v>
      </c>
      <c r="H44" s="85">
        <f t="shared" si="7"/>
        <v>1.6159599924228072E-4</v>
      </c>
      <c r="I44" s="86">
        <f t="shared" si="8"/>
        <v>-152194.11999999965</v>
      </c>
      <c r="J44" s="87">
        <f t="shared" si="9"/>
        <v>-0.10629624676499787</v>
      </c>
      <c r="K44" s="82">
        <f>VLOOKUP($C44,'2025'!$C$273:$U$528,VLOOKUP($L$4,Master!$D$9:$G$20,4,FALSE),FALSE)</f>
        <v>263403.08</v>
      </c>
      <c r="L44" s="83">
        <f>VLOOKUP($C44,'2025'!$C$8:$U$263,VLOOKUP($L$4,Master!$D$9:$G$20,4,FALSE),FALSE)</f>
        <v>266735.69000000006</v>
      </c>
      <c r="M44" s="154">
        <f t="shared" si="10"/>
        <v>1.0126521299599081</v>
      </c>
      <c r="N44" s="154">
        <f t="shared" si="11"/>
        <v>3.3685128496558697E-5</v>
      </c>
      <c r="O44" s="83">
        <f t="shared" si="12"/>
        <v>3332.6100000000442</v>
      </c>
      <c r="P44" s="87">
        <f t="shared" si="13"/>
        <v>1.2652129959908002E-2</v>
      </c>
      <c r="Q44" s="78"/>
    </row>
    <row r="45" spans="2:17" s="79" customFormat="1" ht="12.75" x14ac:dyDescent="0.2">
      <c r="B45" s="72"/>
      <c r="C45" s="80" t="s">
        <v>77</v>
      </c>
      <c r="D45" s="81" t="s">
        <v>297</v>
      </c>
      <c r="E45" s="82">
        <f>IFERROR(VLOOKUP($C45,'2025'!$C$273:$U$528,19,FALSE),0)</f>
        <v>1399582.0099999998</v>
      </c>
      <c r="F45" s="83">
        <f>IFERROR(VLOOKUP($C45,'2025'!$C$8:$U$263,19,FALSE),0)</f>
        <v>1232529.83</v>
      </c>
      <c r="G45" s="84">
        <f t="shared" si="6"/>
        <v>0.88064137806401233</v>
      </c>
      <c r="H45" s="85">
        <f t="shared" si="7"/>
        <v>1.5565193281555852E-4</v>
      </c>
      <c r="I45" s="86">
        <f t="shared" si="8"/>
        <v>-167052.1799999997</v>
      </c>
      <c r="J45" s="87">
        <f t="shared" si="9"/>
        <v>-0.11935862193598767</v>
      </c>
      <c r="K45" s="82">
        <f>VLOOKUP($C45,'2025'!$C$273:$U$528,VLOOKUP($L$4,Master!$D$9:$G$20,4,FALSE),FALSE)</f>
        <v>245468.41000000012</v>
      </c>
      <c r="L45" s="83">
        <f>VLOOKUP($C45,'2025'!$C$8:$U$263,VLOOKUP($L$4,Master!$D$9:$G$20,4,FALSE),FALSE)</f>
        <v>229377.25000000003</v>
      </c>
      <c r="M45" s="154">
        <f t="shared" si="10"/>
        <v>0.93444712498850635</v>
      </c>
      <c r="N45" s="154">
        <f t="shared" si="11"/>
        <v>2.8967260213424263E-5</v>
      </c>
      <c r="O45" s="83">
        <f t="shared" si="12"/>
        <v>-16091.160000000091</v>
      </c>
      <c r="P45" s="87">
        <f t="shared" si="13"/>
        <v>-6.5552875011493664E-2</v>
      </c>
      <c r="Q45" s="78"/>
    </row>
    <row r="46" spans="2:17" s="79" customFormat="1" ht="12.75" x14ac:dyDescent="0.2">
      <c r="B46" s="72"/>
      <c r="C46" s="80" t="s">
        <v>78</v>
      </c>
      <c r="D46" s="81" t="s">
        <v>298</v>
      </c>
      <c r="E46" s="82">
        <f>IFERROR(VLOOKUP($C46,'2025'!$C$273:$U$528,19,FALSE),0)</f>
        <v>2596398.2600000002</v>
      </c>
      <c r="F46" s="83">
        <f>IFERROR(VLOOKUP($C46,'2025'!$C$8:$U$263,19,FALSE),0)</f>
        <v>2882289.46</v>
      </c>
      <c r="G46" s="84">
        <f t="shared" si="6"/>
        <v>1.1101106884889069</v>
      </c>
      <c r="H46" s="85">
        <f t="shared" si="7"/>
        <v>3.6399437519732273E-4</v>
      </c>
      <c r="I46" s="86">
        <f t="shared" si="8"/>
        <v>285891.19999999972</v>
      </c>
      <c r="J46" s="87">
        <f t="shared" si="9"/>
        <v>0.11011068848890682</v>
      </c>
      <c r="K46" s="82">
        <f>VLOOKUP($C46,'2025'!$C$273:$U$528,VLOOKUP($L$4,Master!$D$9:$G$20,4,FALSE),FALSE)</f>
        <v>463155.49999999994</v>
      </c>
      <c r="L46" s="83">
        <f>VLOOKUP($C46,'2025'!$C$8:$U$263,VLOOKUP($L$4,Master!$D$9:$G$20,4,FALSE),FALSE)</f>
        <v>445214.27999999991</v>
      </c>
      <c r="M46" s="154">
        <f t="shared" si="10"/>
        <v>0.96126307471248851</v>
      </c>
      <c r="N46" s="154">
        <f t="shared" si="11"/>
        <v>5.622457283576434E-5</v>
      </c>
      <c r="O46" s="83">
        <f t="shared" si="12"/>
        <v>-17941.22000000003</v>
      </c>
      <c r="P46" s="87">
        <f t="shared" si="13"/>
        <v>-3.8736925287511499E-2</v>
      </c>
      <c r="Q46" s="78"/>
    </row>
    <row r="47" spans="2:17" s="79" customFormat="1" ht="12.75" x14ac:dyDescent="0.2">
      <c r="B47" s="72"/>
      <c r="C47" s="80" t="s">
        <v>79</v>
      </c>
      <c r="D47" s="81" t="s">
        <v>299</v>
      </c>
      <c r="E47" s="82">
        <f>IFERROR(VLOOKUP($C47,'2025'!$C$273:$U$528,19,FALSE),0)</f>
        <v>6564487.4600000102</v>
      </c>
      <c r="F47" s="83">
        <f>IFERROR(VLOOKUP($C47,'2025'!$C$8:$U$263,19,FALSE),0)</f>
        <v>6218458.1599999992</v>
      </c>
      <c r="G47" s="84">
        <f t="shared" si="6"/>
        <v>0.94728768969268307</v>
      </c>
      <c r="H47" s="85">
        <f t="shared" si="7"/>
        <v>7.8530759108416984E-4</v>
      </c>
      <c r="I47" s="86">
        <f t="shared" si="8"/>
        <v>-346029.30000001099</v>
      </c>
      <c r="J47" s="87">
        <f t="shared" si="9"/>
        <v>-5.2712310307316886E-2</v>
      </c>
      <c r="K47" s="82">
        <f>VLOOKUP($C47,'2025'!$C$273:$U$528,VLOOKUP($L$4,Master!$D$9:$G$20,4,FALSE),FALSE)</f>
        <v>1148131.180000003</v>
      </c>
      <c r="L47" s="83">
        <f>VLOOKUP($C47,'2025'!$C$8:$U$263,VLOOKUP($L$4,Master!$D$9:$G$20,4,FALSE),FALSE)</f>
        <v>1076793.209999999</v>
      </c>
      <c r="M47" s="154">
        <f t="shared" si="10"/>
        <v>0.93786601109465229</v>
      </c>
      <c r="N47" s="154">
        <f t="shared" si="11"/>
        <v>1.3598449327524139E-4</v>
      </c>
      <c r="O47" s="83">
        <f t="shared" si="12"/>
        <v>-71337.97000000393</v>
      </c>
      <c r="P47" s="87">
        <f t="shared" si="13"/>
        <v>-6.2133988905347687E-2</v>
      </c>
      <c r="Q47" s="78"/>
    </row>
    <row r="48" spans="2:17" s="79" customFormat="1" ht="12.75" x14ac:dyDescent="0.2">
      <c r="B48" s="72"/>
      <c r="C48" s="80" t="s">
        <v>80</v>
      </c>
      <c r="D48" s="81" t="s">
        <v>300</v>
      </c>
      <c r="E48" s="82">
        <f>IFERROR(VLOOKUP($C48,'2025'!$C$273:$U$528,19,FALSE),0)</f>
        <v>2982483.2800000003</v>
      </c>
      <c r="F48" s="83">
        <f>IFERROR(VLOOKUP($C48,'2025'!$C$8:$U$263,19,FALSE),0)</f>
        <v>2842927.6199999996</v>
      </c>
      <c r="G48" s="84">
        <f t="shared" si="6"/>
        <v>0.95320823391170839</v>
      </c>
      <c r="H48" s="85">
        <f t="shared" si="7"/>
        <v>3.5902350445160064E-4</v>
      </c>
      <c r="I48" s="86">
        <f t="shared" si="8"/>
        <v>-139555.66000000061</v>
      </c>
      <c r="J48" s="87">
        <f t="shared" si="9"/>
        <v>-4.6791766088291567E-2</v>
      </c>
      <c r="K48" s="82">
        <f>VLOOKUP($C48,'2025'!$C$273:$U$528,VLOOKUP($L$4,Master!$D$9:$G$20,4,FALSE),FALSE)</f>
        <v>546617.30999999971</v>
      </c>
      <c r="L48" s="83">
        <f>VLOOKUP($C48,'2025'!$C$8:$U$263,VLOOKUP($L$4,Master!$D$9:$G$20,4,FALSE),FALSE)</f>
        <v>484443.90999999986</v>
      </c>
      <c r="M48" s="154">
        <f t="shared" si="10"/>
        <v>0.88625790134600768</v>
      </c>
      <c r="N48" s="154">
        <f t="shared" si="11"/>
        <v>6.1178747237481827E-5</v>
      </c>
      <c r="O48" s="83">
        <f t="shared" si="12"/>
        <v>-62173.399999999849</v>
      </c>
      <c r="P48" s="87">
        <f t="shared" si="13"/>
        <v>-0.11374209865399228</v>
      </c>
      <c r="Q48" s="78"/>
    </row>
    <row r="49" spans="2:17" s="79" customFormat="1" ht="12.75" x14ac:dyDescent="0.2">
      <c r="B49" s="72"/>
      <c r="C49" s="80" t="s">
        <v>81</v>
      </c>
      <c r="D49" s="81" t="s">
        <v>301</v>
      </c>
      <c r="E49" s="82">
        <f>IFERROR(VLOOKUP($C49,'2025'!$C$273:$U$528,19,FALSE),0)</f>
        <v>3326083.0700000026</v>
      </c>
      <c r="F49" s="83">
        <f>IFERROR(VLOOKUP($C49,'2025'!$C$8:$U$263,19,FALSE),0)</f>
        <v>3131892.9999999991</v>
      </c>
      <c r="G49" s="84">
        <f t="shared" si="6"/>
        <v>0.94161598916409406</v>
      </c>
      <c r="H49" s="85">
        <f t="shared" si="7"/>
        <v>3.9551594367620118E-4</v>
      </c>
      <c r="I49" s="86">
        <f t="shared" si="8"/>
        <v>-194190.07000000356</v>
      </c>
      <c r="J49" s="87">
        <f t="shared" si="9"/>
        <v>-5.838401083590597E-2</v>
      </c>
      <c r="K49" s="82">
        <f>VLOOKUP($C49,'2025'!$C$273:$U$528,VLOOKUP($L$4,Master!$D$9:$G$20,4,FALSE),FALSE)</f>
        <v>607056.7700000013</v>
      </c>
      <c r="L49" s="83">
        <f>VLOOKUP($C49,'2025'!$C$8:$U$263,VLOOKUP($L$4,Master!$D$9:$G$20,4,FALSE),FALSE)</f>
        <v>633430.80999999971</v>
      </c>
      <c r="M49" s="154">
        <f t="shared" si="10"/>
        <v>1.0434457554933427</v>
      </c>
      <c r="N49" s="154">
        <f t="shared" si="11"/>
        <v>7.9993787964892301E-5</v>
      </c>
      <c r="O49" s="83">
        <f t="shared" si="12"/>
        <v>26374.039999998407</v>
      </c>
      <c r="P49" s="87">
        <f t="shared" si="13"/>
        <v>4.3445755493342661E-2</v>
      </c>
      <c r="Q49" s="78"/>
    </row>
    <row r="50" spans="2:17" s="79" customFormat="1" ht="12.75" x14ac:dyDescent="0.2">
      <c r="B50" s="72"/>
      <c r="C50" s="80" t="s">
        <v>82</v>
      </c>
      <c r="D50" s="81" t="s">
        <v>302</v>
      </c>
      <c r="E50" s="82">
        <f>IFERROR(VLOOKUP($C50,'2025'!$C$273:$U$528,19,FALSE),0)</f>
        <v>899693.7</v>
      </c>
      <c r="F50" s="83">
        <f>IFERROR(VLOOKUP($C50,'2025'!$C$8:$U$263,19,FALSE),0)</f>
        <v>854950.55</v>
      </c>
      <c r="G50" s="84">
        <f t="shared" si="6"/>
        <v>0.95026846358933059</v>
      </c>
      <c r="H50" s="85">
        <f t="shared" si="7"/>
        <v>1.0796875039464546E-4</v>
      </c>
      <c r="I50" s="86">
        <f t="shared" si="8"/>
        <v>-44743.149999999907</v>
      </c>
      <c r="J50" s="87">
        <f t="shared" si="9"/>
        <v>-4.9731536410669443E-2</v>
      </c>
      <c r="K50" s="82">
        <f>VLOOKUP($C50,'2025'!$C$273:$U$528,VLOOKUP($L$4,Master!$D$9:$G$20,4,FALSE),FALSE)</f>
        <v>163510.12999999995</v>
      </c>
      <c r="L50" s="83">
        <f>VLOOKUP($C50,'2025'!$C$8:$U$263,VLOOKUP($L$4,Master!$D$9:$G$20,4,FALSE),FALSE)</f>
        <v>162325.75999999995</v>
      </c>
      <c r="M50" s="154">
        <f t="shared" si="10"/>
        <v>0.99275659556995033</v>
      </c>
      <c r="N50" s="154">
        <f t="shared" si="11"/>
        <v>2.0499559259960846E-5</v>
      </c>
      <c r="O50" s="83">
        <f t="shared" si="12"/>
        <v>-1184.3699999999953</v>
      </c>
      <c r="P50" s="87">
        <f t="shared" si="13"/>
        <v>-7.2434044300496592E-3</v>
      </c>
      <c r="Q50" s="78"/>
    </row>
    <row r="51" spans="2:17" s="79" customFormat="1" ht="12.75" x14ac:dyDescent="0.2">
      <c r="B51" s="72"/>
      <c r="C51" s="80" t="s">
        <v>83</v>
      </c>
      <c r="D51" s="81" t="s">
        <v>303</v>
      </c>
      <c r="E51" s="82">
        <f>IFERROR(VLOOKUP($C51,'2025'!$C$273:$U$528,19,FALSE),0)</f>
        <v>1325343.33</v>
      </c>
      <c r="F51" s="83">
        <f>IFERROR(VLOOKUP($C51,'2025'!$C$8:$U$263,19,FALSE),0)</f>
        <v>1078399.93</v>
      </c>
      <c r="G51" s="84">
        <f t="shared" si="6"/>
        <v>0.81367590237919696</v>
      </c>
      <c r="H51" s="85">
        <f t="shared" si="7"/>
        <v>1.3618740039148829E-4</v>
      </c>
      <c r="I51" s="86">
        <f t="shared" si="8"/>
        <v>-246943.40000000014</v>
      </c>
      <c r="J51" s="87">
        <f t="shared" si="9"/>
        <v>-0.18632409762080301</v>
      </c>
      <c r="K51" s="82">
        <f>VLOOKUP($C51,'2025'!$C$273:$U$528,VLOOKUP($L$4,Master!$D$9:$G$20,4,FALSE),FALSE)</f>
        <v>248800.69000000006</v>
      </c>
      <c r="L51" s="83">
        <f>VLOOKUP($C51,'2025'!$C$8:$U$263,VLOOKUP($L$4,Master!$D$9:$G$20,4,FALSE),FALSE)</f>
        <v>164570.51000000004</v>
      </c>
      <c r="M51" s="154">
        <f t="shared" si="10"/>
        <v>0.66145519934048413</v>
      </c>
      <c r="N51" s="154">
        <f t="shared" si="11"/>
        <v>2.0783040979983588E-5</v>
      </c>
      <c r="O51" s="83">
        <f t="shared" si="12"/>
        <v>-84230.180000000022</v>
      </c>
      <c r="P51" s="87">
        <f t="shared" si="13"/>
        <v>-0.33854480065951587</v>
      </c>
      <c r="Q51" s="78"/>
    </row>
    <row r="52" spans="2:17" s="79" customFormat="1" ht="12.75" x14ac:dyDescent="0.2">
      <c r="B52" s="72"/>
      <c r="C52" s="80" t="s">
        <v>84</v>
      </c>
      <c r="D52" s="81" t="s">
        <v>304</v>
      </c>
      <c r="E52" s="82">
        <f>IFERROR(VLOOKUP($C52,'2025'!$C$273:$U$528,19,FALSE),0)</f>
        <v>873361.45999999985</v>
      </c>
      <c r="F52" s="83">
        <f>IFERROR(VLOOKUP($C52,'2025'!$C$8:$U$263,19,FALSE),0)</f>
        <v>543222.37999999989</v>
      </c>
      <c r="G52" s="84">
        <f t="shared" si="6"/>
        <v>0.62199032689168576</v>
      </c>
      <c r="H52" s="85">
        <f t="shared" si="7"/>
        <v>6.8601677085306553E-5</v>
      </c>
      <c r="I52" s="86">
        <f t="shared" si="8"/>
        <v>-330139.07999999996</v>
      </c>
      <c r="J52" s="87">
        <f t="shared" si="9"/>
        <v>-0.37800967310831418</v>
      </c>
      <c r="K52" s="82">
        <f>VLOOKUP($C52,'2025'!$C$273:$U$528,VLOOKUP($L$4,Master!$D$9:$G$20,4,FALSE),FALSE)</f>
        <v>174214.49</v>
      </c>
      <c r="L52" s="83">
        <f>VLOOKUP($C52,'2025'!$C$8:$U$263,VLOOKUP($L$4,Master!$D$9:$G$20,4,FALSE),FALSE)</f>
        <v>98514.53</v>
      </c>
      <c r="M52" s="154">
        <f t="shared" si="10"/>
        <v>0.56547839390397436</v>
      </c>
      <c r="N52" s="154">
        <f t="shared" si="11"/>
        <v>1.2441059544105576E-5</v>
      </c>
      <c r="O52" s="83">
        <f t="shared" si="12"/>
        <v>-75699.959999999992</v>
      </c>
      <c r="P52" s="87">
        <f t="shared" si="13"/>
        <v>-0.43452160609602564</v>
      </c>
      <c r="Q52" s="78"/>
    </row>
    <row r="53" spans="2:17" s="79" customFormat="1" ht="12.75" x14ac:dyDescent="0.2">
      <c r="B53" s="72"/>
      <c r="C53" s="80" t="s">
        <v>85</v>
      </c>
      <c r="D53" s="81" t="s">
        <v>305</v>
      </c>
      <c r="E53" s="82">
        <f>IFERROR(VLOOKUP($C53,'2025'!$C$273:$U$528,19,FALSE),0)</f>
        <v>6792405.4699999997</v>
      </c>
      <c r="F53" s="83">
        <f>IFERROR(VLOOKUP($C53,'2025'!$C$8:$U$263,19,FALSE),0)</f>
        <v>6127563.2299999995</v>
      </c>
      <c r="G53" s="84">
        <f t="shared" si="6"/>
        <v>0.90211976553278406</v>
      </c>
      <c r="H53" s="85">
        <f t="shared" si="7"/>
        <v>7.7382878449201232E-4</v>
      </c>
      <c r="I53" s="86">
        <f t="shared" si="8"/>
        <v>-664842.24000000022</v>
      </c>
      <c r="J53" s="87">
        <f t="shared" si="9"/>
        <v>-9.7880234467215971E-2</v>
      </c>
      <c r="K53" s="82">
        <f>VLOOKUP($C53,'2025'!$C$273:$U$528,VLOOKUP($L$4,Master!$D$9:$G$20,4,FALSE),FALSE)</f>
        <v>1143565.54</v>
      </c>
      <c r="L53" s="83">
        <f>VLOOKUP($C53,'2025'!$C$8:$U$263,VLOOKUP($L$4,Master!$D$9:$G$20,4,FALSE),FALSE)</f>
        <v>1153458.01</v>
      </c>
      <c r="M53" s="154">
        <f t="shared" si="10"/>
        <v>1.008650549228687</v>
      </c>
      <c r="N53" s="154">
        <f t="shared" si="11"/>
        <v>1.4566622592662753E-4</v>
      </c>
      <c r="O53" s="83">
        <f t="shared" si="12"/>
        <v>9892.4699999999721</v>
      </c>
      <c r="P53" s="87">
        <f t="shared" si="13"/>
        <v>8.6505492286869465E-3</v>
      </c>
      <c r="Q53" s="78"/>
    </row>
    <row r="54" spans="2:17" s="79" customFormat="1" ht="25.5" x14ac:dyDescent="0.2">
      <c r="B54" s="72"/>
      <c r="C54" s="80" t="s">
        <v>86</v>
      </c>
      <c r="D54" s="81" t="s">
        <v>306</v>
      </c>
      <c r="E54" s="82">
        <f>IFERROR(VLOOKUP($C54,'2025'!$C$273:$U$528,19,FALSE),0)</f>
        <v>242101.07999999996</v>
      </c>
      <c r="F54" s="83">
        <f>IFERROR(VLOOKUP($C54,'2025'!$C$8:$U$263,19,FALSE),0)</f>
        <v>213823.62999999998</v>
      </c>
      <c r="G54" s="84">
        <f t="shared" si="6"/>
        <v>0.8831998188525223</v>
      </c>
      <c r="H54" s="85">
        <f t="shared" si="7"/>
        <v>2.7003047294310787E-5</v>
      </c>
      <c r="I54" s="86">
        <f t="shared" si="8"/>
        <v>-28277.449999999983</v>
      </c>
      <c r="J54" s="87">
        <f t="shared" si="9"/>
        <v>-0.11680018114747769</v>
      </c>
      <c r="K54" s="82">
        <f>VLOOKUP($C54,'2025'!$C$273:$U$528,VLOOKUP($L$4,Master!$D$9:$G$20,4,FALSE),FALSE)</f>
        <v>40760.000000000015</v>
      </c>
      <c r="L54" s="83">
        <f>VLOOKUP($C54,'2025'!$C$8:$U$263,VLOOKUP($L$4,Master!$D$9:$G$20,4,FALSE),FALSE)</f>
        <v>40804.46</v>
      </c>
      <c r="M54" s="154">
        <f t="shared" si="10"/>
        <v>1.0010907752698721</v>
      </c>
      <c r="N54" s="154">
        <f t="shared" si="11"/>
        <v>5.1530542400707203E-6</v>
      </c>
      <c r="O54" s="83">
        <f t="shared" si="12"/>
        <v>44.459999999984575</v>
      </c>
      <c r="P54" s="87">
        <f t="shared" si="13"/>
        <v>1.0907752698720451E-3</v>
      </c>
      <c r="Q54" s="78"/>
    </row>
    <row r="55" spans="2:17" s="79" customFormat="1" ht="12.75" x14ac:dyDescent="0.2">
      <c r="B55" s="72"/>
      <c r="C55" s="80" t="s">
        <v>87</v>
      </c>
      <c r="D55" s="81" t="s">
        <v>307</v>
      </c>
      <c r="E55" s="82">
        <f>IFERROR(VLOOKUP($C55,'2025'!$C$273:$U$528,19,FALSE),0)</f>
        <v>415103.54999999993</v>
      </c>
      <c r="F55" s="83">
        <f>IFERROR(VLOOKUP($C55,'2025'!$C$8:$U$263,19,FALSE),0)</f>
        <v>345416.64000000007</v>
      </c>
      <c r="G55" s="84">
        <f t="shared" si="6"/>
        <v>0.83212162362861053</v>
      </c>
      <c r="H55" s="85">
        <f t="shared" si="7"/>
        <v>4.3621473763970459E-5</v>
      </c>
      <c r="I55" s="86">
        <f t="shared" si="8"/>
        <v>-69686.909999999858</v>
      </c>
      <c r="J55" s="87">
        <f t="shared" si="9"/>
        <v>-0.16787837637138942</v>
      </c>
      <c r="K55" s="82">
        <f>VLOOKUP($C55,'2025'!$C$273:$U$528,VLOOKUP($L$4,Master!$D$9:$G$20,4,FALSE),FALSE)</f>
        <v>74023.429999999949</v>
      </c>
      <c r="L55" s="83">
        <f>VLOOKUP($C55,'2025'!$C$8:$U$263,VLOOKUP($L$4,Master!$D$9:$G$20,4,FALSE),FALSE)</f>
        <v>60003.330000000009</v>
      </c>
      <c r="M55" s="154">
        <f t="shared" si="10"/>
        <v>0.81059915759104983</v>
      </c>
      <c r="N55" s="154">
        <f t="shared" si="11"/>
        <v>7.5776131843152119E-6</v>
      </c>
      <c r="O55" s="83">
        <f t="shared" si="12"/>
        <v>-14020.09999999994</v>
      </c>
      <c r="P55" s="87">
        <f t="shared" si="13"/>
        <v>-0.18940084240895011</v>
      </c>
      <c r="Q55" s="78"/>
    </row>
    <row r="56" spans="2:17" s="79" customFormat="1" ht="25.5" x14ac:dyDescent="0.2">
      <c r="B56" s="72"/>
      <c r="C56" s="80" t="s">
        <v>88</v>
      </c>
      <c r="D56" s="81" t="s">
        <v>308</v>
      </c>
      <c r="E56" s="82">
        <f>IFERROR(VLOOKUP($C56,'2025'!$C$273:$U$528,19,FALSE),0)</f>
        <v>410449.08999999997</v>
      </c>
      <c r="F56" s="83">
        <f>IFERROR(VLOOKUP($C56,'2025'!$C$8:$U$263,19,FALSE),0)</f>
        <v>519386.05</v>
      </c>
      <c r="G56" s="84">
        <f t="shared" si="6"/>
        <v>1.2654091887498156</v>
      </c>
      <c r="H56" s="85">
        <f t="shared" si="7"/>
        <v>6.55914693439414E-5</v>
      </c>
      <c r="I56" s="86">
        <f t="shared" si="8"/>
        <v>108936.96000000002</v>
      </c>
      <c r="J56" s="87">
        <f t="shared" si="9"/>
        <v>0.26540918874981556</v>
      </c>
      <c r="K56" s="82">
        <f>VLOOKUP($C56,'2025'!$C$273:$U$528,VLOOKUP($L$4,Master!$D$9:$G$20,4,FALSE),FALSE)</f>
        <v>69280.14</v>
      </c>
      <c r="L56" s="83">
        <f>VLOOKUP($C56,'2025'!$C$8:$U$263,VLOOKUP($L$4,Master!$D$9:$G$20,4,FALSE),FALSE)</f>
        <v>94439.090000000026</v>
      </c>
      <c r="M56" s="154">
        <f t="shared" si="10"/>
        <v>1.3631480825529514</v>
      </c>
      <c r="N56" s="154">
        <f t="shared" si="11"/>
        <v>1.1926386310538616E-5</v>
      </c>
      <c r="O56" s="83">
        <f t="shared" si="12"/>
        <v>25158.950000000026</v>
      </c>
      <c r="P56" s="87">
        <f t="shared" si="13"/>
        <v>0.36314808255295133</v>
      </c>
      <c r="Q56" s="78"/>
    </row>
    <row r="57" spans="2:17" s="79" customFormat="1" ht="12.75" x14ac:dyDescent="0.2">
      <c r="B57" s="72"/>
      <c r="C57" s="80" t="s">
        <v>89</v>
      </c>
      <c r="D57" s="81" t="s">
        <v>309</v>
      </c>
      <c r="E57" s="82">
        <f>IFERROR(VLOOKUP($C57,'2025'!$C$273:$U$528,19,FALSE),0)</f>
        <v>852658.52</v>
      </c>
      <c r="F57" s="83">
        <f>IFERROR(VLOOKUP($C57,'2025'!$C$8:$U$263,19,FALSE),0)</f>
        <v>561579.42999999993</v>
      </c>
      <c r="G57" s="84">
        <f t="shared" si="6"/>
        <v>0.65862173053756612</v>
      </c>
      <c r="H57" s="85">
        <f t="shared" si="7"/>
        <v>7.0919925490938934E-5</v>
      </c>
      <c r="I57" s="86">
        <f t="shared" si="8"/>
        <v>-291079.09000000008</v>
      </c>
      <c r="J57" s="87">
        <f t="shared" si="9"/>
        <v>-0.34137826946243388</v>
      </c>
      <c r="K57" s="82">
        <f>VLOOKUP($C57,'2025'!$C$273:$U$528,VLOOKUP($L$4,Master!$D$9:$G$20,4,FALSE),FALSE)</f>
        <v>177323.55000000002</v>
      </c>
      <c r="L57" s="83">
        <f>VLOOKUP($C57,'2025'!$C$8:$U$263,VLOOKUP($L$4,Master!$D$9:$G$20,4,FALSE),FALSE)</f>
        <v>131807.20000000001</v>
      </c>
      <c r="M57" s="154">
        <f t="shared" si="10"/>
        <v>0.74331469226732716</v>
      </c>
      <c r="N57" s="154">
        <f t="shared" si="11"/>
        <v>1.6645475784555157E-5</v>
      </c>
      <c r="O57" s="83">
        <f t="shared" si="12"/>
        <v>-45516.350000000006</v>
      </c>
      <c r="P57" s="87">
        <f t="shared" si="13"/>
        <v>-0.25668530773267284</v>
      </c>
      <c r="Q57" s="78"/>
    </row>
    <row r="58" spans="2:17" s="79" customFormat="1" ht="12.75" x14ac:dyDescent="0.2">
      <c r="B58" s="72"/>
      <c r="C58" s="80" t="s">
        <v>90</v>
      </c>
      <c r="D58" s="81" t="s">
        <v>310</v>
      </c>
      <c r="E58" s="82">
        <f>IFERROR(VLOOKUP($C58,'2025'!$C$273:$U$528,19,FALSE),0)</f>
        <v>1168816.3500000001</v>
      </c>
      <c r="F58" s="83">
        <f>IFERROR(VLOOKUP($C58,'2025'!$C$8:$U$263,19,FALSE),0)</f>
        <v>660225.63</v>
      </c>
      <c r="G58" s="84">
        <f t="shared" si="6"/>
        <v>0.56486686723709845</v>
      </c>
      <c r="H58" s="85">
        <f t="shared" si="7"/>
        <v>8.3377613184315211E-5</v>
      </c>
      <c r="I58" s="86">
        <f t="shared" si="8"/>
        <v>-508590.72000000009</v>
      </c>
      <c r="J58" s="87">
        <f t="shared" si="9"/>
        <v>-0.43513313276290161</v>
      </c>
      <c r="K58" s="82">
        <f>VLOOKUP($C58,'2025'!$C$273:$U$528,VLOOKUP($L$4,Master!$D$9:$G$20,4,FALSE),FALSE)</f>
        <v>213792.33999999997</v>
      </c>
      <c r="L58" s="83">
        <f>VLOOKUP($C58,'2025'!$C$8:$U$263,VLOOKUP($L$4,Master!$D$9:$G$20,4,FALSE),FALSE)</f>
        <v>123413.00000000001</v>
      </c>
      <c r="M58" s="154">
        <f t="shared" si="10"/>
        <v>0.57725641620275092</v>
      </c>
      <c r="N58" s="154">
        <f t="shared" si="11"/>
        <v>1.5585401275494099E-5</v>
      </c>
      <c r="O58" s="83">
        <f t="shared" si="12"/>
        <v>-90379.339999999953</v>
      </c>
      <c r="P58" s="87">
        <f t="shared" si="13"/>
        <v>-0.42274358379724908</v>
      </c>
      <c r="Q58" s="78"/>
    </row>
    <row r="59" spans="2:17" s="79" customFormat="1" ht="12.75" x14ac:dyDescent="0.2">
      <c r="B59" s="72"/>
      <c r="C59" s="80" t="s">
        <v>91</v>
      </c>
      <c r="D59" s="81" t="s">
        <v>311</v>
      </c>
      <c r="E59" s="82">
        <f>IFERROR(VLOOKUP($C59,'2025'!$C$273:$U$528,19,FALSE),0)</f>
        <v>307580.20999999996</v>
      </c>
      <c r="F59" s="83">
        <f>IFERROR(VLOOKUP($C59,'2025'!$C$8:$U$263,19,FALSE),0)</f>
        <v>323113.9800000001</v>
      </c>
      <c r="G59" s="84">
        <f t="shared" si="6"/>
        <v>1.0505031516819634</v>
      </c>
      <c r="H59" s="85">
        <f t="shared" si="7"/>
        <v>4.0804947906800542E-5</v>
      </c>
      <c r="I59" s="86">
        <f t="shared" si="8"/>
        <v>15533.770000000135</v>
      </c>
      <c r="J59" s="87">
        <f t="shared" si="9"/>
        <v>5.0503151681963336E-2</v>
      </c>
      <c r="K59" s="82">
        <f>VLOOKUP($C59,'2025'!$C$273:$U$528,VLOOKUP($L$4,Master!$D$9:$G$20,4,FALSE),FALSE)</f>
        <v>53456.919999999984</v>
      </c>
      <c r="L59" s="83">
        <f>VLOOKUP($C59,'2025'!$C$8:$U$263,VLOOKUP($L$4,Master!$D$9:$G$20,4,FALSE),FALSE)</f>
        <v>51171.400000000009</v>
      </c>
      <c r="M59" s="154">
        <f t="shared" si="10"/>
        <v>0.9572455726966691</v>
      </c>
      <c r="N59" s="154">
        <f t="shared" si="11"/>
        <v>6.4622592662751792E-6</v>
      </c>
      <c r="O59" s="83">
        <f t="shared" si="12"/>
        <v>-2285.519999999975</v>
      </c>
      <c r="P59" s="87">
        <f t="shared" si="13"/>
        <v>-4.27544273033309E-2</v>
      </c>
      <c r="Q59" s="78"/>
    </row>
    <row r="60" spans="2:17" s="79" customFormat="1" ht="12.75" x14ac:dyDescent="0.2">
      <c r="B60" s="72"/>
      <c r="C60" s="80" t="s">
        <v>92</v>
      </c>
      <c r="D60" s="81" t="s">
        <v>312</v>
      </c>
      <c r="E60" s="82">
        <f>IFERROR(VLOOKUP($C60,'2025'!$C$273:$U$528,19,FALSE),0)</f>
        <v>359326.04999999993</v>
      </c>
      <c r="F60" s="83">
        <f>IFERROR(VLOOKUP($C60,'2025'!$C$8:$U$263,19,FALSE),0)</f>
        <v>269007.80000000005</v>
      </c>
      <c r="G60" s="84">
        <f t="shared" si="6"/>
        <v>0.74864541549381158</v>
      </c>
      <c r="H60" s="85">
        <f t="shared" si="7"/>
        <v>3.3972065416429888E-5</v>
      </c>
      <c r="I60" s="86">
        <f t="shared" si="8"/>
        <v>-90318.249999999884</v>
      </c>
      <c r="J60" s="87">
        <f t="shared" si="9"/>
        <v>-0.25135458450618847</v>
      </c>
      <c r="K60" s="82">
        <f>VLOOKUP($C60,'2025'!$C$273:$U$528,VLOOKUP($L$4,Master!$D$9:$G$20,4,FALSE),FALSE)</f>
        <v>64978.739999999991</v>
      </c>
      <c r="L60" s="83">
        <f>VLOOKUP($C60,'2025'!$C$8:$U$263,VLOOKUP($L$4,Master!$D$9:$G$20,4,FALSE),FALSE)</f>
        <v>47561.450000000012</v>
      </c>
      <c r="M60" s="154">
        <f t="shared" si="10"/>
        <v>0.73195402065352477</v>
      </c>
      <c r="N60" s="154">
        <f t="shared" si="11"/>
        <v>6.0063711561533136E-6</v>
      </c>
      <c r="O60" s="83">
        <f t="shared" si="12"/>
        <v>-17417.289999999979</v>
      </c>
      <c r="P60" s="87">
        <f t="shared" si="13"/>
        <v>-0.26804597934647517</v>
      </c>
      <c r="Q60" s="78"/>
    </row>
    <row r="61" spans="2:17" s="79" customFormat="1" ht="25.5" x14ac:dyDescent="0.2">
      <c r="B61" s="72"/>
      <c r="C61" s="80" t="s">
        <v>93</v>
      </c>
      <c r="D61" s="81" t="s">
        <v>313</v>
      </c>
      <c r="E61" s="82">
        <f>IFERROR(VLOOKUP($C61,'2025'!$C$273:$U$528,19,FALSE),0)</f>
        <v>296165.69</v>
      </c>
      <c r="F61" s="83">
        <f>IFERROR(VLOOKUP($C61,'2025'!$C$8:$U$263,19,FALSE),0)</f>
        <v>179128.27</v>
      </c>
      <c r="G61" s="84">
        <f t="shared" si="6"/>
        <v>0.60482451562839701</v>
      </c>
      <c r="H61" s="85">
        <f t="shared" si="7"/>
        <v>2.2621490181221191E-5</v>
      </c>
      <c r="I61" s="86">
        <f t="shared" si="8"/>
        <v>-117037.42000000001</v>
      </c>
      <c r="J61" s="87">
        <f t="shared" si="9"/>
        <v>-0.39517548437160299</v>
      </c>
      <c r="K61" s="82">
        <f>VLOOKUP($C61,'2025'!$C$273:$U$528,VLOOKUP($L$4,Master!$D$9:$G$20,4,FALSE),FALSE)</f>
        <v>48413.37</v>
      </c>
      <c r="L61" s="83">
        <f>VLOOKUP($C61,'2025'!$C$8:$U$263,VLOOKUP($L$4,Master!$D$9:$G$20,4,FALSE),FALSE)</f>
        <v>32679.85</v>
      </c>
      <c r="M61" s="154">
        <f t="shared" si="10"/>
        <v>0.67501704591107781</v>
      </c>
      <c r="N61" s="154">
        <f t="shared" si="11"/>
        <v>4.1270253204521055E-6</v>
      </c>
      <c r="O61" s="83">
        <f t="shared" si="12"/>
        <v>-15733.520000000004</v>
      </c>
      <c r="P61" s="87">
        <f t="shared" si="13"/>
        <v>-0.32498295408892219</v>
      </c>
      <c r="Q61" s="78"/>
    </row>
    <row r="62" spans="2:17" s="79" customFormat="1" ht="12.75" x14ac:dyDescent="0.2">
      <c r="B62" s="72"/>
      <c r="C62" s="80" t="s">
        <v>94</v>
      </c>
      <c r="D62" s="81" t="s">
        <v>314</v>
      </c>
      <c r="E62" s="82">
        <f>IFERROR(VLOOKUP($C62,'2025'!$C$273:$U$528,19,FALSE),0)</f>
        <v>119565.16</v>
      </c>
      <c r="F62" s="83">
        <f>IFERROR(VLOOKUP($C62,'2025'!$C$8:$U$263,19,FALSE),0)</f>
        <v>118762.07999999999</v>
      </c>
      <c r="G62" s="84">
        <f t="shared" si="6"/>
        <v>0.99328332768508809</v>
      </c>
      <c r="H62" s="85">
        <f t="shared" si="7"/>
        <v>1.4998052661488916E-5</v>
      </c>
      <c r="I62" s="86">
        <f t="shared" si="8"/>
        <v>-803.0800000000163</v>
      </c>
      <c r="J62" s="87">
        <f t="shared" si="9"/>
        <v>-6.7166723149119385E-3</v>
      </c>
      <c r="K62" s="82">
        <f>VLOOKUP($C62,'2025'!$C$273:$U$528,VLOOKUP($L$4,Master!$D$9:$G$20,4,FALSE),FALSE)</f>
        <v>20334.500000000004</v>
      </c>
      <c r="L62" s="83">
        <f>VLOOKUP($C62,'2025'!$C$8:$U$263,VLOOKUP($L$4,Master!$D$9:$G$20,4,FALSE),FALSE)</f>
        <v>21005.439999999995</v>
      </c>
      <c r="M62" s="154">
        <f t="shared" si="10"/>
        <v>1.0329951560156381</v>
      </c>
      <c r="N62" s="154">
        <f t="shared" si="11"/>
        <v>2.6527044263433725E-6</v>
      </c>
      <c r="O62" s="83">
        <f t="shared" si="12"/>
        <v>670.93999999999141</v>
      </c>
      <c r="P62" s="87">
        <f t="shared" si="13"/>
        <v>3.2995156015638016E-2</v>
      </c>
      <c r="Q62" s="78"/>
    </row>
    <row r="63" spans="2:17" s="79" customFormat="1" ht="25.5" x14ac:dyDescent="0.2">
      <c r="B63" s="72"/>
      <c r="C63" s="80" t="s">
        <v>95</v>
      </c>
      <c r="D63" s="81" t="s">
        <v>315</v>
      </c>
      <c r="E63" s="82">
        <f>IFERROR(VLOOKUP($C63,'2025'!$C$273:$U$528,19,FALSE),0)</f>
        <v>82328.210000000006</v>
      </c>
      <c r="F63" s="83">
        <f>IFERROR(VLOOKUP($C63,'2025'!$C$8:$U$263,19,FALSE),0)</f>
        <v>0</v>
      </c>
      <c r="G63" s="84">
        <f t="shared" si="6"/>
        <v>0</v>
      </c>
      <c r="H63" s="85">
        <f t="shared" si="7"/>
        <v>0</v>
      </c>
      <c r="I63" s="86">
        <f t="shared" si="8"/>
        <v>-82328.210000000006</v>
      </c>
      <c r="J63" s="87">
        <f t="shared" si="9"/>
        <v>-1</v>
      </c>
      <c r="K63" s="82">
        <f>VLOOKUP($C63,'2025'!$C$273:$U$528,VLOOKUP($L$4,Master!$D$9:$G$20,4,FALSE),FALSE)</f>
        <v>19602.88</v>
      </c>
      <c r="L63" s="83">
        <f>VLOOKUP($C63,'2025'!$C$8:$U$263,VLOOKUP($L$4,Master!$D$9:$G$20,4,FALSE),FALSE)</f>
        <v>0</v>
      </c>
      <c r="M63" s="154">
        <f t="shared" si="10"/>
        <v>0</v>
      </c>
      <c r="N63" s="154">
        <f t="shared" si="11"/>
        <v>0</v>
      </c>
      <c r="O63" s="83">
        <f t="shared" si="12"/>
        <v>-19602.88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96</v>
      </c>
      <c r="D64" s="81" t="s">
        <v>316</v>
      </c>
      <c r="E64" s="82">
        <f>IFERROR(VLOOKUP($C64,'2025'!$C$273:$U$528,19,FALSE),0)</f>
        <v>991547.18</v>
      </c>
      <c r="F64" s="83">
        <f>IFERROR(VLOOKUP($C64,'2025'!$C$8:$U$263,19,FALSE),0)</f>
        <v>528090.05999999994</v>
      </c>
      <c r="G64" s="84">
        <f t="shared" si="6"/>
        <v>0.53259196400518216</v>
      </c>
      <c r="H64" s="85">
        <f t="shared" si="7"/>
        <v>6.6690668687251363E-5</v>
      </c>
      <c r="I64" s="86">
        <f t="shared" si="8"/>
        <v>-463457.12000000011</v>
      </c>
      <c r="J64" s="87">
        <f t="shared" si="9"/>
        <v>-0.46740803599481778</v>
      </c>
      <c r="K64" s="82">
        <f>VLOOKUP($C64,'2025'!$C$273:$U$528,VLOOKUP($L$4,Master!$D$9:$G$20,4,FALSE),FALSE)</f>
        <v>153046.25</v>
      </c>
      <c r="L64" s="83">
        <f>VLOOKUP($C64,'2025'!$C$8:$U$263,VLOOKUP($L$4,Master!$D$9:$G$20,4,FALSE),FALSE)</f>
        <v>434349.63999999996</v>
      </c>
      <c r="M64" s="154">
        <f t="shared" si="10"/>
        <v>2.8380286351348039</v>
      </c>
      <c r="N64" s="154">
        <f t="shared" si="11"/>
        <v>5.4852514996527116E-5</v>
      </c>
      <c r="O64" s="83">
        <f t="shared" si="12"/>
        <v>281303.38999999996</v>
      </c>
      <c r="P64" s="87">
        <f t="shared" si="13"/>
        <v>1.8380286351348036</v>
      </c>
      <c r="Q64" s="78"/>
    </row>
    <row r="65" spans="2:17" s="79" customFormat="1" ht="12.75" x14ac:dyDescent="0.2">
      <c r="B65" s="72"/>
      <c r="C65" s="80" t="s">
        <v>97</v>
      </c>
      <c r="D65" s="81" t="s">
        <v>317</v>
      </c>
      <c r="E65" s="82">
        <f>IFERROR(VLOOKUP($C65,'2025'!$C$273:$U$528,19,FALSE),0)</f>
        <v>1004065.43</v>
      </c>
      <c r="F65" s="83">
        <f>IFERROR(VLOOKUP($C65,'2025'!$C$8:$U$263,19,FALSE),0)</f>
        <v>903600.30999999982</v>
      </c>
      <c r="G65" s="84">
        <f t="shared" si="6"/>
        <v>0.89994166017646859</v>
      </c>
      <c r="H65" s="85">
        <f t="shared" si="7"/>
        <v>1.14112560459683E-4</v>
      </c>
      <c r="I65" s="86">
        <f t="shared" si="8"/>
        <v>-100465.12000000023</v>
      </c>
      <c r="J65" s="87">
        <f t="shared" si="9"/>
        <v>-0.10005833982353145</v>
      </c>
      <c r="K65" s="82">
        <f>VLOOKUP($C65,'2025'!$C$273:$U$528,VLOOKUP($L$4,Master!$D$9:$G$20,4,FALSE),FALSE)</f>
        <v>189760.38</v>
      </c>
      <c r="L65" s="83">
        <f>VLOOKUP($C65,'2025'!$C$8:$U$263,VLOOKUP($L$4,Master!$D$9:$G$20,4,FALSE),FALSE)</f>
        <v>152034.22999999998</v>
      </c>
      <c r="M65" s="154">
        <f t="shared" si="10"/>
        <v>0.80119058572711532</v>
      </c>
      <c r="N65" s="154">
        <f t="shared" si="11"/>
        <v>1.9199877502052155E-5</v>
      </c>
      <c r="O65" s="83">
        <f t="shared" si="12"/>
        <v>-37726.150000000023</v>
      </c>
      <c r="P65" s="87">
        <f t="shared" si="13"/>
        <v>-0.19880941427288468</v>
      </c>
      <c r="Q65" s="78"/>
    </row>
    <row r="66" spans="2:17" s="79" customFormat="1" ht="12.75" x14ac:dyDescent="0.2">
      <c r="B66" s="72"/>
      <c r="C66" s="80" t="s">
        <v>98</v>
      </c>
      <c r="D66" s="81" t="s">
        <v>318</v>
      </c>
      <c r="E66" s="82">
        <f>IFERROR(VLOOKUP($C66,'2025'!$C$273:$U$528,19,FALSE),0)</f>
        <v>1984010.0699999998</v>
      </c>
      <c r="F66" s="83">
        <f>IFERROR(VLOOKUP($C66,'2025'!$C$8:$U$263,19,FALSE),0)</f>
        <v>168545.91</v>
      </c>
      <c r="G66" s="84">
        <f t="shared" si="6"/>
        <v>8.4952144421323442E-2</v>
      </c>
      <c r="H66" s="85">
        <f t="shared" si="7"/>
        <v>2.1285080507671907E-5</v>
      </c>
      <c r="I66" s="86">
        <f t="shared" si="8"/>
        <v>-1815464.16</v>
      </c>
      <c r="J66" s="87">
        <f t="shared" si="9"/>
        <v>-0.91504785557867663</v>
      </c>
      <c r="K66" s="82">
        <f>VLOOKUP($C66,'2025'!$C$273:$U$528,VLOOKUP($L$4,Master!$D$9:$G$20,4,FALSE),FALSE)</f>
        <v>1543911.9</v>
      </c>
      <c r="L66" s="83">
        <f>VLOOKUP($C66,'2025'!$C$8:$U$263,VLOOKUP($L$4,Master!$D$9:$G$20,4,FALSE),FALSE)</f>
        <v>38483.299999999996</v>
      </c>
      <c r="M66" s="154">
        <f t="shared" si="10"/>
        <v>2.4925839356507322E-2</v>
      </c>
      <c r="N66" s="154">
        <f t="shared" si="11"/>
        <v>4.8599229652080567E-6</v>
      </c>
      <c r="O66" s="83">
        <f t="shared" si="12"/>
        <v>-1505428.5999999999</v>
      </c>
      <c r="P66" s="87">
        <f t="shared" si="13"/>
        <v>-0.97507416064349262</v>
      </c>
      <c r="Q66" s="78"/>
    </row>
    <row r="67" spans="2:17" s="79" customFormat="1" ht="12.75" x14ac:dyDescent="0.2">
      <c r="B67" s="72"/>
      <c r="C67" s="80" t="s">
        <v>99</v>
      </c>
      <c r="D67" s="81" t="s">
        <v>319</v>
      </c>
      <c r="E67" s="82">
        <f>IFERROR(VLOOKUP($C67,'2025'!$C$273:$U$528,19,FALSE),0)</f>
        <v>463567.68999999983</v>
      </c>
      <c r="F67" s="83">
        <f>IFERROR(VLOOKUP($C67,'2025'!$C$8:$U$263,19,FALSE),0)</f>
        <v>526148.44999999995</v>
      </c>
      <c r="G67" s="84">
        <f t="shared" si="6"/>
        <v>1.1349981056703933</v>
      </c>
      <c r="H67" s="85">
        <f t="shared" si="7"/>
        <v>6.6445469470227943E-5</v>
      </c>
      <c r="I67" s="86">
        <f t="shared" si="8"/>
        <v>62580.760000000126</v>
      </c>
      <c r="J67" s="87">
        <f t="shared" si="9"/>
        <v>0.13499810567039336</v>
      </c>
      <c r="K67" s="82">
        <f>VLOOKUP($C67,'2025'!$C$273:$U$528,VLOOKUP($L$4,Master!$D$9:$G$20,4,FALSE),FALSE)</f>
        <v>74482.809999999969</v>
      </c>
      <c r="L67" s="83">
        <f>VLOOKUP($C67,'2025'!$C$8:$U$263,VLOOKUP($L$4,Master!$D$9:$G$20,4,FALSE),FALSE)</f>
        <v>81726.559999999998</v>
      </c>
      <c r="M67" s="154">
        <f t="shared" si="10"/>
        <v>1.0972539838386874</v>
      </c>
      <c r="N67" s="154">
        <f t="shared" si="11"/>
        <v>1.0320964829197449E-5</v>
      </c>
      <c r="O67" s="83">
        <f t="shared" si="12"/>
        <v>7243.7500000000291</v>
      </c>
      <c r="P67" s="87">
        <f t="shared" si="13"/>
        <v>9.7253983838687511E-2</v>
      </c>
      <c r="Q67" s="78"/>
    </row>
    <row r="68" spans="2:17" s="79" customFormat="1" ht="12.75" x14ac:dyDescent="0.2">
      <c r="B68" s="72"/>
      <c r="C68" s="80" t="s">
        <v>100</v>
      </c>
      <c r="D68" s="81" t="s">
        <v>320</v>
      </c>
      <c r="E68" s="82">
        <f>IFERROR(VLOOKUP($C68,'2025'!$C$273:$U$528,19,FALSE),0)</f>
        <v>150256.41999999998</v>
      </c>
      <c r="F68" s="83">
        <f>IFERROR(VLOOKUP($C68,'2025'!$C$8:$U$263,19,FALSE),0)</f>
        <v>41400</v>
      </c>
      <c r="G68" s="84">
        <f t="shared" si="6"/>
        <v>0.27552899237184014</v>
      </c>
      <c r="H68" s="85">
        <f t="shared" si="7"/>
        <v>5.228262928584959E-6</v>
      </c>
      <c r="I68" s="86">
        <f t="shared" si="8"/>
        <v>-108856.41999999998</v>
      </c>
      <c r="J68" s="87">
        <f t="shared" si="9"/>
        <v>-0.72447100762815986</v>
      </c>
      <c r="K68" s="82">
        <f>VLOOKUP($C68,'2025'!$C$273:$U$528,VLOOKUP($L$4,Master!$D$9:$G$20,4,FALSE),FALSE)</f>
        <v>24440.190000000002</v>
      </c>
      <c r="L68" s="83">
        <f>VLOOKUP($C68,'2025'!$C$8:$U$263,VLOOKUP($L$4,Master!$D$9:$G$20,4,FALSE),FALSE)</f>
        <v>41400</v>
      </c>
      <c r="M68" s="154">
        <f t="shared" si="10"/>
        <v>1.6939311846593663</v>
      </c>
      <c r="N68" s="154">
        <f t="shared" si="11"/>
        <v>5.228262928584959E-6</v>
      </c>
      <c r="O68" s="83">
        <f t="shared" si="12"/>
        <v>16959.809999999998</v>
      </c>
      <c r="P68" s="87">
        <f t="shared" si="13"/>
        <v>0.69393118465936621</v>
      </c>
      <c r="Q68" s="78"/>
    </row>
    <row r="69" spans="2:17" s="79" customFormat="1" ht="25.5" x14ac:dyDescent="0.2">
      <c r="B69" s="72"/>
      <c r="C69" s="80" t="s">
        <v>101</v>
      </c>
      <c r="D69" s="81" t="s">
        <v>321</v>
      </c>
      <c r="E69" s="82">
        <f>IFERROR(VLOOKUP($C69,'2025'!$C$273:$U$528,19,FALSE),0)</f>
        <v>3561518.1100000003</v>
      </c>
      <c r="F69" s="83">
        <f>IFERROR(VLOOKUP($C69,'2025'!$C$8:$U$263,19,FALSE),0)</f>
        <v>2276359.4500000002</v>
      </c>
      <c r="G69" s="84">
        <f t="shared" si="6"/>
        <v>0.63915425380217983</v>
      </c>
      <c r="H69" s="85">
        <f t="shared" si="7"/>
        <v>2.8747356822630553E-4</v>
      </c>
      <c r="I69" s="86">
        <f t="shared" si="8"/>
        <v>-1285158.6600000001</v>
      </c>
      <c r="J69" s="87">
        <f t="shared" si="9"/>
        <v>-0.36084574619782012</v>
      </c>
      <c r="K69" s="82">
        <f>VLOOKUP($C69,'2025'!$C$273:$U$528,VLOOKUP($L$4,Master!$D$9:$G$20,4,FALSE),FALSE)</f>
        <v>587961.57999999961</v>
      </c>
      <c r="L69" s="83">
        <f>VLOOKUP($C69,'2025'!$C$8:$U$263,VLOOKUP($L$4,Master!$D$9:$G$20,4,FALSE),FALSE)</f>
        <v>535802.80000000005</v>
      </c>
      <c r="M69" s="154">
        <f t="shared" si="10"/>
        <v>0.91128879543455954</v>
      </c>
      <c r="N69" s="154">
        <f t="shared" si="11"/>
        <v>6.7664683967923227E-5</v>
      </c>
      <c r="O69" s="83">
        <f t="shared" si="12"/>
        <v>-52158.779999999562</v>
      </c>
      <c r="P69" s="87">
        <f t="shared" si="13"/>
        <v>-8.8711204565440474E-2</v>
      </c>
      <c r="Q69" s="78"/>
    </row>
    <row r="70" spans="2:17" s="79" customFormat="1" ht="12.75" x14ac:dyDescent="0.2">
      <c r="B70" s="72"/>
      <c r="C70" s="80" t="s">
        <v>102</v>
      </c>
      <c r="D70" s="81" t="s">
        <v>322</v>
      </c>
      <c r="E70" s="82">
        <f>IFERROR(VLOOKUP($C70,'2025'!$C$273:$U$528,19,FALSE),0)</f>
        <v>417521.54</v>
      </c>
      <c r="F70" s="83">
        <f>IFERROR(VLOOKUP($C70,'2025'!$C$8:$U$263,19,FALSE),0)</f>
        <v>208475.46</v>
      </c>
      <c r="G70" s="84">
        <f t="shared" si="6"/>
        <v>0.49931665801002745</v>
      </c>
      <c r="H70" s="85">
        <f t="shared" si="7"/>
        <v>2.6327645387383974E-5</v>
      </c>
      <c r="I70" s="86">
        <f t="shared" si="8"/>
        <v>-209046.08</v>
      </c>
      <c r="J70" s="87">
        <f t="shared" si="9"/>
        <v>-0.50068334198997255</v>
      </c>
      <c r="K70" s="82">
        <f>VLOOKUP($C70,'2025'!$C$273:$U$528,VLOOKUP($L$4,Master!$D$9:$G$20,4,FALSE),FALSE)</f>
        <v>73704.62</v>
      </c>
      <c r="L70" s="83">
        <f>VLOOKUP($C70,'2025'!$C$8:$U$263,VLOOKUP($L$4,Master!$D$9:$G$20,4,FALSE),FALSE)</f>
        <v>34978.840000000004</v>
      </c>
      <c r="M70" s="154">
        <f t="shared" si="10"/>
        <v>0.47458137630992475</v>
      </c>
      <c r="N70" s="154">
        <f t="shared" si="11"/>
        <v>4.4173568226305488E-6</v>
      </c>
      <c r="O70" s="83">
        <f t="shared" si="12"/>
        <v>-38725.779999999992</v>
      </c>
      <c r="P70" s="87">
        <f t="shared" si="13"/>
        <v>-0.5254186236900753</v>
      </c>
      <c r="Q70" s="78"/>
    </row>
    <row r="71" spans="2:17" s="79" customFormat="1" ht="12.75" x14ac:dyDescent="0.2">
      <c r="B71" s="72"/>
      <c r="C71" s="80" t="s">
        <v>103</v>
      </c>
      <c r="D71" s="81" t="s">
        <v>323</v>
      </c>
      <c r="E71" s="82">
        <f>IFERROR(VLOOKUP($C71,'2025'!$C$273:$U$528,19,FALSE),0)</f>
        <v>7164425.2300000014</v>
      </c>
      <c r="F71" s="83">
        <f>IFERROR(VLOOKUP($C71,'2025'!$C$8:$U$263,19,FALSE),0)</f>
        <v>6464964.0999999996</v>
      </c>
      <c r="G71" s="84">
        <f t="shared" si="6"/>
        <v>0.90237023801000693</v>
      </c>
      <c r="H71" s="85">
        <f t="shared" si="7"/>
        <v>8.1643797436383152E-4</v>
      </c>
      <c r="I71" s="86">
        <f t="shared" si="8"/>
        <v>-699461.13000000175</v>
      </c>
      <c r="J71" s="87">
        <f t="shared" si="9"/>
        <v>-9.7629761989993111E-2</v>
      </c>
      <c r="K71" s="82">
        <f>VLOOKUP($C71,'2025'!$C$273:$U$528,VLOOKUP($L$4,Master!$D$9:$G$20,4,FALSE),FALSE)</f>
        <v>1178380.3600000001</v>
      </c>
      <c r="L71" s="83">
        <f>VLOOKUP($C71,'2025'!$C$8:$U$263,VLOOKUP($L$4,Master!$D$9:$G$20,4,FALSE),FALSE)</f>
        <v>1680114.11</v>
      </c>
      <c r="M71" s="154">
        <f t="shared" si="10"/>
        <v>1.4257825121932615</v>
      </c>
      <c r="N71" s="154">
        <f t="shared" si="11"/>
        <v>2.1217580476100273E-4</v>
      </c>
      <c r="O71" s="83">
        <f t="shared" si="12"/>
        <v>501733.75</v>
      </c>
      <c r="P71" s="87">
        <f t="shared" si="13"/>
        <v>0.42578251219326158</v>
      </c>
      <c r="Q71" s="78"/>
    </row>
    <row r="72" spans="2:17" s="79" customFormat="1" ht="25.5" x14ac:dyDescent="0.2">
      <c r="B72" s="72"/>
      <c r="C72" s="80" t="s">
        <v>104</v>
      </c>
      <c r="D72" s="81" t="s">
        <v>324</v>
      </c>
      <c r="E72" s="82">
        <f>IFERROR(VLOOKUP($C72,'2025'!$C$273:$U$528,19,FALSE),0)</f>
        <v>224383.49</v>
      </c>
      <c r="F72" s="83">
        <f>IFERROR(VLOOKUP($C72,'2025'!$C$8:$U$263,19,FALSE),0)</f>
        <v>204848.44</v>
      </c>
      <c r="G72" s="84">
        <f t="shared" si="6"/>
        <v>0.91293900455866883</v>
      </c>
      <c r="H72" s="85">
        <f t="shared" si="7"/>
        <v>2.5869601565953148E-5</v>
      </c>
      <c r="I72" s="86">
        <f t="shared" si="8"/>
        <v>-19535.049999999988</v>
      </c>
      <c r="J72" s="87">
        <f t="shared" si="9"/>
        <v>-8.7060995441331224E-2</v>
      </c>
      <c r="K72" s="82">
        <f>VLOOKUP($C72,'2025'!$C$273:$U$528,VLOOKUP($L$4,Master!$D$9:$G$20,4,FALSE),FALSE)</f>
        <v>39305.93</v>
      </c>
      <c r="L72" s="83">
        <f>VLOOKUP($C72,'2025'!$C$8:$U$263,VLOOKUP($L$4,Master!$D$9:$G$20,4,FALSE),FALSE)</f>
        <v>33271.25</v>
      </c>
      <c r="M72" s="154">
        <f t="shared" si="10"/>
        <v>0.84646896791400172</v>
      </c>
      <c r="N72" s="154">
        <f t="shared" si="11"/>
        <v>4.2017111826734861E-6</v>
      </c>
      <c r="O72" s="83">
        <f t="shared" si="12"/>
        <v>-6034.68</v>
      </c>
      <c r="P72" s="87">
        <f t="shared" si="13"/>
        <v>-0.15353103208599822</v>
      </c>
      <c r="Q72" s="78"/>
    </row>
    <row r="73" spans="2:17" s="79" customFormat="1" ht="12.75" x14ac:dyDescent="0.2">
      <c r="B73" s="72"/>
      <c r="C73" s="80" t="s">
        <v>105</v>
      </c>
      <c r="D73" s="81" t="s">
        <v>325</v>
      </c>
      <c r="E73" s="82">
        <f>IFERROR(VLOOKUP($C73,'2025'!$C$273:$U$528,19,FALSE),0)</f>
        <v>7313519.5499999998</v>
      </c>
      <c r="F73" s="83">
        <f>IFERROR(VLOOKUP($C73,'2025'!$C$8:$U$263,19,FALSE),0)</f>
        <v>6496357.0999999996</v>
      </c>
      <c r="G73" s="84">
        <f t="shared" si="6"/>
        <v>0.88826686735253202</v>
      </c>
      <c r="H73" s="85">
        <f t="shared" si="7"/>
        <v>8.2040248784492008E-4</v>
      </c>
      <c r="I73" s="86">
        <f t="shared" si="8"/>
        <v>-817162.45000000019</v>
      </c>
      <c r="J73" s="87">
        <f t="shared" si="9"/>
        <v>-0.11173313264746797</v>
      </c>
      <c r="K73" s="82">
        <f>VLOOKUP($C73,'2025'!$C$273:$U$528,VLOOKUP($L$4,Master!$D$9:$G$20,4,FALSE),FALSE)</f>
        <v>1161548.3700000001</v>
      </c>
      <c r="L73" s="83">
        <f>VLOOKUP($C73,'2025'!$C$8:$U$263,VLOOKUP($L$4,Master!$D$9:$G$20,4,FALSE),FALSE)</f>
        <v>1266612.67</v>
      </c>
      <c r="M73" s="154">
        <f t="shared" si="10"/>
        <v>1.0904519370123174</v>
      </c>
      <c r="N73" s="154">
        <f t="shared" si="11"/>
        <v>1.5995613689461386E-4</v>
      </c>
      <c r="O73" s="83">
        <f t="shared" si="12"/>
        <v>105064.29999999981</v>
      </c>
      <c r="P73" s="87">
        <f t="shared" si="13"/>
        <v>9.0451937012317282E-2</v>
      </c>
      <c r="Q73" s="78"/>
    </row>
    <row r="74" spans="2:17" s="79" customFormat="1" ht="12.75" x14ac:dyDescent="0.2">
      <c r="B74" s="72"/>
      <c r="C74" s="80" t="s">
        <v>106</v>
      </c>
      <c r="D74" s="81" t="s">
        <v>327</v>
      </c>
      <c r="E74" s="82">
        <f>IFERROR(VLOOKUP($C74,'2025'!$C$273:$U$528,19,FALSE),0)</f>
        <v>41809972.68999999</v>
      </c>
      <c r="F74" s="83">
        <f>IFERROR(VLOOKUP($C74,'2025'!$C$8:$U$263,19,FALSE),0)</f>
        <v>40882061.520000011</v>
      </c>
      <c r="G74" s="84">
        <f t="shared" ref="G74:G137" si="14">IFERROR(F74/E74,0)</f>
        <v>0.9778064631402662</v>
      </c>
      <c r="H74" s="85">
        <f t="shared" ref="H74:H137" si="15">F74/$D$4</f>
        <v>5.1628542678537614E-3</v>
      </c>
      <c r="I74" s="86">
        <f t="shared" ref="I74:I137" si="16">F74-E74</f>
        <v>-927911.16999997944</v>
      </c>
      <c r="J74" s="87">
        <f t="shared" ref="J74:J137" si="17">IFERROR(I74/E74,0)</f>
        <v>-2.2193536859733826E-2</v>
      </c>
      <c r="K74" s="82">
        <f>VLOOKUP($C74,'2025'!$C$273:$U$528,VLOOKUP($L$4,Master!$D$9:$G$20,4,FALSE),FALSE)</f>
        <v>7294378.7999999989</v>
      </c>
      <c r="L74" s="83">
        <f>VLOOKUP($C74,'2025'!$C$8:$U$263,VLOOKUP($L$4,Master!$D$9:$G$20,4,FALSE),FALSE)</f>
        <v>7485935.7700000042</v>
      </c>
      <c r="M74" s="154">
        <f t="shared" ref="M74:M137" si="18">IFERROR(L74/K74,0)</f>
        <v>1.0262609024362712</v>
      </c>
      <c r="N74" s="154">
        <f t="shared" ref="N74:N137" si="19">L74/$D$4</f>
        <v>9.4537295826229773E-4</v>
      </c>
      <c r="O74" s="83">
        <f t="shared" ref="O74:O137" si="20">L74-K74</f>
        <v>191556.97000000533</v>
      </c>
      <c r="P74" s="87">
        <f t="shared" ref="P74:P137" si="21">IFERROR(O74/K74,0)</f>
        <v>2.6260902436271251E-2</v>
      </c>
      <c r="Q74" s="78"/>
    </row>
    <row r="75" spans="2:17" s="79" customFormat="1" ht="25.5" x14ac:dyDescent="0.2">
      <c r="B75" s="72"/>
      <c r="C75" s="80" t="s">
        <v>107</v>
      </c>
      <c r="D75" s="81" t="s">
        <v>328</v>
      </c>
      <c r="E75" s="82">
        <f>IFERROR(VLOOKUP($C75,'2025'!$C$273:$U$528,19,FALSE),0)</f>
        <v>44480.450000000004</v>
      </c>
      <c r="F75" s="83">
        <f>IFERROR(VLOOKUP($C75,'2025'!$C$8:$U$263,19,FALSE),0)</f>
        <v>0</v>
      </c>
      <c r="G75" s="84">
        <f t="shared" si="14"/>
        <v>0</v>
      </c>
      <c r="H75" s="85">
        <f t="shared" si="15"/>
        <v>0</v>
      </c>
      <c r="I75" s="86">
        <f t="shared" si="16"/>
        <v>-44480.450000000004</v>
      </c>
      <c r="J75" s="87">
        <f t="shared" si="17"/>
        <v>-1</v>
      </c>
      <c r="K75" s="82">
        <f>VLOOKUP($C75,'2025'!$C$273:$U$528,VLOOKUP($L$4,Master!$D$9:$G$20,4,FALSE),FALSE)</f>
        <v>7584.86</v>
      </c>
      <c r="L75" s="83">
        <f>VLOOKUP($C75,'2025'!$C$8:$U$263,VLOOKUP($L$4,Master!$D$9:$G$20,4,FALSE),FALSE)</f>
        <v>0</v>
      </c>
      <c r="M75" s="154">
        <f t="shared" si="18"/>
        <v>0</v>
      </c>
      <c r="N75" s="154">
        <f t="shared" si="19"/>
        <v>0</v>
      </c>
      <c r="O75" s="83">
        <f t="shared" si="20"/>
        <v>-7584.86</v>
      </c>
      <c r="P75" s="87">
        <f t="shared" si="21"/>
        <v>-1</v>
      </c>
      <c r="Q75" s="78"/>
    </row>
    <row r="76" spans="2:17" s="79" customFormat="1" ht="25.5" x14ac:dyDescent="0.2">
      <c r="B76" s="72"/>
      <c r="C76" s="80" t="s">
        <v>108</v>
      </c>
      <c r="D76" s="81" t="s">
        <v>330</v>
      </c>
      <c r="E76" s="82">
        <f>IFERROR(VLOOKUP($C76,'2025'!$C$273:$U$528,19,FALSE),0)</f>
        <v>2240550.88</v>
      </c>
      <c r="F76" s="83">
        <f>IFERROR(VLOOKUP($C76,'2025'!$C$8:$U$263,19,FALSE),0)</f>
        <v>2304132.5999999996</v>
      </c>
      <c r="G76" s="84">
        <f t="shared" si="14"/>
        <v>1.028377717537037</v>
      </c>
      <c r="H76" s="85">
        <f t="shared" si="15"/>
        <v>2.9098094336048487E-4</v>
      </c>
      <c r="I76" s="86">
        <f t="shared" si="16"/>
        <v>63581.719999999739</v>
      </c>
      <c r="J76" s="87">
        <f t="shared" si="17"/>
        <v>2.8377717537037026E-2</v>
      </c>
      <c r="K76" s="82">
        <f>VLOOKUP($C76,'2025'!$C$273:$U$528,VLOOKUP($L$4,Master!$D$9:$G$20,4,FALSE),FALSE)</f>
        <v>320727.67000000004</v>
      </c>
      <c r="L76" s="83">
        <f>VLOOKUP($C76,'2025'!$C$8:$U$263,VLOOKUP($L$4,Master!$D$9:$G$20,4,FALSE),FALSE)</f>
        <v>472342.73</v>
      </c>
      <c r="M76" s="154">
        <f t="shared" si="18"/>
        <v>1.472722107200791</v>
      </c>
      <c r="N76" s="154">
        <f t="shared" si="19"/>
        <v>5.9650531034918228E-5</v>
      </c>
      <c r="O76" s="83">
        <f t="shared" si="20"/>
        <v>151615.05999999994</v>
      </c>
      <c r="P76" s="87">
        <f t="shared" si="21"/>
        <v>0.472722107200791</v>
      </c>
      <c r="Q76" s="78"/>
    </row>
    <row r="77" spans="2:17" s="79" customFormat="1" ht="25.5" x14ac:dyDescent="0.2">
      <c r="B77" s="72"/>
      <c r="C77" s="80" t="s">
        <v>109</v>
      </c>
      <c r="D77" s="81" t="s">
        <v>331</v>
      </c>
      <c r="E77" s="82">
        <f>IFERROR(VLOOKUP($C77,'2025'!$C$273:$U$528,19,FALSE),0)</f>
        <v>3450528.5900000003</v>
      </c>
      <c r="F77" s="83">
        <f>IFERROR(VLOOKUP($C77,'2025'!$C$8:$U$263,19,FALSE),0)</f>
        <v>3159815.53</v>
      </c>
      <c r="G77" s="84">
        <f t="shared" si="14"/>
        <v>0.9157482535161372</v>
      </c>
      <c r="H77" s="85">
        <f t="shared" si="15"/>
        <v>3.9904218349434863E-4</v>
      </c>
      <c r="I77" s="86">
        <f t="shared" si="16"/>
        <v>-290713.06000000052</v>
      </c>
      <c r="J77" s="87">
        <f t="shared" si="17"/>
        <v>-8.4251746483862786E-2</v>
      </c>
      <c r="K77" s="82">
        <f>VLOOKUP($C77,'2025'!$C$273:$U$528,VLOOKUP($L$4,Master!$D$9:$G$20,4,FALSE),FALSE)</f>
        <v>538756.95000000007</v>
      </c>
      <c r="L77" s="83">
        <f>VLOOKUP($C77,'2025'!$C$8:$U$263,VLOOKUP($L$4,Master!$D$9:$G$20,4,FALSE),FALSE)</f>
        <v>915056.69</v>
      </c>
      <c r="M77" s="154">
        <f t="shared" si="18"/>
        <v>1.6984591846100543</v>
      </c>
      <c r="N77" s="154">
        <f t="shared" si="19"/>
        <v>1.1555934709856664E-4</v>
      </c>
      <c r="O77" s="83">
        <f t="shared" si="20"/>
        <v>376299.73999999987</v>
      </c>
      <c r="P77" s="87">
        <f t="shared" si="21"/>
        <v>0.69845918461005441</v>
      </c>
      <c r="Q77" s="78"/>
    </row>
    <row r="78" spans="2:17" s="79" customFormat="1" ht="12.75" x14ac:dyDescent="0.2">
      <c r="B78" s="72"/>
      <c r="C78" s="80" t="s">
        <v>110</v>
      </c>
      <c r="D78" s="81" t="s">
        <v>326</v>
      </c>
      <c r="E78" s="82">
        <f>IFERROR(VLOOKUP($C78,'2025'!$C$273:$U$528,19,FALSE),0)</f>
        <v>1267888.3699999999</v>
      </c>
      <c r="F78" s="83">
        <f>IFERROR(VLOOKUP($C78,'2025'!$C$8:$U$263,19,FALSE),0)</f>
        <v>133128.59</v>
      </c>
      <c r="G78" s="84">
        <f t="shared" si="14"/>
        <v>0.10500024540804015</v>
      </c>
      <c r="H78" s="85">
        <f t="shared" si="15"/>
        <v>1.6812349561154258E-5</v>
      </c>
      <c r="I78" s="86">
        <f t="shared" si="16"/>
        <v>-1134759.7799999998</v>
      </c>
      <c r="J78" s="87">
        <f t="shared" si="17"/>
        <v>-0.8949997545919598</v>
      </c>
      <c r="K78" s="82">
        <f>VLOOKUP($C78,'2025'!$C$273:$U$528,VLOOKUP($L$4,Master!$D$9:$G$20,4,FALSE),FALSE)</f>
        <v>188379.27000000002</v>
      </c>
      <c r="L78" s="83">
        <f>VLOOKUP($C78,'2025'!$C$8:$U$263,VLOOKUP($L$4,Master!$D$9:$G$20,4,FALSE),FALSE)</f>
        <v>33422.79</v>
      </c>
      <c r="M78" s="154">
        <f t="shared" si="18"/>
        <v>0.17742286611472693</v>
      </c>
      <c r="N78" s="154">
        <f t="shared" si="19"/>
        <v>4.2208486455768138E-6</v>
      </c>
      <c r="O78" s="83">
        <f t="shared" si="20"/>
        <v>-154956.48000000001</v>
      </c>
      <c r="P78" s="87">
        <f t="shared" si="21"/>
        <v>-0.82257713388527298</v>
      </c>
      <c r="Q78" s="78"/>
    </row>
    <row r="79" spans="2:17" s="79" customFormat="1" ht="12.75" x14ac:dyDescent="0.2">
      <c r="B79" s="72"/>
      <c r="C79" s="80" t="s">
        <v>111</v>
      </c>
      <c r="D79" s="81" t="s">
        <v>329</v>
      </c>
      <c r="E79" s="82">
        <f>IFERROR(VLOOKUP($C79,'2025'!$C$273:$U$528,19,FALSE),0)</f>
        <v>4767529.6300000008</v>
      </c>
      <c r="F79" s="83">
        <f>IFERROR(VLOOKUP($C79,'2025'!$C$8:$U$263,19,FALSE),0)</f>
        <v>3906831.75</v>
      </c>
      <c r="G79" s="84">
        <f t="shared" si="14"/>
        <v>0.81946669516556303</v>
      </c>
      <c r="H79" s="85">
        <f t="shared" si="15"/>
        <v>4.9338028035612804E-4</v>
      </c>
      <c r="I79" s="86">
        <f t="shared" si="16"/>
        <v>-860697.88000000082</v>
      </c>
      <c r="J79" s="87">
        <f t="shared" si="17"/>
        <v>-0.180533304834437</v>
      </c>
      <c r="K79" s="82">
        <f>VLOOKUP($C79,'2025'!$C$273:$U$528,VLOOKUP($L$4,Master!$D$9:$G$20,4,FALSE),FALSE)</f>
        <v>835024.22</v>
      </c>
      <c r="L79" s="83">
        <f>VLOOKUP($C79,'2025'!$C$8:$U$263,VLOOKUP($L$4,Master!$D$9:$G$20,4,FALSE),FALSE)</f>
        <v>679543.55999999994</v>
      </c>
      <c r="M79" s="154">
        <f t="shared" si="18"/>
        <v>0.81380101765191903</v>
      </c>
      <c r="N79" s="154">
        <f t="shared" si="19"/>
        <v>8.5817207804508418E-5</v>
      </c>
      <c r="O79" s="83">
        <f t="shared" si="20"/>
        <v>-155480.66000000003</v>
      </c>
      <c r="P79" s="87">
        <f t="shared" si="21"/>
        <v>-0.18619898234808091</v>
      </c>
      <c r="Q79" s="78"/>
    </row>
    <row r="80" spans="2:17" s="79" customFormat="1" ht="12.75" x14ac:dyDescent="0.2">
      <c r="B80" s="72"/>
      <c r="C80" s="80" t="s">
        <v>112</v>
      </c>
      <c r="D80" s="81" t="s">
        <v>332</v>
      </c>
      <c r="E80" s="82">
        <f>IFERROR(VLOOKUP($C80,'2025'!$C$273:$U$528,19,FALSE),0)</f>
        <v>2245759.9200000004</v>
      </c>
      <c r="F80" s="83">
        <f>IFERROR(VLOOKUP($C80,'2025'!$C$8:$U$263,19,FALSE),0)</f>
        <v>7865654.21</v>
      </c>
      <c r="G80" s="84">
        <f t="shared" si="14"/>
        <v>3.5024466061358859</v>
      </c>
      <c r="H80" s="85">
        <f t="shared" si="15"/>
        <v>9.9332628780703417E-4</v>
      </c>
      <c r="I80" s="86">
        <f t="shared" si="16"/>
        <v>5619894.2899999991</v>
      </c>
      <c r="J80" s="87">
        <f t="shared" si="17"/>
        <v>2.5024466061358859</v>
      </c>
      <c r="K80" s="82">
        <f>VLOOKUP($C80,'2025'!$C$273:$U$528,VLOOKUP($L$4,Master!$D$9:$G$20,4,FALSE),FALSE)</f>
        <v>340862.09000000008</v>
      </c>
      <c r="L80" s="83">
        <f>VLOOKUP($C80,'2025'!$C$8:$U$263,VLOOKUP($L$4,Master!$D$9:$G$20,4,FALSE),FALSE)</f>
        <v>6591878.1200000001</v>
      </c>
      <c r="M80" s="154">
        <f t="shared" si="18"/>
        <v>19.338842051927799</v>
      </c>
      <c r="N80" s="154">
        <f t="shared" si="19"/>
        <v>8.3246550735619125E-4</v>
      </c>
      <c r="O80" s="83">
        <f t="shared" si="20"/>
        <v>6251016.0300000003</v>
      </c>
      <c r="P80" s="87">
        <f t="shared" si="21"/>
        <v>18.338842051927802</v>
      </c>
      <c r="Q80" s="78"/>
    </row>
    <row r="81" spans="2:17" s="79" customFormat="1" ht="12.75" x14ac:dyDescent="0.2">
      <c r="B81" s="72"/>
      <c r="C81" s="80" t="s">
        <v>113</v>
      </c>
      <c r="D81" s="81" t="s">
        <v>333</v>
      </c>
      <c r="E81" s="82">
        <f>IFERROR(VLOOKUP($C81,'2025'!$C$273:$U$528,19,FALSE),0)</f>
        <v>2021490.58</v>
      </c>
      <c r="F81" s="83">
        <f>IFERROR(VLOOKUP($C81,'2025'!$C$8:$U$263,19,FALSE),0)</f>
        <v>1295676.04</v>
      </c>
      <c r="G81" s="84">
        <f t="shared" si="14"/>
        <v>0.6409508175892662</v>
      </c>
      <c r="H81" s="85">
        <f t="shared" si="15"/>
        <v>1.636264494538107E-4</v>
      </c>
      <c r="I81" s="86">
        <f t="shared" si="16"/>
        <v>-725814.54</v>
      </c>
      <c r="J81" s="87">
        <f t="shared" si="17"/>
        <v>-0.35904918241073375</v>
      </c>
      <c r="K81" s="82">
        <f>VLOOKUP($C81,'2025'!$C$273:$U$528,VLOOKUP($L$4,Master!$D$9:$G$20,4,FALSE),FALSE)</f>
        <v>291045.62</v>
      </c>
      <c r="L81" s="83">
        <f>VLOOKUP($C81,'2025'!$C$8:$U$263,VLOOKUP($L$4,Master!$D$9:$G$20,4,FALSE),FALSE)</f>
        <v>436047.06</v>
      </c>
      <c r="M81" s="154">
        <f t="shared" si="18"/>
        <v>1.4982086313478966</v>
      </c>
      <c r="N81" s="154">
        <f t="shared" si="19"/>
        <v>5.5066876302329986E-5</v>
      </c>
      <c r="O81" s="83">
        <f t="shared" si="20"/>
        <v>145001.44</v>
      </c>
      <c r="P81" s="87">
        <f t="shared" si="21"/>
        <v>0.49820863134789661</v>
      </c>
      <c r="Q81" s="78"/>
    </row>
    <row r="82" spans="2:17" s="79" customFormat="1" ht="12.75" x14ac:dyDescent="0.2">
      <c r="B82" s="72"/>
      <c r="C82" s="80" t="s">
        <v>114</v>
      </c>
      <c r="D82" s="81" t="s">
        <v>334</v>
      </c>
      <c r="E82" s="82">
        <f>IFERROR(VLOOKUP($C82,'2025'!$C$273:$U$528,19,FALSE),0)</f>
        <v>21303559.830000006</v>
      </c>
      <c r="F82" s="83">
        <f>IFERROR(VLOOKUP($C82,'2025'!$C$8:$U$263,19,FALSE),0)</f>
        <v>20168569.32</v>
      </c>
      <c r="G82" s="84">
        <f t="shared" si="14"/>
        <v>0.94672296465674743</v>
      </c>
      <c r="H82" s="85">
        <f t="shared" si="15"/>
        <v>2.5470189202500475E-3</v>
      </c>
      <c r="I82" s="86">
        <f t="shared" si="16"/>
        <v>-1134990.5100000054</v>
      </c>
      <c r="J82" s="87">
        <f t="shared" si="17"/>
        <v>-5.3277035343252538E-2</v>
      </c>
      <c r="K82" s="82">
        <f>VLOOKUP($C82,'2025'!$C$273:$U$528,VLOOKUP($L$4,Master!$D$9:$G$20,4,FALSE),FALSE)</f>
        <v>3592832.6899999995</v>
      </c>
      <c r="L82" s="83">
        <f>VLOOKUP($C82,'2025'!$C$8:$U$263,VLOOKUP($L$4,Master!$D$9:$G$20,4,FALSE),FALSE)</f>
        <v>4051114.8299999991</v>
      </c>
      <c r="M82" s="154">
        <f t="shared" si="18"/>
        <v>1.1275545452688474</v>
      </c>
      <c r="N82" s="154">
        <f t="shared" si="19"/>
        <v>5.1160129191134675E-4</v>
      </c>
      <c r="O82" s="83">
        <f t="shared" si="20"/>
        <v>458282.13999999966</v>
      </c>
      <c r="P82" s="87">
        <f t="shared" si="21"/>
        <v>0.12755454526884738</v>
      </c>
      <c r="Q82" s="78"/>
    </row>
    <row r="83" spans="2:17" s="79" customFormat="1" ht="12.75" x14ac:dyDescent="0.2">
      <c r="B83" s="72"/>
      <c r="C83" s="80" t="s">
        <v>115</v>
      </c>
      <c r="D83" s="81" t="s">
        <v>335</v>
      </c>
      <c r="E83" s="82">
        <f>IFERROR(VLOOKUP($C83,'2025'!$C$273:$U$528,19,FALSE),0)</f>
        <v>669083.94000000018</v>
      </c>
      <c r="F83" s="83">
        <f>IFERROR(VLOOKUP($C83,'2025'!$C$8:$U$263,19,FALSE),0)</f>
        <v>578858.28</v>
      </c>
      <c r="G83" s="84">
        <f t="shared" si="14"/>
        <v>0.86515046228728776</v>
      </c>
      <c r="H83" s="85">
        <f t="shared" si="15"/>
        <v>7.3102011744648608E-5</v>
      </c>
      <c r="I83" s="86">
        <f t="shared" si="16"/>
        <v>-90225.660000000149</v>
      </c>
      <c r="J83" s="87">
        <f t="shared" si="17"/>
        <v>-0.1348495377127123</v>
      </c>
      <c r="K83" s="82">
        <f>VLOOKUP($C83,'2025'!$C$273:$U$528,VLOOKUP($L$4,Master!$D$9:$G$20,4,FALSE),FALSE)</f>
        <v>102446.56000000001</v>
      </c>
      <c r="L83" s="83">
        <f>VLOOKUP($C83,'2025'!$C$8:$U$263,VLOOKUP($L$4,Master!$D$9:$G$20,4,FALSE),FALSE)</f>
        <v>199774.3</v>
      </c>
      <c r="M83" s="154">
        <f t="shared" si="18"/>
        <v>1.9500342422429797</v>
      </c>
      <c r="N83" s="154">
        <f t="shared" si="19"/>
        <v>2.5228805960724883E-5</v>
      </c>
      <c r="O83" s="83">
        <f t="shared" si="20"/>
        <v>97327.739999999976</v>
      </c>
      <c r="P83" s="87">
        <f t="shared" si="21"/>
        <v>0.95003424224297983</v>
      </c>
      <c r="Q83" s="78"/>
    </row>
    <row r="84" spans="2:17" s="79" customFormat="1" ht="12.75" x14ac:dyDescent="0.2">
      <c r="B84" s="72"/>
      <c r="C84" s="80" t="s">
        <v>116</v>
      </c>
      <c r="D84" s="81" t="s">
        <v>336</v>
      </c>
      <c r="E84" s="82">
        <f>IFERROR(VLOOKUP($C84,'2025'!$C$273:$U$528,19,FALSE),0)</f>
        <v>633851.44999999995</v>
      </c>
      <c r="F84" s="83">
        <f>IFERROR(VLOOKUP($C84,'2025'!$C$8:$U$263,19,FALSE),0)</f>
        <v>309417.73</v>
      </c>
      <c r="G84" s="84">
        <f t="shared" si="14"/>
        <v>0.48815496122948049</v>
      </c>
      <c r="H84" s="85">
        <f t="shared" si="15"/>
        <v>3.9075295826229711E-5</v>
      </c>
      <c r="I84" s="86">
        <f t="shared" si="16"/>
        <v>-324433.71999999997</v>
      </c>
      <c r="J84" s="87">
        <f t="shared" si="17"/>
        <v>-0.51184503877051946</v>
      </c>
      <c r="K84" s="82">
        <f>VLOOKUP($C84,'2025'!$C$273:$U$528,VLOOKUP($L$4,Master!$D$9:$G$20,4,FALSE),FALSE)</f>
        <v>112159.05999999998</v>
      </c>
      <c r="L84" s="83">
        <f>VLOOKUP($C84,'2025'!$C$8:$U$263,VLOOKUP($L$4,Master!$D$9:$G$20,4,FALSE),FALSE)</f>
        <v>135484.22</v>
      </c>
      <c r="M84" s="154">
        <f t="shared" si="18"/>
        <v>1.2079650096924852</v>
      </c>
      <c r="N84" s="154">
        <f t="shared" si="19"/>
        <v>1.710983393319442E-5</v>
      </c>
      <c r="O84" s="83">
        <f t="shared" si="20"/>
        <v>23325.160000000018</v>
      </c>
      <c r="P84" s="87">
        <f t="shared" si="21"/>
        <v>0.20796500969248513</v>
      </c>
      <c r="Q84" s="78"/>
    </row>
    <row r="85" spans="2:17" s="79" customFormat="1" ht="12.75" x14ac:dyDescent="0.2">
      <c r="B85" s="72"/>
      <c r="C85" s="80" t="s">
        <v>117</v>
      </c>
      <c r="D85" s="81" t="s">
        <v>337</v>
      </c>
      <c r="E85" s="82">
        <f>IFERROR(VLOOKUP($C85,'2025'!$C$273:$U$528,19,FALSE),0)</f>
        <v>2373965.42</v>
      </c>
      <c r="F85" s="83">
        <f>IFERROR(VLOOKUP($C85,'2025'!$C$8:$U$263,19,FALSE),0)</f>
        <v>39867150.879999995</v>
      </c>
      <c r="G85" s="84">
        <f t="shared" si="14"/>
        <v>16.793484245444482</v>
      </c>
      <c r="H85" s="85">
        <f t="shared" si="15"/>
        <v>5.0346847104880965E-3</v>
      </c>
      <c r="I85" s="86">
        <f t="shared" si="16"/>
        <v>37493185.459999993</v>
      </c>
      <c r="J85" s="87">
        <f t="shared" si="17"/>
        <v>15.793484245444482</v>
      </c>
      <c r="K85" s="82">
        <f>VLOOKUP($C85,'2025'!$C$273:$U$528,VLOOKUP($L$4,Master!$D$9:$G$20,4,FALSE),FALSE)</f>
        <v>455247.29</v>
      </c>
      <c r="L85" s="83">
        <f>VLOOKUP($C85,'2025'!$C$8:$U$263,VLOOKUP($L$4,Master!$D$9:$G$20,4,FALSE),FALSE)</f>
        <v>20649536.309999999</v>
      </c>
      <c r="M85" s="154">
        <f t="shared" si="18"/>
        <v>45.358943948903026</v>
      </c>
      <c r="N85" s="154">
        <f t="shared" si="19"/>
        <v>2.6077585792763781E-3</v>
      </c>
      <c r="O85" s="83">
        <f t="shared" si="20"/>
        <v>20194289.02</v>
      </c>
      <c r="P85" s="87">
        <f t="shared" si="21"/>
        <v>44.358943948903026</v>
      </c>
      <c r="Q85" s="78"/>
    </row>
    <row r="86" spans="2:17" s="79" customFormat="1" ht="12.75" x14ac:dyDescent="0.2">
      <c r="B86" s="72"/>
      <c r="C86" s="80" t="s">
        <v>118</v>
      </c>
      <c r="D86" s="81" t="s">
        <v>338</v>
      </c>
      <c r="E86" s="82">
        <f>IFERROR(VLOOKUP($C86,'2025'!$C$273:$U$528,19,FALSE),0)</f>
        <v>193959.12</v>
      </c>
      <c r="F86" s="83">
        <f>IFERROR(VLOOKUP($C86,'2025'!$C$8:$U$263,19,FALSE),0)</f>
        <v>0</v>
      </c>
      <c r="G86" s="84">
        <f t="shared" si="14"/>
        <v>0</v>
      </c>
      <c r="H86" s="85">
        <f t="shared" si="15"/>
        <v>0</v>
      </c>
      <c r="I86" s="86">
        <f t="shared" si="16"/>
        <v>-193959.12</v>
      </c>
      <c r="J86" s="87">
        <f t="shared" si="17"/>
        <v>-1</v>
      </c>
      <c r="K86" s="82">
        <f>VLOOKUP($C86,'2025'!$C$273:$U$528,VLOOKUP($L$4,Master!$D$9:$G$20,4,FALSE),FALSE)</f>
        <v>29709.41</v>
      </c>
      <c r="L86" s="83">
        <f>VLOOKUP($C86,'2025'!$C$8:$U$263,VLOOKUP($L$4,Master!$D$9:$G$20,4,FALSE),FALSE)</f>
        <v>0</v>
      </c>
      <c r="M86" s="154">
        <f t="shared" si="18"/>
        <v>0</v>
      </c>
      <c r="N86" s="154">
        <f t="shared" si="19"/>
        <v>0</v>
      </c>
      <c r="O86" s="83">
        <f t="shared" si="20"/>
        <v>-29709.41</v>
      </c>
      <c r="P86" s="87">
        <f t="shared" si="21"/>
        <v>-1</v>
      </c>
      <c r="Q86" s="78"/>
    </row>
    <row r="87" spans="2:17" s="79" customFormat="1" ht="25.5" x14ac:dyDescent="0.2">
      <c r="B87" s="72"/>
      <c r="C87" s="80" t="s">
        <v>119</v>
      </c>
      <c r="D87" s="81" t="s">
        <v>339</v>
      </c>
      <c r="E87" s="82">
        <f>IFERROR(VLOOKUP($C87,'2025'!$C$273:$U$528,19,FALSE),0)</f>
        <v>1361775.1099999999</v>
      </c>
      <c r="F87" s="83">
        <f>IFERROR(VLOOKUP($C87,'2025'!$C$8:$U$263,19,FALSE),0)</f>
        <v>943565.69</v>
      </c>
      <c r="G87" s="84">
        <f t="shared" si="14"/>
        <v>0.692893916969888</v>
      </c>
      <c r="H87" s="85">
        <f t="shared" si="15"/>
        <v>1.1915965018627265E-4</v>
      </c>
      <c r="I87" s="86">
        <f t="shared" si="16"/>
        <v>-418209.41999999993</v>
      </c>
      <c r="J87" s="87">
        <f t="shared" si="17"/>
        <v>-0.30710608303011205</v>
      </c>
      <c r="K87" s="82">
        <f>VLOOKUP($C87,'2025'!$C$273:$U$528,VLOOKUP($L$4,Master!$D$9:$G$20,4,FALSE),FALSE)</f>
        <v>238288.82999999996</v>
      </c>
      <c r="L87" s="83">
        <f>VLOOKUP($C87,'2025'!$C$8:$U$263,VLOOKUP($L$4,Master!$D$9:$G$20,4,FALSE),FALSE)</f>
        <v>201623.26999999996</v>
      </c>
      <c r="M87" s="154">
        <f t="shared" si="18"/>
        <v>0.84612975773979837</v>
      </c>
      <c r="N87" s="154">
        <f t="shared" si="19"/>
        <v>2.5462305992296515E-5</v>
      </c>
      <c r="O87" s="83">
        <f t="shared" si="20"/>
        <v>-36665.56</v>
      </c>
      <c r="P87" s="87">
        <f t="shared" si="21"/>
        <v>-0.15387024226020163</v>
      </c>
      <c r="Q87" s="78"/>
    </row>
    <row r="88" spans="2:17" s="79" customFormat="1" ht="12.75" x14ac:dyDescent="0.2">
      <c r="B88" s="72"/>
      <c r="C88" s="80" t="s">
        <v>120</v>
      </c>
      <c r="D88" s="81" t="s">
        <v>340</v>
      </c>
      <c r="E88" s="82">
        <f>IFERROR(VLOOKUP($C88,'2025'!$C$273:$U$528,19,FALSE),0)</f>
        <v>359515.25999999989</v>
      </c>
      <c r="F88" s="83">
        <f>IFERROR(VLOOKUP($C88,'2025'!$C$8:$U$263,19,FALSE),0)</f>
        <v>298750.14</v>
      </c>
      <c r="G88" s="84">
        <f t="shared" si="14"/>
        <v>0.83098041512897147</v>
      </c>
      <c r="H88" s="85">
        <f t="shared" si="15"/>
        <v>3.7728122750520931E-5</v>
      </c>
      <c r="I88" s="86">
        <f t="shared" si="16"/>
        <v>-60765.119999999879</v>
      </c>
      <c r="J88" s="87">
        <f t="shared" si="17"/>
        <v>-0.16901958487102856</v>
      </c>
      <c r="K88" s="82">
        <f>VLOOKUP($C88,'2025'!$C$273:$U$528,VLOOKUP($L$4,Master!$D$9:$G$20,4,FALSE),FALSE)</f>
        <v>81296.709999999992</v>
      </c>
      <c r="L88" s="83">
        <f>VLOOKUP($C88,'2025'!$C$8:$U$263,VLOOKUP($L$4,Master!$D$9:$G$20,4,FALSE),FALSE)</f>
        <v>63331.170000000006</v>
      </c>
      <c r="M88" s="154">
        <f t="shared" si="18"/>
        <v>0.77901270543420531</v>
      </c>
      <c r="N88" s="154">
        <f t="shared" si="19"/>
        <v>7.9978745974616408E-6</v>
      </c>
      <c r="O88" s="83">
        <f t="shared" si="20"/>
        <v>-17965.539999999986</v>
      </c>
      <c r="P88" s="87">
        <f t="shared" si="21"/>
        <v>-0.22098729456579472</v>
      </c>
      <c r="Q88" s="78"/>
    </row>
    <row r="89" spans="2:17" s="79" customFormat="1" ht="12.75" x14ac:dyDescent="0.2">
      <c r="B89" s="72"/>
      <c r="C89" s="80" t="s">
        <v>121</v>
      </c>
      <c r="D89" s="81" t="s">
        <v>341</v>
      </c>
      <c r="E89" s="82">
        <f>IFERROR(VLOOKUP($C89,'2025'!$C$273:$U$528,19,FALSE),0)</f>
        <v>864576.74999999988</v>
      </c>
      <c r="F89" s="83">
        <f>IFERROR(VLOOKUP($C89,'2025'!$C$8:$U$263,19,FALSE),0)</f>
        <v>410816.38</v>
      </c>
      <c r="G89" s="84">
        <f t="shared" si="14"/>
        <v>0.47516473233868489</v>
      </c>
      <c r="H89" s="85">
        <f t="shared" si="15"/>
        <v>5.1880580918103177E-5</v>
      </c>
      <c r="I89" s="86">
        <f t="shared" si="16"/>
        <v>-453760.36999999988</v>
      </c>
      <c r="J89" s="87">
        <f t="shared" si="17"/>
        <v>-0.52483526766131516</v>
      </c>
      <c r="K89" s="82">
        <f>VLOOKUP($C89,'2025'!$C$273:$U$528,VLOOKUP($L$4,Master!$D$9:$G$20,4,FALSE),FALSE)</f>
        <v>136330.1</v>
      </c>
      <c r="L89" s="83">
        <f>VLOOKUP($C89,'2025'!$C$8:$U$263,VLOOKUP($L$4,Master!$D$9:$G$20,4,FALSE),FALSE)</f>
        <v>85989.099999999991</v>
      </c>
      <c r="M89" s="154">
        <f t="shared" si="18"/>
        <v>0.63074185377990621</v>
      </c>
      <c r="N89" s="154">
        <f t="shared" si="19"/>
        <v>1.0859266275178378E-5</v>
      </c>
      <c r="O89" s="83">
        <f t="shared" si="20"/>
        <v>-50341.000000000015</v>
      </c>
      <c r="P89" s="87">
        <f t="shared" si="21"/>
        <v>-0.36925814622009384</v>
      </c>
      <c r="Q89" s="78"/>
    </row>
    <row r="90" spans="2:17" s="79" customFormat="1" ht="12.75" x14ac:dyDescent="0.2">
      <c r="B90" s="72"/>
      <c r="C90" s="80" t="s">
        <v>122</v>
      </c>
      <c r="D90" s="81" t="s">
        <v>342</v>
      </c>
      <c r="E90" s="82">
        <f>IFERROR(VLOOKUP($C90,'2025'!$C$273:$U$528,19,FALSE),0)</f>
        <v>16278545.800000001</v>
      </c>
      <c r="F90" s="83">
        <f>IFERROR(VLOOKUP($C90,'2025'!$C$8:$U$263,19,FALSE),0)</f>
        <v>15024512.26</v>
      </c>
      <c r="G90" s="84">
        <f t="shared" si="14"/>
        <v>0.92296403159058593</v>
      </c>
      <c r="H90" s="85">
        <f t="shared" si="15"/>
        <v>1.8973937311359474E-3</v>
      </c>
      <c r="I90" s="86">
        <f t="shared" si="16"/>
        <v>-1254033.540000001</v>
      </c>
      <c r="J90" s="87">
        <f t="shared" si="17"/>
        <v>-7.7035968409414124E-2</v>
      </c>
      <c r="K90" s="82">
        <f>VLOOKUP($C90,'2025'!$C$273:$U$528,VLOOKUP($L$4,Master!$D$9:$G$20,4,FALSE),FALSE)</f>
        <v>2427960.7000000002</v>
      </c>
      <c r="L90" s="83">
        <f>VLOOKUP($C90,'2025'!$C$8:$U$263,VLOOKUP($L$4,Master!$D$9:$G$20,4,FALSE),FALSE)</f>
        <v>2776803.42</v>
      </c>
      <c r="M90" s="154">
        <f t="shared" si="18"/>
        <v>1.143677251448098</v>
      </c>
      <c r="N90" s="154">
        <f t="shared" si="19"/>
        <v>3.5067290774767949E-4</v>
      </c>
      <c r="O90" s="83">
        <f t="shared" si="20"/>
        <v>348842.71999999974</v>
      </c>
      <c r="P90" s="87">
        <f t="shared" si="21"/>
        <v>0.14367725144809787</v>
      </c>
      <c r="Q90" s="78"/>
    </row>
    <row r="91" spans="2:17" s="79" customFormat="1" ht="12.75" x14ac:dyDescent="0.2">
      <c r="B91" s="72"/>
      <c r="C91" s="80" t="s">
        <v>123</v>
      </c>
      <c r="D91" s="81" t="s">
        <v>343</v>
      </c>
      <c r="E91" s="82">
        <f>IFERROR(VLOOKUP($C91,'2025'!$C$273:$U$528,19,FALSE),0)</f>
        <v>1717356.6199999999</v>
      </c>
      <c r="F91" s="83">
        <f>IFERROR(VLOOKUP($C91,'2025'!$C$8:$U$263,19,FALSE),0)</f>
        <v>762414.67</v>
      </c>
      <c r="G91" s="84">
        <f t="shared" si="14"/>
        <v>0.44394662187286416</v>
      </c>
      <c r="H91" s="85">
        <f t="shared" si="15"/>
        <v>9.6282713897834197E-5</v>
      </c>
      <c r="I91" s="86">
        <f t="shared" si="16"/>
        <v>-954941.94999999984</v>
      </c>
      <c r="J91" s="87">
        <f t="shared" si="17"/>
        <v>-0.55605337812713584</v>
      </c>
      <c r="K91" s="82">
        <f>VLOOKUP($C91,'2025'!$C$273:$U$528,VLOOKUP($L$4,Master!$D$9:$G$20,4,FALSE),FALSE)</f>
        <v>443923.70999999996</v>
      </c>
      <c r="L91" s="83">
        <f>VLOOKUP($C91,'2025'!$C$8:$U$263,VLOOKUP($L$4,Master!$D$9:$G$20,4,FALSE),FALSE)</f>
        <v>123738.28</v>
      </c>
      <c r="M91" s="154">
        <f t="shared" si="18"/>
        <v>0.2787377137391468</v>
      </c>
      <c r="N91" s="154">
        <f t="shared" si="19"/>
        <v>1.5626479762581295E-5</v>
      </c>
      <c r="O91" s="83">
        <f t="shared" si="20"/>
        <v>-320185.42999999993</v>
      </c>
      <c r="P91" s="87">
        <f t="shared" si="21"/>
        <v>-0.7212622862608532</v>
      </c>
      <c r="Q91" s="78"/>
    </row>
    <row r="92" spans="2:17" s="79" customFormat="1" ht="12.75" x14ac:dyDescent="0.2">
      <c r="B92" s="72"/>
      <c r="C92" s="80" t="s">
        <v>124</v>
      </c>
      <c r="D92" s="81" t="s">
        <v>344</v>
      </c>
      <c r="E92" s="82">
        <f>IFERROR(VLOOKUP($C92,'2025'!$C$273:$U$528,19,FALSE),0)</f>
        <v>27076800</v>
      </c>
      <c r="F92" s="83">
        <f>IFERROR(VLOOKUP($C92,'2025'!$C$8:$U$263,19,FALSE),0)</f>
        <v>4587906.29</v>
      </c>
      <c r="G92" s="84">
        <f t="shared" si="14"/>
        <v>0.16944049112155055</v>
      </c>
      <c r="H92" s="85">
        <f t="shared" si="15"/>
        <v>5.7939083033402793E-4</v>
      </c>
      <c r="I92" s="86">
        <f t="shared" si="16"/>
        <v>-22488893.710000001</v>
      </c>
      <c r="J92" s="87">
        <f t="shared" si="17"/>
        <v>-0.83055950887844943</v>
      </c>
      <c r="K92" s="82">
        <f>VLOOKUP($C92,'2025'!$C$273:$U$528,VLOOKUP($L$4,Master!$D$9:$G$20,4,FALSE),FALSE)</f>
        <v>2744200</v>
      </c>
      <c r="L92" s="83">
        <f>VLOOKUP($C92,'2025'!$C$8:$U$263,VLOOKUP($L$4,Master!$D$9:$G$20,4,FALSE),FALSE)</f>
        <v>196840.99</v>
      </c>
      <c r="M92" s="154">
        <f t="shared" si="18"/>
        <v>7.1729826543254868E-2</v>
      </c>
      <c r="N92" s="154">
        <f t="shared" si="19"/>
        <v>2.4858368377849338E-5</v>
      </c>
      <c r="O92" s="83">
        <f t="shared" si="20"/>
        <v>-2547359.0099999998</v>
      </c>
      <c r="P92" s="87">
        <f t="shared" si="21"/>
        <v>-0.92827017345674501</v>
      </c>
      <c r="Q92" s="78"/>
    </row>
    <row r="93" spans="2:17" s="79" customFormat="1" ht="12.75" x14ac:dyDescent="0.2">
      <c r="B93" s="72"/>
      <c r="C93" s="80" t="s">
        <v>125</v>
      </c>
      <c r="D93" s="81" t="s">
        <v>345</v>
      </c>
      <c r="E93" s="82">
        <f>IFERROR(VLOOKUP($C93,'2025'!$C$273:$U$528,19,FALSE),0)</f>
        <v>788660188.72000003</v>
      </c>
      <c r="F93" s="83">
        <f>IFERROR(VLOOKUP($C93,'2025'!$C$8:$U$263,19,FALSE),0)</f>
        <v>766838531.68999994</v>
      </c>
      <c r="G93" s="84">
        <f t="shared" si="14"/>
        <v>0.97233072324163239</v>
      </c>
      <c r="H93" s="85">
        <f t="shared" si="15"/>
        <v>9.6841388102544668E-2</v>
      </c>
      <c r="I93" s="86">
        <f t="shared" si="16"/>
        <v>-21821657.030000091</v>
      </c>
      <c r="J93" s="87">
        <f t="shared" si="17"/>
        <v>-2.7669276758367587E-2</v>
      </c>
      <c r="K93" s="82">
        <f>VLOOKUP($C93,'2025'!$C$273:$U$528,VLOOKUP($L$4,Master!$D$9:$G$20,4,FALSE),FALSE)</f>
        <v>51820158.180000007</v>
      </c>
      <c r="L93" s="83">
        <f>VLOOKUP($C93,'2025'!$C$8:$U$263,VLOOKUP($L$4,Master!$D$9:$G$20,4,FALSE),FALSE)</f>
        <v>45929163.379999995</v>
      </c>
      <c r="M93" s="154">
        <f t="shared" si="18"/>
        <v>0.88631847128800079</v>
      </c>
      <c r="N93" s="154">
        <f t="shared" si="19"/>
        <v>5.8002353198206725E-3</v>
      </c>
      <c r="O93" s="83">
        <f t="shared" si="20"/>
        <v>-5890994.8000000119</v>
      </c>
      <c r="P93" s="87">
        <f t="shared" si="21"/>
        <v>-0.11368152871199921</v>
      </c>
      <c r="Q93" s="78"/>
    </row>
    <row r="94" spans="2:17" s="79" customFormat="1" ht="25.5" x14ac:dyDescent="0.2">
      <c r="B94" s="72"/>
      <c r="C94" s="80" t="s">
        <v>126</v>
      </c>
      <c r="D94" s="81" t="s">
        <v>346</v>
      </c>
      <c r="E94" s="82">
        <f>IFERROR(VLOOKUP($C94,'2025'!$C$273:$U$528,19,FALSE),0)</f>
        <v>536742.25000000023</v>
      </c>
      <c r="F94" s="83">
        <f>IFERROR(VLOOKUP($C94,'2025'!$C$8:$U$263,19,FALSE),0)</f>
        <v>468687.77999999997</v>
      </c>
      <c r="G94" s="84">
        <f t="shared" si="14"/>
        <v>0.87320828572746001</v>
      </c>
      <c r="H94" s="85">
        <f t="shared" si="15"/>
        <v>5.9188960030308766E-5</v>
      </c>
      <c r="I94" s="86">
        <f t="shared" si="16"/>
        <v>-68054.470000000263</v>
      </c>
      <c r="J94" s="87">
        <f t="shared" si="17"/>
        <v>-0.12679171427253999</v>
      </c>
      <c r="K94" s="82">
        <f>VLOOKUP($C94,'2025'!$C$273:$U$528,VLOOKUP($L$4,Master!$D$9:$G$20,4,FALSE),FALSE)</f>
        <v>95613.630000000034</v>
      </c>
      <c r="L94" s="83">
        <f>VLOOKUP($C94,'2025'!$C$8:$U$263,VLOOKUP($L$4,Master!$D$9:$G$20,4,FALSE),FALSE)</f>
        <v>72820.080000000016</v>
      </c>
      <c r="M94" s="154">
        <f t="shared" si="18"/>
        <v>0.76160773312340502</v>
      </c>
      <c r="N94" s="154">
        <f t="shared" si="19"/>
        <v>9.1961962492896408E-6</v>
      </c>
      <c r="O94" s="83">
        <f t="shared" si="20"/>
        <v>-22793.550000000017</v>
      </c>
      <c r="P94" s="87">
        <f t="shared" si="21"/>
        <v>-0.23839226687659498</v>
      </c>
      <c r="Q94" s="78"/>
    </row>
    <row r="95" spans="2:17" s="79" customFormat="1" ht="12.75" x14ac:dyDescent="0.2">
      <c r="B95" s="72"/>
      <c r="C95" s="80" t="s">
        <v>127</v>
      </c>
      <c r="D95" s="81" t="s">
        <v>347</v>
      </c>
      <c r="E95" s="82">
        <f>IFERROR(VLOOKUP($C95,'2025'!$C$273:$U$528,19,FALSE),0)</f>
        <v>1476019.84</v>
      </c>
      <c r="F95" s="83">
        <f>IFERROR(VLOOKUP($C95,'2025'!$C$8:$U$263,19,FALSE),0)</f>
        <v>1232619.58</v>
      </c>
      <c r="G95" s="84">
        <f t="shared" si="14"/>
        <v>0.83509689138053866</v>
      </c>
      <c r="H95" s="85">
        <f t="shared" si="15"/>
        <v>1.5566326703289764E-4</v>
      </c>
      <c r="I95" s="86">
        <f t="shared" si="16"/>
        <v>-243400.26</v>
      </c>
      <c r="J95" s="87">
        <f t="shared" si="17"/>
        <v>-0.16490310861946136</v>
      </c>
      <c r="K95" s="82">
        <f>VLOOKUP($C95,'2025'!$C$273:$U$528,VLOOKUP($L$4,Master!$D$9:$G$20,4,FALSE),FALSE)</f>
        <v>227256.08000000002</v>
      </c>
      <c r="L95" s="83">
        <f>VLOOKUP($C95,'2025'!$C$8:$U$263,VLOOKUP($L$4,Master!$D$9:$G$20,4,FALSE),FALSE)</f>
        <v>271893.21999999997</v>
      </c>
      <c r="M95" s="154">
        <f t="shared" si="18"/>
        <v>1.1964178032112494</v>
      </c>
      <c r="N95" s="154">
        <f t="shared" si="19"/>
        <v>3.4336455136705177E-5</v>
      </c>
      <c r="O95" s="83">
        <f t="shared" si="20"/>
        <v>44637.139999999956</v>
      </c>
      <c r="P95" s="87">
        <f t="shared" si="21"/>
        <v>0.19641780321124941</v>
      </c>
      <c r="Q95" s="78"/>
    </row>
    <row r="96" spans="2:17" s="79" customFormat="1" ht="25.5" x14ac:dyDescent="0.2">
      <c r="B96" s="72"/>
      <c r="C96" s="80" t="s">
        <v>128</v>
      </c>
      <c r="D96" s="81" t="s">
        <v>348</v>
      </c>
      <c r="E96" s="82">
        <f>IFERROR(VLOOKUP($C96,'2025'!$C$273:$U$528,19,FALSE),0)</f>
        <v>240711.79999999993</v>
      </c>
      <c r="F96" s="83">
        <f>IFERROR(VLOOKUP($C96,'2025'!$C$8:$U$263,19,FALSE),0)</f>
        <v>189354.24000000002</v>
      </c>
      <c r="G96" s="84">
        <f t="shared" si="14"/>
        <v>0.78664294812302549</v>
      </c>
      <c r="H96" s="85">
        <f t="shared" si="15"/>
        <v>2.3912892593294186E-5</v>
      </c>
      <c r="I96" s="86">
        <f t="shared" si="16"/>
        <v>-51357.55999999991</v>
      </c>
      <c r="J96" s="87">
        <f t="shared" si="17"/>
        <v>-0.21335705187697457</v>
      </c>
      <c r="K96" s="82">
        <f>VLOOKUP($C96,'2025'!$C$273:$U$528,VLOOKUP($L$4,Master!$D$9:$G$20,4,FALSE),FALSE)</f>
        <v>43018.819999999992</v>
      </c>
      <c r="L96" s="83">
        <f>VLOOKUP($C96,'2025'!$C$8:$U$263,VLOOKUP($L$4,Master!$D$9:$G$20,4,FALSE),FALSE)</f>
        <v>37679.03</v>
      </c>
      <c r="M96" s="154">
        <f t="shared" si="18"/>
        <v>0.87587316434992879</v>
      </c>
      <c r="N96" s="154">
        <f t="shared" si="19"/>
        <v>4.7583544863294817E-6</v>
      </c>
      <c r="O96" s="83">
        <f t="shared" si="20"/>
        <v>-5339.7899999999936</v>
      </c>
      <c r="P96" s="87">
        <f t="shared" si="21"/>
        <v>-0.12412683565007117</v>
      </c>
      <c r="Q96" s="78"/>
    </row>
    <row r="97" spans="2:17" s="79" customFormat="1" ht="12.75" x14ac:dyDescent="0.2">
      <c r="B97" s="72"/>
      <c r="C97" s="80" t="s">
        <v>129</v>
      </c>
      <c r="D97" s="81" t="s">
        <v>349</v>
      </c>
      <c r="E97" s="82">
        <f>IFERROR(VLOOKUP($C97,'2025'!$C$273:$U$528,19,FALSE),0)</f>
        <v>264630.08999999997</v>
      </c>
      <c r="F97" s="83">
        <f>IFERROR(VLOOKUP($C97,'2025'!$C$8:$U$263,19,FALSE),0)</f>
        <v>230458.34999999998</v>
      </c>
      <c r="G97" s="84">
        <f t="shared" si="14"/>
        <v>0.87086978657642444</v>
      </c>
      <c r="H97" s="85">
        <f t="shared" si="15"/>
        <v>2.9103788596325057E-5</v>
      </c>
      <c r="I97" s="86">
        <f t="shared" si="16"/>
        <v>-34171.739999999991</v>
      </c>
      <c r="J97" s="87">
        <f t="shared" si="17"/>
        <v>-0.1291302134235755</v>
      </c>
      <c r="K97" s="82">
        <f>VLOOKUP($C97,'2025'!$C$273:$U$528,VLOOKUP($L$4,Master!$D$9:$G$20,4,FALSE),FALSE)</f>
        <v>47426.220000000008</v>
      </c>
      <c r="L97" s="83">
        <f>VLOOKUP($C97,'2025'!$C$8:$U$263,VLOOKUP($L$4,Master!$D$9:$G$20,4,FALSE),FALSE)</f>
        <v>39234.229999999996</v>
      </c>
      <c r="M97" s="154">
        <f t="shared" si="18"/>
        <v>0.82726875555336243</v>
      </c>
      <c r="N97" s="154">
        <f t="shared" si="19"/>
        <v>4.9547553198206722E-6</v>
      </c>
      <c r="O97" s="83">
        <f t="shared" si="20"/>
        <v>-8191.9900000000125</v>
      </c>
      <c r="P97" s="87">
        <f t="shared" si="21"/>
        <v>-0.17273124444663757</v>
      </c>
      <c r="Q97" s="78"/>
    </row>
    <row r="98" spans="2:17" s="79" customFormat="1" ht="12.75" x14ac:dyDescent="0.2">
      <c r="B98" s="72"/>
      <c r="C98" s="80" t="s">
        <v>130</v>
      </c>
      <c r="D98" s="81" t="s">
        <v>350</v>
      </c>
      <c r="E98" s="82">
        <f>IFERROR(VLOOKUP($C98,'2025'!$C$273:$U$528,19,FALSE),0)</f>
        <v>9781.7999999999993</v>
      </c>
      <c r="F98" s="83">
        <f>IFERROR(VLOOKUP($C98,'2025'!$C$8:$U$263,19,FALSE),0)</f>
        <v>7034.84</v>
      </c>
      <c r="G98" s="84">
        <f t="shared" si="14"/>
        <v>0.71917642969596607</v>
      </c>
      <c r="H98" s="85">
        <f t="shared" si="15"/>
        <v>8.8840563237986996E-7</v>
      </c>
      <c r="I98" s="86">
        <f t="shared" si="16"/>
        <v>-2746.9599999999991</v>
      </c>
      <c r="J98" s="87">
        <f t="shared" si="17"/>
        <v>-0.28082357030403393</v>
      </c>
      <c r="K98" s="82">
        <f>VLOOKUP($C98,'2025'!$C$273:$U$528,VLOOKUP($L$4,Master!$D$9:$G$20,4,FALSE),FALSE)</f>
        <v>2159.04</v>
      </c>
      <c r="L98" s="83">
        <f>VLOOKUP($C98,'2025'!$C$8:$U$263,VLOOKUP($L$4,Master!$D$9:$G$20,4,FALSE),FALSE)</f>
        <v>1252.4100000000001</v>
      </c>
      <c r="M98" s="154">
        <f t="shared" si="18"/>
        <v>0.58007725655847053</v>
      </c>
      <c r="N98" s="154">
        <f t="shared" si="19"/>
        <v>1.5816253078234515E-7</v>
      </c>
      <c r="O98" s="83">
        <f t="shared" si="20"/>
        <v>-906.62999999999988</v>
      </c>
      <c r="P98" s="87">
        <f t="shared" si="21"/>
        <v>-0.41992274344152952</v>
      </c>
      <c r="Q98" s="78"/>
    </row>
    <row r="99" spans="2:17" s="79" customFormat="1" ht="12.75" x14ac:dyDescent="0.2">
      <c r="B99" s="72"/>
      <c r="C99" s="80" t="s">
        <v>131</v>
      </c>
      <c r="D99" s="81" t="s">
        <v>351</v>
      </c>
      <c r="E99" s="82">
        <f>IFERROR(VLOOKUP($C99,'2025'!$C$273:$U$528,19,FALSE),0)</f>
        <v>941981.17</v>
      </c>
      <c r="F99" s="83">
        <f>IFERROR(VLOOKUP($C99,'2025'!$C$8:$U$263,19,FALSE),0)</f>
        <v>520013.43999999994</v>
      </c>
      <c r="G99" s="84">
        <f t="shared" si="14"/>
        <v>0.55204228763935903</v>
      </c>
      <c r="H99" s="85">
        <f t="shared" si="15"/>
        <v>6.5670700258887402E-5</v>
      </c>
      <c r="I99" s="86">
        <f t="shared" si="16"/>
        <v>-421967.7300000001</v>
      </c>
      <c r="J99" s="87">
        <f t="shared" si="17"/>
        <v>-0.44795771236064102</v>
      </c>
      <c r="K99" s="82">
        <f>VLOOKUP($C99,'2025'!$C$273:$U$528,VLOOKUP($L$4,Master!$D$9:$G$20,4,FALSE),FALSE)</f>
        <v>206787.43000000002</v>
      </c>
      <c r="L99" s="83">
        <f>VLOOKUP($C99,'2025'!$C$8:$U$263,VLOOKUP($L$4,Master!$D$9:$G$20,4,FALSE),FALSE)</f>
        <v>81028.37999999999</v>
      </c>
      <c r="M99" s="154">
        <f t="shared" si="18"/>
        <v>0.39184383692954633</v>
      </c>
      <c r="N99" s="154">
        <f t="shared" si="19"/>
        <v>1.0232794089789731E-5</v>
      </c>
      <c r="O99" s="83">
        <f t="shared" si="20"/>
        <v>-125759.05000000003</v>
      </c>
      <c r="P99" s="87">
        <f t="shared" si="21"/>
        <v>-0.60815616307045361</v>
      </c>
      <c r="Q99" s="78"/>
    </row>
    <row r="100" spans="2:17" s="79" customFormat="1" ht="12.75" x14ac:dyDescent="0.2">
      <c r="B100" s="72"/>
      <c r="C100" s="80" t="s">
        <v>132</v>
      </c>
      <c r="D100" s="81" t="s">
        <v>356</v>
      </c>
      <c r="E100" s="82">
        <f>IFERROR(VLOOKUP($C100,'2025'!$C$273:$U$528,19,FALSE),0)</f>
        <v>9210397.0199999996</v>
      </c>
      <c r="F100" s="83">
        <f>IFERROR(VLOOKUP($C100,'2025'!$C$8:$U$263,19,FALSE),0)</f>
        <v>90891.860000000015</v>
      </c>
      <c r="G100" s="84">
        <f t="shared" si="14"/>
        <v>9.868397616588304E-3</v>
      </c>
      <c r="H100" s="85">
        <f t="shared" si="15"/>
        <v>1.1478418892467009E-5</v>
      </c>
      <c r="I100" s="86">
        <f t="shared" si="16"/>
        <v>-9119505.1600000001</v>
      </c>
      <c r="J100" s="87">
        <f t="shared" si="17"/>
        <v>-0.9901316023834118</v>
      </c>
      <c r="K100" s="82">
        <f>VLOOKUP($C100,'2025'!$C$273:$U$528,VLOOKUP($L$4,Master!$D$9:$G$20,4,FALSE),FALSE)</f>
        <v>8696540.0099999998</v>
      </c>
      <c r="L100" s="83">
        <f>VLOOKUP($C100,'2025'!$C$8:$U$263,VLOOKUP($L$4,Master!$D$9:$G$20,4,FALSE),FALSE)</f>
        <v>21474.86</v>
      </c>
      <c r="M100" s="154">
        <f t="shared" si="18"/>
        <v>2.4693567758334273E-3</v>
      </c>
      <c r="N100" s="154">
        <f t="shared" si="19"/>
        <v>2.7119858559070534E-6</v>
      </c>
      <c r="O100" s="83">
        <f t="shared" si="20"/>
        <v>-8675065.1500000004</v>
      </c>
      <c r="P100" s="87">
        <f t="shared" si="21"/>
        <v>-0.99753064322416662</v>
      </c>
      <c r="Q100" s="78"/>
    </row>
    <row r="101" spans="2:17" s="79" customFormat="1" ht="12.75" x14ac:dyDescent="0.2">
      <c r="B101" s="72"/>
      <c r="C101" s="80" t="s">
        <v>133</v>
      </c>
      <c r="D101" s="81" t="s">
        <v>357</v>
      </c>
      <c r="E101" s="82">
        <f>IFERROR(VLOOKUP($C101,'2025'!$C$273:$U$528,19,FALSE),0)</f>
        <v>758142.10999999987</v>
      </c>
      <c r="F101" s="83">
        <f>IFERROR(VLOOKUP($C101,'2025'!$C$8:$U$263,19,FALSE),0)</f>
        <v>434770.23</v>
      </c>
      <c r="G101" s="84">
        <f t="shared" si="14"/>
        <v>0.5734679874199311</v>
      </c>
      <c r="H101" s="85">
        <f t="shared" si="15"/>
        <v>5.4905629854139036E-5</v>
      </c>
      <c r="I101" s="86">
        <f t="shared" si="16"/>
        <v>-323371.87999999989</v>
      </c>
      <c r="J101" s="87">
        <f t="shared" si="17"/>
        <v>-0.42653201258006884</v>
      </c>
      <c r="K101" s="82">
        <f>VLOOKUP($C101,'2025'!$C$273:$U$528,VLOOKUP($L$4,Master!$D$9:$G$20,4,FALSE),FALSE)</f>
        <v>135759.12</v>
      </c>
      <c r="L101" s="83">
        <f>VLOOKUP($C101,'2025'!$C$8:$U$263,VLOOKUP($L$4,Master!$D$9:$G$20,4,FALSE),FALSE)</f>
        <v>85691.849999999977</v>
      </c>
      <c r="M101" s="154">
        <f t="shared" si="18"/>
        <v>0.63120510798832508</v>
      </c>
      <c r="N101" s="154">
        <f t="shared" si="19"/>
        <v>1.0821727599924225E-5</v>
      </c>
      <c r="O101" s="83">
        <f t="shared" si="20"/>
        <v>-50067.270000000019</v>
      </c>
      <c r="P101" s="87">
        <f t="shared" si="21"/>
        <v>-0.36879489201167492</v>
      </c>
      <c r="Q101" s="78"/>
    </row>
    <row r="102" spans="2:17" s="79" customFormat="1" ht="12.75" x14ac:dyDescent="0.2">
      <c r="B102" s="72"/>
      <c r="C102" s="80" t="s">
        <v>134</v>
      </c>
      <c r="D102" s="81" t="s">
        <v>358</v>
      </c>
      <c r="E102" s="82">
        <f>IFERROR(VLOOKUP($C102,'2025'!$C$273:$U$528,19,FALSE),0)</f>
        <v>1035393.3200000001</v>
      </c>
      <c r="F102" s="83">
        <f>IFERROR(VLOOKUP($C102,'2025'!$C$8:$U$263,19,FALSE),0)</f>
        <v>824269.78999999992</v>
      </c>
      <c r="G102" s="84">
        <f t="shared" si="14"/>
        <v>0.79609340149113561</v>
      </c>
      <c r="H102" s="85">
        <f t="shared" si="15"/>
        <v>1.0409418324177558E-4</v>
      </c>
      <c r="I102" s="86">
        <f t="shared" si="16"/>
        <v>-211123.53000000014</v>
      </c>
      <c r="J102" s="87">
        <f t="shared" si="17"/>
        <v>-0.20390659850886436</v>
      </c>
      <c r="K102" s="82">
        <f>VLOOKUP($C102,'2025'!$C$273:$U$528,VLOOKUP($L$4,Master!$D$9:$G$20,4,FALSE),FALSE)</f>
        <v>181867.16000000003</v>
      </c>
      <c r="L102" s="83">
        <f>VLOOKUP($C102,'2025'!$C$8:$U$263,VLOOKUP($L$4,Master!$D$9:$G$20,4,FALSE),FALSE)</f>
        <v>144214.61000000002</v>
      </c>
      <c r="M102" s="154">
        <f t="shared" si="18"/>
        <v>0.79296674561806535</v>
      </c>
      <c r="N102" s="154">
        <f t="shared" si="19"/>
        <v>1.8212364715539563E-5</v>
      </c>
      <c r="O102" s="83">
        <f t="shared" si="20"/>
        <v>-37652.550000000017</v>
      </c>
      <c r="P102" s="87">
        <f t="shared" si="21"/>
        <v>-0.20703325438193465</v>
      </c>
      <c r="Q102" s="78"/>
    </row>
    <row r="103" spans="2:17" s="79" customFormat="1" ht="12.75" x14ac:dyDescent="0.2">
      <c r="B103" s="72"/>
      <c r="C103" s="80" t="s">
        <v>135</v>
      </c>
      <c r="D103" s="81" t="s">
        <v>359</v>
      </c>
      <c r="E103" s="82">
        <f>IFERROR(VLOOKUP($C103,'2025'!$C$273:$U$528,19,FALSE),0)</f>
        <v>130157.4</v>
      </c>
      <c r="F103" s="83">
        <f>IFERROR(VLOOKUP($C103,'2025'!$C$8:$U$263,19,FALSE),0)</f>
        <v>46450.22</v>
      </c>
      <c r="G103" s="84">
        <f t="shared" si="14"/>
        <v>0.35687728857521739</v>
      </c>
      <c r="H103" s="85">
        <f t="shared" si="15"/>
        <v>5.866037759676707E-6</v>
      </c>
      <c r="I103" s="86">
        <f t="shared" si="16"/>
        <v>-83707.179999999993</v>
      </c>
      <c r="J103" s="87">
        <f t="shared" si="17"/>
        <v>-0.64312271142478261</v>
      </c>
      <c r="K103" s="82">
        <f>VLOOKUP($C103,'2025'!$C$273:$U$528,VLOOKUP($L$4,Master!$D$9:$G$20,4,FALSE),FALSE)</f>
        <v>26632.65</v>
      </c>
      <c r="L103" s="83">
        <f>VLOOKUP($C103,'2025'!$C$8:$U$263,VLOOKUP($L$4,Master!$D$9:$G$20,4,FALSE),FALSE)</f>
        <v>10509.92</v>
      </c>
      <c r="M103" s="154">
        <f t="shared" si="18"/>
        <v>0.39462539401824448</v>
      </c>
      <c r="N103" s="154">
        <f t="shared" si="19"/>
        <v>1.3272614762897014E-6</v>
      </c>
      <c r="O103" s="83">
        <f t="shared" si="20"/>
        <v>-16122.730000000001</v>
      </c>
      <c r="P103" s="87">
        <f t="shared" si="21"/>
        <v>-0.60537460598175552</v>
      </c>
      <c r="Q103" s="78"/>
    </row>
    <row r="104" spans="2:17" s="79" customFormat="1" ht="12.75" x14ac:dyDescent="0.2">
      <c r="B104" s="72"/>
      <c r="C104" s="80" t="s">
        <v>136</v>
      </c>
      <c r="D104" s="81" t="s">
        <v>360</v>
      </c>
      <c r="E104" s="82">
        <f>IFERROR(VLOOKUP($C104,'2025'!$C$273:$U$528,19,FALSE),0)</f>
        <v>247236.63000000003</v>
      </c>
      <c r="F104" s="83">
        <f>IFERROR(VLOOKUP($C104,'2025'!$C$8:$U$263,19,FALSE),0)</f>
        <v>199948.56</v>
      </c>
      <c r="G104" s="84">
        <f t="shared" si="14"/>
        <v>0.80873356023336818</v>
      </c>
      <c r="H104" s="85">
        <f t="shared" si="15"/>
        <v>2.5250812653911724E-5</v>
      </c>
      <c r="I104" s="86">
        <f t="shared" si="16"/>
        <v>-47288.070000000036</v>
      </c>
      <c r="J104" s="87">
        <f t="shared" si="17"/>
        <v>-0.1912664397666318</v>
      </c>
      <c r="K104" s="82">
        <f>VLOOKUP($C104,'2025'!$C$273:$U$528,VLOOKUP($L$4,Master!$D$9:$G$20,4,FALSE),FALSE)</f>
        <v>41750.9</v>
      </c>
      <c r="L104" s="83">
        <f>VLOOKUP($C104,'2025'!$C$8:$U$263,VLOOKUP($L$4,Master!$D$9:$G$20,4,FALSE),FALSE)</f>
        <v>34063.07</v>
      </c>
      <c r="M104" s="154">
        <f t="shared" si="18"/>
        <v>0.81586432867315428</v>
      </c>
      <c r="N104" s="154">
        <f t="shared" si="19"/>
        <v>4.3017073940771606E-6</v>
      </c>
      <c r="O104" s="83">
        <f t="shared" si="20"/>
        <v>-7687.8300000000017</v>
      </c>
      <c r="P104" s="87">
        <f t="shared" si="21"/>
        <v>-0.18413567132684569</v>
      </c>
      <c r="Q104" s="78"/>
    </row>
    <row r="105" spans="2:17" s="79" customFormat="1" ht="12.75" x14ac:dyDescent="0.2">
      <c r="B105" s="72"/>
      <c r="C105" s="80" t="s">
        <v>137</v>
      </c>
      <c r="D105" s="81" t="s">
        <v>361</v>
      </c>
      <c r="E105" s="82">
        <f>IFERROR(VLOOKUP($C105,'2025'!$C$273:$U$528,19,FALSE),0)</f>
        <v>10352938.690000001</v>
      </c>
      <c r="F105" s="83">
        <f>IFERROR(VLOOKUP($C105,'2025'!$C$8:$U$263,19,FALSE),0)</f>
        <v>16192398.559999999</v>
      </c>
      <c r="G105" s="84">
        <f t="shared" si="14"/>
        <v>1.5640388729086541</v>
      </c>
      <c r="H105" s="85">
        <f t="shared" si="15"/>
        <v>2.0448820559449388E-3</v>
      </c>
      <c r="I105" s="86">
        <f t="shared" si="16"/>
        <v>5839459.8699999973</v>
      </c>
      <c r="J105" s="87">
        <f t="shared" si="17"/>
        <v>0.56403887290865395</v>
      </c>
      <c r="K105" s="82">
        <f>VLOOKUP($C105,'2025'!$C$273:$U$528,VLOOKUP($L$4,Master!$D$9:$G$20,4,FALSE),FALSE)</f>
        <v>2526407.3300000005</v>
      </c>
      <c r="L105" s="83">
        <f>VLOOKUP($C105,'2025'!$C$8:$U$263,VLOOKUP($L$4,Master!$D$9:$G$20,4,FALSE),FALSE)</f>
        <v>1576619.01</v>
      </c>
      <c r="M105" s="154">
        <f t="shared" si="18"/>
        <v>0.62405574559506982</v>
      </c>
      <c r="N105" s="154">
        <f t="shared" si="19"/>
        <v>1.9910576624360674E-4</v>
      </c>
      <c r="O105" s="83">
        <f t="shared" si="20"/>
        <v>-949788.32000000053</v>
      </c>
      <c r="P105" s="87">
        <f t="shared" si="21"/>
        <v>-0.37594425440493018</v>
      </c>
      <c r="Q105" s="78"/>
    </row>
    <row r="106" spans="2:17" s="79" customFormat="1" ht="25.5" x14ac:dyDescent="0.2">
      <c r="B106" s="72"/>
      <c r="C106" s="80" t="s">
        <v>493</v>
      </c>
      <c r="D106" s="81" t="s">
        <v>494</v>
      </c>
      <c r="E106" s="82">
        <f>IFERROR(VLOOKUP($C106,'2025'!$C$273:$U$528,19,FALSE),0)</f>
        <v>479562.79999999993</v>
      </c>
      <c r="F106" s="83">
        <f>IFERROR(VLOOKUP($C106,'2025'!$C$8:$U$263,19,FALSE),0)</f>
        <v>622631.06000000006</v>
      </c>
      <c r="G106" s="84">
        <f t="shared" si="14"/>
        <v>1.2983306044588949</v>
      </c>
      <c r="H106" s="85">
        <f t="shared" si="15"/>
        <v>7.8629924859506222E-5</v>
      </c>
      <c r="I106" s="86">
        <f t="shared" si="16"/>
        <v>143068.26000000013</v>
      </c>
      <c r="J106" s="87">
        <f t="shared" si="17"/>
        <v>0.29833060445889492</v>
      </c>
      <c r="K106" s="82">
        <f>VLOOKUP($C106,'2025'!$C$273:$U$528,VLOOKUP($L$4,Master!$D$9:$G$20,4,FALSE),FALSE)</f>
        <v>44243.12</v>
      </c>
      <c r="L106" s="83">
        <f>VLOOKUP($C106,'2025'!$C$8:$U$263,VLOOKUP($L$4,Master!$D$9:$G$20,4,FALSE),FALSE)</f>
        <v>69693.99000000002</v>
      </c>
      <c r="M106" s="154">
        <f t="shared" si="18"/>
        <v>1.575250344008289</v>
      </c>
      <c r="N106" s="154">
        <f t="shared" si="19"/>
        <v>8.8014131464292511E-6</v>
      </c>
      <c r="O106" s="83">
        <f t="shared" si="20"/>
        <v>25450.870000000017</v>
      </c>
      <c r="P106" s="87">
        <f t="shared" si="21"/>
        <v>0.57525034400828912</v>
      </c>
      <c r="Q106" s="78"/>
    </row>
    <row r="107" spans="2:17" s="79" customFormat="1" ht="12.75" x14ac:dyDescent="0.2">
      <c r="B107" s="72"/>
      <c r="C107" s="80" t="s">
        <v>138</v>
      </c>
      <c r="D107" s="81" t="s">
        <v>363</v>
      </c>
      <c r="E107" s="82">
        <f>IFERROR(VLOOKUP($C107,'2025'!$C$273:$U$528,19,FALSE),0)</f>
        <v>2460831.4500000007</v>
      </c>
      <c r="F107" s="83">
        <f>IFERROR(VLOOKUP($C107,'2025'!$C$8:$U$263,19,FALSE),0)</f>
        <v>1727586.2299999997</v>
      </c>
      <c r="G107" s="84">
        <f t="shared" si="14"/>
        <v>0.70203354642594451</v>
      </c>
      <c r="H107" s="85">
        <f t="shared" si="15"/>
        <v>2.181708947401654E-4</v>
      </c>
      <c r="I107" s="86">
        <f t="shared" si="16"/>
        <v>-733245.2200000009</v>
      </c>
      <c r="J107" s="87">
        <f t="shared" si="17"/>
        <v>-0.29796645357405549</v>
      </c>
      <c r="K107" s="82">
        <f>VLOOKUP($C107,'2025'!$C$273:$U$528,VLOOKUP($L$4,Master!$D$9:$G$20,4,FALSE),FALSE)</f>
        <v>553656.47000000009</v>
      </c>
      <c r="L107" s="83">
        <f>VLOOKUP($C107,'2025'!$C$8:$U$263,VLOOKUP($L$4,Master!$D$9:$G$20,4,FALSE),FALSE)</f>
        <v>321400.65999999997</v>
      </c>
      <c r="M107" s="154">
        <f t="shared" si="18"/>
        <v>0.58050556150820365</v>
      </c>
      <c r="N107" s="154">
        <f t="shared" si="19"/>
        <v>4.058857864494538E-5</v>
      </c>
      <c r="O107" s="83">
        <f t="shared" si="20"/>
        <v>-232255.81000000011</v>
      </c>
      <c r="P107" s="87">
        <f t="shared" si="21"/>
        <v>-0.41949443849179635</v>
      </c>
      <c r="Q107" s="78"/>
    </row>
    <row r="108" spans="2:17" s="79" customFormat="1" ht="12.75" x14ac:dyDescent="0.2">
      <c r="B108" s="72"/>
      <c r="C108" s="80" t="s">
        <v>139</v>
      </c>
      <c r="D108" s="81" t="s">
        <v>352</v>
      </c>
      <c r="E108" s="82">
        <f>IFERROR(VLOOKUP($C108,'2025'!$C$273:$U$528,19,FALSE),0)</f>
        <v>2389946.13</v>
      </c>
      <c r="F108" s="83">
        <f>IFERROR(VLOOKUP($C108,'2025'!$C$8:$U$263,19,FALSE),0)</f>
        <v>2253981.1799999997</v>
      </c>
      <c r="G108" s="84">
        <f t="shared" si="14"/>
        <v>0.94310961728664566</v>
      </c>
      <c r="H108" s="85">
        <f t="shared" si="15"/>
        <v>2.8464749384353092E-4</v>
      </c>
      <c r="I108" s="86">
        <f t="shared" si="16"/>
        <v>-135964.95000000019</v>
      </c>
      <c r="J108" s="87">
        <f t="shared" si="17"/>
        <v>-5.6890382713354379E-2</v>
      </c>
      <c r="K108" s="82">
        <f>VLOOKUP($C108,'2025'!$C$273:$U$528,VLOOKUP($L$4,Master!$D$9:$G$20,4,FALSE),FALSE)</f>
        <v>406103.81999999983</v>
      </c>
      <c r="L108" s="83">
        <f>VLOOKUP($C108,'2025'!$C$8:$U$263,VLOOKUP($L$4,Master!$D$9:$G$20,4,FALSE),FALSE)</f>
        <v>381643.7099999999</v>
      </c>
      <c r="M108" s="154">
        <f t="shared" si="18"/>
        <v>0.93976882561705544</v>
      </c>
      <c r="N108" s="154">
        <f t="shared" si="19"/>
        <v>4.8196465239628707E-5</v>
      </c>
      <c r="O108" s="83">
        <f t="shared" si="20"/>
        <v>-24460.109999999928</v>
      </c>
      <c r="P108" s="87">
        <f t="shared" si="21"/>
        <v>-6.0231174382944584E-2</v>
      </c>
      <c r="Q108" s="78"/>
    </row>
    <row r="109" spans="2:17" s="79" customFormat="1" ht="12.75" x14ac:dyDescent="0.2">
      <c r="B109" s="72"/>
      <c r="C109" s="80" t="s">
        <v>140</v>
      </c>
      <c r="D109" s="81" t="s">
        <v>353</v>
      </c>
      <c r="E109" s="82">
        <f>IFERROR(VLOOKUP($C109,'2025'!$C$273:$U$528,19,FALSE),0)</f>
        <v>357219.80000000005</v>
      </c>
      <c r="F109" s="83">
        <f>IFERROR(VLOOKUP($C109,'2025'!$C$8:$U$263,19,FALSE),0)</f>
        <v>221667.12</v>
      </c>
      <c r="G109" s="84">
        <f t="shared" si="14"/>
        <v>0.62053424810158886</v>
      </c>
      <c r="H109" s="85">
        <f t="shared" si="15"/>
        <v>2.7993574540632695E-5</v>
      </c>
      <c r="I109" s="86">
        <f t="shared" si="16"/>
        <v>-135552.68000000005</v>
      </c>
      <c r="J109" s="87">
        <f t="shared" si="17"/>
        <v>-0.37946575189841109</v>
      </c>
      <c r="K109" s="82">
        <f>VLOOKUP($C109,'2025'!$C$273:$U$528,VLOOKUP($L$4,Master!$D$9:$G$20,4,FALSE),FALSE)</f>
        <v>61531.71</v>
      </c>
      <c r="L109" s="83">
        <f>VLOOKUP($C109,'2025'!$C$8:$U$263,VLOOKUP($L$4,Master!$D$9:$G$20,4,FALSE),FALSE)</f>
        <v>38861.200000000004</v>
      </c>
      <c r="M109" s="154">
        <f t="shared" si="18"/>
        <v>0.631563790442359</v>
      </c>
      <c r="N109" s="154">
        <f t="shared" si="19"/>
        <v>4.9076466502494163E-6</v>
      </c>
      <c r="O109" s="83">
        <f t="shared" si="20"/>
        <v>-22670.509999999995</v>
      </c>
      <c r="P109" s="87">
        <f t="shared" si="21"/>
        <v>-0.368436209557641</v>
      </c>
      <c r="Q109" s="78"/>
    </row>
    <row r="110" spans="2:17" s="79" customFormat="1" ht="12.75" x14ac:dyDescent="0.2">
      <c r="B110" s="72"/>
      <c r="C110" s="80" t="s">
        <v>141</v>
      </c>
      <c r="D110" s="81" t="s">
        <v>354</v>
      </c>
      <c r="E110" s="82">
        <f>IFERROR(VLOOKUP($C110,'2025'!$C$273:$U$528,19,FALSE),0)</f>
        <v>1018322.74</v>
      </c>
      <c r="F110" s="83">
        <f>IFERROR(VLOOKUP($C110,'2025'!$C$8:$U$263,19,FALSE),0)</f>
        <v>841007.71000000008</v>
      </c>
      <c r="G110" s="84">
        <f t="shared" si="14"/>
        <v>0.82587540959755068</v>
      </c>
      <c r="H110" s="85">
        <f t="shared" si="15"/>
        <v>1.0620795731514809E-4</v>
      </c>
      <c r="I110" s="86">
        <f t="shared" si="16"/>
        <v>-177315.02999999991</v>
      </c>
      <c r="J110" s="87">
        <f t="shared" si="17"/>
        <v>-0.17412459040244935</v>
      </c>
      <c r="K110" s="82">
        <f>VLOOKUP($C110,'2025'!$C$273:$U$528,VLOOKUP($L$4,Master!$D$9:$G$20,4,FALSE),FALSE)</f>
        <v>158891.94000000006</v>
      </c>
      <c r="L110" s="83">
        <f>VLOOKUP($C110,'2025'!$C$8:$U$263,VLOOKUP($L$4,Master!$D$9:$G$20,4,FALSE),FALSE)</f>
        <v>139190.45000000004</v>
      </c>
      <c r="M110" s="154">
        <f t="shared" si="18"/>
        <v>0.87600698940424537</v>
      </c>
      <c r="N110" s="154">
        <f t="shared" si="19"/>
        <v>1.7577880911788855E-5</v>
      </c>
      <c r="O110" s="83">
        <f t="shared" si="20"/>
        <v>-19701.49000000002</v>
      </c>
      <c r="P110" s="87">
        <f t="shared" si="21"/>
        <v>-0.12399301059575465</v>
      </c>
      <c r="Q110" s="78"/>
    </row>
    <row r="111" spans="2:17" s="79" customFormat="1" ht="12.75" x14ac:dyDescent="0.2">
      <c r="B111" s="72"/>
      <c r="C111" s="80" t="s">
        <v>142</v>
      </c>
      <c r="D111" s="81" t="s">
        <v>355</v>
      </c>
      <c r="E111" s="82">
        <f>IFERROR(VLOOKUP($C111,'2025'!$C$273:$U$528,19,FALSE),0)</f>
        <v>2898889.23</v>
      </c>
      <c r="F111" s="83">
        <f>IFERROR(VLOOKUP($C111,'2025'!$C$8:$U$263,19,FALSE),0)</f>
        <v>2529401.2299999995</v>
      </c>
      <c r="G111" s="84">
        <f t="shared" si="14"/>
        <v>0.87254152515513661</v>
      </c>
      <c r="H111" s="85">
        <f t="shared" si="15"/>
        <v>3.1942934015280667E-4</v>
      </c>
      <c r="I111" s="86">
        <f t="shared" si="16"/>
        <v>-369488.00000000047</v>
      </c>
      <c r="J111" s="87">
        <f t="shared" si="17"/>
        <v>-0.12745847484486342</v>
      </c>
      <c r="K111" s="82">
        <f>VLOOKUP($C111,'2025'!$C$273:$U$528,VLOOKUP($L$4,Master!$D$9:$G$20,4,FALSE),FALSE)</f>
        <v>515091.63999999996</v>
      </c>
      <c r="L111" s="83">
        <f>VLOOKUP($C111,'2025'!$C$8:$U$263,VLOOKUP($L$4,Master!$D$9:$G$20,4,FALSE),FALSE)</f>
        <v>439781.89999999997</v>
      </c>
      <c r="M111" s="154">
        <f t="shared" si="18"/>
        <v>0.85379351138372195</v>
      </c>
      <c r="N111" s="154">
        <f t="shared" si="19"/>
        <v>5.5538536338953077E-5</v>
      </c>
      <c r="O111" s="83">
        <f t="shared" si="20"/>
        <v>-75309.739999999991</v>
      </c>
      <c r="P111" s="87">
        <f t="shared" si="21"/>
        <v>-0.14620648861627805</v>
      </c>
      <c r="Q111" s="78"/>
    </row>
    <row r="112" spans="2:17" s="79" customFormat="1" ht="12.75" x14ac:dyDescent="0.2">
      <c r="B112" s="72"/>
      <c r="C112" s="80" t="s">
        <v>143</v>
      </c>
      <c r="D112" s="81" t="s">
        <v>364</v>
      </c>
      <c r="E112" s="82">
        <f>IFERROR(VLOOKUP($C112,'2025'!$C$273:$U$528,19,FALSE),0)</f>
        <v>913432.84000000008</v>
      </c>
      <c r="F112" s="83">
        <f>IFERROR(VLOOKUP($C112,'2025'!$C$8:$U$263,19,FALSE),0)</f>
        <v>774507.84000000008</v>
      </c>
      <c r="G112" s="84">
        <f t="shared" si="14"/>
        <v>0.84790890592459978</v>
      </c>
      <c r="H112" s="85">
        <f t="shared" si="15"/>
        <v>9.7809918545179017E-5</v>
      </c>
      <c r="I112" s="86">
        <f t="shared" si="16"/>
        <v>-138925</v>
      </c>
      <c r="J112" s="87">
        <f t="shared" si="17"/>
        <v>-0.1520910940754002</v>
      </c>
      <c r="K112" s="82">
        <f>VLOOKUP($C112,'2025'!$C$273:$U$528,VLOOKUP($L$4,Master!$D$9:$G$20,4,FALSE),FALSE)</f>
        <v>160116.20999999996</v>
      </c>
      <c r="L112" s="83">
        <f>VLOOKUP($C112,'2025'!$C$8:$U$263,VLOOKUP($L$4,Master!$D$9:$G$20,4,FALSE),FALSE)</f>
        <v>152811.91</v>
      </c>
      <c r="M112" s="154">
        <f t="shared" si="18"/>
        <v>0.95438125846221344</v>
      </c>
      <c r="N112" s="154">
        <f t="shared" si="19"/>
        <v>1.9298088021721287E-5</v>
      </c>
      <c r="O112" s="83">
        <f t="shared" si="20"/>
        <v>-7304.2999999999593</v>
      </c>
      <c r="P112" s="87">
        <f t="shared" si="21"/>
        <v>-4.561874153778659E-2</v>
      </c>
      <c r="Q112" s="78"/>
    </row>
    <row r="113" spans="2:17" s="79" customFormat="1" ht="12.75" x14ac:dyDescent="0.2">
      <c r="B113" s="72"/>
      <c r="C113" s="80" t="s">
        <v>144</v>
      </c>
      <c r="D113" s="81" t="s">
        <v>365</v>
      </c>
      <c r="E113" s="82">
        <f>IFERROR(VLOOKUP($C113,'2025'!$C$273:$U$528,19,FALSE),0)</f>
        <v>336437.2</v>
      </c>
      <c r="F113" s="83">
        <f>IFERROR(VLOOKUP($C113,'2025'!$C$8:$U$263,19,FALSE),0)</f>
        <v>287597.02</v>
      </c>
      <c r="G113" s="84">
        <f t="shared" si="14"/>
        <v>0.85483121367078319</v>
      </c>
      <c r="H113" s="85">
        <f t="shared" si="15"/>
        <v>3.6319633769021911E-5</v>
      </c>
      <c r="I113" s="86">
        <f t="shared" si="16"/>
        <v>-48840.179999999993</v>
      </c>
      <c r="J113" s="87">
        <f t="shared" si="17"/>
        <v>-0.14516878632921684</v>
      </c>
      <c r="K113" s="82">
        <f>VLOOKUP($C113,'2025'!$C$273:$U$528,VLOOKUP($L$4,Master!$D$9:$G$20,4,FALSE),FALSE)</f>
        <v>51619.169999999991</v>
      </c>
      <c r="L113" s="83">
        <f>VLOOKUP($C113,'2025'!$C$8:$U$263,VLOOKUP($L$4,Master!$D$9:$G$20,4,FALSE),FALSE)</f>
        <v>80160.490000000005</v>
      </c>
      <c r="M113" s="154">
        <f t="shared" si="18"/>
        <v>1.552920940030613</v>
      </c>
      <c r="N113" s="154">
        <f t="shared" si="19"/>
        <v>1.0123191260971144E-5</v>
      </c>
      <c r="O113" s="83">
        <f t="shared" si="20"/>
        <v>28541.320000000014</v>
      </c>
      <c r="P113" s="87">
        <f t="shared" si="21"/>
        <v>0.55292094003061298</v>
      </c>
      <c r="Q113" s="78"/>
    </row>
    <row r="114" spans="2:17" s="79" customFormat="1" ht="12.75" x14ac:dyDescent="0.2">
      <c r="B114" s="72"/>
      <c r="C114" s="80" t="s">
        <v>530</v>
      </c>
      <c r="D114" s="81" t="s">
        <v>531</v>
      </c>
      <c r="E114" s="82">
        <f>IFERROR(VLOOKUP($C114,'2025'!$C$273:$U$528,19,FALSE),0)</f>
        <v>16988.18</v>
      </c>
      <c r="F114" s="83">
        <f>IFERROR(VLOOKUP($C114,'2025'!$C$8:$U$263,19,FALSE),0)</f>
        <v>1950.04</v>
      </c>
      <c r="G114" s="84">
        <f t="shared" si="14"/>
        <v>0.11478804674779758</v>
      </c>
      <c r="H114" s="85">
        <f t="shared" si="15"/>
        <v>2.4626381259076847E-7</v>
      </c>
      <c r="I114" s="86">
        <f t="shared" si="16"/>
        <v>-15038.14</v>
      </c>
      <c r="J114" s="87">
        <f t="shared" si="17"/>
        <v>-0.88521195325220237</v>
      </c>
      <c r="K114" s="82">
        <f>VLOOKUP($C114,'2025'!$C$273:$U$528,VLOOKUP($L$4,Master!$D$9:$G$20,4,FALSE),FALSE)</f>
        <v>2892.1899999999996</v>
      </c>
      <c r="L114" s="83">
        <f>VLOOKUP($C114,'2025'!$C$8:$U$263,VLOOKUP($L$4,Master!$D$9:$G$20,4,FALSE),FALSE)</f>
        <v>0</v>
      </c>
      <c r="M114" s="154">
        <f t="shared" si="18"/>
        <v>0</v>
      </c>
      <c r="N114" s="154">
        <f t="shared" si="19"/>
        <v>0</v>
      </c>
      <c r="O114" s="83">
        <f t="shared" si="20"/>
        <v>-2892.1899999999996</v>
      </c>
      <c r="P114" s="87">
        <f t="shared" si="21"/>
        <v>-1</v>
      </c>
      <c r="Q114" s="78"/>
    </row>
    <row r="115" spans="2:17" s="79" customFormat="1" ht="12.75" x14ac:dyDescent="0.2">
      <c r="B115" s="72"/>
      <c r="C115" s="80" t="s">
        <v>495</v>
      </c>
      <c r="D115" s="81" t="s">
        <v>496</v>
      </c>
      <c r="E115" s="82">
        <f>IFERROR(VLOOKUP($C115,'2025'!$C$273:$U$528,19,FALSE),0)</f>
        <v>760994.26</v>
      </c>
      <c r="F115" s="83">
        <f>IFERROR(VLOOKUP($C115,'2025'!$C$8:$U$263,19,FALSE),0)</f>
        <v>3024694.72</v>
      </c>
      <c r="G115" s="84">
        <f t="shared" si="14"/>
        <v>3.9746616748462729</v>
      </c>
      <c r="H115" s="85">
        <f t="shared" si="15"/>
        <v>3.8197824335417063E-4</v>
      </c>
      <c r="I115" s="86">
        <f t="shared" si="16"/>
        <v>2263700.46</v>
      </c>
      <c r="J115" s="87">
        <f t="shared" si="17"/>
        <v>2.9746616748462729</v>
      </c>
      <c r="K115" s="82">
        <f>VLOOKUP($C115,'2025'!$C$273:$U$528,VLOOKUP($L$4,Master!$D$9:$G$20,4,FALSE),FALSE)</f>
        <v>130894.22999999998</v>
      </c>
      <c r="L115" s="83">
        <f>VLOOKUP($C115,'2025'!$C$8:$U$263,VLOOKUP($L$4,Master!$D$9:$G$20,4,FALSE),FALSE)</f>
        <v>232788.65000000002</v>
      </c>
      <c r="M115" s="154">
        <f t="shared" si="18"/>
        <v>1.7784485229028053</v>
      </c>
      <c r="N115" s="154">
        <f t="shared" si="19"/>
        <v>2.939807413020143E-5</v>
      </c>
      <c r="O115" s="83">
        <f t="shared" si="20"/>
        <v>101894.42000000004</v>
      </c>
      <c r="P115" s="87">
        <f t="shared" si="21"/>
        <v>0.7784485229028052</v>
      </c>
      <c r="Q115" s="78"/>
    </row>
    <row r="116" spans="2:17" s="79" customFormat="1" ht="12.75" x14ac:dyDescent="0.2">
      <c r="B116" s="72"/>
      <c r="C116" s="80" t="s">
        <v>497</v>
      </c>
      <c r="D116" s="81" t="s">
        <v>498</v>
      </c>
      <c r="E116" s="82">
        <f>IFERROR(VLOOKUP($C116,'2025'!$C$273:$U$528,19,FALSE),0)</f>
        <v>1316627.6299999999</v>
      </c>
      <c r="F116" s="83">
        <f>IFERROR(VLOOKUP($C116,'2025'!$C$8:$U$263,19,FALSE),0)</f>
        <v>1185528.82</v>
      </c>
      <c r="G116" s="84">
        <f t="shared" si="14"/>
        <v>0.90042833143339107</v>
      </c>
      <c r="H116" s="85">
        <f t="shared" si="15"/>
        <v>1.4971633769021912E-4</v>
      </c>
      <c r="I116" s="86">
        <f t="shared" si="16"/>
        <v>-131098.80999999982</v>
      </c>
      <c r="J116" s="87">
        <f t="shared" si="17"/>
        <v>-9.9571668566608942E-2</v>
      </c>
      <c r="K116" s="82">
        <f>VLOOKUP($C116,'2025'!$C$273:$U$528,VLOOKUP($L$4,Master!$D$9:$G$20,4,FALSE),FALSE)</f>
        <v>132182.84000000003</v>
      </c>
      <c r="L116" s="83">
        <f>VLOOKUP($C116,'2025'!$C$8:$U$263,VLOOKUP($L$4,Master!$D$9:$G$20,4,FALSE),FALSE)</f>
        <v>163787.98999999996</v>
      </c>
      <c r="M116" s="154">
        <f t="shared" si="18"/>
        <v>1.2391017623770222</v>
      </c>
      <c r="N116" s="154">
        <f t="shared" si="19"/>
        <v>2.068421923344067E-5</v>
      </c>
      <c r="O116" s="83">
        <f t="shared" si="20"/>
        <v>31605.149999999936</v>
      </c>
      <c r="P116" s="87">
        <f t="shared" si="21"/>
        <v>0.23910176237702208</v>
      </c>
      <c r="Q116" s="78"/>
    </row>
    <row r="117" spans="2:17" s="79" customFormat="1" ht="12.75" x14ac:dyDescent="0.2">
      <c r="B117" s="72"/>
      <c r="C117" s="80" t="s">
        <v>499</v>
      </c>
      <c r="D117" s="81" t="s">
        <v>500</v>
      </c>
      <c r="E117" s="82">
        <f>IFERROR(VLOOKUP($C117,'2025'!$C$273:$U$528,19,FALSE),0)</f>
        <v>1237090.95</v>
      </c>
      <c r="F117" s="83">
        <f>IFERROR(VLOOKUP($C117,'2025'!$C$8:$U$263,19,FALSE),0)</f>
        <v>1151631.9700000002</v>
      </c>
      <c r="G117" s="84">
        <f t="shared" si="14"/>
        <v>0.9309194041068688</v>
      </c>
      <c r="H117" s="85">
        <f t="shared" si="15"/>
        <v>1.454356216455137E-4</v>
      </c>
      <c r="I117" s="86">
        <f t="shared" si="16"/>
        <v>-85458.979999999749</v>
      </c>
      <c r="J117" s="87">
        <f t="shared" si="17"/>
        <v>-6.9080595893131175E-2</v>
      </c>
      <c r="K117" s="82">
        <f>VLOOKUP($C117,'2025'!$C$273:$U$528,VLOOKUP($L$4,Master!$D$9:$G$20,4,FALSE),FALSE)</f>
        <v>219649.85</v>
      </c>
      <c r="L117" s="83">
        <f>VLOOKUP($C117,'2025'!$C$8:$U$263,VLOOKUP($L$4,Master!$D$9:$G$20,4,FALSE),FALSE)</f>
        <v>189898.5800000001</v>
      </c>
      <c r="M117" s="154">
        <f t="shared" si="18"/>
        <v>0.86455137574644414</v>
      </c>
      <c r="N117" s="154">
        <f t="shared" si="19"/>
        <v>2.3981635410746998E-5</v>
      </c>
      <c r="O117" s="83">
        <f t="shared" si="20"/>
        <v>-29751.269999999902</v>
      </c>
      <c r="P117" s="87">
        <f t="shared" si="21"/>
        <v>-0.13544862425355583</v>
      </c>
      <c r="Q117" s="78"/>
    </row>
    <row r="118" spans="2:17" s="79" customFormat="1" ht="12.75" x14ac:dyDescent="0.2">
      <c r="B118" s="72"/>
      <c r="C118" s="80" t="s">
        <v>145</v>
      </c>
      <c r="D118" s="81" t="s">
        <v>366</v>
      </c>
      <c r="E118" s="82">
        <f>IFERROR(VLOOKUP($C118,'2025'!$C$273:$U$528,19,FALSE),0)</f>
        <v>1816964.1800000004</v>
      </c>
      <c r="F118" s="83">
        <f>IFERROR(VLOOKUP($C118,'2025'!$C$8:$U$263,19,FALSE),0)</f>
        <v>1073239.67</v>
      </c>
      <c r="G118" s="84">
        <f t="shared" si="14"/>
        <v>0.59067739574260603</v>
      </c>
      <c r="H118" s="85">
        <f t="shared" si="15"/>
        <v>1.3553572898907621E-4</v>
      </c>
      <c r="I118" s="86">
        <f t="shared" si="16"/>
        <v>-743724.51000000047</v>
      </c>
      <c r="J118" s="87">
        <f t="shared" si="17"/>
        <v>-0.40932260425739397</v>
      </c>
      <c r="K118" s="82">
        <f>VLOOKUP($C118,'2025'!$C$273:$U$528,VLOOKUP($L$4,Master!$D$9:$G$20,4,FALSE),FALSE)</f>
        <v>115477.28999999994</v>
      </c>
      <c r="L118" s="83">
        <f>VLOOKUP($C118,'2025'!$C$8:$U$263,VLOOKUP($L$4,Master!$D$9:$G$20,4,FALSE),FALSE)</f>
        <v>472131.15</v>
      </c>
      <c r="M118" s="154">
        <f t="shared" si="18"/>
        <v>4.0885194829217095</v>
      </c>
      <c r="N118" s="154">
        <f t="shared" si="19"/>
        <v>5.9623811327903015E-5</v>
      </c>
      <c r="O118" s="83">
        <f t="shared" si="20"/>
        <v>356653.8600000001</v>
      </c>
      <c r="P118" s="87">
        <f t="shared" si="21"/>
        <v>3.0885194829217095</v>
      </c>
      <c r="Q118" s="78"/>
    </row>
    <row r="119" spans="2:17" s="79" customFormat="1" ht="12.75" x14ac:dyDescent="0.2">
      <c r="B119" s="72"/>
      <c r="C119" s="80" t="s">
        <v>146</v>
      </c>
      <c r="D119" s="81" t="s">
        <v>367</v>
      </c>
      <c r="E119" s="82">
        <f>IFERROR(VLOOKUP($C119,'2025'!$C$273:$U$528,19,FALSE),0)</f>
        <v>936998.42999999993</v>
      </c>
      <c r="F119" s="83">
        <f>IFERROR(VLOOKUP($C119,'2025'!$C$8:$U$263,19,FALSE),0)</f>
        <v>861614.08000000007</v>
      </c>
      <c r="G119" s="84">
        <f t="shared" si="14"/>
        <v>0.91954698365930043</v>
      </c>
      <c r="H119" s="85">
        <f t="shared" si="15"/>
        <v>1.0881026457031005E-4</v>
      </c>
      <c r="I119" s="86">
        <f t="shared" si="16"/>
        <v>-75384.34999999986</v>
      </c>
      <c r="J119" s="87">
        <f t="shared" si="17"/>
        <v>-8.0453016340699596E-2</v>
      </c>
      <c r="K119" s="82">
        <f>VLOOKUP($C119,'2025'!$C$273:$U$528,VLOOKUP($L$4,Master!$D$9:$G$20,4,FALSE),FALSE)</f>
        <v>172715.16999999998</v>
      </c>
      <c r="L119" s="83">
        <f>VLOOKUP($C119,'2025'!$C$8:$U$263,VLOOKUP($L$4,Master!$D$9:$G$20,4,FALSE),FALSE)</f>
        <v>154649.78000000006</v>
      </c>
      <c r="M119" s="154">
        <f t="shared" si="18"/>
        <v>0.8954035710933792</v>
      </c>
      <c r="N119" s="154">
        <f t="shared" si="19"/>
        <v>1.9530186272652655E-5</v>
      </c>
      <c r="O119" s="83">
        <f t="shared" si="20"/>
        <v>-18065.389999999927</v>
      </c>
      <c r="P119" s="87">
        <f t="shared" si="21"/>
        <v>-0.10459642890662081</v>
      </c>
      <c r="Q119" s="78"/>
    </row>
    <row r="120" spans="2:17" s="79" customFormat="1" ht="25.5" x14ac:dyDescent="0.2">
      <c r="B120" s="72"/>
      <c r="C120" s="80" t="s">
        <v>147</v>
      </c>
      <c r="D120" s="81" t="s">
        <v>368</v>
      </c>
      <c r="E120" s="82">
        <f>IFERROR(VLOOKUP($C120,'2025'!$C$273:$U$528,19,FALSE),0)</f>
        <v>401310.06000000006</v>
      </c>
      <c r="F120" s="83">
        <f>IFERROR(VLOOKUP($C120,'2025'!$C$8:$U$263,19,FALSE),0)</f>
        <v>348781.53</v>
      </c>
      <c r="G120" s="84">
        <f t="shared" si="14"/>
        <v>0.86910736800368271</v>
      </c>
      <c r="H120" s="85">
        <f t="shared" si="15"/>
        <v>4.4046414093578334E-5</v>
      </c>
      <c r="I120" s="86">
        <f t="shared" si="16"/>
        <v>-52528.530000000028</v>
      </c>
      <c r="J120" s="87">
        <f t="shared" si="17"/>
        <v>-0.13089263199631732</v>
      </c>
      <c r="K120" s="82">
        <f>VLOOKUP($C120,'2025'!$C$273:$U$528,VLOOKUP($L$4,Master!$D$9:$G$20,4,FALSE),FALSE)</f>
        <v>71210.360000000015</v>
      </c>
      <c r="L120" s="83">
        <f>VLOOKUP($C120,'2025'!$C$8:$U$263,VLOOKUP($L$4,Master!$D$9:$G$20,4,FALSE),FALSE)</f>
        <v>63663.609999999993</v>
      </c>
      <c r="M120" s="154">
        <f t="shared" si="18"/>
        <v>0.89402174065683671</v>
      </c>
      <c r="N120" s="154">
        <f t="shared" si="19"/>
        <v>8.0398572962050887E-6</v>
      </c>
      <c r="O120" s="83">
        <f t="shared" si="20"/>
        <v>-7546.7500000000218</v>
      </c>
      <c r="P120" s="87">
        <f t="shared" si="21"/>
        <v>-0.10597825934316327</v>
      </c>
      <c r="Q120" s="78"/>
    </row>
    <row r="121" spans="2:17" s="79" customFormat="1" ht="12.75" x14ac:dyDescent="0.2">
      <c r="B121" s="72"/>
      <c r="C121" s="80" t="s">
        <v>148</v>
      </c>
      <c r="D121" s="81" t="s">
        <v>369</v>
      </c>
      <c r="E121" s="82">
        <f>IFERROR(VLOOKUP($C121,'2025'!$C$273:$U$528,19,FALSE),0)</f>
        <v>166576.73000000001</v>
      </c>
      <c r="F121" s="83">
        <f>IFERROR(VLOOKUP($C121,'2025'!$C$8:$U$263,19,FALSE),0)</f>
        <v>27500</v>
      </c>
      <c r="G121" s="84">
        <f t="shared" si="14"/>
        <v>0.16508908537224856</v>
      </c>
      <c r="H121" s="85">
        <f t="shared" si="15"/>
        <v>3.4728799646397678E-6</v>
      </c>
      <c r="I121" s="86">
        <f t="shared" si="16"/>
        <v>-139076.73000000001</v>
      </c>
      <c r="J121" s="87">
        <f t="shared" si="17"/>
        <v>-0.83491091462775147</v>
      </c>
      <c r="K121" s="82">
        <f>VLOOKUP($C121,'2025'!$C$273:$U$528,VLOOKUP($L$4,Master!$D$9:$G$20,4,FALSE),FALSE)</f>
        <v>40843.24</v>
      </c>
      <c r="L121" s="83">
        <f>VLOOKUP($C121,'2025'!$C$8:$U$263,VLOOKUP($L$4,Master!$D$9:$G$20,4,FALSE),FALSE)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-40843.24</v>
      </c>
      <c r="P121" s="87">
        <f t="shared" si="21"/>
        <v>-1</v>
      </c>
      <c r="Q121" s="78"/>
    </row>
    <row r="122" spans="2:17" s="79" customFormat="1" ht="25.5" x14ac:dyDescent="0.2">
      <c r="B122" s="72"/>
      <c r="C122" s="80" t="s">
        <v>532</v>
      </c>
      <c r="D122" s="81" t="s">
        <v>533</v>
      </c>
      <c r="E122" s="82">
        <f>IFERROR(VLOOKUP($C122,'2025'!$C$273:$U$528,19,FALSE),0)</f>
        <v>131935.22</v>
      </c>
      <c r="F122" s="83">
        <f>IFERROR(VLOOKUP($C122,'2025'!$C$8:$U$263,19,FALSE),0)</f>
        <v>99011.8</v>
      </c>
      <c r="G122" s="84">
        <f t="shared" si="14"/>
        <v>0.75045768673444435</v>
      </c>
      <c r="H122" s="85">
        <f t="shared" si="15"/>
        <v>1.2503858053924354E-5</v>
      </c>
      <c r="I122" s="86">
        <f t="shared" si="16"/>
        <v>-32923.42</v>
      </c>
      <c r="J122" s="87">
        <f t="shared" si="17"/>
        <v>-0.24954231326555562</v>
      </c>
      <c r="K122" s="82">
        <f>VLOOKUP($C122,'2025'!$C$273:$U$528,VLOOKUP($L$4,Master!$D$9:$G$20,4,FALSE),FALSE)</f>
        <v>27808.720000000001</v>
      </c>
      <c r="L122" s="83">
        <f>VLOOKUP($C122,'2025'!$C$8:$U$263,VLOOKUP($L$4,Master!$D$9:$G$20,4,FALSE),FALSE)</f>
        <v>16541.080000000002</v>
      </c>
      <c r="M122" s="154">
        <f t="shared" si="18"/>
        <v>0.594816302224626</v>
      </c>
      <c r="N122" s="154">
        <f t="shared" si="19"/>
        <v>2.0889158300183116E-6</v>
      </c>
      <c r="O122" s="83">
        <f t="shared" si="20"/>
        <v>-11267.64</v>
      </c>
      <c r="P122" s="87">
        <f t="shared" si="21"/>
        <v>-0.405183697775374</v>
      </c>
      <c r="Q122" s="78"/>
    </row>
    <row r="123" spans="2:17" s="79" customFormat="1" ht="25.5" x14ac:dyDescent="0.2">
      <c r="B123" s="72"/>
      <c r="C123" s="80" t="s">
        <v>534</v>
      </c>
      <c r="D123" s="81" t="s">
        <v>535</v>
      </c>
      <c r="E123" s="82">
        <f>IFERROR(VLOOKUP($C123,'2025'!$C$273:$U$528,19,FALSE),0)</f>
        <v>781863.65000000014</v>
      </c>
      <c r="F123" s="83">
        <f>IFERROR(VLOOKUP($C123,'2025'!$C$8:$U$263,19,FALSE),0)</f>
        <v>756607.42999999993</v>
      </c>
      <c r="G123" s="84">
        <f t="shared" si="14"/>
        <v>0.96769741117904606</v>
      </c>
      <c r="H123" s="85">
        <f t="shared" si="15"/>
        <v>9.5549337627075823E-5</v>
      </c>
      <c r="I123" s="86">
        <f t="shared" si="16"/>
        <v>-25256.220000000205</v>
      </c>
      <c r="J123" s="87">
        <f t="shared" si="17"/>
        <v>-3.2302588820953881E-2</v>
      </c>
      <c r="K123" s="82">
        <f>VLOOKUP($C123,'2025'!$C$273:$U$528,VLOOKUP($L$4,Master!$D$9:$G$20,4,FALSE),FALSE)</f>
        <v>233973.68</v>
      </c>
      <c r="L123" s="83">
        <f>VLOOKUP($C123,'2025'!$C$8:$U$263,VLOOKUP($L$4,Master!$D$9:$G$20,4,FALSE),FALSE)</f>
        <v>752374.32</v>
      </c>
      <c r="M123" s="154">
        <f t="shared" si="18"/>
        <v>3.2156365621979361</v>
      </c>
      <c r="N123" s="154">
        <f t="shared" si="19"/>
        <v>9.5014752794089782E-5</v>
      </c>
      <c r="O123" s="83">
        <f t="shared" si="20"/>
        <v>518400.63999999996</v>
      </c>
      <c r="P123" s="87">
        <f t="shared" si="21"/>
        <v>2.2156365621979361</v>
      </c>
      <c r="Q123" s="78"/>
    </row>
    <row r="124" spans="2:17" s="79" customFormat="1" ht="12.75" x14ac:dyDescent="0.2">
      <c r="B124" s="72"/>
      <c r="C124" s="80" t="s">
        <v>149</v>
      </c>
      <c r="D124" s="81" t="s">
        <v>370</v>
      </c>
      <c r="E124" s="82">
        <f>IFERROR(VLOOKUP($C124,'2025'!$C$273:$U$528,19,FALSE),0)</f>
        <v>363514.98</v>
      </c>
      <c r="F124" s="83">
        <f>IFERROR(VLOOKUP($C124,'2025'!$C$8:$U$263,19,FALSE),0)</f>
        <v>225040.12000000005</v>
      </c>
      <c r="G124" s="84">
        <f t="shared" si="14"/>
        <v>0.61906697765247543</v>
      </c>
      <c r="H124" s="85">
        <f t="shared" si="15"/>
        <v>2.8419539054113792E-5</v>
      </c>
      <c r="I124" s="86">
        <f t="shared" si="16"/>
        <v>-138474.85999999993</v>
      </c>
      <c r="J124" s="87">
        <f t="shared" si="17"/>
        <v>-0.38093302234752452</v>
      </c>
      <c r="K124" s="82">
        <f>VLOOKUP($C124,'2025'!$C$273:$U$528,VLOOKUP($L$4,Master!$D$9:$G$20,4,FALSE),FALSE)</f>
        <v>64102.390000000007</v>
      </c>
      <c r="L124" s="83">
        <f>VLOOKUP($C124,'2025'!$C$8:$U$263,VLOOKUP($L$4,Master!$D$9:$G$20,4,FALSE),FALSE)</f>
        <v>40944.400000000009</v>
      </c>
      <c r="M124" s="154">
        <f t="shared" si="18"/>
        <v>0.63873437480256201</v>
      </c>
      <c r="N124" s="154">
        <f t="shared" si="19"/>
        <v>5.1707267790616921E-6</v>
      </c>
      <c r="O124" s="83">
        <f t="shared" si="20"/>
        <v>-23157.989999999998</v>
      </c>
      <c r="P124" s="87">
        <f t="shared" si="21"/>
        <v>-0.36126562519743799</v>
      </c>
      <c r="Q124" s="78"/>
    </row>
    <row r="125" spans="2:17" s="79" customFormat="1" ht="12.75" x14ac:dyDescent="0.2">
      <c r="B125" s="72"/>
      <c r="C125" s="80" t="s">
        <v>150</v>
      </c>
      <c r="D125" s="81" t="s">
        <v>371</v>
      </c>
      <c r="E125" s="82">
        <f>IFERROR(VLOOKUP($C125,'2025'!$C$273:$U$528,19,FALSE),0)</f>
        <v>304866.84999999998</v>
      </c>
      <c r="F125" s="83">
        <f>IFERROR(VLOOKUP($C125,'2025'!$C$8:$U$263,19,FALSE),0)</f>
        <v>39424.910000000003</v>
      </c>
      <c r="G125" s="84">
        <f t="shared" si="14"/>
        <v>0.12931845492548635</v>
      </c>
      <c r="H125" s="85">
        <f t="shared" si="15"/>
        <v>4.9788356380627647E-6</v>
      </c>
      <c r="I125" s="86">
        <f t="shared" si="16"/>
        <v>-265441.93999999994</v>
      </c>
      <c r="J125" s="87">
        <f t="shared" si="17"/>
        <v>-0.87068154507451356</v>
      </c>
      <c r="K125" s="82">
        <f>VLOOKUP($C125,'2025'!$C$273:$U$528,VLOOKUP($L$4,Master!$D$9:$G$20,4,FALSE),FALSE)</f>
        <v>90915.23</v>
      </c>
      <c r="L125" s="83">
        <f>VLOOKUP($C125,'2025'!$C$8:$U$263,VLOOKUP($L$4,Master!$D$9:$G$20,4,FALSE),FALSE)</f>
        <v>2172.2199999999998</v>
      </c>
      <c r="M125" s="154">
        <f t="shared" si="18"/>
        <v>2.3892806518775785E-2</v>
      </c>
      <c r="N125" s="154">
        <f t="shared" si="19"/>
        <v>2.7432215697417436E-7</v>
      </c>
      <c r="O125" s="83">
        <f t="shared" si="20"/>
        <v>-88743.01</v>
      </c>
      <c r="P125" s="87">
        <f t="shared" si="21"/>
        <v>-0.97610719348122421</v>
      </c>
      <c r="Q125" s="78"/>
    </row>
    <row r="126" spans="2:17" s="79" customFormat="1" ht="12.75" x14ac:dyDescent="0.2">
      <c r="B126" s="72"/>
      <c r="C126" s="80" t="s">
        <v>151</v>
      </c>
      <c r="D126" s="81" t="s">
        <v>372</v>
      </c>
      <c r="E126" s="82">
        <f>IFERROR(VLOOKUP($C126,'2025'!$C$273:$U$528,19,FALSE),0)</f>
        <v>155251.23000000001</v>
      </c>
      <c r="F126" s="83">
        <f>IFERROR(VLOOKUP($C126,'2025'!$C$8:$U$263,19,FALSE),0)</f>
        <v>61012.990000000005</v>
      </c>
      <c r="G126" s="84">
        <f t="shared" si="14"/>
        <v>0.39299521169655144</v>
      </c>
      <c r="H126" s="85">
        <f t="shared" si="15"/>
        <v>7.705119656500601E-6</v>
      </c>
      <c r="I126" s="86">
        <f t="shared" si="16"/>
        <v>-94238.24</v>
      </c>
      <c r="J126" s="87">
        <f t="shared" si="17"/>
        <v>-0.60700478830344851</v>
      </c>
      <c r="K126" s="82">
        <f>VLOOKUP($C126,'2025'!$C$273:$U$528,VLOOKUP($L$4,Master!$D$9:$G$20,4,FALSE),FALSE)</f>
        <v>40980.18</v>
      </c>
      <c r="L126" s="83">
        <f>VLOOKUP($C126,'2025'!$C$8:$U$263,VLOOKUP($L$4,Master!$D$9:$G$20,4,FALSE),FALSE)</f>
        <v>47848.810000000005</v>
      </c>
      <c r="M126" s="154">
        <f t="shared" si="18"/>
        <v>1.1676085854186098</v>
      </c>
      <c r="N126" s="154">
        <f t="shared" si="19"/>
        <v>6.0426608574856357E-6</v>
      </c>
      <c r="O126" s="83">
        <f t="shared" si="20"/>
        <v>6868.6300000000047</v>
      </c>
      <c r="P126" s="87">
        <f t="shared" si="21"/>
        <v>0.16760858541860979</v>
      </c>
      <c r="Q126" s="78"/>
    </row>
    <row r="127" spans="2:17" s="79" customFormat="1" ht="12.75" x14ac:dyDescent="0.2">
      <c r="B127" s="72"/>
      <c r="C127" s="80" t="s">
        <v>152</v>
      </c>
      <c r="D127" s="81" t="s">
        <v>373</v>
      </c>
      <c r="E127" s="82">
        <f>IFERROR(VLOOKUP($C127,'2025'!$C$273:$U$528,19,FALSE),0)</f>
        <v>10335.790000000001</v>
      </c>
      <c r="F127" s="83">
        <f>IFERROR(VLOOKUP($C127,'2025'!$C$8:$U$263,19,FALSE),0)</f>
        <v>3871.56</v>
      </c>
      <c r="G127" s="84">
        <f t="shared" si="14"/>
        <v>0.37457804386505528</v>
      </c>
      <c r="H127" s="85">
        <f t="shared" si="15"/>
        <v>4.8892593294184509E-7</v>
      </c>
      <c r="I127" s="86">
        <f t="shared" si="16"/>
        <v>-6464.2300000000014</v>
      </c>
      <c r="J127" s="87">
        <f t="shared" si="17"/>
        <v>-0.62542195613494478</v>
      </c>
      <c r="K127" s="82">
        <f>VLOOKUP($C127,'2025'!$C$273:$U$528,VLOOKUP($L$4,Master!$D$9:$G$20,4,FALSE),FALSE)</f>
        <v>2426.2699999999995</v>
      </c>
      <c r="L127" s="83">
        <f>VLOOKUP($C127,'2025'!$C$8:$U$263,VLOOKUP($L$4,Master!$D$9:$G$20,4,FALSE),FALSE)</f>
        <v>92.67</v>
      </c>
      <c r="M127" s="154">
        <f t="shared" si="18"/>
        <v>3.8194430133497104E-2</v>
      </c>
      <c r="N127" s="154">
        <f t="shared" si="19"/>
        <v>1.1702974048115173E-8</v>
      </c>
      <c r="O127" s="83">
        <f t="shared" si="20"/>
        <v>-2333.5999999999995</v>
      </c>
      <c r="P127" s="87">
        <f t="shared" si="21"/>
        <v>-0.9618055698665029</v>
      </c>
      <c r="Q127" s="78"/>
    </row>
    <row r="128" spans="2:17" s="79" customFormat="1" ht="12.75" x14ac:dyDescent="0.2">
      <c r="B128" s="72"/>
      <c r="C128" s="80" t="s">
        <v>153</v>
      </c>
      <c r="D128" s="81" t="s">
        <v>374</v>
      </c>
      <c r="E128" s="82">
        <f>IFERROR(VLOOKUP($C128,'2025'!$C$273:$U$528,19,FALSE),0)</f>
        <v>1295264.4499999997</v>
      </c>
      <c r="F128" s="83">
        <f>IFERROR(VLOOKUP($C128,'2025'!$C$8:$U$263,19,FALSE),0)</f>
        <v>1281309.3399999999</v>
      </c>
      <c r="G128" s="84">
        <f t="shared" si="14"/>
        <v>0.98922605341326253</v>
      </c>
      <c r="H128" s="85">
        <f t="shared" si="15"/>
        <v>1.6181212855970195E-4</v>
      </c>
      <c r="I128" s="86">
        <f t="shared" si="16"/>
        <v>-13955.10999999987</v>
      </c>
      <c r="J128" s="87">
        <f t="shared" si="17"/>
        <v>-1.077394658673746E-2</v>
      </c>
      <c r="K128" s="82">
        <f>VLOOKUP($C128,'2025'!$C$273:$U$528,VLOOKUP($L$4,Master!$D$9:$G$20,4,FALSE),FALSE)</f>
        <v>274594.52999999991</v>
      </c>
      <c r="L128" s="83">
        <f>VLOOKUP($C128,'2025'!$C$8:$U$263,VLOOKUP($L$4,Master!$D$9:$G$20,4,FALSE),FALSE)</f>
        <v>472739.04999999993</v>
      </c>
      <c r="M128" s="154">
        <f t="shared" si="18"/>
        <v>1.7215894650195693</v>
      </c>
      <c r="N128" s="154">
        <f t="shared" si="19"/>
        <v>5.9700580918103166E-5</v>
      </c>
      <c r="O128" s="83">
        <f t="shared" si="20"/>
        <v>198144.52000000002</v>
      </c>
      <c r="P128" s="87">
        <f t="shared" si="21"/>
        <v>0.72158946501956933</v>
      </c>
      <c r="Q128" s="78"/>
    </row>
    <row r="129" spans="2:17" s="79" customFormat="1" ht="12.75" x14ac:dyDescent="0.2">
      <c r="B129" s="72"/>
      <c r="C129" s="80" t="s">
        <v>154</v>
      </c>
      <c r="D129" s="81" t="s">
        <v>375</v>
      </c>
      <c r="E129" s="82">
        <f>IFERROR(VLOOKUP($C129,'2025'!$C$273:$U$528,19,FALSE),0)</f>
        <v>3111228.5399999986</v>
      </c>
      <c r="F129" s="83">
        <f>IFERROR(VLOOKUP($C129,'2025'!$C$8:$U$263,19,FALSE),0)</f>
        <v>2316654.12</v>
      </c>
      <c r="G129" s="84">
        <f t="shared" si="14"/>
        <v>0.74461071895412767</v>
      </c>
      <c r="H129" s="85">
        <f t="shared" si="15"/>
        <v>2.9256224284902443E-4</v>
      </c>
      <c r="I129" s="86">
        <f t="shared" si="16"/>
        <v>-794574.41999999853</v>
      </c>
      <c r="J129" s="87">
        <f t="shared" si="17"/>
        <v>-0.25538928104587227</v>
      </c>
      <c r="K129" s="82">
        <f>VLOOKUP($C129,'2025'!$C$273:$U$528,VLOOKUP($L$4,Master!$D$9:$G$20,4,FALSE),FALSE)</f>
        <v>480315.21999999968</v>
      </c>
      <c r="L129" s="83">
        <f>VLOOKUP($C129,'2025'!$C$8:$U$263,VLOOKUP($L$4,Master!$D$9:$G$20,4,FALSE),FALSE)</f>
        <v>526609.78</v>
      </c>
      <c r="M129" s="154">
        <f t="shared" si="18"/>
        <v>1.0963837040183744</v>
      </c>
      <c r="N129" s="154">
        <f t="shared" si="19"/>
        <v>6.6503729241649309E-5</v>
      </c>
      <c r="O129" s="83">
        <f t="shared" si="20"/>
        <v>46294.560000000347</v>
      </c>
      <c r="P129" s="87">
        <f t="shared" si="21"/>
        <v>9.6383704018374386E-2</v>
      </c>
      <c r="Q129" s="78"/>
    </row>
    <row r="130" spans="2:17" s="79" customFormat="1" ht="12.75" x14ac:dyDescent="0.2">
      <c r="B130" s="72"/>
      <c r="C130" s="80" t="s">
        <v>155</v>
      </c>
      <c r="D130" s="81" t="s">
        <v>376</v>
      </c>
      <c r="E130" s="82">
        <f>IFERROR(VLOOKUP($C130,'2025'!$C$273:$U$528,19,FALSE),0)</f>
        <v>1245029.0299999998</v>
      </c>
      <c r="F130" s="83">
        <f>IFERROR(VLOOKUP($C130,'2025'!$C$8:$U$263,19,FALSE),0)</f>
        <v>1084662.72</v>
      </c>
      <c r="G130" s="84">
        <f t="shared" si="14"/>
        <v>0.87119472226282157</v>
      </c>
      <c r="H130" s="85">
        <f t="shared" si="15"/>
        <v>1.3697830649744269E-4</v>
      </c>
      <c r="I130" s="86">
        <f t="shared" si="16"/>
        <v>-160366.30999999982</v>
      </c>
      <c r="J130" s="87">
        <f t="shared" si="17"/>
        <v>-0.12880527773717843</v>
      </c>
      <c r="K130" s="82">
        <f>VLOOKUP($C130,'2025'!$C$273:$U$528,VLOOKUP($L$4,Master!$D$9:$G$20,4,FALSE),FALSE)</f>
        <v>250918.05999999997</v>
      </c>
      <c r="L130" s="83">
        <f>VLOOKUP($C130,'2025'!$C$8:$U$263,VLOOKUP($L$4,Master!$D$9:$G$20,4,FALSE),FALSE)</f>
        <v>362516.83999999997</v>
      </c>
      <c r="M130" s="154">
        <f t="shared" si="18"/>
        <v>1.4447618477522104</v>
      </c>
      <c r="N130" s="154">
        <f t="shared" si="19"/>
        <v>4.5780998926564369E-5</v>
      </c>
      <c r="O130" s="83">
        <f t="shared" si="20"/>
        <v>111598.78</v>
      </c>
      <c r="P130" s="87">
        <f t="shared" si="21"/>
        <v>0.44476184775221045</v>
      </c>
      <c r="Q130" s="78"/>
    </row>
    <row r="131" spans="2:17" s="79" customFormat="1" ht="12.75" x14ac:dyDescent="0.2">
      <c r="B131" s="72"/>
      <c r="C131" s="80" t="s">
        <v>156</v>
      </c>
      <c r="D131" s="81" t="s">
        <v>377</v>
      </c>
      <c r="E131" s="82">
        <f>IFERROR(VLOOKUP($C131,'2025'!$C$273:$U$528,19,FALSE),0)</f>
        <v>12174745.599999998</v>
      </c>
      <c r="F131" s="83">
        <f>IFERROR(VLOOKUP($C131,'2025'!$C$8:$U$263,19,FALSE),0)</f>
        <v>20298990.109999985</v>
      </c>
      <c r="G131" s="84">
        <f t="shared" si="14"/>
        <v>1.6673030202783037</v>
      </c>
      <c r="H131" s="85">
        <f t="shared" si="15"/>
        <v>2.5634893111068997E-3</v>
      </c>
      <c r="I131" s="86">
        <f t="shared" si="16"/>
        <v>8124244.5099999867</v>
      </c>
      <c r="J131" s="87">
        <f t="shared" si="17"/>
        <v>0.66730302027830368</v>
      </c>
      <c r="K131" s="82">
        <f>VLOOKUP($C131,'2025'!$C$273:$U$528,VLOOKUP($L$4,Master!$D$9:$G$20,4,FALSE),FALSE)</f>
        <v>2157649.2799999998</v>
      </c>
      <c r="L131" s="83">
        <f>VLOOKUP($C131,'2025'!$C$8:$U$263,VLOOKUP($L$4,Master!$D$9:$G$20,4,FALSE),FALSE)</f>
        <v>4017151.0299999965</v>
      </c>
      <c r="M131" s="154">
        <f t="shared" si="18"/>
        <v>1.8618183535370478</v>
      </c>
      <c r="N131" s="154">
        <f t="shared" si="19"/>
        <v>5.0731212098250884E-4</v>
      </c>
      <c r="O131" s="83">
        <f t="shared" si="20"/>
        <v>1859501.7499999967</v>
      </c>
      <c r="P131" s="87">
        <f t="shared" si="21"/>
        <v>0.86181835353704794</v>
      </c>
      <c r="Q131" s="78"/>
    </row>
    <row r="132" spans="2:17" s="79" customFormat="1" ht="12.75" x14ac:dyDescent="0.2">
      <c r="B132" s="72"/>
      <c r="C132" s="80" t="s">
        <v>157</v>
      </c>
      <c r="D132" s="81" t="s">
        <v>378</v>
      </c>
      <c r="E132" s="82">
        <f>IFERROR(VLOOKUP($C132,'2025'!$C$273:$U$528,19,FALSE),0)</f>
        <v>1096611.6100000001</v>
      </c>
      <c r="F132" s="83">
        <f>IFERROR(VLOOKUP($C132,'2025'!$C$8:$U$263,19,FALSE),0)</f>
        <v>228240.68</v>
      </c>
      <c r="G132" s="84">
        <f t="shared" si="14"/>
        <v>0.20813264962606037</v>
      </c>
      <c r="H132" s="85">
        <f t="shared" si="15"/>
        <v>2.8823726715918418E-5</v>
      </c>
      <c r="I132" s="86">
        <f t="shared" si="16"/>
        <v>-868370.93000000017</v>
      </c>
      <c r="J132" s="87">
        <f t="shared" si="17"/>
        <v>-0.79186735037393963</v>
      </c>
      <c r="K132" s="82">
        <f>VLOOKUP($C132,'2025'!$C$273:$U$528,VLOOKUP($L$4,Master!$D$9:$G$20,4,FALSE),FALSE)</f>
        <v>163576.78999999998</v>
      </c>
      <c r="L132" s="83">
        <f>VLOOKUP($C132,'2025'!$C$8:$U$263,VLOOKUP($L$4,Master!$D$9:$G$20,4,FALSE),FALSE)</f>
        <v>0</v>
      </c>
      <c r="M132" s="154">
        <f t="shared" si="18"/>
        <v>0</v>
      </c>
      <c r="N132" s="154">
        <f t="shared" si="19"/>
        <v>0</v>
      </c>
      <c r="O132" s="83">
        <f t="shared" si="20"/>
        <v>-163576.78999999998</v>
      </c>
      <c r="P132" s="87">
        <f t="shared" si="21"/>
        <v>-1</v>
      </c>
      <c r="Q132" s="78"/>
    </row>
    <row r="133" spans="2:17" s="79" customFormat="1" ht="12.75" x14ac:dyDescent="0.2">
      <c r="B133" s="72"/>
      <c r="C133" s="80" t="s">
        <v>158</v>
      </c>
      <c r="D133" s="81" t="s">
        <v>379</v>
      </c>
      <c r="E133" s="82">
        <f>IFERROR(VLOOKUP($C133,'2025'!$C$273:$U$528,19,FALSE),0)</f>
        <v>2676690.6900000004</v>
      </c>
      <c r="F133" s="83">
        <f>IFERROR(VLOOKUP($C133,'2025'!$C$8:$U$263,19,FALSE),0)</f>
        <v>2503310.94</v>
      </c>
      <c r="G133" s="84">
        <f t="shared" si="14"/>
        <v>0.93522607948399128</v>
      </c>
      <c r="H133" s="85">
        <f t="shared" si="15"/>
        <v>3.1613448759234701E-4</v>
      </c>
      <c r="I133" s="86">
        <f t="shared" si="16"/>
        <v>-173379.75000000047</v>
      </c>
      <c r="J133" s="87">
        <f t="shared" si="17"/>
        <v>-6.4773920516008679E-2</v>
      </c>
      <c r="K133" s="82">
        <f>VLOOKUP($C133,'2025'!$C$273:$U$528,VLOOKUP($L$4,Master!$D$9:$G$20,4,FALSE),FALSE)</f>
        <v>449803.97000000009</v>
      </c>
      <c r="L133" s="83">
        <f>VLOOKUP($C133,'2025'!$C$8:$U$263,VLOOKUP($L$4,Master!$D$9:$G$20,4,FALSE),FALSE)</f>
        <v>418886.43000000011</v>
      </c>
      <c r="M133" s="154">
        <f t="shared" si="18"/>
        <v>0.93126441280631655</v>
      </c>
      <c r="N133" s="154">
        <f t="shared" si="19"/>
        <v>5.2899719643871962E-5</v>
      </c>
      <c r="O133" s="83">
        <f t="shared" si="20"/>
        <v>-30917.539999999979</v>
      </c>
      <c r="P133" s="87">
        <f t="shared" si="21"/>
        <v>-6.8735587193683445E-2</v>
      </c>
      <c r="Q133" s="78"/>
    </row>
    <row r="134" spans="2:17" s="79" customFormat="1" ht="12.75" x14ac:dyDescent="0.2">
      <c r="B134" s="72"/>
      <c r="C134" s="80" t="s">
        <v>159</v>
      </c>
      <c r="D134" s="81" t="s">
        <v>380</v>
      </c>
      <c r="E134" s="82">
        <f>IFERROR(VLOOKUP($C134,'2025'!$C$273:$U$528,19,FALSE),0)</f>
        <v>457750.42</v>
      </c>
      <c r="F134" s="83">
        <f>IFERROR(VLOOKUP($C134,'2025'!$C$8:$U$263,19,FALSE),0)</f>
        <v>417139.24000000005</v>
      </c>
      <c r="G134" s="84">
        <f t="shared" si="14"/>
        <v>0.91128095524194186</v>
      </c>
      <c r="H134" s="85">
        <f t="shared" si="15"/>
        <v>5.2679073056765805E-5</v>
      </c>
      <c r="I134" s="86">
        <f t="shared" si="16"/>
        <v>-40611.179999999935</v>
      </c>
      <c r="J134" s="87">
        <f t="shared" si="17"/>
        <v>-8.8719044758058196E-2</v>
      </c>
      <c r="K134" s="82">
        <f>VLOOKUP($C134,'2025'!$C$273:$U$528,VLOOKUP($L$4,Master!$D$9:$G$20,4,FALSE),FALSE)</f>
        <v>79432.13</v>
      </c>
      <c r="L134" s="83">
        <f>VLOOKUP($C134,'2025'!$C$8:$U$263,VLOOKUP($L$4,Master!$D$9:$G$20,4,FALSE),FALSE)</f>
        <v>87557.18</v>
      </c>
      <c r="M134" s="154">
        <f t="shared" si="18"/>
        <v>1.1022892121865546</v>
      </c>
      <c r="N134" s="154">
        <f t="shared" si="19"/>
        <v>1.1057293679358463E-5</v>
      </c>
      <c r="O134" s="83">
        <f t="shared" si="20"/>
        <v>8125.0499999999884</v>
      </c>
      <c r="P134" s="87">
        <f t="shared" si="21"/>
        <v>0.10228921218655458</v>
      </c>
      <c r="Q134" s="78"/>
    </row>
    <row r="135" spans="2:17" s="79" customFormat="1" ht="12.75" x14ac:dyDescent="0.2">
      <c r="B135" s="72"/>
      <c r="C135" s="80" t="s">
        <v>160</v>
      </c>
      <c r="D135" s="81" t="s">
        <v>381</v>
      </c>
      <c r="E135" s="82">
        <f>IFERROR(VLOOKUP($C135,'2025'!$C$273:$U$528,19,FALSE),0)</f>
        <v>122892.72</v>
      </c>
      <c r="F135" s="83">
        <f>IFERROR(VLOOKUP($C135,'2025'!$C$8:$U$263,19,FALSE),0)</f>
        <v>102660.84000000001</v>
      </c>
      <c r="G135" s="84">
        <f t="shared" si="14"/>
        <v>0.83536958088322899</v>
      </c>
      <c r="H135" s="85">
        <f t="shared" si="15"/>
        <v>1.2964682705057778E-5</v>
      </c>
      <c r="I135" s="86">
        <f t="shared" si="16"/>
        <v>-20231.87999999999</v>
      </c>
      <c r="J135" s="87">
        <f t="shared" si="17"/>
        <v>-0.16463041911677104</v>
      </c>
      <c r="K135" s="82">
        <f>VLOOKUP($C135,'2025'!$C$273:$U$528,VLOOKUP($L$4,Master!$D$9:$G$20,4,FALSE),FALSE)</f>
        <v>21505.250000000004</v>
      </c>
      <c r="L135" s="83">
        <f>VLOOKUP($C135,'2025'!$C$8:$U$263,VLOOKUP($L$4,Master!$D$9:$G$20,4,FALSE),FALSE)</f>
        <v>19391.240000000002</v>
      </c>
      <c r="M135" s="154">
        <f t="shared" si="18"/>
        <v>0.90169795747550008</v>
      </c>
      <c r="N135" s="154">
        <f t="shared" si="19"/>
        <v>2.4488526867462272E-6</v>
      </c>
      <c r="O135" s="83">
        <f t="shared" si="20"/>
        <v>-2114.010000000002</v>
      </c>
      <c r="P135" s="87">
        <f t="shared" si="21"/>
        <v>-9.8302042524499908E-2</v>
      </c>
      <c r="Q135" s="78"/>
    </row>
    <row r="136" spans="2:17" s="79" customFormat="1" ht="12.75" x14ac:dyDescent="0.2">
      <c r="B136" s="72"/>
      <c r="C136" s="80" t="s">
        <v>161</v>
      </c>
      <c r="D136" s="81" t="s">
        <v>382</v>
      </c>
      <c r="E136" s="82">
        <f>IFERROR(VLOOKUP($C136,'2025'!$C$273:$U$528,19,FALSE),0)</f>
        <v>177845.91</v>
      </c>
      <c r="F136" s="83">
        <f>IFERROR(VLOOKUP($C136,'2025'!$C$8:$U$263,19,FALSE),0)</f>
        <v>148516.13</v>
      </c>
      <c r="G136" s="84">
        <f t="shared" si="14"/>
        <v>0.83508319083638194</v>
      </c>
      <c r="H136" s="85">
        <f t="shared" si="15"/>
        <v>1.8755588811012188E-5</v>
      </c>
      <c r="I136" s="86">
        <f t="shared" si="16"/>
        <v>-29329.78</v>
      </c>
      <c r="J136" s="87">
        <f t="shared" si="17"/>
        <v>-0.16491680916361809</v>
      </c>
      <c r="K136" s="82">
        <f>VLOOKUP($C136,'2025'!$C$273:$U$528,VLOOKUP($L$4,Master!$D$9:$G$20,4,FALSE),FALSE)</f>
        <v>30960.400000000001</v>
      </c>
      <c r="L136" s="83">
        <f>VLOOKUP($C136,'2025'!$C$8:$U$263,VLOOKUP($L$4,Master!$D$9:$G$20,4,FALSE),FALSE)</f>
        <v>26094.950000000008</v>
      </c>
      <c r="M136" s="154">
        <f t="shared" si="18"/>
        <v>0.84284925259363597</v>
      </c>
      <c r="N136" s="154">
        <f t="shared" si="19"/>
        <v>3.2954410557555104E-6</v>
      </c>
      <c r="O136" s="83">
        <f t="shared" si="20"/>
        <v>-4865.4499999999935</v>
      </c>
      <c r="P136" s="87">
        <f t="shared" si="21"/>
        <v>-0.15715074740636403</v>
      </c>
      <c r="Q136" s="78"/>
    </row>
    <row r="137" spans="2:17" s="79" customFormat="1" ht="12.75" x14ac:dyDescent="0.2">
      <c r="B137" s="72"/>
      <c r="C137" s="80" t="s">
        <v>162</v>
      </c>
      <c r="D137" s="81" t="s">
        <v>383</v>
      </c>
      <c r="E137" s="82">
        <f>IFERROR(VLOOKUP($C137,'2025'!$C$273:$U$528,19,FALSE),0)</f>
        <v>13045790.959999999</v>
      </c>
      <c r="F137" s="83">
        <f>IFERROR(VLOOKUP($C137,'2025'!$C$8:$U$263,19,FALSE),0)</f>
        <v>10264500.24</v>
      </c>
      <c r="G137" s="84">
        <f t="shared" si="14"/>
        <v>0.78680551232747953</v>
      </c>
      <c r="H137" s="85">
        <f t="shared" si="15"/>
        <v>1.2962682629285849E-3</v>
      </c>
      <c r="I137" s="86">
        <f t="shared" si="16"/>
        <v>-2781290.7199999988</v>
      </c>
      <c r="J137" s="87">
        <f t="shared" si="17"/>
        <v>-0.21319448767252047</v>
      </c>
      <c r="K137" s="82">
        <f>VLOOKUP($C137,'2025'!$C$273:$U$528,VLOOKUP($L$4,Master!$D$9:$G$20,4,FALSE),FALSE)</f>
        <v>2173497.1</v>
      </c>
      <c r="L137" s="83">
        <f>VLOOKUP($C137,'2025'!$C$8:$U$263,VLOOKUP($L$4,Master!$D$9:$G$20,4,FALSE),FALSE)</f>
        <v>2004975.85</v>
      </c>
      <c r="M137" s="154">
        <f t="shared" si="18"/>
        <v>0.92246538999292893</v>
      </c>
      <c r="N137" s="154">
        <f t="shared" si="19"/>
        <v>2.5320147123823956E-4</v>
      </c>
      <c r="O137" s="83">
        <f t="shared" si="20"/>
        <v>-168521.25</v>
      </c>
      <c r="P137" s="87">
        <f t="shared" si="21"/>
        <v>-7.7534610007071084E-2</v>
      </c>
      <c r="Q137" s="78"/>
    </row>
    <row r="138" spans="2:17" s="79" customFormat="1" ht="12.75" x14ac:dyDescent="0.2">
      <c r="B138" s="72"/>
      <c r="C138" s="80" t="s">
        <v>163</v>
      </c>
      <c r="D138" s="81" t="s">
        <v>384</v>
      </c>
      <c r="E138" s="82">
        <f>IFERROR(VLOOKUP($C138,'2025'!$C$273:$U$528,19,FALSE),0)</f>
        <v>242815.33999999997</v>
      </c>
      <c r="F138" s="83">
        <f>IFERROR(VLOOKUP($C138,'2025'!$C$8:$U$263,19,FALSE),0)</f>
        <v>198788.30000000002</v>
      </c>
      <c r="G138" s="84">
        <f t="shared" ref="G138:G201" si="22">IFERROR(F138/E138,0)</f>
        <v>0.81868097789867822</v>
      </c>
      <c r="H138" s="85">
        <f t="shared" ref="H138:H201" si="23">F138/$D$4</f>
        <v>2.5104287428174529E-5</v>
      </c>
      <c r="I138" s="86">
        <f t="shared" ref="I138:I201" si="24">F138-E138</f>
        <v>-44027.03999999995</v>
      </c>
      <c r="J138" s="87">
        <f t="shared" ref="J138:J201" si="25">IFERROR(I138/E138,0)</f>
        <v>-0.18131902210132175</v>
      </c>
      <c r="K138" s="82">
        <f>VLOOKUP($C138,'2025'!$C$273:$U$528,VLOOKUP($L$4,Master!$D$9:$G$20,4,FALSE),FALSE)</f>
        <v>49568.530000000006</v>
      </c>
      <c r="L138" s="83">
        <f>VLOOKUP($C138,'2025'!$C$8:$U$263,VLOOKUP($L$4,Master!$D$9:$G$20,4,FALSE),FALSE)</f>
        <v>38930.740000000013</v>
      </c>
      <c r="M138" s="154">
        <f t="shared" ref="M138:M201" si="26">IFERROR(L138/K138,0)</f>
        <v>0.78539226400298756</v>
      </c>
      <c r="N138" s="154">
        <f t="shared" ref="N138:N201" si="27">L138/$D$4</f>
        <v>4.9164286165309106E-6</v>
      </c>
      <c r="O138" s="83">
        <f t="shared" ref="O138:O201" si="28">L138-K138</f>
        <v>-10637.789999999994</v>
      </c>
      <c r="P138" s="87">
        <f t="shared" ref="P138:P201" si="29">IFERROR(O138/K138,0)</f>
        <v>-0.21460773599701247</v>
      </c>
      <c r="Q138" s="78"/>
    </row>
    <row r="139" spans="2:17" s="79" customFormat="1" ht="25.5" x14ac:dyDescent="0.2">
      <c r="B139" s="72"/>
      <c r="C139" s="80" t="s">
        <v>164</v>
      </c>
      <c r="D139" s="81" t="s">
        <v>385</v>
      </c>
      <c r="E139" s="82">
        <f>IFERROR(VLOOKUP($C139,'2025'!$C$273:$U$528,19,FALSE),0)</f>
        <v>162259.19</v>
      </c>
      <c r="F139" s="83">
        <f>IFERROR(VLOOKUP($C139,'2025'!$C$8:$U$263,19,FALSE),0)</f>
        <v>2079.2200000000003</v>
      </c>
      <c r="G139" s="84">
        <f t="shared" si="22"/>
        <v>1.2814189445910585E-2</v>
      </c>
      <c r="H139" s="85">
        <f t="shared" si="23"/>
        <v>2.625775083664836E-7</v>
      </c>
      <c r="I139" s="86">
        <f t="shared" si="24"/>
        <v>-160179.97</v>
      </c>
      <c r="J139" s="87">
        <f t="shared" si="25"/>
        <v>-0.98718581055408938</v>
      </c>
      <c r="K139" s="82">
        <f>VLOOKUP($C139,'2025'!$C$273:$U$528,VLOOKUP($L$4,Master!$D$9:$G$20,4,FALSE),FALSE)</f>
        <v>52322.13</v>
      </c>
      <c r="L139" s="83">
        <f>VLOOKUP($C139,'2025'!$C$8:$U$263,VLOOKUP($L$4,Master!$D$9:$G$20,4,FALSE),FALSE)</f>
        <v>1863.42</v>
      </c>
      <c r="M139" s="154">
        <f t="shared" si="26"/>
        <v>3.561437579089384E-2</v>
      </c>
      <c r="N139" s="154">
        <f t="shared" si="27"/>
        <v>2.3532487213487405E-7</v>
      </c>
      <c r="O139" s="83">
        <f t="shared" si="28"/>
        <v>-50458.71</v>
      </c>
      <c r="P139" s="87">
        <f t="shared" si="29"/>
        <v>-0.96438562420910623</v>
      </c>
      <c r="Q139" s="78"/>
    </row>
    <row r="140" spans="2:17" s="79" customFormat="1" ht="12.75" x14ac:dyDescent="0.2">
      <c r="B140" s="72"/>
      <c r="C140" s="80" t="s">
        <v>165</v>
      </c>
      <c r="D140" s="81" t="s">
        <v>386</v>
      </c>
      <c r="E140" s="82">
        <f>IFERROR(VLOOKUP($C140,'2025'!$C$273:$U$528,19,FALSE),0)</f>
        <v>311276.33</v>
      </c>
      <c r="F140" s="83">
        <f>IFERROR(VLOOKUP($C140,'2025'!$C$8:$U$263,19,FALSE),0)</f>
        <v>255993.75000000006</v>
      </c>
      <c r="G140" s="84">
        <f t="shared" si="22"/>
        <v>0.82240030907586215</v>
      </c>
      <c r="H140" s="85">
        <f t="shared" si="23"/>
        <v>3.2328566016290972E-5</v>
      </c>
      <c r="I140" s="86">
        <f t="shared" si="24"/>
        <v>-55282.579999999958</v>
      </c>
      <c r="J140" s="87">
        <f t="shared" si="25"/>
        <v>-0.17759969092413791</v>
      </c>
      <c r="K140" s="82">
        <f>VLOOKUP($C140,'2025'!$C$273:$U$528,VLOOKUP($L$4,Master!$D$9:$G$20,4,FALSE),FALSE)</f>
        <v>84256.069999999992</v>
      </c>
      <c r="L140" s="83">
        <f>VLOOKUP($C140,'2025'!$C$8:$U$263,VLOOKUP($L$4,Master!$D$9:$G$20,4,FALSE),FALSE)</f>
        <v>68857.560000000012</v>
      </c>
      <c r="M140" s="154">
        <f t="shared" si="26"/>
        <v>0.81724153523894505</v>
      </c>
      <c r="N140" s="154">
        <f t="shared" si="27"/>
        <v>8.6957832922902085E-6</v>
      </c>
      <c r="O140" s="83">
        <f t="shared" si="28"/>
        <v>-15398.50999999998</v>
      </c>
      <c r="P140" s="87">
        <f t="shared" si="29"/>
        <v>-0.18275846476105498</v>
      </c>
      <c r="Q140" s="78"/>
    </row>
    <row r="141" spans="2:17" s="79" customFormat="1" ht="12.75" x14ac:dyDescent="0.2">
      <c r="B141" s="72"/>
      <c r="C141" s="80" t="s">
        <v>166</v>
      </c>
      <c r="D141" s="81" t="s">
        <v>387</v>
      </c>
      <c r="E141" s="82">
        <f>IFERROR(VLOOKUP($C141,'2025'!$C$273:$U$528,19,FALSE),0)</f>
        <v>385702.24</v>
      </c>
      <c r="F141" s="83">
        <f>IFERROR(VLOOKUP($C141,'2025'!$C$8:$U$263,19,FALSE),0)</f>
        <v>307138.88</v>
      </c>
      <c r="G141" s="84">
        <f t="shared" si="22"/>
        <v>0.79631085367821564</v>
      </c>
      <c r="H141" s="85">
        <f t="shared" si="23"/>
        <v>3.8787507735050828E-5</v>
      </c>
      <c r="I141" s="86">
        <f t="shared" si="24"/>
        <v>-78563.359999999986</v>
      </c>
      <c r="J141" s="87">
        <f t="shared" si="25"/>
        <v>-0.20368914632178436</v>
      </c>
      <c r="K141" s="82">
        <f>VLOOKUP($C141,'2025'!$C$273:$U$528,VLOOKUP($L$4,Master!$D$9:$G$20,4,FALSE),FALSE)</f>
        <v>74391.279999999984</v>
      </c>
      <c r="L141" s="83">
        <f>VLOOKUP($C141,'2025'!$C$8:$U$263,VLOOKUP($L$4,Master!$D$9:$G$20,4,FALSE),FALSE)</f>
        <v>78154.039999999994</v>
      </c>
      <c r="M141" s="154">
        <f t="shared" si="26"/>
        <v>1.0505806594536351</v>
      </c>
      <c r="N141" s="154">
        <f t="shared" si="27"/>
        <v>9.8698036244238167E-6</v>
      </c>
      <c r="O141" s="83">
        <f t="shared" si="28"/>
        <v>3762.7600000000093</v>
      </c>
      <c r="P141" s="87">
        <f t="shared" si="29"/>
        <v>5.0580659453635025E-2</v>
      </c>
      <c r="Q141" s="78"/>
    </row>
    <row r="142" spans="2:17" s="79" customFormat="1" ht="25.5" x14ac:dyDescent="0.2">
      <c r="B142" s="72"/>
      <c r="C142" s="80" t="s">
        <v>167</v>
      </c>
      <c r="D142" s="81" t="s">
        <v>388</v>
      </c>
      <c r="E142" s="82">
        <f>IFERROR(VLOOKUP($C142,'2025'!$C$273:$U$528,19,FALSE),0)</f>
        <v>726216.4</v>
      </c>
      <c r="F142" s="83">
        <f>IFERROR(VLOOKUP($C142,'2025'!$C$8:$U$263,19,FALSE),0)</f>
        <v>89341.209999999992</v>
      </c>
      <c r="G142" s="84">
        <f t="shared" si="22"/>
        <v>0.12302284828599297</v>
      </c>
      <c r="H142" s="85">
        <f t="shared" si="23"/>
        <v>1.1282592662751782E-5</v>
      </c>
      <c r="I142" s="86">
        <f t="shared" si="24"/>
        <v>-636875.19000000006</v>
      </c>
      <c r="J142" s="87">
        <f t="shared" si="25"/>
        <v>-0.87697715171400703</v>
      </c>
      <c r="K142" s="82">
        <f>VLOOKUP($C142,'2025'!$C$273:$U$528,VLOOKUP($L$4,Master!$D$9:$G$20,4,FALSE),FALSE)</f>
        <v>126921.31000000001</v>
      </c>
      <c r="L142" s="83">
        <f>VLOOKUP($C142,'2025'!$C$8:$U$263,VLOOKUP($L$4,Master!$D$9:$G$20,4,FALSE),FALSE)</f>
        <v>15934.589999999998</v>
      </c>
      <c r="M142" s="154">
        <f t="shared" si="26"/>
        <v>0.12554700231190488</v>
      </c>
      <c r="N142" s="154">
        <f t="shared" si="27"/>
        <v>2.0123243038454252E-6</v>
      </c>
      <c r="O142" s="83">
        <f t="shared" si="28"/>
        <v>-110986.72000000002</v>
      </c>
      <c r="P142" s="87">
        <f t="shared" si="29"/>
        <v>-0.87445299768809515</v>
      </c>
      <c r="Q142" s="78"/>
    </row>
    <row r="143" spans="2:17" s="79" customFormat="1" ht="12.75" x14ac:dyDescent="0.2">
      <c r="B143" s="72"/>
      <c r="C143" s="80" t="s">
        <v>168</v>
      </c>
      <c r="D143" s="81" t="s">
        <v>389</v>
      </c>
      <c r="E143" s="82">
        <f>IFERROR(VLOOKUP($C143,'2025'!$C$273:$U$528,19,FALSE),0)</f>
        <v>4284215.13</v>
      </c>
      <c r="F143" s="83">
        <f>IFERROR(VLOOKUP($C143,'2025'!$C$8:$U$263,19,FALSE),0)</f>
        <v>5289898.8599999994</v>
      </c>
      <c r="G143" s="84">
        <f t="shared" si="22"/>
        <v>1.2347416503335116</v>
      </c>
      <c r="H143" s="85">
        <f t="shared" si="23"/>
        <v>6.6804304603144526E-4</v>
      </c>
      <c r="I143" s="86">
        <f t="shared" si="24"/>
        <v>1005683.7299999995</v>
      </c>
      <c r="J143" s="87">
        <f t="shared" si="25"/>
        <v>0.23474165033351152</v>
      </c>
      <c r="K143" s="82">
        <f>VLOOKUP($C143,'2025'!$C$273:$U$528,VLOOKUP($L$4,Master!$D$9:$G$20,4,FALSE),FALSE)</f>
        <v>480218.73999999993</v>
      </c>
      <c r="L143" s="83">
        <f>VLOOKUP($C143,'2025'!$C$8:$U$263,VLOOKUP($L$4,Master!$D$9:$G$20,4,FALSE),FALSE)</f>
        <v>923560.29999999993</v>
      </c>
      <c r="M143" s="154">
        <f t="shared" si="26"/>
        <v>1.9232075366321608</v>
      </c>
      <c r="N143" s="154">
        <f t="shared" si="27"/>
        <v>1.166332386184252E-4</v>
      </c>
      <c r="O143" s="83">
        <f t="shared" si="28"/>
        <v>443341.56</v>
      </c>
      <c r="P143" s="87">
        <f t="shared" si="29"/>
        <v>0.92320753663216071</v>
      </c>
      <c r="Q143" s="78"/>
    </row>
    <row r="144" spans="2:17" s="79" customFormat="1" ht="12.75" x14ac:dyDescent="0.2">
      <c r="B144" s="72"/>
      <c r="C144" s="80" t="s">
        <v>169</v>
      </c>
      <c r="D144" s="81" t="s">
        <v>390</v>
      </c>
      <c r="E144" s="82">
        <f>IFERROR(VLOOKUP($C144,'2025'!$C$273:$U$528,19,FALSE),0)</f>
        <v>616740.04000000015</v>
      </c>
      <c r="F144" s="83">
        <f>IFERROR(VLOOKUP($C144,'2025'!$C$8:$U$263,19,FALSE),0)</f>
        <v>481052.54</v>
      </c>
      <c r="G144" s="84">
        <f t="shared" si="22"/>
        <v>0.77999239355369221</v>
      </c>
      <c r="H144" s="85">
        <f t="shared" si="23"/>
        <v>6.0750462840184377E-5</v>
      </c>
      <c r="I144" s="86">
        <f t="shared" si="24"/>
        <v>-135687.50000000017</v>
      </c>
      <c r="J144" s="87">
        <f t="shared" si="25"/>
        <v>-0.22000760644630782</v>
      </c>
      <c r="K144" s="82">
        <f>VLOOKUP($C144,'2025'!$C$273:$U$528,VLOOKUP($L$4,Master!$D$9:$G$20,4,FALSE),FALSE)</f>
        <v>102258.46000000004</v>
      </c>
      <c r="L144" s="83">
        <f>VLOOKUP($C144,'2025'!$C$8:$U$263,VLOOKUP($L$4,Master!$D$9:$G$20,4,FALSE),FALSE)</f>
        <v>83740.409999999989</v>
      </c>
      <c r="M144" s="154">
        <f t="shared" si="26"/>
        <v>0.81890935967547296</v>
      </c>
      <c r="N144" s="154">
        <f t="shared" si="27"/>
        <v>1.0575286986171623E-5</v>
      </c>
      <c r="O144" s="83">
        <f t="shared" si="28"/>
        <v>-18518.050000000047</v>
      </c>
      <c r="P144" s="87">
        <f t="shared" si="29"/>
        <v>-0.1810906403245271</v>
      </c>
      <c r="Q144" s="78"/>
    </row>
    <row r="145" spans="2:17" s="79" customFormat="1" ht="12.75" x14ac:dyDescent="0.2">
      <c r="B145" s="72"/>
      <c r="C145" s="80" t="s">
        <v>170</v>
      </c>
      <c r="D145" s="81" t="s">
        <v>391</v>
      </c>
      <c r="E145" s="82">
        <f>IFERROR(VLOOKUP($C145,'2025'!$C$273:$U$528,19,FALSE),0)</f>
        <v>513685.13</v>
      </c>
      <c r="F145" s="83">
        <f>IFERROR(VLOOKUP($C145,'2025'!$C$8:$U$263,19,FALSE),0)</f>
        <v>344127.19999999995</v>
      </c>
      <c r="G145" s="84">
        <f t="shared" si="22"/>
        <v>0.6699185549716028</v>
      </c>
      <c r="H145" s="85">
        <f t="shared" si="23"/>
        <v>4.345863484245753E-5</v>
      </c>
      <c r="I145" s="86">
        <f t="shared" si="24"/>
        <v>-169557.93000000005</v>
      </c>
      <c r="J145" s="87">
        <f t="shared" si="25"/>
        <v>-0.33008144502839715</v>
      </c>
      <c r="K145" s="82">
        <f>VLOOKUP($C145,'2025'!$C$273:$U$528,VLOOKUP($L$4,Master!$D$9:$G$20,4,FALSE),FALSE)</f>
        <v>93493.209999999992</v>
      </c>
      <c r="L145" s="83">
        <f>VLOOKUP($C145,'2025'!$C$8:$U$263,VLOOKUP($L$4,Master!$D$9:$G$20,4,FALSE),FALSE)</f>
        <v>66357.350000000006</v>
      </c>
      <c r="M145" s="154">
        <f t="shared" si="26"/>
        <v>0.70975582077029986</v>
      </c>
      <c r="N145" s="154">
        <f t="shared" si="27"/>
        <v>8.3800404116941354E-6</v>
      </c>
      <c r="O145" s="83">
        <f t="shared" si="28"/>
        <v>-27135.859999999986</v>
      </c>
      <c r="P145" s="87">
        <f t="shared" si="29"/>
        <v>-0.29024417922970008</v>
      </c>
      <c r="Q145" s="78"/>
    </row>
    <row r="146" spans="2:17" s="79" customFormat="1" ht="12.75" x14ac:dyDescent="0.2">
      <c r="B146" s="72"/>
      <c r="C146" s="80" t="s">
        <v>171</v>
      </c>
      <c r="D146" s="81" t="s">
        <v>392</v>
      </c>
      <c r="E146" s="82">
        <f>IFERROR(VLOOKUP($C146,'2025'!$C$273:$U$528,19,FALSE),0)</f>
        <v>304642.48999999993</v>
      </c>
      <c r="F146" s="83">
        <f>IFERROR(VLOOKUP($C146,'2025'!$C$8:$U$263,19,FALSE),0)</f>
        <v>108264.91</v>
      </c>
      <c r="G146" s="84">
        <f t="shared" si="22"/>
        <v>0.35538348573765932</v>
      </c>
      <c r="H146" s="85">
        <f t="shared" si="23"/>
        <v>1.3672401338637368E-5</v>
      </c>
      <c r="I146" s="86">
        <f t="shared" si="24"/>
        <v>-196377.57999999993</v>
      </c>
      <c r="J146" s="87">
        <f t="shared" si="25"/>
        <v>-0.64461651426234068</v>
      </c>
      <c r="K146" s="82">
        <f>VLOOKUP($C146,'2025'!$C$273:$U$528,VLOOKUP($L$4,Master!$D$9:$G$20,4,FALSE),FALSE)</f>
        <v>55061.37000000001</v>
      </c>
      <c r="L146" s="83">
        <f>VLOOKUP($C146,'2025'!$C$8:$U$263,VLOOKUP($L$4,Master!$D$9:$G$20,4,FALSE),FALSE)</f>
        <v>21266.94</v>
      </c>
      <c r="M146" s="154">
        <f t="shared" si="26"/>
        <v>0.38624066201040758</v>
      </c>
      <c r="N146" s="154">
        <f t="shared" si="27"/>
        <v>2.6857283576434929E-6</v>
      </c>
      <c r="O146" s="83">
        <f t="shared" si="28"/>
        <v>-33794.430000000008</v>
      </c>
      <c r="P146" s="87">
        <f t="shared" si="29"/>
        <v>-0.61375933798959237</v>
      </c>
      <c r="Q146" s="78"/>
    </row>
    <row r="147" spans="2:17" s="79" customFormat="1" ht="12.75" x14ac:dyDescent="0.2">
      <c r="B147" s="72"/>
      <c r="C147" s="80" t="s">
        <v>520</v>
      </c>
      <c r="D147" s="81" t="s">
        <v>521</v>
      </c>
      <c r="E147" s="82">
        <f>IFERROR(VLOOKUP($C147,'2025'!$C$273:$U$528,19,FALSE),0)</f>
        <v>633309.59</v>
      </c>
      <c r="F147" s="83">
        <f>IFERROR(VLOOKUP($C147,'2025'!$C$8:$U$263,19,FALSE),0)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-633309.59</v>
      </c>
      <c r="J147" s="87">
        <f t="shared" si="25"/>
        <v>-1</v>
      </c>
      <c r="K147" s="82">
        <f>VLOOKUP($C147,'2025'!$C$273:$U$528,VLOOKUP($L$4,Master!$D$9:$G$20,4,FALSE),FALSE)</f>
        <v>328510.40999999997</v>
      </c>
      <c r="L147" s="83">
        <f>VLOOKUP($C147,'2025'!$C$8:$U$263,VLOOKUP($L$4,Master!$D$9:$G$20,4,FALSE),FALSE)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-328510.40999999997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172</v>
      </c>
      <c r="D148" s="81" t="s">
        <v>393</v>
      </c>
      <c r="E148" s="82">
        <f>IFERROR(VLOOKUP($C148,'2025'!$C$273:$U$528,19,FALSE),0)</f>
        <v>79830.609999999986</v>
      </c>
      <c r="F148" s="83">
        <f>IFERROR(VLOOKUP($C148,'2025'!$C$8:$U$263,19,FALSE),0)</f>
        <v>75122.180000000008</v>
      </c>
      <c r="G148" s="84">
        <f t="shared" si="22"/>
        <v>0.94101974167553049</v>
      </c>
      <c r="H148" s="85">
        <f t="shared" si="23"/>
        <v>9.4869205026204472E-6</v>
      </c>
      <c r="I148" s="86">
        <f t="shared" si="24"/>
        <v>-4708.4299999999785</v>
      </c>
      <c r="J148" s="87">
        <f t="shared" si="25"/>
        <v>-5.8980258324469514E-2</v>
      </c>
      <c r="K148" s="82">
        <f>VLOOKUP($C148,'2025'!$C$273:$U$528,VLOOKUP($L$4,Master!$D$9:$G$20,4,FALSE),FALSE)</f>
        <v>13765.679999999998</v>
      </c>
      <c r="L148" s="83">
        <f>VLOOKUP($C148,'2025'!$C$8:$U$263,VLOOKUP($L$4,Master!$D$9:$G$20,4,FALSE),FALSE)</f>
        <v>12822.720000000001</v>
      </c>
      <c r="M148" s="154">
        <f t="shared" si="26"/>
        <v>0.93149920672280651</v>
      </c>
      <c r="N148" s="154">
        <f t="shared" si="27"/>
        <v>1.6193369956431144E-6</v>
      </c>
      <c r="O148" s="83">
        <f t="shared" si="28"/>
        <v>-942.95999999999731</v>
      </c>
      <c r="P148" s="87">
        <f t="shared" si="29"/>
        <v>-6.8500793277193522E-2</v>
      </c>
      <c r="Q148" s="78"/>
    </row>
    <row r="149" spans="2:17" s="79" customFormat="1" ht="12.75" x14ac:dyDescent="0.2">
      <c r="B149" s="72"/>
      <c r="C149" s="80" t="s">
        <v>173</v>
      </c>
      <c r="D149" s="81" t="s">
        <v>394</v>
      </c>
      <c r="E149" s="82">
        <f>IFERROR(VLOOKUP($C149,'2025'!$C$273:$U$528,19,FALSE),0)</f>
        <v>1310656.5</v>
      </c>
      <c r="F149" s="83">
        <f>IFERROR(VLOOKUP($C149,'2025'!$C$8:$U$263,19,FALSE),0)</f>
        <v>4287.38</v>
      </c>
      <c r="G149" s="84">
        <f t="shared" si="22"/>
        <v>3.2711698297761467E-3</v>
      </c>
      <c r="H149" s="85">
        <f t="shared" si="23"/>
        <v>5.4143840373808173E-7</v>
      </c>
      <c r="I149" s="86">
        <f t="shared" si="24"/>
        <v>-1306369.1200000001</v>
      </c>
      <c r="J149" s="87">
        <f t="shared" si="25"/>
        <v>-0.99672883017022396</v>
      </c>
      <c r="K149" s="82">
        <f>VLOOKUP($C149,'2025'!$C$273:$U$528,VLOOKUP($L$4,Master!$D$9:$G$20,4,FALSE),FALSE)</f>
        <v>374751.68</v>
      </c>
      <c r="L149" s="83">
        <f>VLOOKUP($C149,'2025'!$C$8:$U$263,VLOOKUP($L$4,Master!$D$9:$G$20,4,FALSE),FALSE)</f>
        <v>2522.4899999999998</v>
      </c>
      <c r="M149" s="154">
        <f t="shared" si="26"/>
        <v>6.7310972428462493E-3</v>
      </c>
      <c r="N149" s="154">
        <f t="shared" si="27"/>
        <v>3.185565448001515E-7</v>
      </c>
      <c r="O149" s="83">
        <f t="shared" si="28"/>
        <v>-372229.19</v>
      </c>
      <c r="P149" s="87">
        <f t="shared" si="29"/>
        <v>-0.99326890275715374</v>
      </c>
      <c r="Q149" s="78"/>
    </row>
    <row r="150" spans="2:17" s="79" customFormat="1" ht="25.5" x14ac:dyDescent="0.2">
      <c r="B150" s="72"/>
      <c r="C150" s="80" t="s">
        <v>174</v>
      </c>
      <c r="D150" s="81" t="s">
        <v>395</v>
      </c>
      <c r="E150" s="82">
        <f>IFERROR(VLOOKUP($C150,'2025'!$C$273:$U$528,19,FALSE),0)</f>
        <v>17878.75</v>
      </c>
      <c r="F150" s="83">
        <f>IFERROR(VLOOKUP($C150,'2025'!$C$8:$U$263,19,FALSE),0)</f>
        <v>601.80000000000007</v>
      </c>
      <c r="G150" s="84">
        <f t="shared" si="22"/>
        <v>3.3660071313710412E-2</v>
      </c>
      <c r="H150" s="85">
        <f t="shared" si="23"/>
        <v>7.5999242280734997E-8</v>
      </c>
      <c r="I150" s="86">
        <f t="shared" si="24"/>
        <v>-17276.95</v>
      </c>
      <c r="J150" s="87">
        <f t="shared" si="25"/>
        <v>-0.9663399286862896</v>
      </c>
      <c r="K150" s="82">
        <f>VLOOKUP($C150,'2025'!$C$273:$U$528,VLOOKUP($L$4,Master!$D$9:$G$20,4,FALSE),FALSE)</f>
        <v>3823.96</v>
      </c>
      <c r="L150" s="83">
        <f>VLOOKUP($C150,'2025'!$C$8:$U$263,VLOOKUP($L$4,Master!$D$9:$G$20,4,FALSE),FALSE)</f>
        <v>492.84000000000003</v>
      </c>
      <c r="M150" s="154">
        <f t="shared" si="26"/>
        <v>0.12888210127721003</v>
      </c>
      <c r="N150" s="154">
        <f t="shared" si="27"/>
        <v>6.2239060428111387E-8</v>
      </c>
      <c r="O150" s="83">
        <f t="shared" si="28"/>
        <v>-3331.12</v>
      </c>
      <c r="P150" s="87">
        <f t="shared" si="29"/>
        <v>-0.87111789872279</v>
      </c>
      <c r="Q150" s="78"/>
    </row>
    <row r="151" spans="2:17" s="79" customFormat="1" ht="12.75" x14ac:dyDescent="0.2">
      <c r="B151" s="72"/>
      <c r="C151" s="80" t="s">
        <v>175</v>
      </c>
      <c r="D151" s="81" t="s">
        <v>396</v>
      </c>
      <c r="E151" s="82">
        <f>IFERROR(VLOOKUP($C151,'2025'!$C$273:$U$528,19,FALSE),0)</f>
        <v>273494.98000000004</v>
      </c>
      <c r="F151" s="83">
        <f>IFERROR(VLOOKUP($C151,'2025'!$C$8:$U$263,19,FALSE),0)</f>
        <v>141476.88</v>
      </c>
      <c r="G151" s="84">
        <f t="shared" si="22"/>
        <v>0.51729241977311602</v>
      </c>
      <c r="H151" s="85">
        <f t="shared" si="23"/>
        <v>1.7866626254972533E-5</v>
      </c>
      <c r="I151" s="86">
        <f t="shared" si="24"/>
        <v>-132018.10000000003</v>
      </c>
      <c r="J151" s="87">
        <f t="shared" si="25"/>
        <v>-0.48270758022688393</v>
      </c>
      <c r="K151" s="82">
        <f>VLOOKUP($C151,'2025'!$C$273:$U$528,VLOOKUP($L$4,Master!$D$9:$G$20,4,FALSE),FALSE)</f>
        <v>41777.629999999997</v>
      </c>
      <c r="L151" s="83">
        <f>VLOOKUP($C151,'2025'!$C$8:$U$263,VLOOKUP($L$4,Master!$D$9:$G$20,4,FALSE),FALSE)</f>
        <v>36124.33</v>
      </c>
      <c r="M151" s="154">
        <f t="shared" si="26"/>
        <v>0.86468117028179925</v>
      </c>
      <c r="N151" s="154">
        <f t="shared" si="27"/>
        <v>4.5620167961103744E-6</v>
      </c>
      <c r="O151" s="83">
        <f t="shared" si="28"/>
        <v>-5653.2999999999956</v>
      </c>
      <c r="P151" s="87">
        <f t="shared" si="29"/>
        <v>-0.13531882971820078</v>
      </c>
      <c r="Q151" s="78"/>
    </row>
    <row r="152" spans="2:17" s="79" customFormat="1" ht="25.5" x14ac:dyDescent="0.2">
      <c r="B152" s="72"/>
      <c r="C152" s="80" t="s">
        <v>176</v>
      </c>
      <c r="D152" s="81" t="s">
        <v>397</v>
      </c>
      <c r="E152" s="82">
        <f>IFERROR(VLOOKUP($C152,'2025'!$C$273:$U$528,19,FALSE),0)</f>
        <v>1618278.8599999999</v>
      </c>
      <c r="F152" s="83">
        <f>IFERROR(VLOOKUP($C152,'2025'!$C$8:$U$263,19,FALSE),0)</f>
        <v>3850000</v>
      </c>
      <c r="G152" s="84">
        <f t="shared" si="22"/>
        <v>2.3790708110714616</v>
      </c>
      <c r="H152" s="85">
        <f t="shared" si="23"/>
        <v>4.8620319504956747E-4</v>
      </c>
      <c r="I152" s="86">
        <f t="shared" si="24"/>
        <v>2231721.14</v>
      </c>
      <c r="J152" s="87">
        <f t="shared" si="25"/>
        <v>1.3790708110714616</v>
      </c>
      <c r="K152" s="82">
        <f>VLOOKUP($C152,'2025'!$C$273:$U$528,VLOOKUP($L$4,Master!$D$9:$G$20,4,FALSE),FALSE)</f>
        <v>471027.6</v>
      </c>
      <c r="L152" s="83">
        <f>VLOOKUP($C152,'2025'!$C$8:$U$263,VLOOKUP($L$4,Master!$D$9:$G$20,4,FALSE),FALSE)</f>
        <v>3850000</v>
      </c>
      <c r="M152" s="154">
        <f t="shared" si="26"/>
        <v>8.1736187008999046</v>
      </c>
      <c r="N152" s="154">
        <f t="shared" si="27"/>
        <v>4.8620319504956747E-4</v>
      </c>
      <c r="O152" s="83">
        <f t="shared" si="28"/>
        <v>3378972.4</v>
      </c>
      <c r="P152" s="87">
        <f t="shared" si="29"/>
        <v>7.1736187008999046</v>
      </c>
      <c r="Q152" s="78"/>
    </row>
    <row r="153" spans="2:17" s="79" customFormat="1" ht="12.75" x14ac:dyDescent="0.2">
      <c r="B153" s="72"/>
      <c r="C153" s="80" t="s">
        <v>177</v>
      </c>
      <c r="D153" s="81" t="s">
        <v>398</v>
      </c>
      <c r="E153" s="82">
        <f>IFERROR(VLOOKUP($C153,'2025'!$C$273:$U$528,19,FALSE),0)</f>
        <v>136283.57</v>
      </c>
      <c r="F153" s="83">
        <f>IFERROR(VLOOKUP($C153,'2025'!$C$8:$U$263,19,FALSE),0)</f>
        <v>82388.19</v>
      </c>
      <c r="G153" s="84">
        <f t="shared" si="22"/>
        <v>0.6045350147490266</v>
      </c>
      <c r="H153" s="85">
        <f t="shared" si="23"/>
        <v>1.0404519795415798E-5</v>
      </c>
      <c r="I153" s="86">
        <f t="shared" si="24"/>
        <v>-53895.380000000005</v>
      </c>
      <c r="J153" s="87">
        <f t="shared" si="25"/>
        <v>-0.3954649852509734</v>
      </c>
      <c r="K153" s="82">
        <f>VLOOKUP($C153,'2025'!$C$273:$U$528,VLOOKUP($L$4,Master!$D$9:$G$20,4,FALSE),FALSE)</f>
        <v>22951.640000000003</v>
      </c>
      <c r="L153" s="83">
        <f>VLOOKUP($C153,'2025'!$C$8:$U$263,VLOOKUP($L$4,Master!$D$9:$G$20,4,FALSE),FALSE)</f>
        <v>14616.68</v>
      </c>
      <c r="M153" s="154">
        <f t="shared" si="26"/>
        <v>0.63684686584488071</v>
      </c>
      <c r="N153" s="154">
        <f t="shared" si="27"/>
        <v>1.8458900044200292E-6</v>
      </c>
      <c r="O153" s="83">
        <f t="shared" si="28"/>
        <v>-8334.9600000000028</v>
      </c>
      <c r="P153" s="87">
        <f t="shared" si="29"/>
        <v>-0.36315313415511929</v>
      </c>
      <c r="Q153" s="78"/>
    </row>
    <row r="154" spans="2:17" s="79" customFormat="1" ht="12.75" x14ac:dyDescent="0.2">
      <c r="B154" s="72"/>
      <c r="C154" s="80" t="s">
        <v>178</v>
      </c>
      <c r="D154" s="81" t="s">
        <v>399</v>
      </c>
      <c r="E154" s="82">
        <f>IFERROR(VLOOKUP($C154,'2025'!$C$273:$U$528,19,FALSE),0)</f>
        <v>384161.4</v>
      </c>
      <c r="F154" s="83">
        <f>IFERROR(VLOOKUP($C154,'2025'!$C$8:$U$263,19,FALSE),0)</f>
        <v>62348</v>
      </c>
      <c r="G154" s="84">
        <f t="shared" si="22"/>
        <v>0.16229636814109902</v>
      </c>
      <c r="H154" s="85">
        <f t="shared" si="23"/>
        <v>7.8737134558312814E-6</v>
      </c>
      <c r="I154" s="86">
        <f t="shared" si="24"/>
        <v>-321813.40000000002</v>
      </c>
      <c r="J154" s="87">
        <f t="shared" si="25"/>
        <v>-0.83770363185890095</v>
      </c>
      <c r="K154" s="82">
        <f>VLOOKUP($C154,'2025'!$C$273:$U$528,VLOOKUP($L$4,Master!$D$9:$G$20,4,FALSE),FALSE)</f>
        <v>98385.21</v>
      </c>
      <c r="L154" s="83">
        <f>VLOOKUP($C154,'2025'!$C$8:$U$263,VLOOKUP($L$4,Master!$D$9:$G$20,4,FALSE),FALSE)</f>
        <v>9666.48</v>
      </c>
      <c r="M154" s="154">
        <f t="shared" si="26"/>
        <v>9.8251353023487975E-2</v>
      </c>
      <c r="N154" s="154">
        <f t="shared" si="27"/>
        <v>1.2207463534760371E-6</v>
      </c>
      <c r="O154" s="83">
        <f t="shared" si="28"/>
        <v>-88718.73000000001</v>
      </c>
      <c r="P154" s="87">
        <f t="shared" si="29"/>
        <v>-0.90174864697651202</v>
      </c>
      <c r="Q154" s="78"/>
    </row>
    <row r="155" spans="2:17" s="79" customFormat="1" ht="12.75" x14ac:dyDescent="0.2">
      <c r="B155" s="72"/>
      <c r="C155" s="80" t="s">
        <v>501</v>
      </c>
      <c r="D155" s="81" t="s">
        <v>502</v>
      </c>
      <c r="E155" s="82">
        <f>IFERROR(VLOOKUP($C155,'2025'!$C$273:$U$528,19,FALSE),0)</f>
        <v>410763.92</v>
      </c>
      <c r="F155" s="83">
        <f>IFERROR(VLOOKUP($C155,'2025'!$C$8:$U$263,19,FALSE),0)</f>
        <v>392437.44999999995</v>
      </c>
      <c r="G155" s="84">
        <f t="shared" si="22"/>
        <v>0.95538442129970902</v>
      </c>
      <c r="H155" s="85">
        <f t="shared" si="23"/>
        <v>4.9559569362884379E-5</v>
      </c>
      <c r="I155" s="86">
        <f t="shared" si="24"/>
        <v>-18326.47000000003</v>
      </c>
      <c r="J155" s="87">
        <f t="shared" si="25"/>
        <v>-4.4615578700290988E-2</v>
      </c>
      <c r="K155" s="82">
        <f>VLOOKUP($C155,'2025'!$C$273:$U$528,VLOOKUP($L$4,Master!$D$9:$G$20,4,FALSE),FALSE)</f>
        <v>69098.760000000009</v>
      </c>
      <c r="L155" s="83">
        <f>VLOOKUP($C155,'2025'!$C$8:$U$263,VLOOKUP($L$4,Master!$D$9:$G$20,4,FALSE),FALSE)</f>
        <v>88644.87000000001</v>
      </c>
      <c r="M155" s="154">
        <f t="shared" si="26"/>
        <v>1.2828720804830651</v>
      </c>
      <c r="N155" s="154">
        <f t="shared" si="27"/>
        <v>1.1194654290585339E-5</v>
      </c>
      <c r="O155" s="83">
        <f t="shared" si="28"/>
        <v>19546.11</v>
      </c>
      <c r="P155" s="87">
        <f t="shared" si="29"/>
        <v>0.28287208048306506</v>
      </c>
      <c r="Q155" s="78"/>
    </row>
    <row r="156" spans="2:17" s="79" customFormat="1" ht="12.75" x14ac:dyDescent="0.2">
      <c r="B156" s="72"/>
      <c r="C156" s="80" t="s">
        <v>536</v>
      </c>
      <c r="D156" s="81" t="s">
        <v>537</v>
      </c>
      <c r="E156" s="82">
        <f>IFERROR(VLOOKUP($C156,'2025'!$C$273:$U$528,19,FALSE),0)</f>
        <v>189389.31</v>
      </c>
      <c r="F156" s="83">
        <f>IFERROR(VLOOKUP($C156,'2025'!$C$8:$U$263,19,FALSE),0)</f>
        <v>120463.01000000001</v>
      </c>
      <c r="G156" s="84">
        <f t="shared" si="22"/>
        <v>0.63606024014766205</v>
      </c>
      <c r="H156" s="85">
        <f t="shared" si="23"/>
        <v>1.5212857233061819E-5</v>
      </c>
      <c r="I156" s="86">
        <f t="shared" si="24"/>
        <v>-68926.299999999988</v>
      </c>
      <c r="J156" s="87">
        <f t="shared" si="25"/>
        <v>-0.36393975985233795</v>
      </c>
      <c r="K156" s="82">
        <f>VLOOKUP($C156,'2025'!$C$273:$U$528,VLOOKUP($L$4,Master!$D$9:$G$20,4,FALSE),FALSE)</f>
        <v>35297.51</v>
      </c>
      <c r="L156" s="83">
        <f>VLOOKUP($C156,'2025'!$C$8:$U$263,VLOOKUP($L$4,Master!$D$9:$G$20,4,FALSE),FALSE)</f>
        <v>22430.46</v>
      </c>
      <c r="M156" s="154">
        <f t="shared" si="26"/>
        <v>0.63546862087439027</v>
      </c>
      <c r="N156" s="154">
        <f t="shared" si="27"/>
        <v>2.8326652775146807E-6</v>
      </c>
      <c r="O156" s="83">
        <f t="shared" si="28"/>
        <v>-12867.050000000003</v>
      </c>
      <c r="P156" s="87">
        <f t="shared" si="29"/>
        <v>-0.36453137912560979</v>
      </c>
      <c r="Q156" s="78"/>
    </row>
    <row r="157" spans="2:17" s="79" customFormat="1" ht="12.75" x14ac:dyDescent="0.2">
      <c r="B157" s="72"/>
      <c r="C157" s="80" t="s">
        <v>538</v>
      </c>
      <c r="D157" s="81" t="s">
        <v>539</v>
      </c>
      <c r="E157" s="82">
        <f>IFERROR(VLOOKUP($C157,'2025'!$C$273:$U$528,19,FALSE),0)</f>
        <v>552004.59</v>
      </c>
      <c r="F157" s="83">
        <f>IFERROR(VLOOKUP($C157,'2025'!$C$8:$U$263,19,FALSE),0)</f>
        <v>2086609.0099999998</v>
      </c>
      <c r="G157" s="84">
        <f t="shared" si="22"/>
        <v>3.7800573542332319</v>
      </c>
      <c r="H157" s="85">
        <f t="shared" si="23"/>
        <v>2.6351064090421165E-4</v>
      </c>
      <c r="I157" s="86">
        <f t="shared" si="24"/>
        <v>1534604.42</v>
      </c>
      <c r="J157" s="87">
        <f t="shared" si="25"/>
        <v>2.7800573542332319</v>
      </c>
      <c r="K157" s="82">
        <f>VLOOKUP($C157,'2025'!$C$273:$U$528,VLOOKUP($L$4,Master!$D$9:$G$20,4,FALSE),FALSE)</f>
        <v>263410.21999999997</v>
      </c>
      <c r="L157" s="83">
        <f>VLOOKUP($C157,'2025'!$C$8:$U$263,VLOOKUP($L$4,Master!$D$9:$G$20,4,FALSE),FALSE)</f>
        <v>18716.190000000002</v>
      </c>
      <c r="M157" s="154">
        <f t="shared" si="26"/>
        <v>7.1053393448439486E-2</v>
      </c>
      <c r="N157" s="154">
        <f t="shared" si="27"/>
        <v>2.3636029551051337E-6</v>
      </c>
      <c r="O157" s="83">
        <f t="shared" si="28"/>
        <v>-244694.02999999997</v>
      </c>
      <c r="P157" s="87">
        <f t="shared" si="29"/>
        <v>-0.92894660655156047</v>
      </c>
      <c r="Q157" s="78"/>
    </row>
    <row r="158" spans="2:17" s="79" customFormat="1" ht="12.75" x14ac:dyDescent="0.2">
      <c r="B158" s="72"/>
      <c r="C158" s="80" t="s">
        <v>540</v>
      </c>
      <c r="D158" s="81" t="s">
        <v>541</v>
      </c>
      <c r="E158" s="82">
        <f>IFERROR(VLOOKUP($C158,'2025'!$C$273:$U$528,19,FALSE),0)</f>
        <v>296924.03999999998</v>
      </c>
      <c r="F158" s="83">
        <f>IFERROR(VLOOKUP($C158,'2025'!$C$8:$U$263,19,FALSE),0)</f>
        <v>94178.73000000001</v>
      </c>
      <c r="G158" s="84">
        <f t="shared" si="22"/>
        <v>0.31718122251064623</v>
      </c>
      <c r="H158" s="85">
        <f t="shared" si="23"/>
        <v>1.1893506345898845E-5</v>
      </c>
      <c r="I158" s="86">
        <f t="shared" si="24"/>
        <v>-202745.30999999997</v>
      </c>
      <c r="J158" s="87">
        <f t="shared" si="25"/>
        <v>-0.68281877748935382</v>
      </c>
      <c r="K158" s="82">
        <f>VLOOKUP($C158,'2025'!$C$273:$U$528,VLOOKUP($L$4,Master!$D$9:$G$20,4,FALSE),FALSE)</f>
        <v>54919.430000000008</v>
      </c>
      <c r="L158" s="83">
        <f>VLOOKUP($C158,'2025'!$C$8:$U$263,VLOOKUP($L$4,Master!$D$9:$G$20,4,FALSE),FALSE)</f>
        <v>12415.29</v>
      </c>
      <c r="M158" s="154">
        <f t="shared" si="26"/>
        <v>0.22606370823586477</v>
      </c>
      <c r="N158" s="154">
        <f t="shared" si="27"/>
        <v>1.5678840689524533E-6</v>
      </c>
      <c r="O158" s="83">
        <f t="shared" si="28"/>
        <v>-42504.140000000007</v>
      </c>
      <c r="P158" s="87">
        <f t="shared" si="29"/>
        <v>-0.77393629176413525</v>
      </c>
      <c r="Q158" s="78"/>
    </row>
    <row r="159" spans="2:17" s="79" customFormat="1" ht="12.75" x14ac:dyDescent="0.2">
      <c r="B159" s="72"/>
      <c r="C159" s="80" t="s">
        <v>518</v>
      </c>
      <c r="D159" s="81" t="s">
        <v>519</v>
      </c>
      <c r="E159" s="82">
        <f>IFERROR(VLOOKUP($C159,'2025'!$C$273:$U$528,19,FALSE),0)</f>
        <v>202642.67</v>
      </c>
      <c r="F159" s="83">
        <f>IFERROR(VLOOKUP($C159,'2025'!$C$8:$U$263,19,FALSE),0)</f>
        <v>130894.46000000002</v>
      </c>
      <c r="G159" s="84">
        <f t="shared" si="22"/>
        <v>0.64593730431996388</v>
      </c>
      <c r="H159" s="85">
        <f t="shared" si="23"/>
        <v>1.6530209004230602E-5</v>
      </c>
      <c r="I159" s="86">
        <f t="shared" si="24"/>
        <v>-71748.209999999992</v>
      </c>
      <c r="J159" s="87">
        <f t="shared" si="25"/>
        <v>-0.35406269568003612</v>
      </c>
      <c r="K159" s="82">
        <f>VLOOKUP($C159,'2025'!$C$273:$U$528,VLOOKUP($L$4,Master!$D$9:$G$20,4,FALSE),FALSE)</f>
        <v>37828.73000000001</v>
      </c>
      <c r="L159" s="83">
        <f>VLOOKUP($C159,'2025'!$C$8:$U$263,VLOOKUP($L$4,Master!$D$9:$G$20,4,FALSE),FALSE)</f>
        <v>29272.499999999993</v>
      </c>
      <c r="M159" s="154">
        <f t="shared" si="26"/>
        <v>0.77381662033063192</v>
      </c>
      <c r="N159" s="154">
        <f t="shared" si="27"/>
        <v>3.696722864178821E-6</v>
      </c>
      <c r="O159" s="83">
        <f t="shared" si="28"/>
        <v>-8556.2300000000178</v>
      </c>
      <c r="P159" s="87">
        <f t="shared" si="29"/>
        <v>-0.22618337966936811</v>
      </c>
      <c r="Q159" s="78"/>
    </row>
    <row r="160" spans="2:17" s="79" customFormat="1" ht="25.5" x14ac:dyDescent="0.2">
      <c r="B160" s="72"/>
      <c r="C160" s="80" t="s">
        <v>522</v>
      </c>
      <c r="D160" s="81" t="s">
        <v>523</v>
      </c>
      <c r="E160" s="82">
        <f>IFERROR(VLOOKUP($C160,'2025'!$C$273:$U$528,19,FALSE),0)</f>
        <v>231329.80000000005</v>
      </c>
      <c r="F160" s="83">
        <f>IFERROR(VLOOKUP($C160,'2025'!$C$8:$U$263,19,FALSE),0)</f>
        <v>360005.44</v>
      </c>
      <c r="G160" s="84">
        <f t="shared" si="22"/>
        <v>1.5562432509776083</v>
      </c>
      <c r="H160" s="85">
        <f t="shared" si="23"/>
        <v>4.5463842899539054E-5</v>
      </c>
      <c r="I160" s="86">
        <f t="shared" si="24"/>
        <v>128675.63999999996</v>
      </c>
      <c r="J160" s="87">
        <f t="shared" si="25"/>
        <v>0.55624325097760829</v>
      </c>
      <c r="K160" s="82">
        <f>VLOOKUP($C160,'2025'!$C$273:$U$528,VLOOKUP($L$4,Master!$D$9:$G$20,4,FALSE),FALSE)</f>
        <v>37960.370000000024</v>
      </c>
      <c r="L160" s="83">
        <f>VLOOKUP($C160,'2025'!$C$8:$U$263,VLOOKUP($L$4,Master!$D$9:$G$20,4,FALSE),FALSE)</f>
        <v>216059.01</v>
      </c>
      <c r="M160" s="154">
        <f t="shared" si="26"/>
        <v>5.6916992642590118</v>
      </c>
      <c r="N160" s="154">
        <f t="shared" si="27"/>
        <v>2.7285345709414662E-5</v>
      </c>
      <c r="O160" s="83">
        <f t="shared" si="28"/>
        <v>178098.63999999998</v>
      </c>
      <c r="P160" s="87">
        <f t="shared" si="29"/>
        <v>4.6916992642590118</v>
      </c>
      <c r="Q160" s="78"/>
    </row>
    <row r="161" spans="2:17" s="79" customFormat="1" ht="12.75" x14ac:dyDescent="0.2">
      <c r="B161" s="72"/>
      <c r="C161" s="80" t="s">
        <v>542</v>
      </c>
      <c r="D161" s="81" t="s">
        <v>543</v>
      </c>
      <c r="E161" s="82">
        <f>IFERROR(VLOOKUP($C161,'2025'!$C$273:$U$528,19,FALSE),0)</f>
        <v>436345.45000000013</v>
      </c>
      <c r="F161" s="83">
        <f>IFERROR(VLOOKUP($C161,'2025'!$C$8:$U$263,19,FALSE),0)</f>
        <v>298560.09999999998</v>
      </c>
      <c r="G161" s="84">
        <f t="shared" si="22"/>
        <v>0.68422874582512527</v>
      </c>
      <c r="H161" s="85">
        <f t="shared" si="23"/>
        <v>3.7704123255667103E-5</v>
      </c>
      <c r="I161" s="86">
        <f t="shared" si="24"/>
        <v>-137785.35000000015</v>
      </c>
      <c r="J161" s="87">
        <f t="shared" si="25"/>
        <v>-0.31577125417487478</v>
      </c>
      <c r="K161" s="82">
        <f>VLOOKUP($C161,'2025'!$C$273:$U$528,VLOOKUP($L$4,Master!$D$9:$G$20,4,FALSE),FALSE)</f>
        <v>81816.170000000027</v>
      </c>
      <c r="L161" s="83">
        <f>VLOOKUP($C161,'2025'!$C$8:$U$263,VLOOKUP($L$4,Master!$D$9:$G$20,4,FALSE),FALSE)</f>
        <v>56974.649999999994</v>
      </c>
      <c r="M161" s="154">
        <f t="shared" si="26"/>
        <v>0.69637395639517197</v>
      </c>
      <c r="N161" s="154">
        <f t="shared" si="27"/>
        <v>7.1951316537222949E-6</v>
      </c>
      <c r="O161" s="83">
        <f t="shared" si="28"/>
        <v>-24841.520000000033</v>
      </c>
      <c r="P161" s="87">
        <f t="shared" si="29"/>
        <v>-0.30362604360482803</v>
      </c>
      <c r="Q161" s="78"/>
    </row>
    <row r="162" spans="2:17" s="79" customFormat="1" ht="12.75" x14ac:dyDescent="0.2">
      <c r="B162" s="72"/>
      <c r="C162" s="80" t="s">
        <v>544</v>
      </c>
      <c r="D162" s="81" t="s">
        <v>545</v>
      </c>
      <c r="E162" s="82">
        <f>IFERROR(VLOOKUP($C162,'2025'!$C$273:$U$528,19,FALSE),0)</f>
        <v>353339.65</v>
      </c>
      <c r="F162" s="83">
        <f>IFERROR(VLOOKUP($C162,'2025'!$C$8:$U$263,19,FALSE),0)</f>
        <v>970981</v>
      </c>
      <c r="G162" s="84">
        <f t="shared" si="22"/>
        <v>2.7480103067968735</v>
      </c>
      <c r="H162" s="85">
        <f t="shared" si="23"/>
        <v>1.2262183494348678E-4</v>
      </c>
      <c r="I162" s="86">
        <f t="shared" si="24"/>
        <v>617641.35</v>
      </c>
      <c r="J162" s="87">
        <f t="shared" si="25"/>
        <v>1.7480103067968735</v>
      </c>
      <c r="K162" s="82">
        <f>VLOOKUP($C162,'2025'!$C$273:$U$528,VLOOKUP($L$4,Master!$D$9:$G$20,4,FALSE),FALSE)</f>
        <v>64624.63</v>
      </c>
      <c r="L162" s="83">
        <f>VLOOKUP($C162,'2025'!$C$8:$U$263,VLOOKUP($L$4,Master!$D$9:$G$20,4,FALSE),FALSE)</f>
        <v>60769.069999999985</v>
      </c>
      <c r="M162" s="154">
        <f t="shared" si="26"/>
        <v>0.94033915552011649</v>
      </c>
      <c r="N162" s="154">
        <f t="shared" si="27"/>
        <v>7.6743158426469646E-6</v>
      </c>
      <c r="O162" s="83">
        <f t="shared" si="28"/>
        <v>-3855.5600000000122</v>
      </c>
      <c r="P162" s="87">
        <f t="shared" si="29"/>
        <v>-5.9660844479883478E-2</v>
      </c>
      <c r="Q162" s="78"/>
    </row>
    <row r="163" spans="2:17" s="79" customFormat="1" ht="12.75" x14ac:dyDescent="0.2">
      <c r="B163" s="72"/>
      <c r="C163" s="80" t="s">
        <v>179</v>
      </c>
      <c r="D163" s="81" t="s">
        <v>400</v>
      </c>
      <c r="E163" s="82">
        <f>IFERROR(VLOOKUP($C163,'2025'!$C$273:$U$528,19,FALSE),0)</f>
        <v>10252699.660000002</v>
      </c>
      <c r="F163" s="83">
        <f>IFERROR(VLOOKUP($C163,'2025'!$C$8:$U$263,19,FALSE),0)</f>
        <v>9079916.0500000007</v>
      </c>
      <c r="G163" s="84">
        <f t="shared" si="22"/>
        <v>0.88561221445162264</v>
      </c>
      <c r="H163" s="85">
        <f t="shared" si="23"/>
        <v>1.1466712192965841E-3</v>
      </c>
      <c r="I163" s="86">
        <f t="shared" si="24"/>
        <v>-1172783.6100000013</v>
      </c>
      <c r="J163" s="87">
        <f t="shared" si="25"/>
        <v>-0.11438778554837732</v>
      </c>
      <c r="K163" s="82">
        <f>VLOOKUP($C163,'2025'!$C$273:$U$528,VLOOKUP($L$4,Master!$D$9:$G$20,4,FALSE),FALSE)</f>
        <v>1497729.8099999998</v>
      </c>
      <c r="L163" s="83">
        <f>VLOOKUP($C163,'2025'!$C$8:$U$263,VLOOKUP($L$4,Master!$D$9:$G$20,4,FALSE),FALSE)</f>
        <v>2927643.7</v>
      </c>
      <c r="M163" s="154">
        <f t="shared" si="26"/>
        <v>1.954720858497168</v>
      </c>
      <c r="N163" s="154">
        <f t="shared" si="27"/>
        <v>3.697220054303214E-4</v>
      </c>
      <c r="O163" s="83">
        <f t="shared" si="28"/>
        <v>1429913.8900000004</v>
      </c>
      <c r="P163" s="87">
        <f t="shared" si="29"/>
        <v>0.95472085849716815</v>
      </c>
      <c r="Q163" s="78"/>
    </row>
    <row r="164" spans="2:17" s="79" customFormat="1" ht="12.75" x14ac:dyDescent="0.2">
      <c r="B164" s="72"/>
      <c r="C164" s="80" t="s">
        <v>180</v>
      </c>
      <c r="D164" s="81" t="s">
        <v>401</v>
      </c>
      <c r="E164" s="82">
        <f>IFERROR(VLOOKUP($C164,'2025'!$C$273:$U$528,19,FALSE),0)</f>
        <v>1941596.1300000004</v>
      </c>
      <c r="F164" s="83">
        <f>IFERROR(VLOOKUP($C164,'2025'!$C$8:$U$263,19,FALSE),0)</f>
        <v>1751521.8200000003</v>
      </c>
      <c r="G164" s="84">
        <f t="shared" si="22"/>
        <v>0.90210409514979817</v>
      </c>
      <c r="H164" s="85">
        <f t="shared" si="23"/>
        <v>2.2119363768390482E-4</v>
      </c>
      <c r="I164" s="86">
        <f t="shared" si="24"/>
        <v>-190074.31000000006</v>
      </c>
      <c r="J164" s="87">
        <f t="shared" si="25"/>
        <v>-9.789590485020179E-2</v>
      </c>
      <c r="K164" s="82">
        <f>VLOOKUP($C164,'2025'!$C$273:$U$528,VLOOKUP($L$4,Master!$D$9:$G$20,4,FALSE),FALSE)</f>
        <v>331451.04000000015</v>
      </c>
      <c r="L164" s="83">
        <f>VLOOKUP($C164,'2025'!$C$8:$U$263,VLOOKUP($L$4,Master!$D$9:$G$20,4,FALSE),FALSE)</f>
        <v>248227.55999999997</v>
      </c>
      <c r="M164" s="154">
        <f t="shared" si="26"/>
        <v>0.7489116944692642</v>
      </c>
      <c r="N164" s="154">
        <f t="shared" si="27"/>
        <v>3.1347800719833296E-5</v>
      </c>
      <c r="O164" s="83">
        <f t="shared" si="28"/>
        <v>-83223.480000000185</v>
      </c>
      <c r="P164" s="87">
        <f t="shared" si="29"/>
        <v>-0.25108830553073586</v>
      </c>
      <c r="Q164" s="78"/>
    </row>
    <row r="165" spans="2:17" s="79" customFormat="1" ht="12.75" x14ac:dyDescent="0.2">
      <c r="B165" s="72"/>
      <c r="C165" s="80" t="s">
        <v>181</v>
      </c>
      <c r="D165" s="81" t="s">
        <v>402</v>
      </c>
      <c r="E165" s="82">
        <f>IFERROR(VLOOKUP($C165,'2025'!$C$273:$U$528,19,FALSE),0)</f>
        <v>3556999.4899999998</v>
      </c>
      <c r="F165" s="83">
        <f>IFERROR(VLOOKUP($C165,'2025'!$C$8:$U$263,19,FALSE),0)</f>
        <v>332286.09999999998</v>
      </c>
      <c r="G165" s="84">
        <f t="shared" si="22"/>
        <v>9.3417528153764223E-2</v>
      </c>
      <c r="H165" s="85">
        <f t="shared" si="23"/>
        <v>4.1963263244301314E-5</v>
      </c>
      <c r="I165" s="86">
        <f t="shared" si="24"/>
        <v>-3224713.3899999997</v>
      </c>
      <c r="J165" s="87">
        <f t="shared" si="25"/>
        <v>-0.90658247184623575</v>
      </c>
      <c r="K165" s="82">
        <f>VLOOKUP($C165,'2025'!$C$273:$U$528,VLOOKUP($L$4,Master!$D$9:$G$20,4,FALSE),FALSE)</f>
        <v>589763.83999999997</v>
      </c>
      <c r="L165" s="83">
        <f>VLOOKUP($C165,'2025'!$C$8:$U$263,VLOOKUP($L$4,Master!$D$9:$G$20,4,FALSE),FALSE)</f>
        <v>62782.149999999994</v>
      </c>
      <c r="M165" s="154">
        <f t="shared" si="26"/>
        <v>0.10645303381095728</v>
      </c>
      <c r="N165" s="154">
        <f t="shared" si="27"/>
        <v>7.928540758982129E-6</v>
      </c>
      <c r="O165" s="83">
        <f t="shared" si="28"/>
        <v>-526981.68999999994</v>
      </c>
      <c r="P165" s="87">
        <f t="shared" si="29"/>
        <v>-0.89354696618904272</v>
      </c>
      <c r="Q165" s="78"/>
    </row>
    <row r="166" spans="2:17" s="79" customFormat="1" ht="12.75" x14ac:dyDescent="0.2">
      <c r="B166" s="72"/>
      <c r="C166" s="80" t="s">
        <v>182</v>
      </c>
      <c r="D166" s="81" t="s">
        <v>403</v>
      </c>
      <c r="E166" s="82">
        <f>IFERROR(VLOOKUP($C166,'2025'!$C$273:$U$528,19,FALSE),0)</f>
        <v>5473681.7000000011</v>
      </c>
      <c r="F166" s="83">
        <f>IFERROR(VLOOKUP($C166,'2025'!$C$8:$U$263,19,FALSE),0)</f>
        <v>1885573.9800000002</v>
      </c>
      <c r="G166" s="84">
        <f t="shared" si="22"/>
        <v>0.34448001972785519</v>
      </c>
      <c r="H166" s="85">
        <f t="shared" si="23"/>
        <v>2.3812262170865698E-4</v>
      </c>
      <c r="I166" s="86">
        <f t="shared" si="24"/>
        <v>-3588107.7200000007</v>
      </c>
      <c r="J166" s="87">
        <f t="shared" si="25"/>
        <v>-0.65551998027214475</v>
      </c>
      <c r="K166" s="82">
        <f>VLOOKUP($C166,'2025'!$C$273:$U$528,VLOOKUP($L$4,Master!$D$9:$G$20,4,FALSE),FALSE)</f>
        <v>782872.56</v>
      </c>
      <c r="L166" s="83">
        <f>VLOOKUP($C166,'2025'!$C$8:$U$263,VLOOKUP($L$4,Master!$D$9:$G$20,4,FALSE),FALSE)</f>
        <v>718803.99</v>
      </c>
      <c r="M166" s="154">
        <f t="shared" si="26"/>
        <v>0.91816219743351324</v>
      </c>
      <c r="N166" s="154">
        <f t="shared" si="27"/>
        <v>9.0775271831786326E-5</v>
      </c>
      <c r="O166" s="83">
        <f t="shared" si="28"/>
        <v>-64068.570000000065</v>
      </c>
      <c r="P166" s="87">
        <f t="shared" si="29"/>
        <v>-8.1837802566486761E-2</v>
      </c>
      <c r="Q166" s="78"/>
    </row>
    <row r="167" spans="2:17" s="79" customFormat="1" ht="25.5" x14ac:dyDescent="0.2">
      <c r="B167" s="72"/>
      <c r="C167" s="80" t="s">
        <v>183</v>
      </c>
      <c r="D167" s="81" t="s">
        <v>405</v>
      </c>
      <c r="E167" s="82">
        <f>IFERROR(VLOOKUP($C167,'2025'!$C$273:$U$528,19,FALSE),0)</f>
        <v>57942.159999999996</v>
      </c>
      <c r="F167" s="83">
        <f>IFERROR(VLOOKUP($C167,'2025'!$C$8:$U$263,19,FALSE),0)</f>
        <v>0</v>
      </c>
      <c r="G167" s="84">
        <f t="shared" si="22"/>
        <v>0</v>
      </c>
      <c r="H167" s="85">
        <f t="shared" si="23"/>
        <v>0</v>
      </c>
      <c r="I167" s="86">
        <f t="shared" si="24"/>
        <v>-57942.159999999996</v>
      </c>
      <c r="J167" s="87">
        <f t="shared" si="25"/>
        <v>-1</v>
      </c>
      <c r="K167" s="82">
        <f>VLOOKUP($C167,'2025'!$C$273:$U$528,VLOOKUP($L$4,Master!$D$9:$G$20,4,FALSE),FALSE)</f>
        <v>9767.1</v>
      </c>
      <c r="L167" s="83">
        <f>VLOOKUP($C167,'2025'!$C$8:$U$263,VLOOKUP($L$4,Master!$D$9:$G$20,4,FALSE),FALSE)</f>
        <v>0</v>
      </c>
      <c r="M167" s="154">
        <f t="shared" si="26"/>
        <v>0</v>
      </c>
      <c r="N167" s="154">
        <f t="shared" si="27"/>
        <v>0</v>
      </c>
      <c r="O167" s="83">
        <f t="shared" si="28"/>
        <v>-9767.1</v>
      </c>
      <c r="P167" s="87">
        <f t="shared" si="29"/>
        <v>-1</v>
      </c>
      <c r="Q167" s="78"/>
    </row>
    <row r="168" spans="2:17" s="79" customFormat="1" ht="12.75" x14ac:dyDescent="0.2">
      <c r="B168" s="72"/>
      <c r="C168" s="80" t="s">
        <v>184</v>
      </c>
      <c r="D168" s="81" t="s">
        <v>406</v>
      </c>
      <c r="E168" s="82">
        <f>IFERROR(VLOOKUP($C168,'2025'!$C$273:$U$528,19,FALSE),0)</f>
        <v>484627.61</v>
      </c>
      <c r="F168" s="83">
        <f>IFERROR(VLOOKUP($C168,'2025'!$C$8:$U$263,19,FALSE),0)</f>
        <v>106393.3</v>
      </c>
      <c r="G168" s="84">
        <f t="shared" si="22"/>
        <v>0.21953619192270124</v>
      </c>
      <c r="H168" s="85">
        <f t="shared" si="23"/>
        <v>1.3436042179705752E-5</v>
      </c>
      <c r="I168" s="86">
        <f t="shared" si="24"/>
        <v>-378234.31</v>
      </c>
      <c r="J168" s="87">
        <f t="shared" si="25"/>
        <v>-0.78046380807729876</v>
      </c>
      <c r="K168" s="82">
        <f>VLOOKUP($C168,'2025'!$C$273:$U$528,VLOOKUP($L$4,Master!$D$9:$G$20,4,FALSE),FALSE)</f>
        <v>73427.48000000001</v>
      </c>
      <c r="L168" s="83">
        <f>VLOOKUP($C168,'2025'!$C$8:$U$263,VLOOKUP($L$4,Master!$D$9:$G$20,4,FALSE),FALSE)</f>
        <v>34196.300000000003</v>
      </c>
      <c r="M168" s="154">
        <f t="shared" si="26"/>
        <v>0.46571528806381479</v>
      </c>
      <c r="N168" s="154">
        <f t="shared" si="27"/>
        <v>4.3185325503567601E-6</v>
      </c>
      <c r="O168" s="83">
        <f t="shared" si="28"/>
        <v>-39231.180000000008</v>
      </c>
      <c r="P168" s="87">
        <f t="shared" si="29"/>
        <v>-0.53428471193618521</v>
      </c>
      <c r="Q168" s="78"/>
    </row>
    <row r="169" spans="2:17" s="79" customFormat="1" ht="12.75" x14ac:dyDescent="0.2">
      <c r="B169" s="72"/>
      <c r="C169" s="80" t="s">
        <v>185</v>
      </c>
      <c r="D169" s="81" t="s">
        <v>407</v>
      </c>
      <c r="E169" s="82">
        <f>IFERROR(VLOOKUP($C169,'2025'!$C$273:$U$528,19,FALSE),0)</f>
        <v>158780.79999999999</v>
      </c>
      <c r="F169" s="83">
        <f>IFERROR(VLOOKUP($C169,'2025'!$C$8:$U$263,19,FALSE),0)</f>
        <v>95626.700000000012</v>
      </c>
      <c r="G169" s="84">
        <f t="shared" si="22"/>
        <v>0.60225606622463179</v>
      </c>
      <c r="H169" s="85">
        <f t="shared" si="23"/>
        <v>1.2076365473258825E-5</v>
      </c>
      <c r="I169" s="86">
        <f t="shared" si="24"/>
        <v>-63154.099999999977</v>
      </c>
      <c r="J169" s="87">
        <f t="shared" si="25"/>
        <v>-0.39774393377536821</v>
      </c>
      <c r="K169" s="82">
        <f>VLOOKUP($C169,'2025'!$C$273:$U$528,VLOOKUP($L$4,Master!$D$9:$G$20,4,FALSE),FALSE)</f>
        <v>29744.489999999998</v>
      </c>
      <c r="L169" s="83">
        <f>VLOOKUP($C169,'2025'!$C$8:$U$263,VLOOKUP($L$4,Master!$D$9:$G$20,4,FALSE),FALSE)</f>
        <v>26911.32</v>
      </c>
      <c r="M169" s="154">
        <f t="shared" si="26"/>
        <v>0.90474975365185284</v>
      </c>
      <c r="N169" s="154">
        <f t="shared" si="27"/>
        <v>3.3985376018185261E-6</v>
      </c>
      <c r="O169" s="83">
        <f t="shared" si="28"/>
        <v>-2833.1699999999983</v>
      </c>
      <c r="P169" s="87">
        <f t="shared" si="29"/>
        <v>-9.5250246348147119E-2</v>
      </c>
      <c r="Q169" s="78"/>
    </row>
    <row r="170" spans="2:17" s="79" customFormat="1" ht="12.75" x14ac:dyDescent="0.2">
      <c r="B170" s="72"/>
      <c r="C170" s="80" t="s">
        <v>186</v>
      </c>
      <c r="D170" s="81" t="s">
        <v>408</v>
      </c>
      <c r="E170" s="82">
        <f>IFERROR(VLOOKUP($C170,'2025'!$C$273:$U$528,19,FALSE),0)</f>
        <v>3446763.8200000003</v>
      </c>
      <c r="F170" s="83">
        <f>IFERROR(VLOOKUP($C170,'2025'!$C$8:$U$263,19,FALSE),0)</f>
        <v>2859603.4099999997</v>
      </c>
      <c r="G170" s="84">
        <f t="shared" si="22"/>
        <v>0.82964878342026915</v>
      </c>
      <c r="H170" s="85">
        <f t="shared" si="23"/>
        <v>3.611294323419839E-4</v>
      </c>
      <c r="I170" s="86">
        <f t="shared" si="24"/>
        <v>-587160.41000000061</v>
      </c>
      <c r="J170" s="87">
        <f t="shared" si="25"/>
        <v>-0.17035121657973087</v>
      </c>
      <c r="K170" s="82">
        <f>VLOOKUP($C170,'2025'!$C$273:$U$528,VLOOKUP($L$4,Master!$D$9:$G$20,4,FALSE),FALSE)</f>
        <v>655735.13000000012</v>
      </c>
      <c r="L170" s="83">
        <f>VLOOKUP($C170,'2025'!$C$8:$U$263,VLOOKUP($L$4,Master!$D$9:$G$20,4,FALSE),FALSE)</f>
        <v>572372.94000000006</v>
      </c>
      <c r="M170" s="154">
        <f t="shared" si="26"/>
        <v>0.87287216105075838</v>
      </c>
      <c r="N170" s="154">
        <f t="shared" si="27"/>
        <v>7.228300056828946E-5</v>
      </c>
      <c r="O170" s="83">
        <f t="shared" si="28"/>
        <v>-83362.190000000061</v>
      </c>
      <c r="P170" s="87">
        <f t="shared" si="29"/>
        <v>-0.12712783894924165</v>
      </c>
      <c r="Q170" s="78"/>
    </row>
    <row r="171" spans="2:17" s="79" customFormat="1" ht="12.75" x14ac:dyDescent="0.2">
      <c r="B171" s="72"/>
      <c r="C171" s="80" t="s">
        <v>187</v>
      </c>
      <c r="D171" s="81" t="s">
        <v>409</v>
      </c>
      <c r="E171" s="82">
        <f>IFERROR(VLOOKUP($C171,'2025'!$C$273:$U$528,19,FALSE),0)</f>
        <v>1183899.5999999999</v>
      </c>
      <c r="F171" s="83">
        <f>IFERROR(VLOOKUP($C171,'2025'!$C$8:$U$263,19,FALSE),0)</f>
        <v>3005308.7199999997</v>
      </c>
      <c r="G171" s="84">
        <f t="shared" si="22"/>
        <v>2.5384827564769852</v>
      </c>
      <c r="H171" s="85">
        <f t="shared" si="23"/>
        <v>3.795300524089158E-4</v>
      </c>
      <c r="I171" s="86">
        <f t="shared" si="24"/>
        <v>1821409.1199999999</v>
      </c>
      <c r="J171" s="87">
        <f t="shared" si="25"/>
        <v>1.5384827564769852</v>
      </c>
      <c r="K171" s="82">
        <f>VLOOKUP($C171,'2025'!$C$273:$U$528,VLOOKUP($L$4,Master!$D$9:$G$20,4,FALSE),FALSE)</f>
        <v>101647.66999999998</v>
      </c>
      <c r="L171" s="83">
        <f>VLOOKUP($C171,'2025'!$C$8:$U$263,VLOOKUP($L$4,Master!$D$9:$G$20,4,FALSE),FALSE)</f>
        <v>473125.49</v>
      </c>
      <c r="M171" s="154">
        <f t="shared" si="26"/>
        <v>4.6545630608158559</v>
      </c>
      <c r="N171" s="154">
        <f t="shared" si="27"/>
        <v>5.9749383090231738E-5</v>
      </c>
      <c r="O171" s="83">
        <f t="shared" si="28"/>
        <v>371477.82</v>
      </c>
      <c r="P171" s="87">
        <f t="shared" si="29"/>
        <v>3.6545630608158559</v>
      </c>
      <c r="Q171" s="78"/>
    </row>
    <row r="172" spans="2:17" s="79" customFormat="1" ht="12.75" x14ac:dyDescent="0.2">
      <c r="B172" s="72"/>
      <c r="C172" s="80" t="s">
        <v>188</v>
      </c>
      <c r="D172" s="81" t="s">
        <v>410</v>
      </c>
      <c r="E172" s="82">
        <f>IFERROR(VLOOKUP($C172,'2025'!$C$273:$U$528,19,FALSE),0)</f>
        <v>323268.33999999997</v>
      </c>
      <c r="F172" s="83">
        <f>IFERROR(VLOOKUP($C172,'2025'!$C$8:$U$263,19,FALSE),0)</f>
        <v>218086.46999999997</v>
      </c>
      <c r="G172" s="84">
        <f t="shared" si="22"/>
        <v>0.67462984466712694</v>
      </c>
      <c r="H172" s="85">
        <f t="shared" si="23"/>
        <v>2.754138662625497E-5</v>
      </c>
      <c r="I172" s="86">
        <f t="shared" si="24"/>
        <v>-105181.87</v>
      </c>
      <c r="J172" s="87">
        <f t="shared" si="25"/>
        <v>-0.325370155332873</v>
      </c>
      <c r="K172" s="82">
        <f>VLOOKUP($C172,'2025'!$C$273:$U$528,VLOOKUP($L$4,Master!$D$9:$G$20,4,FALSE),FALSE)</f>
        <v>51372.859999999993</v>
      </c>
      <c r="L172" s="83">
        <f>VLOOKUP($C172,'2025'!$C$8:$U$263,VLOOKUP($L$4,Master!$D$9:$G$20,4,FALSE),FALSE)</f>
        <v>45868.039999999994</v>
      </c>
      <c r="M172" s="154">
        <f t="shared" si="26"/>
        <v>0.89284575552149514</v>
      </c>
      <c r="N172" s="154">
        <f t="shared" si="27"/>
        <v>5.7925162593925606E-6</v>
      </c>
      <c r="O172" s="83">
        <f t="shared" si="28"/>
        <v>-5504.82</v>
      </c>
      <c r="P172" s="87">
        <f t="shared" si="29"/>
        <v>-0.1071542444785048</v>
      </c>
      <c r="Q172" s="78"/>
    </row>
    <row r="173" spans="2:17" s="79" customFormat="1" ht="25.5" x14ac:dyDescent="0.2">
      <c r="B173" s="72"/>
      <c r="C173" s="80" t="s">
        <v>189</v>
      </c>
      <c r="D173" s="81" t="s">
        <v>404</v>
      </c>
      <c r="E173" s="82">
        <f>IFERROR(VLOOKUP($C173,'2025'!$C$273:$U$528,19,FALSE),0)</f>
        <v>615136.44999999995</v>
      </c>
      <c r="F173" s="83">
        <f>IFERROR(VLOOKUP($C173,'2025'!$C$8:$U$263,19,FALSE),0)</f>
        <v>616790.07000000007</v>
      </c>
      <c r="G173" s="84">
        <f t="shared" si="22"/>
        <v>1.0026882165737376</v>
      </c>
      <c r="H173" s="85">
        <f t="shared" si="23"/>
        <v>7.7892286417882188E-5</v>
      </c>
      <c r="I173" s="86">
        <f t="shared" si="24"/>
        <v>1653.6200000001118</v>
      </c>
      <c r="J173" s="87">
        <f t="shared" si="25"/>
        <v>2.6882165737376023E-3</v>
      </c>
      <c r="K173" s="82">
        <f>VLOOKUP($C173,'2025'!$C$273:$U$528,VLOOKUP($L$4,Master!$D$9:$G$20,4,FALSE),FALSE)</f>
        <v>100822.42999999995</v>
      </c>
      <c r="L173" s="83">
        <f>VLOOKUP($C173,'2025'!$C$8:$U$263,VLOOKUP($L$4,Master!$D$9:$G$20,4,FALSE),FALSE)</f>
        <v>145691.17000000001</v>
      </c>
      <c r="M173" s="154">
        <f t="shared" si="26"/>
        <v>1.4450273614710545</v>
      </c>
      <c r="N173" s="154">
        <f t="shared" si="27"/>
        <v>1.8398834375197324E-5</v>
      </c>
      <c r="O173" s="83">
        <f t="shared" si="28"/>
        <v>44868.740000000063</v>
      </c>
      <c r="P173" s="87">
        <f t="shared" si="29"/>
        <v>0.44502736147105448</v>
      </c>
      <c r="Q173" s="78"/>
    </row>
    <row r="174" spans="2:17" s="79" customFormat="1" ht="12.75" x14ac:dyDescent="0.2">
      <c r="B174" s="72"/>
      <c r="C174" s="80" t="s">
        <v>190</v>
      </c>
      <c r="D174" s="81" t="s">
        <v>411</v>
      </c>
      <c r="E174" s="82">
        <f>IFERROR(VLOOKUP($C174,'2025'!$C$273:$U$528,19,FALSE),0)</f>
        <v>684273.82999999984</v>
      </c>
      <c r="F174" s="83">
        <f>IFERROR(VLOOKUP($C174,'2025'!$C$8:$U$263,19,FALSE),0)</f>
        <v>490795.76</v>
      </c>
      <c r="G174" s="84">
        <f t="shared" si="22"/>
        <v>0.71725051943021134</v>
      </c>
      <c r="H174" s="85">
        <f t="shared" si="23"/>
        <v>6.1980900423059924E-5</v>
      </c>
      <c r="I174" s="86">
        <f t="shared" si="24"/>
        <v>-193478.06999999983</v>
      </c>
      <c r="J174" s="87">
        <f t="shared" si="25"/>
        <v>-0.28274948056978866</v>
      </c>
      <c r="K174" s="82">
        <f>VLOOKUP($C174,'2025'!$C$273:$U$528,VLOOKUP($L$4,Master!$D$9:$G$20,4,FALSE),FALSE)</f>
        <v>127649.21000000002</v>
      </c>
      <c r="L174" s="83">
        <f>VLOOKUP($C174,'2025'!$C$8:$U$263,VLOOKUP($L$4,Master!$D$9:$G$20,4,FALSE),FALSE)</f>
        <v>80874.37</v>
      </c>
      <c r="M174" s="154">
        <f t="shared" si="26"/>
        <v>0.63356733660944697</v>
      </c>
      <c r="N174" s="154">
        <f t="shared" si="27"/>
        <v>1.0213344699122309E-5</v>
      </c>
      <c r="O174" s="83">
        <f t="shared" si="28"/>
        <v>-46774.840000000026</v>
      </c>
      <c r="P174" s="87">
        <f t="shared" si="29"/>
        <v>-0.36643266339055303</v>
      </c>
      <c r="Q174" s="78"/>
    </row>
    <row r="175" spans="2:17" s="79" customFormat="1" ht="12.75" x14ac:dyDescent="0.2">
      <c r="B175" s="72"/>
      <c r="C175" s="80" t="s">
        <v>191</v>
      </c>
      <c r="D175" s="81" t="s">
        <v>412</v>
      </c>
      <c r="E175" s="82">
        <f>IFERROR(VLOOKUP($C175,'2025'!$C$273:$U$528,19,FALSE),0)</f>
        <v>845722.95000000007</v>
      </c>
      <c r="F175" s="83">
        <f>IFERROR(VLOOKUP($C175,'2025'!$C$8:$U$263,19,FALSE),0)</f>
        <v>547224.11999999988</v>
      </c>
      <c r="G175" s="84">
        <f t="shared" si="22"/>
        <v>0.64704891832484834</v>
      </c>
      <c r="H175" s="85">
        <f t="shared" si="23"/>
        <v>6.9107043000568276E-5</v>
      </c>
      <c r="I175" s="86">
        <f t="shared" si="24"/>
        <v>-298498.83000000019</v>
      </c>
      <c r="J175" s="87">
        <f t="shared" si="25"/>
        <v>-0.3529510816751516</v>
      </c>
      <c r="K175" s="82">
        <f>VLOOKUP($C175,'2025'!$C$273:$U$528,VLOOKUP($L$4,Master!$D$9:$G$20,4,FALSE),FALSE)</f>
        <v>161787.47</v>
      </c>
      <c r="L175" s="83">
        <f>VLOOKUP($C175,'2025'!$C$8:$U$263,VLOOKUP($L$4,Master!$D$9:$G$20,4,FALSE),FALSE)</f>
        <v>104242.44999999998</v>
      </c>
      <c r="M175" s="154">
        <f t="shared" si="26"/>
        <v>0.64431720206762599</v>
      </c>
      <c r="N175" s="154">
        <f t="shared" si="27"/>
        <v>1.3164418766180461E-5</v>
      </c>
      <c r="O175" s="83">
        <f t="shared" si="28"/>
        <v>-57545.020000000019</v>
      </c>
      <c r="P175" s="87">
        <f t="shared" si="29"/>
        <v>-0.35568279793237401</v>
      </c>
      <c r="Q175" s="78"/>
    </row>
    <row r="176" spans="2:17" s="79" customFormat="1" ht="12.75" x14ac:dyDescent="0.2">
      <c r="B176" s="72"/>
      <c r="C176" s="80" t="s">
        <v>192</v>
      </c>
      <c r="D176" s="81" t="s">
        <v>413</v>
      </c>
      <c r="E176" s="82">
        <f>IFERROR(VLOOKUP($C176,'2025'!$C$273:$U$528,19,FALSE),0)</f>
        <v>6616631.2199999997</v>
      </c>
      <c r="F176" s="83">
        <f>IFERROR(VLOOKUP($C176,'2025'!$C$8:$U$263,19,FALSE),0)</f>
        <v>7752953.3799999999</v>
      </c>
      <c r="G176" s="84">
        <f t="shared" si="22"/>
        <v>1.1717372666267474</v>
      </c>
      <c r="H176" s="85">
        <f t="shared" si="23"/>
        <v>9.7909368946138783E-4</v>
      </c>
      <c r="I176" s="86">
        <f t="shared" si="24"/>
        <v>1136322.1600000001</v>
      </c>
      <c r="J176" s="87">
        <f t="shared" si="25"/>
        <v>0.17173726662674729</v>
      </c>
      <c r="K176" s="82">
        <f>VLOOKUP($C176,'2025'!$C$273:$U$528,VLOOKUP($L$4,Master!$D$9:$G$20,4,FALSE),FALSE)</f>
        <v>1175575.22</v>
      </c>
      <c r="L176" s="83">
        <f>VLOOKUP($C176,'2025'!$C$8:$U$263,VLOOKUP($L$4,Master!$D$9:$G$20,4,FALSE),FALSE)</f>
        <v>1198259.99</v>
      </c>
      <c r="M176" s="154">
        <f t="shared" si="26"/>
        <v>1.019296740535242</v>
      </c>
      <c r="N176" s="154">
        <f t="shared" si="27"/>
        <v>1.5132411315274357E-4</v>
      </c>
      <c r="O176" s="83">
        <f t="shared" si="28"/>
        <v>22684.770000000019</v>
      </c>
      <c r="P176" s="87">
        <f t="shared" si="29"/>
        <v>1.9296740535241989E-2</v>
      </c>
      <c r="Q176" s="78"/>
    </row>
    <row r="177" spans="2:17" s="79" customFormat="1" ht="12.75" x14ac:dyDescent="0.2">
      <c r="B177" s="72"/>
      <c r="C177" s="80" t="s">
        <v>193</v>
      </c>
      <c r="D177" s="81" t="s">
        <v>414</v>
      </c>
      <c r="E177" s="82">
        <f>IFERROR(VLOOKUP($C177,'2025'!$C$273:$U$528,19,FALSE),0)</f>
        <v>10980282.539999999</v>
      </c>
      <c r="F177" s="83">
        <f>IFERROR(VLOOKUP($C177,'2025'!$C$8:$U$263,19,FALSE),0)</f>
        <v>8001398.6500000004</v>
      </c>
      <c r="G177" s="84">
        <f t="shared" si="22"/>
        <v>0.72870608027177419</v>
      </c>
      <c r="H177" s="85">
        <f t="shared" si="23"/>
        <v>1.0104689840247521E-3</v>
      </c>
      <c r="I177" s="86">
        <f t="shared" si="24"/>
        <v>-2978883.8899999987</v>
      </c>
      <c r="J177" s="87">
        <f t="shared" si="25"/>
        <v>-0.27129391972822575</v>
      </c>
      <c r="K177" s="82">
        <f>VLOOKUP($C177,'2025'!$C$273:$U$528,VLOOKUP($L$4,Master!$D$9:$G$20,4,FALSE),FALSE)</f>
        <v>2103173.1800000002</v>
      </c>
      <c r="L177" s="83">
        <f>VLOOKUP($C177,'2025'!$C$8:$U$263,VLOOKUP($L$4,Master!$D$9:$G$20,4,FALSE),FALSE)</f>
        <v>1375702.25</v>
      </c>
      <c r="M177" s="154">
        <f t="shared" si="26"/>
        <v>0.65410792752691904</v>
      </c>
      <c r="N177" s="154">
        <f t="shared" si="27"/>
        <v>1.7373268295763086E-4</v>
      </c>
      <c r="O177" s="83">
        <f t="shared" si="28"/>
        <v>-727470.93000000017</v>
      </c>
      <c r="P177" s="87">
        <f t="shared" si="29"/>
        <v>-0.34589207247308096</v>
      </c>
      <c r="Q177" s="78"/>
    </row>
    <row r="178" spans="2:17" s="79" customFormat="1" ht="12.75" x14ac:dyDescent="0.2">
      <c r="B178" s="72"/>
      <c r="C178" s="80" t="s">
        <v>194</v>
      </c>
      <c r="D178" s="81" t="s">
        <v>415</v>
      </c>
      <c r="E178" s="82">
        <f>IFERROR(VLOOKUP($C178,'2025'!$C$273:$U$528,19,FALSE),0)</f>
        <v>41552.9</v>
      </c>
      <c r="F178" s="83">
        <f>IFERROR(VLOOKUP($C178,'2025'!$C$8:$U$263,19,FALSE),0)</f>
        <v>28580.159999999996</v>
      </c>
      <c r="G178" s="84">
        <f t="shared" si="22"/>
        <v>0.68780181407314522</v>
      </c>
      <c r="H178" s="85">
        <f t="shared" si="23"/>
        <v>3.6092896381890503E-6</v>
      </c>
      <c r="I178" s="86">
        <f t="shared" si="24"/>
        <v>-12972.740000000005</v>
      </c>
      <c r="J178" s="87">
        <f t="shared" si="25"/>
        <v>-0.31219818592685478</v>
      </c>
      <c r="K178" s="82">
        <f>VLOOKUP($C178,'2025'!$C$273:$U$528,VLOOKUP($L$4,Master!$D$9:$G$20,4,FALSE),FALSE)</f>
        <v>6636.2099999999991</v>
      </c>
      <c r="L178" s="83">
        <f>VLOOKUP($C178,'2025'!$C$8:$U$263,VLOOKUP($L$4,Master!$D$9:$G$20,4,FALSE),FALSE)</f>
        <v>20888.699999999997</v>
      </c>
      <c r="M178" s="154">
        <f t="shared" si="26"/>
        <v>3.1476851998354483</v>
      </c>
      <c r="N178" s="154">
        <f t="shared" si="27"/>
        <v>2.6379617351771165E-6</v>
      </c>
      <c r="O178" s="83">
        <f t="shared" si="28"/>
        <v>14252.489999999998</v>
      </c>
      <c r="P178" s="87">
        <f t="shared" si="29"/>
        <v>2.1476851998354483</v>
      </c>
      <c r="Q178" s="78"/>
    </row>
    <row r="179" spans="2:17" s="79" customFormat="1" ht="12.75" x14ac:dyDescent="0.2">
      <c r="B179" s="72"/>
      <c r="C179" s="80" t="s">
        <v>195</v>
      </c>
      <c r="D179" s="81" t="s">
        <v>416</v>
      </c>
      <c r="E179" s="82">
        <f>IFERROR(VLOOKUP($C179,'2025'!$C$273:$U$528,19,FALSE),0)</f>
        <v>85477.13</v>
      </c>
      <c r="F179" s="83">
        <f>IFERROR(VLOOKUP($C179,'2025'!$C$8:$U$263,19,FALSE),0)</f>
        <v>521037.54000000004</v>
      </c>
      <c r="G179" s="84">
        <f t="shared" si="22"/>
        <v>6.0956368095185232</v>
      </c>
      <c r="H179" s="85">
        <f t="shared" si="23"/>
        <v>6.5800030308770603E-5</v>
      </c>
      <c r="I179" s="86">
        <f t="shared" si="24"/>
        <v>435560.41000000003</v>
      </c>
      <c r="J179" s="87">
        <f t="shared" si="25"/>
        <v>5.0956368095185232</v>
      </c>
      <c r="K179" s="82">
        <f>VLOOKUP($C179,'2025'!$C$273:$U$528,VLOOKUP($L$4,Master!$D$9:$G$20,4,FALSE),FALSE)</f>
        <v>16524.640000000003</v>
      </c>
      <c r="L179" s="83">
        <f>VLOOKUP($C179,'2025'!$C$8:$U$263,VLOOKUP($L$4,Master!$D$9:$G$20,4,FALSE),FALSE)</f>
        <v>164992.09</v>
      </c>
      <c r="M179" s="154">
        <f t="shared" si="26"/>
        <v>9.9846102547468494</v>
      </c>
      <c r="N179" s="154">
        <f t="shared" si="27"/>
        <v>2.0836280861274232E-5</v>
      </c>
      <c r="O179" s="83">
        <f t="shared" si="28"/>
        <v>148467.44999999998</v>
      </c>
      <c r="P179" s="87">
        <f t="shared" si="29"/>
        <v>8.9846102547468476</v>
      </c>
      <c r="Q179" s="78"/>
    </row>
    <row r="180" spans="2:17" s="79" customFormat="1" ht="12.75" x14ac:dyDescent="0.2">
      <c r="B180" s="72"/>
      <c r="C180" s="80" t="s">
        <v>196</v>
      </c>
      <c r="D180" s="81" t="s">
        <v>417</v>
      </c>
      <c r="E180" s="82">
        <f>IFERROR(VLOOKUP($C180,'2025'!$C$273:$U$528,19,FALSE),0)</f>
        <v>14646159.579999998</v>
      </c>
      <c r="F180" s="83">
        <f>IFERROR(VLOOKUP($C180,'2025'!$C$8:$U$263,19,FALSE),0)</f>
        <v>20666161.16</v>
      </c>
      <c r="G180" s="84">
        <f t="shared" si="22"/>
        <v>1.4110293587283174</v>
      </c>
      <c r="H180" s="85">
        <f t="shared" si="23"/>
        <v>2.6098580741302016E-3</v>
      </c>
      <c r="I180" s="86">
        <f t="shared" si="24"/>
        <v>6020001.5800000019</v>
      </c>
      <c r="J180" s="87">
        <f t="shared" si="25"/>
        <v>0.41102935872831742</v>
      </c>
      <c r="K180" s="82">
        <f>VLOOKUP($C180,'2025'!$C$273:$U$528,VLOOKUP($L$4,Master!$D$9:$G$20,4,FALSE),FALSE)</f>
        <v>3102753.9899999979</v>
      </c>
      <c r="L180" s="83">
        <f>VLOOKUP($C180,'2025'!$C$8:$U$263,VLOOKUP($L$4,Master!$D$9:$G$20,4,FALSE),FALSE)</f>
        <v>5839991.2199999997</v>
      </c>
      <c r="M180" s="154">
        <f t="shared" si="26"/>
        <v>1.8821960228951324</v>
      </c>
      <c r="N180" s="154">
        <f t="shared" si="27"/>
        <v>7.3751230914946011E-4</v>
      </c>
      <c r="O180" s="83">
        <f t="shared" si="28"/>
        <v>2737237.2300000018</v>
      </c>
      <c r="P180" s="87">
        <f t="shared" si="29"/>
        <v>0.88219602289513255</v>
      </c>
      <c r="Q180" s="78"/>
    </row>
    <row r="181" spans="2:17" s="79" customFormat="1" ht="12.75" x14ac:dyDescent="0.2">
      <c r="B181" s="72"/>
      <c r="C181" s="80" t="s">
        <v>197</v>
      </c>
      <c r="D181" s="81" t="s">
        <v>418</v>
      </c>
      <c r="E181" s="82">
        <f>IFERROR(VLOOKUP($C181,'2025'!$C$273:$U$528,19,FALSE),0)</f>
        <v>1191806.7999999998</v>
      </c>
      <c r="F181" s="83">
        <f>IFERROR(VLOOKUP($C181,'2025'!$C$8:$U$263,19,FALSE),0)</f>
        <v>11223.11</v>
      </c>
      <c r="G181" s="84">
        <f t="shared" si="22"/>
        <v>9.4168870323612878E-3</v>
      </c>
      <c r="H181" s="85">
        <f t="shared" si="23"/>
        <v>1.41732777672539E-6</v>
      </c>
      <c r="I181" s="86">
        <f t="shared" si="24"/>
        <v>-1180583.6899999997</v>
      </c>
      <c r="J181" s="87">
        <f t="shared" si="25"/>
        <v>-0.99058311296763868</v>
      </c>
      <c r="K181" s="82">
        <f>VLOOKUP($C181,'2025'!$C$273:$U$528,VLOOKUP($L$4,Master!$D$9:$G$20,4,FALSE),FALSE)</f>
        <v>208879.99</v>
      </c>
      <c r="L181" s="83">
        <f>VLOOKUP($C181,'2025'!$C$8:$U$263,VLOOKUP($L$4,Master!$D$9:$G$20,4,FALSE),FALSE)</f>
        <v>0</v>
      </c>
      <c r="M181" s="154">
        <f t="shared" si="26"/>
        <v>0</v>
      </c>
      <c r="N181" s="154">
        <f t="shared" si="27"/>
        <v>0</v>
      </c>
      <c r="O181" s="83">
        <f t="shared" si="28"/>
        <v>-208879.99</v>
      </c>
      <c r="P181" s="87">
        <f t="shared" si="29"/>
        <v>-1</v>
      </c>
      <c r="Q181" s="78"/>
    </row>
    <row r="182" spans="2:17" s="79" customFormat="1" ht="12.75" x14ac:dyDescent="0.2">
      <c r="B182" s="72"/>
      <c r="C182" s="80" t="s">
        <v>198</v>
      </c>
      <c r="D182" s="81" t="s">
        <v>419</v>
      </c>
      <c r="E182" s="82">
        <f>IFERROR(VLOOKUP($C182,'2025'!$C$273:$U$528,19,FALSE),0)</f>
        <v>22986707.859999999</v>
      </c>
      <c r="F182" s="83">
        <f>IFERROR(VLOOKUP($C182,'2025'!$C$8:$U$263,19,FALSE),0)</f>
        <v>53795.039999999994</v>
      </c>
      <c r="G182" s="84">
        <f t="shared" si="22"/>
        <v>2.3402672678331064E-3</v>
      </c>
      <c r="H182" s="85">
        <f t="shared" si="23"/>
        <v>6.7935896950179953E-6</v>
      </c>
      <c r="I182" s="86">
        <f t="shared" si="24"/>
        <v>-22932912.82</v>
      </c>
      <c r="J182" s="87">
        <f t="shared" si="25"/>
        <v>-0.9976597327321669</v>
      </c>
      <c r="K182" s="82">
        <f>VLOOKUP($C182,'2025'!$C$273:$U$528,VLOOKUP($L$4,Master!$D$9:$G$20,4,FALSE),FALSE)</f>
        <v>4519430.72</v>
      </c>
      <c r="L182" s="83">
        <f>VLOOKUP($C182,'2025'!$C$8:$U$263,VLOOKUP($L$4,Master!$D$9:$G$20,4,FALSE),FALSE)</f>
        <v>0</v>
      </c>
      <c r="M182" s="154">
        <f t="shared" si="26"/>
        <v>0</v>
      </c>
      <c r="N182" s="154">
        <f t="shared" si="27"/>
        <v>0</v>
      </c>
      <c r="O182" s="83">
        <f t="shared" si="28"/>
        <v>-4519430.72</v>
      </c>
      <c r="P182" s="87">
        <f t="shared" si="29"/>
        <v>-1</v>
      </c>
      <c r="Q182" s="78"/>
    </row>
    <row r="183" spans="2:17" s="79" customFormat="1" ht="12.75" x14ac:dyDescent="0.2">
      <c r="B183" s="72"/>
      <c r="C183" s="80" t="s">
        <v>199</v>
      </c>
      <c r="D183" s="81" t="s">
        <v>420</v>
      </c>
      <c r="E183" s="82">
        <f>IFERROR(VLOOKUP($C183,'2025'!$C$273:$U$528,19,FALSE),0)</f>
        <v>6940509.9100000001</v>
      </c>
      <c r="F183" s="83">
        <f>IFERROR(VLOOKUP($C183,'2025'!$C$8:$U$263,19,FALSE),0)</f>
        <v>6156153.7000000002</v>
      </c>
      <c r="G183" s="84">
        <f t="shared" si="22"/>
        <v>0.8869886765999877</v>
      </c>
      <c r="H183" s="85">
        <f t="shared" si="23"/>
        <v>7.7743937614447179E-4</v>
      </c>
      <c r="I183" s="86">
        <f t="shared" si="24"/>
        <v>-784356.21</v>
      </c>
      <c r="J183" s="87">
        <f t="shared" si="25"/>
        <v>-0.11301132340001226</v>
      </c>
      <c r="K183" s="82">
        <f>VLOOKUP($C183,'2025'!$C$273:$U$528,VLOOKUP($L$4,Master!$D$9:$G$20,4,FALSE),FALSE)</f>
        <v>1520488.6400000006</v>
      </c>
      <c r="L183" s="83">
        <f>VLOOKUP($C183,'2025'!$C$8:$U$263,VLOOKUP($L$4,Master!$D$9:$G$20,4,FALSE),FALSE)</f>
        <v>307398.86000000004</v>
      </c>
      <c r="M183" s="154">
        <f t="shared" si="26"/>
        <v>0.2021710994170926</v>
      </c>
      <c r="N183" s="154">
        <f t="shared" si="27"/>
        <v>3.8820339710803817E-5</v>
      </c>
      <c r="O183" s="83">
        <f t="shared" si="28"/>
        <v>-1213089.7800000005</v>
      </c>
      <c r="P183" s="87">
        <f t="shared" si="29"/>
        <v>-0.79782890058290734</v>
      </c>
      <c r="Q183" s="78"/>
    </row>
    <row r="184" spans="2:17" s="79" customFormat="1" ht="25.5" x14ac:dyDescent="0.2">
      <c r="B184" s="72"/>
      <c r="C184" s="80" t="s">
        <v>200</v>
      </c>
      <c r="D184" s="81" t="s">
        <v>421</v>
      </c>
      <c r="E184" s="82">
        <f>IFERROR(VLOOKUP($C184,'2025'!$C$273:$U$528,19,FALSE),0)</f>
        <v>2721896.0900000003</v>
      </c>
      <c r="F184" s="83">
        <f>IFERROR(VLOOKUP($C184,'2025'!$C$8:$U$263,19,FALSE),0)</f>
        <v>2406045.4000000004</v>
      </c>
      <c r="G184" s="84">
        <f t="shared" si="22"/>
        <v>0.88395931381789083</v>
      </c>
      <c r="H184" s="85">
        <f t="shared" si="23"/>
        <v>3.0385115867904278E-4</v>
      </c>
      <c r="I184" s="86">
        <f t="shared" si="24"/>
        <v>-315850.68999999994</v>
      </c>
      <c r="J184" s="87">
        <f t="shared" si="25"/>
        <v>-0.11604068618210914</v>
      </c>
      <c r="K184" s="82">
        <f>VLOOKUP($C184,'2025'!$C$273:$U$528,VLOOKUP($L$4,Master!$D$9:$G$20,4,FALSE),FALSE)</f>
        <v>299084.75</v>
      </c>
      <c r="L184" s="83">
        <f>VLOOKUP($C184,'2025'!$C$8:$U$263,VLOOKUP($L$4,Master!$D$9:$G$20,4,FALSE),FALSE)</f>
        <v>233219.24000000002</v>
      </c>
      <c r="M184" s="154">
        <f t="shared" si="26"/>
        <v>0.77977643460591028</v>
      </c>
      <c r="N184" s="154">
        <f t="shared" si="27"/>
        <v>2.9452451853255037E-5</v>
      </c>
      <c r="O184" s="83">
        <f t="shared" si="28"/>
        <v>-65865.50999999998</v>
      </c>
      <c r="P184" s="87">
        <f t="shared" si="29"/>
        <v>-0.22022356539408974</v>
      </c>
      <c r="Q184" s="78"/>
    </row>
    <row r="185" spans="2:17" s="79" customFormat="1" ht="12.75" x14ac:dyDescent="0.2">
      <c r="B185" s="72"/>
      <c r="C185" s="80" t="s">
        <v>512</v>
      </c>
      <c r="D185" s="81" t="s">
        <v>513</v>
      </c>
      <c r="E185" s="82">
        <f>IFERROR(VLOOKUP($C185,'2025'!$C$273:$U$528,19,FALSE),0)</f>
        <v>4795347.26</v>
      </c>
      <c r="F185" s="83">
        <f>IFERROR(VLOOKUP($C185,'2025'!$C$8:$U$263,19,FALSE),0)</f>
        <v>4184683.46</v>
      </c>
      <c r="G185" s="84">
        <f t="shared" si="22"/>
        <v>0.87265493677719597</v>
      </c>
      <c r="H185" s="85">
        <f t="shared" si="23"/>
        <v>5.2846921260339707E-4</v>
      </c>
      <c r="I185" s="86">
        <f t="shared" si="24"/>
        <v>-610663.79999999981</v>
      </c>
      <c r="J185" s="87">
        <f t="shared" si="25"/>
        <v>-0.12734506322280398</v>
      </c>
      <c r="K185" s="82">
        <f>VLOOKUP($C185,'2025'!$C$273:$U$528,VLOOKUP($L$4,Master!$D$9:$G$20,4,FALSE),FALSE)</f>
        <v>47828.560000000012</v>
      </c>
      <c r="L185" s="83">
        <f>VLOOKUP($C185,'2025'!$C$8:$U$263,VLOOKUP($L$4,Master!$D$9:$G$20,4,FALSE),FALSE)</f>
        <v>48802.69</v>
      </c>
      <c r="M185" s="154">
        <f t="shared" si="26"/>
        <v>1.0203671195620356</v>
      </c>
      <c r="N185" s="154">
        <f t="shared" si="27"/>
        <v>6.1631230662372928E-6</v>
      </c>
      <c r="O185" s="83">
        <f t="shared" si="28"/>
        <v>974.1299999999901</v>
      </c>
      <c r="P185" s="87">
        <f t="shared" si="29"/>
        <v>2.0367119562035525E-2</v>
      </c>
      <c r="Q185" s="78"/>
    </row>
    <row r="186" spans="2:17" s="79" customFormat="1" ht="12.75" x14ac:dyDescent="0.2">
      <c r="B186" s="72"/>
      <c r="C186" s="80" t="s">
        <v>546</v>
      </c>
      <c r="D186" s="81" t="s">
        <v>547</v>
      </c>
      <c r="E186" s="82">
        <f>IFERROR(VLOOKUP($C186,'2025'!$C$273:$U$528,19,FALSE),0)</f>
        <v>662399.19000000018</v>
      </c>
      <c r="F186" s="83">
        <f>IFERROR(VLOOKUP($C186,'2025'!$C$8:$U$263,19,FALSE),0)</f>
        <v>740786.6</v>
      </c>
      <c r="G186" s="84">
        <f t="shared" si="22"/>
        <v>1.1183386259877519</v>
      </c>
      <c r="H186" s="85">
        <f t="shared" si="23"/>
        <v>9.3551379680495038E-5</v>
      </c>
      <c r="I186" s="86">
        <f t="shared" si="24"/>
        <v>78387.4099999998</v>
      </c>
      <c r="J186" s="87">
        <f t="shared" si="25"/>
        <v>0.11833862598775186</v>
      </c>
      <c r="K186" s="82">
        <f>VLOOKUP($C186,'2025'!$C$273:$U$528,VLOOKUP($L$4,Master!$D$9:$G$20,4,FALSE),FALSE)</f>
        <v>93894.94</v>
      </c>
      <c r="L186" s="83">
        <f>VLOOKUP($C186,'2025'!$C$8:$U$263,VLOOKUP($L$4,Master!$D$9:$G$20,4,FALSE),FALSE)</f>
        <v>78925.73000000001</v>
      </c>
      <c r="M186" s="154">
        <f t="shared" si="26"/>
        <v>0.84057490211932617</v>
      </c>
      <c r="N186" s="154">
        <f t="shared" si="27"/>
        <v>9.9672576876933776E-6</v>
      </c>
      <c r="O186" s="83">
        <f t="shared" si="28"/>
        <v>-14969.209999999992</v>
      </c>
      <c r="P186" s="87">
        <f t="shared" si="29"/>
        <v>-0.15942509788067377</v>
      </c>
      <c r="Q186" s="78"/>
    </row>
    <row r="187" spans="2:17" s="79" customFormat="1" ht="12.75" x14ac:dyDescent="0.2">
      <c r="B187" s="72"/>
      <c r="C187" s="80" t="s">
        <v>548</v>
      </c>
      <c r="D187" s="81" t="s">
        <v>549</v>
      </c>
      <c r="E187" s="82">
        <f>IFERROR(VLOOKUP($C187,'2025'!$C$273:$U$528,19,FALSE),0)</f>
        <v>1032616.3300000001</v>
      </c>
      <c r="F187" s="83">
        <f>IFERROR(VLOOKUP($C187,'2025'!$C$8:$U$263,19,FALSE),0)</f>
        <v>548591.12999999989</v>
      </c>
      <c r="G187" s="84">
        <f t="shared" si="22"/>
        <v>0.53126327180977262</v>
      </c>
      <c r="H187" s="85">
        <f t="shared" si="23"/>
        <v>6.9279677969312362E-5</v>
      </c>
      <c r="I187" s="86">
        <f t="shared" si="24"/>
        <v>-484025.20000000019</v>
      </c>
      <c r="J187" s="87">
        <f t="shared" si="25"/>
        <v>-0.46873672819022738</v>
      </c>
      <c r="K187" s="82">
        <f>VLOOKUP($C187,'2025'!$C$273:$U$528,VLOOKUP($L$4,Master!$D$9:$G$20,4,FALSE),FALSE)</f>
        <v>144215.46000000002</v>
      </c>
      <c r="L187" s="83">
        <f>VLOOKUP($C187,'2025'!$C$8:$U$263,VLOOKUP($L$4,Master!$D$9:$G$20,4,FALSE),FALSE)</f>
        <v>84123.919999999984</v>
      </c>
      <c r="M187" s="154">
        <f t="shared" si="26"/>
        <v>0.5833210947009424</v>
      </c>
      <c r="N187" s="154">
        <f t="shared" si="27"/>
        <v>1.0623719138725767E-5</v>
      </c>
      <c r="O187" s="83">
        <f t="shared" si="28"/>
        <v>-60091.540000000037</v>
      </c>
      <c r="P187" s="87">
        <f t="shared" si="29"/>
        <v>-0.4166789052990576</v>
      </c>
      <c r="Q187" s="78"/>
    </row>
    <row r="188" spans="2:17" s="79" customFormat="1" ht="12.75" x14ac:dyDescent="0.2">
      <c r="B188" s="72"/>
      <c r="C188" s="80" t="s">
        <v>201</v>
      </c>
      <c r="D188" s="81" t="s">
        <v>422</v>
      </c>
      <c r="E188" s="82">
        <f>IFERROR(VLOOKUP($C188,'2025'!$C$273:$U$528,19,FALSE),0)</f>
        <v>429514.7</v>
      </c>
      <c r="F188" s="83">
        <f>IFERROR(VLOOKUP($C188,'2025'!$C$8:$U$263,19,FALSE),0)</f>
        <v>280461.27999999997</v>
      </c>
      <c r="G188" s="84">
        <f t="shared" si="22"/>
        <v>0.65297248266473762</v>
      </c>
      <c r="H188" s="85">
        <f t="shared" si="23"/>
        <v>3.5418485824335411E-5</v>
      </c>
      <c r="I188" s="86">
        <f t="shared" si="24"/>
        <v>-149053.42000000004</v>
      </c>
      <c r="J188" s="87">
        <f t="shared" si="25"/>
        <v>-0.34702751733526244</v>
      </c>
      <c r="K188" s="82">
        <f>VLOOKUP($C188,'2025'!$C$273:$U$528,VLOOKUP($L$4,Master!$D$9:$G$20,4,FALSE),FALSE)</f>
        <v>80661.63</v>
      </c>
      <c r="L188" s="83">
        <f>VLOOKUP($C188,'2025'!$C$8:$U$263,VLOOKUP($L$4,Master!$D$9:$G$20,4,FALSE),FALSE)</f>
        <v>127681.37000000001</v>
      </c>
      <c r="M188" s="154">
        <f t="shared" si="26"/>
        <v>1.582925735569688</v>
      </c>
      <c r="N188" s="154">
        <f t="shared" si="27"/>
        <v>1.6124438972027531E-5</v>
      </c>
      <c r="O188" s="83">
        <f t="shared" si="28"/>
        <v>47019.740000000005</v>
      </c>
      <c r="P188" s="87">
        <f t="shared" si="29"/>
        <v>0.58292573556968785</v>
      </c>
      <c r="Q188" s="78"/>
    </row>
    <row r="189" spans="2:17" s="79" customFormat="1" ht="12.75" x14ac:dyDescent="0.2">
      <c r="B189" s="72"/>
      <c r="C189" s="80" t="s">
        <v>202</v>
      </c>
      <c r="D189" s="81" t="s">
        <v>423</v>
      </c>
      <c r="E189" s="82">
        <f>IFERROR(VLOOKUP($C189,'2025'!$C$273:$U$528,19,FALSE),0)</f>
        <v>966962.83000000007</v>
      </c>
      <c r="F189" s="83">
        <f>IFERROR(VLOOKUP($C189,'2025'!$C$8:$U$263,19,FALSE),0)</f>
        <v>1200842</v>
      </c>
      <c r="G189" s="84">
        <f t="shared" si="22"/>
        <v>1.2418698658768506</v>
      </c>
      <c r="H189" s="85">
        <f t="shared" si="23"/>
        <v>1.5165018627265266E-4</v>
      </c>
      <c r="I189" s="86">
        <f t="shared" si="24"/>
        <v>233879.16999999993</v>
      </c>
      <c r="J189" s="87">
        <f t="shared" si="25"/>
        <v>0.24186986587685061</v>
      </c>
      <c r="K189" s="82">
        <f>VLOOKUP($C189,'2025'!$C$273:$U$528,VLOOKUP($L$4,Master!$D$9:$G$20,4,FALSE),FALSE)</f>
        <v>23050.909999999996</v>
      </c>
      <c r="L189" s="83">
        <f>VLOOKUP($C189,'2025'!$C$8:$U$263,VLOOKUP($L$4,Master!$D$9:$G$20,4,FALSE),FALSE)</f>
        <v>55227.17</v>
      </c>
      <c r="M189" s="154">
        <f t="shared" si="26"/>
        <v>2.3958780803013853</v>
      </c>
      <c r="N189" s="154">
        <f t="shared" si="27"/>
        <v>6.9744484435183428E-6</v>
      </c>
      <c r="O189" s="83">
        <f t="shared" si="28"/>
        <v>32176.260000000002</v>
      </c>
      <c r="P189" s="87">
        <f t="shared" si="29"/>
        <v>1.3958780803013853</v>
      </c>
      <c r="Q189" s="78"/>
    </row>
    <row r="190" spans="2:17" s="79" customFormat="1" ht="12.75" x14ac:dyDescent="0.2">
      <c r="B190" s="72"/>
      <c r="C190" s="80" t="s">
        <v>203</v>
      </c>
      <c r="D190" s="81" t="s">
        <v>424</v>
      </c>
      <c r="E190" s="82">
        <f>IFERROR(VLOOKUP($C190,'2025'!$C$273:$U$528,19,FALSE),0)</f>
        <v>1142397.2799999996</v>
      </c>
      <c r="F190" s="83">
        <f>IFERROR(VLOOKUP($C190,'2025'!$C$8:$U$263,19,FALSE),0)</f>
        <v>1041853.82</v>
      </c>
      <c r="G190" s="84">
        <f t="shared" si="22"/>
        <v>0.91198905865742286</v>
      </c>
      <c r="H190" s="85">
        <f t="shared" si="23"/>
        <v>1.3157211845677842E-4</v>
      </c>
      <c r="I190" s="86">
        <f t="shared" si="24"/>
        <v>-100543.45999999961</v>
      </c>
      <c r="J190" s="87">
        <f t="shared" si="25"/>
        <v>-8.8010941342577115E-2</v>
      </c>
      <c r="K190" s="82">
        <f>VLOOKUP($C190,'2025'!$C$273:$U$528,VLOOKUP($L$4,Master!$D$9:$G$20,4,FALSE),FALSE)</f>
        <v>203198.93999999992</v>
      </c>
      <c r="L190" s="83">
        <f>VLOOKUP($C190,'2025'!$C$8:$U$263,VLOOKUP($L$4,Master!$D$9:$G$20,4,FALSE),FALSE)</f>
        <v>397192.57999999996</v>
      </c>
      <c r="M190" s="154">
        <f t="shared" si="26"/>
        <v>1.9546980904526379</v>
      </c>
      <c r="N190" s="154">
        <f t="shared" si="27"/>
        <v>5.016007829765738E-5</v>
      </c>
      <c r="O190" s="83">
        <f t="shared" si="28"/>
        <v>193993.64000000004</v>
      </c>
      <c r="P190" s="87">
        <f t="shared" si="29"/>
        <v>0.95469809045263776</v>
      </c>
      <c r="Q190" s="78"/>
    </row>
    <row r="191" spans="2:17" s="79" customFormat="1" ht="12.75" x14ac:dyDescent="0.2">
      <c r="B191" s="72"/>
      <c r="C191" s="80" t="s">
        <v>204</v>
      </c>
      <c r="D191" s="81" t="s">
        <v>425</v>
      </c>
      <c r="E191" s="82">
        <f>IFERROR(VLOOKUP($C191,'2025'!$C$273:$U$528,19,FALSE),0)</f>
        <v>4254242.0299999993</v>
      </c>
      <c r="F191" s="83">
        <f>IFERROR(VLOOKUP($C191,'2025'!$C$8:$U$263,19,FALSE),0)</f>
        <v>3007611.6100000003</v>
      </c>
      <c r="G191" s="84">
        <f t="shared" si="22"/>
        <v>0.706967678094234</v>
      </c>
      <c r="H191" s="85">
        <f t="shared" si="23"/>
        <v>3.7982087642861659E-4</v>
      </c>
      <c r="I191" s="86">
        <f t="shared" si="24"/>
        <v>-1246630.419999999</v>
      </c>
      <c r="J191" s="87">
        <f t="shared" si="25"/>
        <v>-0.29303232190576595</v>
      </c>
      <c r="K191" s="82">
        <f>VLOOKUP($C191,'2025'!$C$273:$U$528,VLOOKUP($L$4,Master!$D$9:$G$20,4,FALSE),FALSE)</f>
        <v>756777.18000000017</v>
      </c>
      <c r="L191" s="83">
        <f>VLOOKUP($C191,'2025'!$C$8:$U$263,VLOOKUP($L$4,Master!$D$9:$G$20,4,FALSE),FALSE)</f>
        <v>872514.97</v>
      </c>
      <c r="M191" s="154">
        <f t="shared" si="26"/>
        <v>1.1529350951095008</v>
      </c>
      <c r="N191" s="154">
        <f t="shared" si="27"/>
        <v>1.1018690029677338E-4</v>
      </c>
      <c r="O191" s="83">
        <f t="shared" si="28"/>
        <v>115737.7899999998</v>
      </c>
      <c r="P191" s="87">
        <f t="shared" si="29"/>
        <v>0.15293509510950076</v>
      </c>
      <c r="Q191" s="78"/>
    </row>
    <row r="192" spans="2:17" s="79" customFormat="1" ht="12.75" x14ac:dyDescent="0.2">
      <c r="B192" s="72"/>
      <c r="C192" s="80" t="s">
        <v>205</v>
      </c>
      <c r="D192" s="81" t="s">
        <v>426</v>
      </c>
      <c r="E192" s="82">
        <f>IFERROR(VLOOKUP($C192,'2025'!$C$273:$U$528,19,FALSE),0)</f>
        <v>143542.74000000002</v>
      </c>
      <c r="F192" s="83">
        <f>IFERROR(VLOOKUP($C192,'2025'!$C$8:$U$263,19,FALSE),0)</f>
        <v>436446.77</v>
      </c>
      <c r="G192" s="84">
        <f t="shared" si="22"/>
        <v>3.0405353137330384</v>
      </c>
      <c r="H192" s="85">
        <f t="shared" si="23"/>
        <v>5.5117354296899667E-5</v>
      </c>
      <c r="I192" s="86">
        <f t="shared" si="24"/>
        <v>292904.03000000003</v>
      </c>
      <c r="J192" s="87">
        <f t="shared" si="25"/>
        <v>2.0405353137330384</v>
      </c>
      <c r="K192" s="82">
        <f>VLOOKUP($C192,'2025'!$C$273:$U$528,VLOOKUP($L$4,Master!$D$9:$G$20,4,FALSE),FALSE)</f>
        <v>32795.120000000003</v>
      </c>
      <c r="L192" s="83">
        <f>VLOOKUP($C192,'2025'!$C$8:$U$263,VLOOKUP($L$4,Master!$D$9:$G$20,4,FALSE),FALSE)</f>
        <v>436446.77</v>
      </c>
      <c r="M192" s="154">
        <f t="shared" si="26"/>
        <v>13.308283976396488</v>
      </c>
      <c r="N192" s="154">
        <f t="shared" si="27"/>
        <v>5.5117354296899667E-5</v>
      </c>
      <c r="O192" s="83">
        <f t="shared" si="28"/>
        <v>403651.65</v>
      </c>
      <c r="P192" s="87">
        <f t="shared" si="29"/>
        <v>12.308283976396488</v>
      </c>
      <c r="Q192" s="78"/>
    </row>
    <row r="193" spans="2:17" s="79" customFormat="1" ht="12.75" x14ac:dyDescent="0.2">
      <c r="B193" s="72"/>
      <c r="C193" s="80" t="s">
        <v>206</v>
      </c>
      <c r="D193" s="81" t="s">
        <v>427</v>
      </c>
      <c r="E193" s="82">
        <f>IFERROR(VLOOKUP($C193,'2025'!$C$273:$U$528,19,FALSE),0)</f>
        <v>1358967.21</v>
      </c>
      <c r="F193" s="83">
        <f>IFERROR(VLOOKUP($C193,'2025'!$C$8:$U$263,19,FALSE),0)</f>
        <v>1321584.7300000004</v>
      </c>
      <c r="G193" s="84">
        <f t="shared" si="22"/>
        <v>0.97249199265080166</v>
      </c>
      <c r="H193" s="85">
        <f t="shared" si="23"/>
        <v>1.668983683778494E-4</v>
      </c>
      <c r="I193" s="86">
        <f t="shared" si="24"/>
        <v>-37382.479999999516</v>
      </c>
      <c r="J193" s="87">
        <f t="shared" si="25"/>
        <v>-2.7508007349198307E-2</v>
      </c>
      <c r="K193" s="82">
        <f>VLOOKUP($C193,'2025'!$C$273:$U$528,VLOOKUP($L$4,Master!$D$9:$G$20,4,FALSE),FALSE)</f>
        <v>259153.04999999996</v>
      </c>
      <c r="L193" s="83">
        <f>VLOOKUP($C193,'2025'!$C$8:$U$263,VLOOKUP($L$4,Master!$D$9:$G$20,4,FALSE),FALSE)</f>
        <v>129823.84999999999</v>
      </c>
      <c r="M193" s="154">
        <f t="shared" si="26"/>
        <v>0.50095435882386885</v>
      </c>
      <c r="N193" s="154">
        <f t="shared" si="27"/>
        <v>1.6395005367178125E-5</v>
      </c>
      <c r="O193" s="83">
        <f t="shared" si="28"/>
        <v>-129329.19999999997</v>
      </c>
      <c r="P193" s="87">
        <f t="shared" si="29"/>
        <v>-0.4990456411761312</v>
      </c>
      <c r="Q193" s="78"/>
    </row>
    <row r="194" spans="2:17" s="79" customFormat="1" ht="12.75" x14ac:dyDescent="0.2">
      <c r="B194" s="72"/>
      <c r="C194" s="80" t="s">
        <v>207</v>
      </c>
      <c r="D194" s="81" t="s">
        <v>428</v>
      </c>
      <c r="E194" s="82">
        <f>IFERROR(VLOOKUP($C194,'2025'!$C$273:$U$528,19,FALSE),0)</f>
        <v>618472.02999999991</v>
      </c>
      <c r="F194" s="83">
        <f>IFERROR(VLOOKUP($C194,'2025'!$C$8:$U$263,19,FALSE),0)</f>
        <v>440536.52</v>
      </c>
      <c r="G194" s="84">
        <f t="shared" si="22"/>
        <v>0.71229821015511419</v>
      </c>
      <c r="H194" s="85">
        <f t="shared" si="23"/>
        <v>5.5633834690913685E-5</v>
      </c>
      <c r="I194" s="86">
        <f t="shared" si="24"/>
        <v>-177935.50999999989</v>
      </c>
      <c r="J194" s="87">
        <f t="shared" si="25"/>
        <v>-0.28770178984488581</v>
      </c>
      <c r="K194" s="82">
        <f>VLOOKUP($C194,'2025'!$C$273:$U$528,VLOOKUP($L$4,Master!$D$9:$G$20,4,FALSE),FALSE)</f>
        <v>96793.409999999989</v>
      </c>
      <c r="L194" s="83">
        <f>VLOOKUP($C194,'2025'!$C$8:$U$263,VLOOKUP($L$4,Master!$D$9:$G$20,4,FALSE),FALSE)</f>
        <v>62842.049999999988</v>
      </c>
      <c r="M194" s="154">
        <f t="shared" si="26"/>
        <v>0.64923893062554561</v>
      </c>
      <c r="N194" s="154">
        <f t="shared" si="27"/>
        <v>7.9361053229778358E-6</v>
      </c>
      <c r="O194" s="83">
        <f t="shared" si="28"/>
        <v>-33951.360000000001</v>
      </c>
      <c r="P194" s="87">
        <f t="shared" si="29"/>
        <v>-0.35076106937445434</v>
      </c>
      <c r="Q194" s="78"/>
    </row>
    <row r="195" spans="2:17" s="79" customFormat="1" ht="12.75" x14ac:dyDescent="0.2">
      <c r="B195" s="72"/>
      <c r="C195" s="80" t="s">
        <v>208</v>
      </c>
      <c r="D195" s="81" t="s">
        <v>429</v>
      </c>
      <c r="E195" s="82">
        <f>IFERROR(VLOOKUP($C195,'2025'!$C$273:$U$528,19,FALSE),0)</f>
        <v>597149.32999999996</v>
      </c>
      <c r="F195" s="83">
        <f>IFERROR(VLOOKUP($C195,'2025'!$C$8:$U$263,19,FALSE),0)</f>
        <v>837543.58999999985</v>
      </c>
      <c r="G195" s="84">
        <f t="shared" si="22"/>
        <v>1.4025697558766412</v>
      </c>
      <c r="H195" s="85">
        <f t="shared" si="23"/>
        <v>1.0577048557176231E-4</v>
      </c>
      <c r="I195" s="86">
        <f t="shared" si="24"/>
        <v>240394.25999999989</v>
      </c>
      <c r="J195" s="87">
        <f t="shared" si="25"/>
        <v>0.40256975587664129</v>
      </c>
      <c r="K195" s="82">
        <f>VLOOKUP($C195,'2025'!$C$273:$U$528,VLOOKUP($L$4,Master!$D$9:$G$20,4,FALSE),FALSE)</f>
        <v>103350.61</v>
      </c>
      <c r="L195" s="83">
        <f>VLOOKUP($C195,'2025'!$C$8:$U$263,VLOOKUP($L$4,Master!$D$9:$G$20,4,FALSE),FALSE)</f>
        <v>183328.41999999998</v>
      </c>
      <c r="M195" s="154">
        <f t="shared" si="26"/>
        <v>1.7738494238205269</v>
      </c>
      <c r="N195" s="154">
        <f t="shared" si="27"/>
        <v>2.3151912609711433E-5</v>
      </c>
      <c r="O195" s="83">
        <f t="shared" si="28"/>
        <v>79977.809999999983</v>
      </c>
      <c r="P195" s="87">
        <f t="shared" si="29"/>
        <v>0.7738494238205269</v>
      </c>
      <c r="Q195" s="78"/>
    </row>
    <row r="196" spans="2:17" s="79" customFormat="1" ht="12.75" x14ac:dyDescent="0.2">
      <c r="B196" s="72"/>
      <c r="C196" s="80" t="s">
        <v>554</v>
      </c>
      <c r="D196" s="81" t="s">
        <v>555</v>
      </c>
      <c r="E196" s="82">
        <f>IFERROR(VLOOKUP($C196,'2025'!$C$273:$U$528,19,FALSE),0)</f>
        <v>2301173.21</v>
      </c>
      <c r="F196" s="83">
        <f>IFERROR(VLOOKUP($C196,'2025'!$C$8:$U$263,19,FALSE),0)</f>
        <v>0</v>
      </c>
      <c r="G196" s="84">
        <f t="shared" si="22"/>
        <v>0</v>
      </c>
      <c r="H196" s="85">
        <f t="shared" si="23"/>
        <v>0</v>
      </c>
      <c r="I196" s="86">
        <f t="shared" si="24"/>
        <v>-2301173.21</v>
      </c>
      <c r="J196" s="87">
        <f t="shared" si="25"/>
        <v>-1</v>
      </c>
      <c r="K196" s="82">
        <f>VLOOKUP($C196,'2025'!$C$273:$U$528,VLOOKUP($L$4,Master!$D$9:$G$20,4,FALSE),FALSE)</f>
        <v>540147.18000000005</v>
      </c>
      <c r="L196" s="83">
        <f>VLOOKUP($C196,'2025'!$C$8:$U$263,VLOOKUP($L$4,Master!$D$9:$G$20,4,FALSE),FALSE)</f>
        <v>0</v>
      </c>
      <c r="M196" s="154">
        <f t="shared" si="26"/>
        <v>0</v>
      </c>
      <c r="N196" s="154">
        <f t="shared" si="27"/>
        <v>0</v>
      </c>
      <c r="O196" s="83">
        <f t="shared" si="28"/>
        <v>-540147.18000000005</v>
      </c>
      <c r="P196" s="87">
        <f t="shared" si="29"/>
        <v>-1</v>
      </c>
      <c r="Q196" s="78"/>
    </row>
    <row r="197" spans="2:17" s="79" customFormat="1" ht="12.75" x14ac:dyDescent="0.2">
      <c r="B197" s="72"/>
      <c r="C197" s="80" t="s">
        <v>209</v>
      </c>
      <c r="D197" s="81" t="s">
        <v>430</v>
      </c>
      <c r="E197" s="82">
        <f>IFERROR(VLOOKUP($C197,'2025'!$C$273:$U$528,19,FALSE),0)</f>
        <v>1094321.8800000004</v>
      </c>
      <c r="F197" s="83">
        <f>IFERROR(VLOOKUP($C197,'2025'!$C$8:$U$263,19,FALSE),0)</f>
        <v>751427.02999999991</v>
      </c>
      <c r="G197" s="84">
        <f t="shared" si="22"/>
        <v>0.6866599706477583</v>
      </c>
      <c r="H197" s="85">
        <f t="shared" si="23"/>
        <v>9.4895122813664192E-5</v>
      </c>
      <c r="I197" s="86">
        <f t="shared" si="24"/>
        <v>-342894.85000000044</v>
      </c>
      <c r="J197" s="87">
        <f t="shared" si="25"/>
        <v>-0.3133400293522417</v>
      </c>
      <c r="K197" s="82">
        <f>VLOOKUP($C197,'2025'!$C$273:$U$528,VLOOKUP($L$4,Master!$D$9:$G$20,4,FALSE),FALSE)</f>
        <v>173937.60000000003</v>
      </c>
      <c r="L197" s="83">
        <f>VLOOKUP($C197,'2025'!$C$8:$U$263,VLOOKUP($L$4,Master!$D$9:$G$20,4,FALSE),FALSE)</f>
        <v>123006.96</v>
      </c>
      <c r="M197" s="154">
        <f t="shared" si="26"/>
        <v>0.70719016474873742</v>
      </c>
      <c r="N197" s="154">
        <f t="shared" si="27"/>
        <v>1.5534123887099829E-5</v>
      </c>
      <c r="O197" s="83">
        <f t="shared" si="28"/>
        <v>-50930.640000000029</v>
      </c>
      <c r="P197" s="87">
        <f t="shared" si="29"/>
        <v>-0.29280983525126264</v>
      </c>
      <c r="Q197" s="78"/>
    </row>
    <row r="198" spans="2:17" s="79" customFormat="1" ht="12.75" x14ac:dyDescent="0.2">
      <c r="B198" s="72"/>
      <c r="C198" s="80" t="s">
        <v>210</v>
      </c>
      <c r="D198" s="81" t="s">
        <v>431</v>
      </c>
      <c r="E198" s="82">
        <f>IFERROR(VLOOKUP($C198,'2025'!$C$273:$U$528,19,FALSE),0)</f>
        <v>66959.959999999992</v>
      </c>
      <c r="F198" s="83">
        <f>IFERROR(VLOOKUP($C198,'2025'!$C$8:$U$263,19,FALSE),0)</f>
        <v>52379.68</v>
      </c>
      <c r="G198" s="84">
        <f t="shared" si="22"/>
        <v>0.78225375283975684</v>
      </c>
      <c r="H198" s="85">
        <f t="shared" si="23"/>
        <v>6.6148487718633584E-6</v>
      </c>
      <c r="I198" s="86">
        <f t="shared" si="24"/>
        <v>-14580.279999999992</v>
      </c>
      <c r="J198" s="87">
        <f t="shared" si="25"/>
        <v>-0.21774624716024313</v>
      </c>
      <c r="K198" s="82">
        <f>VLOOKUP($C198,'2025'!$C$273:$U$528,VLOOKUP($L$4,Master!$D$9:$G$20,4,FALSE),FALSE)</f>
        <v>10275.300000000001</v>
      </c>
      <c r="L198" s="83">
        <f>VLOOKUP($C198,'2025'!$C$8:$U$263,VLOOKUP($L$4,Master!$D$9:$G$20,4,FALSE),FALSE)</f>
        <v>10334.470000000001</v>
      </c>
      <c r="M198" s="154">
        <f t="shared" si="26"/>
        <v>1.0057584693390946</v>
      </c>
      <c r="N198" s="154">
        <f t="shared" si="27"/>
        <v>1.3051045021152999E-6</v>
      </c>
      <c r="O198" s="83">
        <f t="shared" si="28"/>
        <v>59.170000000000073</v>
      </c>
      <c r="P198" s="87">
        <f t="shared" si="29"/>
        <v>5.7584693390947284E-3</v>
      </c>
      <c r="Q198" s="78"/>
    </row>
    <row r="199" spans="2:17" s="79" customFormat="1" ht="25.5" x14ac:dyDescent="0.2">
      <c r="B199" s="72"/>
      <c r="C199" s="80" t="s">
        <v>503</v>
      </c>
      <c r="D199" s="81" t="s">
        <v>504</v>
      </c>
      <c r="E199" s="82">
        <f>IFERROR(VLOOKUP($C199,'2025'!$C$273:$U$528,19,FALSE),0)</f>
        <v>592810.35000000021</v>
      </c>
      <c r="F199" s="83">
        <f>IFERROR(VLOOKUP($C199,'2025'!$C$8:$U$263,19,FALSE),0)</f>
        <v>2766238.5</v>
      </c>
      <c r="G199" s="84">
        <f t="shared" si="22"/>
        <v>4.6663127592154874</v>
      </c>
      <c r="H199" s="85">
        <f t="shared" si="23"/>
        <v>3.4933870051146051E-4</v>
      </c>
      <c r="I199" s="86">
        <f t="shared" si="24"/>
        <v>2173428.15</v>
      </c>
      <c r="J199" s="87">
        <f t="shared" si="25"/>
        <v>3.6663127592154878</v>
      </c>
      <c r="K199" s="82">
        <f>VLOOKUP($C199,'2025'!$C$273:$U$528,VLOOKUP($L$4,Master!$D$9:$G$20,4,FALSE),FALSE)</f>
        <v>68802.190000000017</v>
      </c>
      <c r="L199" s="83">
        <f>VLOOKUP($C199,'2025'!$C$8:$U$263,VLOOKUP($L$4,Master!$D$9:$G$20,4,FALSE),FALSE)</f>
        <v>148326.38</v>
      </c>
      <c r="M199" s="154">
        <f t="shared" si="26"/>
        <v>2.1558380627128289</v>
      </c>
      <c r="N199" s="154">
        <f t="shared" si="27"/>
        <v>1.8731625939256174E-5</v>
      </c>
      <c r="O199" s="83">
        <f t="shared" si="28"/>
        <v>79524.189999999988</v>
      </c>
      <c r="P199" s="87">
        <f t="shared" si="29"/>
        <v>1.1558380627128289</v>
      </c>
      <c r="Q199" s="78"/>
    </row>
    <row r="200" spans="2:17" s="79" customFormat="1" ht="12.75" x14ac:dyDescent="0.2">
      <c r="B200" s="72"/>
      <c r="C200" s="80" t="s">
        <v>505</v>
      </c>
      <c r="D200" s="81" t="s">
        <v>506</v>
      </c>
      <c r="E200" s="82">
        <f>IFERROR(VLOOKUP($C200,'2025'!$C$273:$U$528,19,FALSE),0)</f>
        <v>604168.87000000011</v>
      </c>
      <c r="F200" s="83">
        <f>IFERROR(VLOOKUP($C200,'2025'!$C$8:$U$263,19,FALSE),0)</f>
        <v>679166.83</v>
      </c>
      <c r="G200" s="84">
        <f t="shared" si="22"/>
        <v>1.1241341017785307</v>
      </c>
      <c r="H200" s="85">
        <f t="shared" si="23"/>
        <v>8.5769631874723739E-5</v>
      </c>
      <c r="I200" s="86">
        <f t="shared" si="24"/>
        <v>74997.959999999846</v>
      </c>
      <c r="J200" s="87">
        <f t="shared" si="25"/>
        <v>0.12413410177853061</v>
      </c>
      <c r="K200" s="82">
        <f>VLOOKUP($C200,'2025'!$C$273:$U$528,VLOOKUP($L$4,Master!$D$9:$G$20,4,FALSE),FALSE)</f>
        <v>105569.01</v>
      </c>
      <c r="L200" s="83">
        <f>VLOOKUP($C200,'2025'!$C$8:$U$263,VLOOKUP($L$4,Master!$D$9:$G$20,4,FALSE),FALSE)</f>
        <v>65334.2</v>
      </c>
      <c r="M200" s="154">
        <f t="shared" si="26"/>
        <v>0.61887669496948017</v>
      </c>
      <c r="N200" s="154">
        <f t="shared" si="27"/>
        <v>8.2508303340279097E-6</v>
      </c>
      <c r="O200" s="83">
        <f t="shared" si="28"/>
        <v>-40234.81</v>
      </c>
      <c r="P200" s="87">
        <f t="shared" si="29"/>
        <v>-0.38112330503051983</v>
      </c>
      <c r="Q200" s="78"/>
    </row>
    <row r="201" spans="2:17" s="79" customFormat="1" ht="12.75" x14ac:dyDescent="0.2">
      <c r="B201" s="72"/>
      <c r="C201" s="80" t="s">
        <v>507</v>
      </c>
      <c r="D201" s="81" t="s">
        <v>362</v>
      </c>
      <c r="E201" s="82">
        <f>IFERROR(VLOOKUP($C201,'2025'!$C$273:$U$528,19,FALSE),0)</f>
        <v>592393.93999999994</v>
      </c>
      <c r="F201" s="83">
        <f>IFERROR(VLOOKUP($C201,'2025'!$C$8:$U$263,19,FALSE),0)</f>
        <v>466886.48000000004</v>
      </c>
      <c r="G201" s="84">
        <f t="shared" si="22"/>
        <v>0.7881351385870019</v>
      </c>
      <c r="H201" s="85">
        <f t="shared" si="23"/>
        <v>5.8961480078297665E-5</v>
      </c>
      <c r="I201" s="86">
        <f t="shared" si="24"/>
        <v>-125507.4599999999</v>
      </c>
      <c r="J201" s="87">
        <f t="shared" si="25"/>
        <v>-0.2118648614129981</v>
      </c>
      <c r="K201" s="82">
        <f>VLOOKUP($C201,'2025'!$C$273:$U$528,VLOOKUP($L$4,Master!$D$9:$G$20,4,FALSE),FALSE)</f>
        <v>101517.47000000002</v>
      </c>
      <c r="L201" s="83">
        <f>VLOOKUP($C201,'2025'!$C$8:$U$263,VLOOKUP($L$4,Master!$D$9:$G$20,4,FALSE),FALSE)</f>
        <v>60977.700000000004</v>
      </c>
      <c r="M201" s="154">
        <f t="shared" si="26"/>
        <v>0.60066213234037447</v>
      </c>
      <c r="N201" s="154">
        <f t="shared" si="27"/>
        <v>7.7006630043568862E-6</v>
      </c>
      <c r="O201" s="83">
        <f t="shared" si="28"/>
        <v>-40539.770000000011</v>
      </c>
      <c r="P201" s="87">
        <f t="shared" si="29"/>
        <v>-0.39933786765962553</v>
      </c>
      <c r="Q201" s="78"/>
    </row>
    <row r="202" spans="2:17" s="79" customFormat="1" ht="12.75" x14ac:dyDescent="0.2">
      <c r="B202" s="72"/>
      <c r="C202" s="80" t="s">
        <v>508</v>
      </c>
      <c r="D202" s="81" t="s">
        <v>509</v>
      </c>
      <c r="E202" s="82">
        <f>IFERROR(VLOOKUP($C202,'2025'!$C$273:$U$528,19,FALSE),0)</f>
        <v>1980611.6600000001</v>
      </c>
      <c r="F202" s="83">
        <f>IFERROR(VLOOKUP($C202,'2025'!$C$8:$U$263,19,FALSE),0)</f>
        <v>1640473.69</v>
      </c>
      <c r="G202" s="84">
        <f t="shared" ref="G202:G251" si="30">IFERROR(F202/E202,0)</f>
        <v>0.82826619833188286</v>
      </c>
      <c r="H202" s="85">
        <f t="shared" ref="H202:H251" si="31">F202/$D$4</f>
        <v>2.0716975310980615E-4</v>
      </c>
      <c r="I202" s="86">
        <f t="shared" ref="I202:I251" si="32">F202-E202</f>
        <v>-340137.9700000002</v>
      </c>
      <c r="J202" s="87">
        <f t="shared" ref="J202:J251" si="33">IFERROR(I202/E202,0)</f>
        <v>-0.17173380166811711</v>
      </c>
      <c r="K202" s="82">
        <f>VLOOKUP($C202,'2025'!$C$273:$U$528,VLOOKUP($L$4,Master!$D$9:$G$20,4,FALSE),FALSE)</f>
        <v>350238.71</v>
      </c>
      <c r="L202" s="83">
        <f>VLOOKUP($C202,'2025'!$C$8:$U$263,VLOOKUP($L$4,Master!$D$9:$G$20,4,FALSE),FALSE)</f>
        <v>210930.92</v>
      </c>
      <c r="M202" s="154">
        <f t="shared" ref="M202:M251" si="34">IFERROR(L202/K202,0)</f>
        <v>0.60224902038955086</v>
      </c>
      <c r="N202" s="154">
        <f t="shared" ref="N202:N251" si="35">L202/$D$4</f>
        <v>2.66377369451285E-5</v>
      </c>
      <c r="O202" s="83">
        <f t="shared" ref="O202:O251" si="36">L202-K202</f>
        <v>-139307.79</v>
      </c>
      <c r="P202" s="87">
        <f t="shared" ref="P202:P251" si="37">IFERROR(O202/K202,0)</f>
        <v>-0.39775097961044914</v>
      </c>
      <c r="Q202" s="78"/>
    </row>
    <row r="203" spans="2:17" s="79" customFormat="1" ht="25.5" x14ac:dyDescent="0.2">
      <c r="B203" s="72"/>
      <c r="C203" s="80" t="s">
        <v>516</v>
      </c>
      <c r="D203" s="81" t="s">
        <v>517</v>
      </c>
      <c r="E203" s="82">
        <f>IFERROR(VLOOKUP($C203,'2025'!$C$273:$U$528,19,FALSE),0)</f>
        <v>653553.5</v>
      </c>
      <c r="F203" s="83">
        <f>IFERROR(VLOOKUP($C203,'2025'!$C$8:$U$263,19,FALSE),0)</f>
        <v>1335357.6400000001</v>
      </c>
      <c r="G203" s="84">
        <f t="shared" si="30"/>
        <v>2.0432262087189499</v>
      </c>
      <c r="H203" s="85">
        <f t="shared" si="31"/>
        <v>1.6863770158489615E-4</v>
      </c>
      <c r="I203" s="86">
        <f t="shared" si="32"/>
        <v>681804.14000000013</v>
      </c>
      <c r="J203" s="87">
        <f t="shared" si="33"/>
        <v>1.0432262087189497</v>
      </c>
      <c r="K203" s="82">
        <f>VLOOKUP($C203,'2025'!$C$273:$U$528,VLOOKUP($L$4,Master!$D$9:$G$20,4,FALSE),FALSE)</f>
        <v>77141.029999999984</v>
      </c>
      <c r="L203" s="83">
        <f>VLOOKUP($C203,'2025'!$C$8:$U$263,VLOOKUP($L$4,Master!$D$9:$G$20,4,FALSE),FALSE)</f>
        <v>127735</v>
      </c>
      <c r="M203" s="154">
        <f t="shared" si="34"/>
        <v>1.6558632935028224</v>
      </c>
      <c r="N203" s="154">
        <f t="shared" si="35"/>
        <v>1.6131211719391298E-5</v>
      </c>
      <c r="O203" s="83">
        <f t="shared" si="36"/>
        <v>50593.970000000016</v>
      </c>
      <c r="P203" s="87">
        <f t="shared" si="37"/>
        <v>0.65586329350282235</v>
      </c>
      <c r="Q203" s="78"/>
    </row>
    <row r="204" spans="2:17" s="79" customFormat="1" ht="12.75" x14ac:dyDescent="0.2">
      <c r="B204" s="72"/>
      <c r="C204" s="80" t="s">
        <v>211</v>
      </c>
      <c r="D204" s="81" t="s">
        <v>432</v>
      </c>
      <c r="E204" s="82">
        <f>IFERROR(VLOOKUP($C204,'2025'!$C$273:$U$528,19,FALSE),0)</f>
        <v>4718892.0600000005</v>
      </c>
      <c r="F204" s="83">
        <f>IFERROR(VLOOKUP($C204,'2025'!$C$8:$U$263,19,FALSE),0)</f>
        <v>2250227.2699999996</v>
      </c>
      <c r="G204" s="84">
        <f t="shared" si="30"/>
        <v>0.47685499930676511</v>
      </c>
      <c r="H204" s="85">
        <f t="shared" si="31"/>
        <v>2.8417342552251054E-4</v>
      </c>
      <c r="I204" s="86">
        <f t="shared" si="32"/>
        <v>-2468664.790000001</v>
      </c>
      <c r="J204" s="87">
        <f t="shared" si="33"/>
        <v>-0.52314500069323489</v>
      </c>
      <c r="K204" s="82">
        <f>VLOOKUP($C204,'2025'!$C$273:$U$528,VLOOKUP($L$4,Master!$D$9:$G$20,4,FALSE),FALSE)</f>
        <v>751197.7</v>
      </c>
      <c r="L204" s="83">
        <f>VLOOKUP($C204,'2025'!$C$8:$U$263,VLOOKUP($L$4,Master!$D$9:$G$20,4,FALSE),FALSE)</f>
        <v>354817.24999999994</v>
      </c>
      <c r="M204" s="154">
        <f t="shared" si="34"/>
        <v>0.47233537855613772</v>
      </c>
      <c r="N204" s="154">
        <f t="shared" si="35"/>
        <v>4.4808644313948341E-5</v>
      </c>
      <c r="O204" s="83">
        <f t="shared" si="36"/>
        <v>-396380.45</v>
      </c>
      <c r="P204" s="87">
        <f t="shared" si="37"/>
        <v>-0.52766462144386228</v>
      </c>
      <c r="Q204" s="78"/>
    </row>
    <row r="205" spans="2:17" s="79" customFormat="1" ht="12.75" x14ac:dyDescent="0.2">
      <c r="B205" s="72"/>
      <c r="C205" s="80" t="s">
        <v>212</v>
      </c>
      <c r="D205" s="81" t="s">
        <v>433</v>
      </c>
      <c r="E205" s="82">
        <f>IFERROR(VLOOKUP($C205,'2025'!$C$273:$U$528,19,FALSE),0)</f>
        <v>2146191.7000000002</v>
      </c>
      <c r="F205" s="83">
        <f>IFERROR(VLOOKUP($C205,'2025'!$C$8:$U$263,19,FALSE),0)</f>
        <v>759377.99000000011</v>
      </c>
      <c r="G205" s="84">
        <f t="shared" si="30"/>
        <v>0.35382579757437327</v>
      </c>
      <c r="H205" s="85">
        <f t="shared" si="31"/>
        <v>9.5899222074887936E-5</v>
      </c>
      <c r="I205" s="86">
        <f t="shared" si="32"/>
        <v>-1386813.71</v>
      </c>
      <c r="J205" s="87">
        <f t="shared" si="33"/>
        <v>-0.64617420242562673</v>
      </c>
      <c r="K205" s="82">
        <f>VLOOKUP($C205,'2025'!$C$273:$U$528,VLOOKUP($L$4,Master!$D$9:$G$20,4,FALSE),FALSE)</f>
        <v>1021868.5700000001</v>
      </c>
      <c r="L205" s="83">
        <f>VLOOKUP($C205,'2025'!$C$8:$U$263,VLOOKUP($L$4,Master!$D$9:$G$20,4,FALSE),FALSE)</f>
        <v>160397.4</v>
      </c>
      <c r="M205" s="154">
        <f t="shared" si="34"/>
        <v>0.15696480419199113</v>
      </c>
      <c r="N205" s="154">
        <f t="shared" si="35"/>
        <v>2.025603333964766E-5</v>
      </c>
      <c r="O205" s="83">
        <f t="shared" si="36"/>
        <v>-861471.17</v>
      </c>
      <c r="P205" s="87">
        <f t="shared" si="37"/>
        <v>-0.84303519580800879</v>
      </c>
      <c r="Q205" s="78"/>
    </row>
    <row r="206" spans="2:17" s="79" customFormat="1" ht="12.75" x14ac:dyDescent="0.2">
      <c r="B206" s="72"/>
      <c r="C206" s="80" t="s">
        <v>213</v>
      </c>
      <c r="D206" s="81" t="s">
        <v>434</v>
      </c>
      <c r="E206" s="82">
        <f>IFERROR(VLOOKUP($C206,'2025'!$C$273:$U$528,19,FALSE),0)</f>
        <v>956992.74000000011</v>
      </c>
      <c r="F206" s="83">
        <f>IFERROR(VLOOKUP($C206,'2025'!$C$8:$U$263,19,FALSE),0)</f>
        <v>973864.79999999981</v>
      </c>
      <c r="G206" s="84">
        <f t="shared" si="30"/>
        <v>1.0176302904868428</v>
      </c>
      <c r="H206" s="85">
        <f t="shared" si="31"/>
        <v>1.229860200795605E-4</v>
      </c>
      <c r="I206" s="86">
        <f t="shared" si="32"/>
        <v>16872.059999999707</v>
      </c>
      <c r="J206" s="87">
        <f t="shared" si="33"/>
        <v>1.7630290486842882E-2</v>
      </c>
      <c r="K206" s="82">
        <f>VLOOKUP($C206,'2025'!$C$273:$U$528,VLOOKUP($L$4,Master!$D$9:$G$20,4,FALSE),FALSE)</f>
        <v>179701.93000000008</v>
      </c>
      <c r="L206" s="83">
        <f>VLOOKUP($C206,'2025'!$C$8:$U$263,VLOOKUP($L$4,Master!$D$9:$G$20,4,FALSE),FALSE)</f>
        <v>280242.31999999989</v>
      </c>
      <c r="M206" s="154">
        <f t="shared" si="34"/>
        <v>1.5594841969699478</v>
      </c>
      <c r="N206" s="154">
        <f t="shared" si="35"/>
        <v>3.5390834122624221E-5</v>
      </c>
      <c r="O206" s="83">
        <f t="shared" si="36"/>
        <v>100540.38999999981</v>
      </c>
      <c r="P206" s="87">
        <f t="shared" si="37"/>
        <v>0.55948419696994778</v>
      </c>
      <c r="Q206" s="78"/>
    </row>
    <row r="207" spans="2:17" s="79" customFormat="1" ht="12.75" x14ac:dyDescent="0.2">
      <c r="B207" s="72"/>
      <c r="C207" s="80" t="s">
        <v>214</v>
      </c>
      <c r="D207" s="81" t="s">
        <v>435</v>
      </c>
      <c r="E207" s="82">
        <f>IFERROR(VLOOKUP($C207,'2025'!$C$273:$U$528,19,FALSE),0)</f>
        <v>926117.57000000007</v>
      </c>
      <c r="F207" s="83">
        <f>IFERROR(VLOOKUP($C207,'2025'!$C$8:$U$263,19,FALSE),0)</f>
        <v>658257.11</v>
      </c>
      <c r="G207" s="84">
        <f t="shared" si="30"/>
        <v>0.71077056663550819</v>
      </c>
      <c r="H207" s="85">
        <f t="shared" si="31"/>
        <v>8.3129015596388205E-5</v>
      </c>
      <c r="I207" s="86">
        <f t="shared" si="32"/>
        <v>-267860.46000000008</v>
      </c>
      <c r="J207" s="87">
        <f t="shared" si="33"/>
        <v>-0.28922943336449181</v>
      </c>
      <c r="K207" s="82">
        <f>VLOOKUP($C207,'2025'!$C$273:$U$528,VLOOKUP($L$4,Master!$D$9:$G$20,4,FALSE),FALSE)</f>
        <v>132940.65000000002</v>
      </c>
      <c r="L207" s="83">
        <f>VLOOKUP($C207,'2025'!$C$8:$U$263,VLOOKUP($L$4,Master!$D$9:$G$20,4,FALSE),FALSE)</f>
        <v>194063.28</v>
      </c>
      <c r="M207" s="154">
        <f t="shared" si="34"/>
        <v>1.4597738163609097</v>
      </c>
      <c r="N207" s="154">
        <f t="shared" si="35"/>
        <v>2.4507580981246447E-5</v>
      </c>
      <c r="O207" s="83">
        <f t="shared" si="36"/>
        <v>61122.629999999976</v>
      </c>
      <c r="P207" s="87">
        <f t="shared" si="37"/>
        <v>0.45977381636090964</v>
      </c>
      <c r="Q207" s="78"/>
    </row>
    <row r="208" spans="2:17" s="79" customFormat="1" ht="12.75" x14ac:dyDescent="0.2">
      <c r="B208" s="72"/>
      <c r="C208" s="80" t="s">
        <v>215</v>
      </c>
      <c r="D208" s="81" t="s">
        <v>436</v>
      </c>
      <c r="E208" s="82">
        <f>IFERROR(VLOOKUP($C208,'2025'!$C$273:$U$528,19,FALSE),0)</f>
        <v>385513.25</v>
      </c>
      <c r="F208" s="83">
        <f>IFERROR(VLOOKUP($C208,'2025'!$C$8:$U$263,19,FALSE),0)</f>
        <v>353271.1399999999</v>
      </c>
      <c r="G208" s="84">
        <f t="shared" si="30"/>
        <v>0.91636575396565456</v>
      </c>
      <c r="H208" s="85">
        <f t="shared" si="31"/>
        <v>4.4613391425143635E-5</v>
      </c>
      <c r="I208" s="86">
        <f t="shared" si="32"/>
        <v>-32242.110000000102</v>
      </c>
      <c r="J208" s="87">
        <f t="shared" si="33"/>
        <v>-8.3634246034345383E-2</v>
      </c>
      <c r="K208" s="82">
        <f>VLOOKUP($C208,'2025'!$C$273:$U$528,VLOOKUP($L$4,Master!$D$9:$G$20,4,FALSE),FALSE)</f>
        <v>65291.369999999995</v>
      </c>
      <c r="L208" s="83">
        <f>VLOOKUP($C208,'2025'!$C$8:$U$263,VLOOKUP($L$4,Master!$D$9:$G$20,4,FALSE),FALSE)</f>
        <v>74500.449999999983</v>
      </c>
      <c r="M208" s="154">
        <f t="shared" si="34"/>
        <v>1.1410458993278896</v>
      </c>
      <c r="N208" s="154">
        <f t="shared" si="35"/>
        <v>9.4084043695144256E-6</v>
      </c>
      <c r="O208" s="83">
        <f t="shared" si="36"/>
        <v>9209.0799999999872</v>
      </c>
      <c r="P208" s="87">
        <f t="shared" si="37"/>
        <v>0.14104589932788955</v>
      </c>
      <c r="Q208" s="78"/>
    </row>
    <row r="209" spans="2:17" s="79" customFormat="1" ht="25.5" x14ac:dyDescent="0.2">
      <c r="B209" s="72"/>
      <c r="C209" s="80" t="s">
        <v>216</v>
      </c>
      <c r="D209" s="81" t="s">
        <v>437</v>
      </c>
      <c r="E209" s="82">
        <f>IFERROR(VLOOKUP($C209,'2025'!$C$273:$U$528,19,FALSE),0)</f>
        <v>209617.49000000002</v>
      </c>
      <c r="F209" s="83">
        <f>IFERROR(VLOOKUP($C209,'2025'!$C$8:$U$263,19,FALSE),0)</f>
        <v>178772.66</v>
      </c>
      <c r="G209" s="84">
        <f t="shared" si="30"/>
        <v>0.85285183025519473</v>
      </c>
      <c r="H209" s="85">
        <f t="shared" si="31"/>
        <v>2.2576581423249355E-5</v>
      </c>
      <c r="I209" s="86">
        <f t="shared" si="32"/>
        <v>-30844.830000000016</v>
      </c>
      <c r="J209" s="87">
        <f t="shared" si="33"/>
        <v>-0.14714816974480524</v>
      </c>
      <c r="K209" s="82">
        <f>VLOOKUP($C209,'2025'!$C$273:$U$528,VLOOKUP($L$4,Master!$D$9:$G$20,4,FALSE),FALSE)</f>
        <v>37655.140000000007</v>
      </c>
      <c r="L209" s="83">
        <f>VLOOKUP($C209,'2025'!$C$8:$U$263,VLOOKUP($L$4,Master!$D$9:$G$20,4,FALSE),FALSE)</f>
        <v>24208.35</v>
      </c>
      <c r="M209" s="154">
        <f t="shared" si="34"/>
        <v>0.64289629516714042</v>
      </c>
      <c r="N209" s="154">
        <f t="shared" si="35"/>
        <v>3.057188861526804E-6</v>
      </c>
      <c r="O209" s="83">
        <f t="shared" si="36"/>
        <v>-13446.790000000008</v>
      </c>
      <c r="P209" s="87">
        <f t="shared" si="37"/>
        <v>-0.35710370483285964</v>
      </c>
      <c r="Q209" s="78"/>
    </row>
    <row r="210" spans="2:17" s="79" customFormat="1" ht="12.75" x14ac:dyDescent="0.2">
      <c r="B210" s="72"/>
      <c r="C210" s="80" t="s">
        <v>217</v>
      </c>
      <c r="D210" s="81" t="s">
        <v>439</v>
      </c>
      <c r="E210" s="82">
        <f>IFERROR(VLOOKUP($C210,'2025'!$C$273:$U$528,19,FALSE),0)</f>
        <v>53653.189999999995</v>
      </c>
      <c r="F210" s="83">
        <f>IFERROR(VLOOKUP($C210,'2025'!$C$8:$U$263,19,FALSE),0)</f>
        <v>1388.69</v>
      </c>
      <c r="G210" s="84">
        <f t="shared" si="30"/>
        <v>2.5882710795015175E-2</v>
      </c>
      <c r="H210" s="85">
        <f t="shared" si="31"/>
        <v>1.7537286102165815E-7</v>
      </c>
      <c r="I210" s="86">
        <f t="shared" si="32"/>
        <v>-52264.499999999993</v>
      </c>
      <c r="J210" s="87">
        <f t="shared" si="33"/>
        <v>-0.97411728920498475</v>
      </c>
      <c r="K210" s="82">
        <f>VLOOKUP($C210,'2025'!$C$273:$U$528,VLOOKUP($L$4,Master!$D$9:$G$20,4,FALSE),FALSE)</f>
        <v>9163.67</v>
      </c>
      <c r="L210" s="83">
        <f>VLOOKUP($C210,'2025'!$C$8:$U$263,VLOOKUP($L$4,Master!$D$9:$G$20,4,FALSE),FALSE)</f>
        <v>0</v>
      </c>
      <c r="M210" s="154">
        <f t="shared" si="34"/>
        <v>0</v>
      </c>
      <c r="N210" s="154">
        <f t="shared" si="35"/>
        <v>0</v>
      </c>
      <c r="O210" s="83">
        <f t="shared" si="36"/>
        <v>-9163.67</v>
      </c>
      <c r="P210" s="87">
        <f t="shared" si="37"/>
        <v>-1</v>
      </c>
      <c r="Q210" s="78"/>
    </row>
    <row r="211" spans="2:17" s="79" customFormat="1" ht="12.75" x14ac:dyDescent="0.2">
      <c r="B211" s="72"/>
      <c r="C211" s="80" t="s">
        <v>218</v>
      </c>
      <c r="D211" s="81" t="s">
        <v>440</v>
      </c>
      <c r="E211" s="82">
        <f>IFERROR(VLOOKUP($C211,'2025'!$C$273:$U$528,19,FALSE),0)</f>
        <v>5891603.3199999994</v>
      </c>
      <c r="F211" s="83">
        <f>IFERROR(VLOOKUP($C211,'2025'!$C$8:$U$263,19,FALSE),0)</f>
        <v>4322646.13</v>
      </c>
      <c r="G211" s="84">
        <f t="shared" si="30"/>
        <v>0.73369605779908487</v>
      </c>
      <c r="H211" s="85">
        <f t="shared" si="31"/>
        <v>5.4589204142198647E-4</v>
      </c>
      <c r="I211" s="86">
        <f t="shared" si="32"/>
        <v>-1568957.1899999995</v>
      </c>
      <c r="J211" s="87">
        <f t="shared" si="33"/>
        <v>-0.26630394220091513</v>
      </c>
      <c r="K211" s="82">
        <f>VLOOKUP($C211,'2025'!$C$273:$U$528,VLOOKUP($L$4,Master!$D$9:$G$20,4,FALSE),FALSE)</f>
        <v>338620.08000000013</v>
      </c>
      <c r="L211" s="83">
        <f>VLOOKUP($C211,'2025'!$C$8:$U$263,VLOOKUP($L$4,Master!$D$9:$G$20,4,FALSE),FALSE)</f>
        <v>289030.14</v>
      </c>
      <c r="M211" s="154">
        <f t="shared" si="34"/>
        <v>0.85355286668173935</v>
      </c>
      <c r="N211" s="154">
        <f t="shared" si="35"/>
        <v>3.6500617541200989E-5</v>
      </c>
      <c r="O211" s="83">
        <f t="shared" si="36"/>
        <v>-49589.940000000119</v>
      </c>
      <c r="P211" s="87">
        <f t="shared" si="37"/>
        <v>-0.14644713331826067</v>
      </c>
      <c r="Q211" s="78"/>
    </row>
    <row r="212" spans="2:17" s="79" customFormat="1" ht="12.75" x14ac:dyDescent="0.2">
      <c r="B212" s="72"/>
      <c r="C212" s="80" t="s">
        <v>219</v>
      </c>
      <c r="D212" s="81" t="s">
        <v>441</v>
      </c>
      <c r="E212" s="82">
        <f>IFERROR(VLOOKUP($C212,'2025'!$C$273:$U$528,19,FALSE),0)</f>
        <v>21486391.52</v>
      </c>
      <c r="F212" s="83">
        <f>IFERROR(VLOOKUP($C212,'2025'!$C$8:$U$263,19,FALSE),0)</f>
        <v>22079994.670000002</v>
      </c>
      <c r="G212" s="84">
        <f t="shared" si="30"/>
        <v>1.0276269353766296</v>
      </c>
      <c r="H212" s="85">
        <f t="shared" si="31"/>
        <v>2.7884062221380313E-3</v>
      </c>
      <c r="I212" s="86">
        <f t="shared" si="32"/>
        <v>593603.15000000224</v>
      </c>
      <c r="J212" s="87">
        <f t="shared" si="33"/>
        <v>2.7626935376629601E-2</v>
      </c>
      <c r="K212" s="82">
        <f>VLOOKUP($C212,'2025'!$C$273:$U$528,VLOOKUP($L$4,Master!$D$9:$G$20,4,FALSE),FALSE)</f>
        <v>3522160.34</v>
      </c>
      <c r="L212" s="83">
        <f>VLOOKUP($C212,'2025'!$C$8:$U$263,VLOOKUP($L$4,Master!$D$9:$G$20,4,FALSE),FALSE)</f>
        <v>3718534.5500000007</v>
      </c>
      <c r="M212" s="154">
        <f t="shared" si="34"/>
        <v>1.0557539098291024</v>
      </c>
      <c r="N212" s="154">
        <f t="shared" si="35"/>
        <v>4.6960087769148208E-4</v>
      </c>
      <c r="O212" s="83">
        <f t="shared" si="36"/>
        <v>196374.21000000089</v>
      </c>
      <c r="P212" s="87">
        <f t="shared" si="37"/>
        <v>5.5753909829102472E-2</v>
      </c>
      <c r="Q212" s="78"/>
    </row>
    <row r="213" spans="2:17" s="79" customFormat="1" ht="12.75" x14ac:dyDescent="0.2">
      <c r="B213" s="72"/>
      <c r="C213" s="80" t="s">
        <v>220</v>
      </c>
      <c r="D213" s="81" t="s">
        <v>442</v>
      </c>
      <c r="E213" s="82">
        <f>IFERROR(VLOOKUP($C213,'2025'!$C$273:$U$528,19,FALSE),0)</f>
        <v>63353941.25</v>
      </c>
      <c r="F213" s="83">
        <f>IFERROR(VLOOKUP($C213,'2025'!$C$8:$U$263,19,FALSE),0)</f>
        <v>63921898.780000001</v>
      </c>
      <c r="G213" s="84">
        <f t="shared" si="30"/>
        <v>1.0089648334230508</v>
      </c>
      <c r="H213" s="85">
        <f t="shared" si="31"/>
        <v>8.0724756936288444E-3</v>
      </c>
      <c r="I213" s="86">
        <f t="shared" si="32"/>
        <v>567957.53000000119</v>
      </c>
      <c r="J213" s="87">
        <f t="shared" si="33"/>
        <v>8.9648334230508688E-3</v>
      </c>
      <c r="K213" s="82">
        <f>VLOOKUP($C213,'2025'!$C$273:$U$528,VLOOKUP($L$4,Master!$D$9:$G$20,4,FALSE),FALSE)</f>
        <v>10579054.989999998</v>
      </c>
      <c r="L213" s="83">
        <f>VLOOKUP($C213,'2025'!$C$8:$U$263,VLOOKUP($L$4,Master!$D$9:$G$20,4,FALSE),FALSE)</f>
        <v>10601884.089999998</v>
      </c>
      <c r="M213" s="154">
        <f t="shared" si="34"/>
        <v>1.002157952673616</v>
      </c>
      <c r="N213" s="154">
        <f t="shared" si="35"/>
        <v>1.3388753034034222E-3</v>
      </c>
      <c r="O213" s="83">
        <f t="shared" si="36"/>
        <v>22829.099999999627</v>
      </c>
      <c r="P213" s="87">
        <f t="shared" si="37"/>
        <v>2.1579526736158531E-3</v>
      </c>
      <c r="Q213" s="78"/>
    </row>
    <row r="214" spans="2:17" s="79" customFormat="1" ht="12.75" x14ac:dyDescent="0.2">
      <c r="B214" s="72"/>
      <c r="C214" s="80" t="s">
        <v>221</v>
      </c>
      <c r="D214" s="81" t="s">
        <v>443</v>
      </c>
      <c r="E214" s="82">
        <f>IFERROR(VLOOKUP($C214,'2025'!$C$273:$U$528,19,FALSE),0)</f>
        <v>25419043.610000003</v>
      </c>
      <c r="F214" s="83">
        <f>IFERROR(VLOOKUP($C214,'2025'!$C$8:$U$263,19,FALSE),0)</f>
        <v>25384059.609999999</v>
      </c>
      <c r="G214" s="84">
        <f t="shared" si="30"/>
        <v>0.9986237090373361</v>
      </c>
      <c r="H214" s="85">
        <f t="shared" si="31"/>
        <v>3.2056651651196566E-3</v>
      </c>
      <c r="I214" s="86">
        <f t="shared" si="32"/>
        <v>-34984.000000003725</v>
      </c>
      <c r="J214" s="87">
        <f t="shared" si="33"/>
        <v>-1.3762909626639458E-3</v>
      </c>
      <c r="K214" s="82">
        <f>VLOOKUP($C214,'2025'!$C$273:$U$528,VLOOKUP($L$4,Master!$D$9:$G$20,4,FALSE),FALSE)</f>
        <v>4292671.37</v>
      </c>
      <c r="L214" s="83">
        <f>VLOOKUP($C214,'2025'!$C$8:$U$263,VLOOKUP($L$4,Master!$D$9:$G$20,4,FALSE),FALSE)</f>
        <v>4137315.629999999</v>
      </c>
      <c r="M214" s="154">
        <f t="shared" si="34"/>
        <v>0.96380907677076588</v>
      </c>
      <c r="N214" s="154">
        <f t="shared" si="35"/>
        <v>5.2248729304792563E-4</v>
      </c>
      <c r="O214" s="83">
        <f t="shared" si="36"/>
        <v>-155355.74000000115</v>
      </c>
      <c r="P214" s="87">
        <f t="shared" si="37"/>
        <v>-3.6190923229234097E-2</v>
      </c>
      <c r="Q214" s="78"/>
    </row>
    <row r="215" spans="2:17" s="79" customFormat="1" ht="12.75" x14ac:dyDescent="0.2">
      <c r="B215" s="72"/>
      <c r="C215" s="80" t="s">
        <v>222</v>
      </c>
      <c r="D215" s="81" t="s">
        <v>444</v>
      </c>
      <c r="E215" s="82">
        <f>IFERROR(VLOOKUP($C215,'2025'!$C$273:$U$528,19,FALSE),0)</f>
        <v>7302894.5600000005</v>
      </c>
      <c r="F215" s="83">
        <f>IFERROR(VLOOKUP($C215,'2025'!$C$8:$U$263,19,FALSE),0)</f>
        <v>6154227.459999999</v>
      </c>
      <c r="G215" s="84">
        <f t="shared" si="30"/>
        <v>0.84271071003933518</v>
      </c>
      <c r="H215" s="85">
        <f t="shared" si="31"/>
        <v>7.7719611795163215E-4</v>
      </c>
      <c r="I215" s="86">
        <f t="shared" si="32"/>
        <v>-1148667.1000000015</v>
      </c>
      <c r="J215" s="87">
        <f t="shared" si="33"/>
        <v>-0.15728928996066477</v>
      </c>
      <c r="K215" s="82">
        <f>VLOOKUP($C215,'2025'!$C$273:$U$528,VLOOKUP($L$4,Master!$D$9:$G$20,4,FALSE),FALSE)</f>
        <v>1473700.36</v>
      </c>
      <c r="L215" s="83">
        <f>VLOOKUP($C215,'2025'!$C$8:$U$263,VLOOKUP($L$4,Master!$D$9:$G$20,4,FALSE),FALSE)</f>
        <v>1373542.26</v>
      </c>
      <c r="M215" s="154">
        <f t="shared" si="34"/>
        <v>0.93203631978484414</v>
      </c>
      <c r="N215" s="154">
        <f t="shared" si="35"/>
        <v>1.7345990528509187E-4</v>
      </c>
      <c r="O215" s="83">
        <f t="shared" si="36"/>
        <v>-100158.10000000009</v>
      </c>
      <c r="P215" s="87">
        <f t="shared" si="37"/>
        <v>-6.7963680215155878E-2</v>
      </c>
      <c r="Q215" s="78"/>
    </row>
    <row r="216" spans="2:17" s="79" customFormat="1" ht="12.75" x14ac:dyDescent="0.2">
      <c r="B216" s="72"/>
      <c r="C216" s="80" t="s">
        <v>223</v>
      </c>
      <c r="D216" s="81" t="s">
        <v>445</v>
      </c>
      <c r="E216" s="82">
        <f>IFERROR(VLOOKUP($C216,'2025'!$C$273:$U$528,19,FALSE),0)</f>
        <v>20816721.079999998</v>
      </c>
      <c r="F216" s="83">
        <f>IFERROR(VLOOKUP($C216,'2025'!$C$8:$U$263,19,FALSE),0)</f>
        <v>20613760.900000002</v>
      </c>
      <c r="G216" s="84">
        <f t="shared" si="30"/>
        <v>0.99025013693463027</v>
      </c>
      <c r="H216" s="85">
        <f t="shared" si="31"/>
        <v>2.6032406263812595E-3</v>
      </c>
      <c r="I216" s="86">
        <f t="shared" si="32"/>
        <v>-202960.17999999598</v>
      </c>
      <c r="J216" s="87">
        <f t="shared" si="33"/>
        <v>-9.7498630653697557E-3</v>
      </c>
      <c r="K216" s="82">
        <f>VLOOKUP($C216,'2025'!$C$273:$U$528,VLOOKUP($L$4,Master!$D$9:$G$20,4,FALSE),FALSE)</f>
        <v>3543897.290000001</v>
      </c>
      <c r="L216" s="83">
        <f>VLOOKUP($C216,'2025'!$C$8:$U$263,VLOOKUP($L$4,Master!$D$9:$G$20,4,FALSE),FALSE)</f>
        <v>3511466.54</v>
      </c>
      <c r="M216" s="154">
        <f t="shared" si="34"/>
        <v>0.99084884596076972</v>
      </c>
      <c r="N216" s="154">
        <f t="shared" si="35"/>
        <v>4.4345097430068827E-4</v>
      </c>
      <c r="O216" s="83">
        <f t="shared" si="36"/>
        <v>-32430.750000000931</v>
      </c>
      <c r="P216" s="87">
        <f t="shared" si="37"/>
        <v>-9.1511540392303307E-3</v>
      </c>
      <c r="Q216" s="78"/>
    </row>
    <row r="217" spans="2:17" s="79" customFormat="1" ht="12.75" x14ac:dyDescent="0.2">
      <c r="B217" s="72"/>
      <c r="C217" s="80" t="s">
        <v>224</v>
      </c>
      <c r="D217" s="81" t="s">
        <v>446</v>
      </c>
      <c r="E217" s="82">
        <f>IFERROR(VLOOKUP($C217,'2025'!$C$273:$U$528,19,FALSE),0)</f>
        <v>3245222.1700000004</v>
      </c>
      <c r="F217" s="83">
        <f>IFERROR(VLOOKUP($C217,'2025'!$C$8:$U$263,19,FALSE),0)</f>
        <v>2883011.49</v>
      </c>
      <c r="G217" s="84">
        <f t="shared" si="30"/>
        <v>0.88838647678781257</v>
      </c>
      <c r="H217" s="85">
        <f t="shared" si="31"/>
        <v>3.640855578708089E-4</v>
      </c>
      <c r="I217" s="86">
        <f t="shared" si="32"/>
        <v>-362210.68000000017</v>
      </c>
      <c r="J217" s="87">
        <f t="shared" si="33"/>
        <v>-0.11161352321218738</v>
      </c>
      <c r="K217" s="82">
        <f>VLOOKUP($C217,'2025'!$C$273:$U$528,VLOOKUP($L$4,Master!$D$9:$G$20,4,FALSE),FALSE)</f>
        <v>564393.64</v>
      </c>
      <c r="L217" s="83">
        <f>VLOOKUP($C217,'2025'!$C$8:$U$263,VLOOKUP($L$4,Master!$D$9:$G$20,4,FALSE),FALSE)</f>
        <v>508180.92999999993</v>
      </c>
      <c r="M217" s="154">
        <f t="shared" si="34"/>
        <v>0.90040158850833241</v>
      </c>
      <c r="N217" s="154">
        <f t="shared" si="35"/>
        <v>6.4176413462145601E-5</v>
      </c>
      <c r="O217" s="83">
        <f t="shared" si="36"/>
        <v>-56212.710000000079</v>
      </c>
      <c r="P217" s="87">
        <f t="shared" si="37"/>
        <v>-9.9598411491667552E-2</v>
      </c>
      <c r="Q217" s="78"/>
    </row>
    <row r="218" spans="2:17" s="79" customFormat="1" ht="12.75" x14ac:dyDescent="0.2">
      <c r="B218" s="72"/>
      <c r="C218" s="80" t="s">
        <v>225</v>
      </c>
      <c r="D218" s="81" t="s">
        <v>447</v>
      </c>
      <c r="E218" s="82">
        <f>IFERROR(VLOOKUP($C218,'2025'!$C$273:$U$528,19,FALSE),0)</f>
        <v>6273310.8900000006</v>
      </c>
      <c r="F218" s="83">
        <f>IFERROR(VLOOKUP($C218,'2025'!$C$8:$U$263,19,FALSE),0)</f>
        <v>6160579.8500000006</v>
      </c>
      <c r="G218" s="84">
        <f t="shared" si="30"/>
        <v>0.98203005685885914</v>
      </c>
      <c r="H218" s="85">
        <f t="shared" si="31"/>
        <v>7.7799833933194429E-4</v>
      </c>
      <c r="I218" s="86">
        <f t="shared" si="32"/>
        <v>-112731.04000000004</v>
      </c>
      <c r="J218" s="87">
        <f t="shared" si="33"/>
        <v>-1.7969943141140903E-2</v>
      </c>
      <c r="K218" s="82">
        <f>VLOOKUP($C218,'2025'!$C$273:$U$528,VLOOKUP($L$4,Master!$D$9:$G$20,4,FALSE),FALSE)</f>
        <v>1071840.3199999998</v>
      </c>
      <c r="L218" s="83">
        <f>VLOOKUP($C218,'2025'!$C$8:$U$263,VLOOKUP($L$4,Master!$D$9:$G$20,4,FALSE),FALSE)</f>
        <v>989203.36</v>
      </c>
      <c r="M218" s="154">
        <f t="shared" si="34"/>
        <v>0.92290179940235884</v>
      </c>
      <c r="N218" s="154">
        <f t="shared" si="35"/>
        <v>1.2492307381448505E-4</v>
      </c>
      <c r="O218" s="83">
        <f t="shared" si="36"/>
        <v>-82636.959999999846</v>
      </c>
      <c r="P218" s="87">
        <f t="shared" si="37"/>
        <v>-7.7098200597641123E-2</v>
      </c>
      <c r="Q218" s="78"/>
    </row>
    <row r="219" spans="2:17" s="79" customFormat="1" ht="12.75" x14ac:dyDescent="0.2">
      <c r="B219" s="72"/>
      <c r="C219" s="80" t="s">
        <v>226</v>
      </c>
      <c r="D219" s="81" t="s">
        <v>448</v>
      </c>
      <c r="E219" s="82">
        <f>IFERROR(VLOOKUP($C219,'2025'!$C$273:$U$528,19,FALSE),0)</f>
        <v>1454464.1</v>
      </c>
      <c r="F219" s="83">
        <f>IFERROR(VLOOKUP($C219,'2025'!$C$8:$U$263,19,FALSE),0)</f>
        <v>1418629.04</v>
      </c>
      <c r="G219" s="84">
        <f t="shared" si="30"/>
        <v>0.9753620182168814</v>
      </c>
      <c r="H219" s="85">
        <f t="shared" si="31"/>
        <v>1.7915375891898718E-4</v>
      </c>
      <c r="I219" s="86">
        <f t="shared" si="32"/>
        <v>-35835.060000000056</v>
      </c>
      <c r="J219" s="87">
        <f t="shared" si="33"/>
        <v>-2.4637981783118643E-2</v>
      </c>
      <c r="K219" s="82">
        <f>VLOOKUP($C219,'2025'!$C$273:$U$528,VLOOKUP($L$4,Master!$D$9:$G$20,4,FALSE),FALSE)</f>
        <v>211203.33999999991</v>
      </c>
      <c r="L219" s="83">
        <f>VLOOKUP($C219,'2025'!$C$8:$U$263,VLOOKUP($L$4,Master!$D$9:$G$20,4,FALSE),FALSE)</f>
        <v>352846.73000000004</v>
      </c>
      <c r="M219" s="154">
        <f t="shared" si="34"/>
        <v>1.6706493846167403</v>
      </c>
      <c r="N219" s="154">
        <f t="shared" si="35"/>
        <v>4.4559794152933008E-5</v>
      </c>
      <c r="O219" s="83">
        <f t="shared" si="36"/>
        <v>141643.39000000013</v>
      </c>
      <c r="P219" s="87">
        <f t="shared" si="37"/>
        <v>0.6706493846167404</v>
      </c>
      <c r="Q219" s="78"/>
    </row>
    <row r="220" spans="2:17" s="79" customFormat="1" ht="12.75" x14ac:dyDescent="0.2">
      <c r="B220" s="72"/>
      <c r="C220" s="80" t="s">
        <v>227</v>
      </c>
      <c r="D220" s="81" t="s">
        <v>449</v>
      </c>
      <c r="E220" s="82">
        <f>IFERROR(VLOOKUP($C220,'2025'!$C$273:$U$528,19,FALSE),0)</f>
        <v>6376600.2199999997</v>
      </c>
      <c r="F220" s="83">
        <f>IFERROR(VLOOKUP($C220,'2025'!$C$8:$U$263,19,FALSE),0)</f>
        <v>5364953.3800000008</v>
      </c>
      <c r="G220" s="84">
        <f t="shared" si="30"/>
        <v>0.84135012309114166</v>
      </c>
      <c r="H220" s="85">
        <f t="shared" si="31"/>
        <v>6.7752142198648747E-4</v>
      </c>
      <c r="I220" s="86">
        <f t="shared" si="32"/>
        <v>-1011646.8399999989</v>
      </c>
      <c r="J220" s="87">
        <f t="shared" si="33"/>
        <v>-0.15864987690885834</v>
      </c>
      <c r="K220" s="82">
        <f>VLOOKUP($C220,'2025'!$C$273:$U$528,VLOOKUP($L$4,Master!$D$9:$G$20,4,FALSE),FALSE)</f>
        <v>244666.66999999998</v>
      </c>
      <c r="L220" s="83">
        <f>VLOOKUP($C220,'2025'!$C$8:$U$263,VLOOKUP($L$4,Master!$D$9:$G$20,4,FALSE),FALSE)</f>
        <v>236222.22000000003</v>
      </c>
      <c r="M220" s="154">
        <f t="shared" si="34"/>
        <v>0.96548589965278087</v>
      </c>
      <c r="N220" s="154">
        <f t="shared" si="35"/>
        <v>2.9831687819662818E-5</v>
      </c>
      <c r="O220" s="83">
        <f t="shared" si="36"/>
        <v>-8444.4499999999534</v>
      </c>
      <c r="P220" s="87">
        <f t="shared" si="37"/>
        <v>-3.4514100347219155E-2</v>
      </c>
      <c r="Q220" s="78"/>
    </row>
    <row r="221" spans="2:17" s="79" customFormat="1" ht="12.75" x14ac:dyDescent="0.2">
      <c r="B221" s="72"/>
      <c r="C221" s="80" t="s">
        <v>228</v>
      </c>
      <c r="D221" s="81" t="s">
        <v>438</v>
      </c>
      <c r="E221" s="82">
        <f>IFERROR(VLOOKUP($C221,'2025'!$C$273:$U$528,19,FALSE),0)</f>
        <v>678131.69999999984</v>
      </c>
      <c r="F221" s="83">
        <f>IFERROR(VLOOKUP($C221,'2025'!$C$8:$U$263,19,FALSE),0)</f>
        <v>158971.06</v>
      </c>
      <c r="G221" s="84">
        <f t="shared" si="30"/>
        <v>0.23442505342251371</v>
      </c>
      <c r="H221" s="85">
        <f t="shared" si="31"/>
        <v>2.0075905790238049E-5</v>
      </c>
      <c r="I221" s="86">
        <f t="shared" si="32"/>
        <v>-519160.63999999984</v>
      </c>
      <c r="J221" s="87">
        <f t="shared" si="33"/>
        <v>-0.76557494657748626</v>
      </c>
      <c r="K221" s="82">
        <f>VLOOKUP($C221,'2025'!$C$273:$U$528,VLOOKUP($L$4,Master!$D$9:$G$20,4,FALSE),FALSE)</f>
        <v>114958.86000000002</v>
      </c>
      <c r="L221" s="83">
        <f>VLOOKUP($C221,'2025'!$C$8:$U$263,VLOOKUP($L$4,Master!$D$9:$G$20,4,FALSE),FALSE)</f>
        <v>54550.720000000001</v>
      </c>
      <c r="M221" s="154">
        <f t="shared" si="34"/>
        <v>0.47452384270338099</v>
      </c>
      <c r="N221" s="154">
        <f t="shared" si="35"/>
        <v>6.889021910715413E-6</v>
      </c>
      <c r="O221" s="83">
        <f t="shared" si="36"/>
        <v>-60408.140000000014</v>
      </c>
      <c r="P221" s="87">
        <f t="shared" si="37"/>
        <v>-0.52547615729661901</v>
      </c>
      <c r="Q221" s="78"/>
    </row>
    <row r="222" spans="2:17" s="79" customFormat="1" ht="12.75" x14ac:dyDescent="0.2">
      <c r="B222" s="72"/>
      <c r="C222" s="80" t="s">
        <v>229</v>
      </c>
      <c r="D222" s="81" t="s">
        <v>451</v>
      </c>
      <c r="E222" s="82">
        <f>IFERROR(VLOOKUP($C222,'2025'!$C$273:$U$528,19,FALSE),0)</f>
        <v>216027.43</v>
      </c>
      <c r="F222" s="83">
        <f>IFERROR(VLOOKUP($C222,'2025'!$C$8:$U$263,19,FALSE),0)</f>
        <v>71657.2</v>
      </c>
      <c r="G222" s="84">
        <f t="shared" si="30"/>
        <v>0.33170417293766813</v>
      </c>
      <c r="H222" s="85">
        <f t="shared" si="31"/>
        <v>9.0493401528067183E-6</v>
      </c>
      <c r="I222" s="86">
        <f t="shared" si="32"/>
        <v>-144370.22999999998</v>
      </c>
      <c r="J222" s="87">
        <f t="shared" si="33"/>
        <v>-0.66829582706233182</v>
      </c>
      <c r="K222" s="82">
        <f>VLOOKUP($C222,'2025'!$C$273:$U$528,VLOOKUP($L$4,Master!$D$9:$G$20,4,FALSE),FALSE)</f>
        <v>29248.42</v>
      </c>
      <c r="L222" s="83">
        <f>VLOOKUP($C222,'2025'!$C$8:$U$263,VLOOKUP($L$4,Master!$D$9:$G$20,4,FALSE),FALSE)</f>
        <v>29072.63</v>
      </c>
      <c r="M222" s="154">
        <f t="shared" si="34"/>
        <v>0.99398976081443047</v>
      </c>
      <c r="N222" s="154">
        <f t="shared" si="35"/>
        <v>3.6714819725958201E-6</v>
      </c>
      <c r="O222" s="83">
        <f t="shared" si="36"/>
        <v>-175.78999999999724</v>
      </c>
      <c r="P222" s="87">
        <f t="shared" si="37"/>
        <v>-6.010239185569588E-3</v>
      </c>
      <c r="Q222" s="78"/>
    </row>
    <row r="223" spans="2:17" s="79" customFormat="1" ht="12.75" x14ac:dyDescent="0.2">
      <c r="B223" s="72"/>
      <c r="C223" s="80" t="s">
        <v>230</v>
      </c>
      <c r="D223" s="81" t="s">
        <v>452</v>
      </c>
      <c r="E223" s="82">
        <f>IFERROR(VLOOKUP($C223,'2025'!$C$273:$U$528,19,FALSE),0)</f>
        <v>3099529.1900000004</v>
      </c>
      <c r="F223" s="83">
        <f>IFERROR(VLOOKUP($C223,'2025'!$C$8:$U$263,19,FALSE),0)</f>
        <v>2066126.31</v>
      </c>
      <c r="G223" s="84">
        <f t="shared" si="30"/>
        <v>0.66659359642939831</v>
      </c>
      <c r="H223" s="85">
        <f t="shared" si="31"/>
        <v>2.6092395150596704E-4</v>
      </c>
      <c r="I223" s="86">
        <f t="shared" si="32"/>
        <v>-1033402.8800000004</v>
      </c>
      <c r="J223" s="87">
        <f t="shared" si="33"/>
        <v>-0.33340640357060169</v>
      </c>
      <c r="K223" s="82">
        <f>VLOOKUP($C223,'2025'!$C$273:$U$528,VLOOKUP($L$4,Master!$D$9:$G$20,4,FALSE),FALSE)</f>
        <v>591256.32000000007</v>
      </c>
      <c r="L223" s="83">
        <f>VLOOKUP($C223,'2025'!$C$8:$U$263,VLOOKUP($L$4,Master!$D$9:$G$20,4,FALSE),FALSE)</f>
        <v>58556.59</v>
      </c>
      <c r="M223" s="154">
        <f t="shared" si="34"/>
        <v>9.9037571386974763E-2</v>
      </c>
      <c r="N223" s="154">
        <f t="shared" si="35"/>
        <v>7.3949093894045584E-6</v>
      </c>
      <c r="O223" s="83">
        <f t="shared" si="36"/>
        <v>-532699.7300000001</v>
      </c>
      <c r="P223" s="87">
        <f t="shared" si="37"/>
        <v>-0.90096242861302533</v>
      </c>
      <c r="Q223" s="78"/>
    </row>
    <row r="224" spans="2:17" s="79" customFormat="1" ht="12.75" x14ac:dyDescent="0.2">
      <c r="B224" s="72"/>
      <c r="C224" s="80" t="s">
        <v>231</v>
      </c>
      <c r="D224" s="81" t="s">
        <v>453</v>
      </c>
      <c r="E224" s="82">
        <f>IFERROR(VLOOKUP($C224,'2025'!$C$273:$U$528,19,FALSE),0)</f>
        <v>694130.44</v>
      </c>
      <c r="F224" s="83">
        <f>IFERROR(VLOOKUP($C224,'2025'!$C$8:$U$263,19,FALSE),0)</f>
        <v>993766.78</v>
      </c>
      <c r="G224" s="84">
        <f t="shared" si="30"/>
        <v>1.4316715169558045</v>
      </c>
      <c r="H224" s="85">
        <f t="shared" si="31"/>
        <v>1.2549937235587549E-4</v>
      </c>
      <c r="I224" s="86">
        <f t="shared" si="32"/>
        <v>299636.34000000008</v>
      </c>
      <c r="J224" s="87">
        <f t="shared" si="33"/>
        <v>0.43167151695580458</v>
      </c>
      <c r="K224" s="82">
        <f>VLOOKUP($C224,'2025'!$C$273:$U$528,VLOOKUP($L$4,Master!$D$9:$G$20,4,FALSE),FALSE)</f>
        <v>8816.0599999999977</v>
      </c>
      <c r="L224" s="83">
        <f>VLOOKUP($C224,'2025'!$C$8:$U$263,VLOOKUP($L$4,Master!$D$9:$G$20,4,FALSE),FALSE)</f>
        <v>351546.79</v>
      </c>
      <c r="M224" s="154">
        <f t="shared" si="34"/>
        <v>39.875725664299026</v>
      </c>
      <c r="N224" s="154">
        <f t="shared" si="35"/>
        <v>4.4395629222706319E-5</v>
      </c>
      <c r="O224" s="83">
        <f t="shared" si="36"/>
        <v>342730.73</v>
      </c>
      <c r="P224" s="87">
        <f t="shared" si="37"/>
        <v>38.875725664299026</v>
      </c>
      <c r="Q224" s="78"/>
    </row>
    <row r="225" spans="2:17" s="79" customFormat="1" ht="12.75" x14ac:dyDescent="0.2">
      <c r="B225" s="72"/>
      <c r="C225" s="80" t="s">
        <v>232</v>
      </c>
      <c r="D225" s="81" t="s">
        <v>450</v>
      </c>
      <c r="E225" s="82">
        <f>IFERROR(VLOOKUP($C225,'2025'!$C$273:$U$528,19,FALSE),0)</f>
        <v>447877.89000000007</v>
      </c>
      <c r="F225" s="83">
        <f>IFERROR(VLOOKUP($C225,'2025'!$C$8:$U$263,19,FALSE),0)</f>
        <v>428425.87</v>
      </c>
      <c r="G225" s="84">
        <f t="shared" si="30"/>
        <v>0.95656847450094029</v>
      </c>
      <c r="H225" s="85">
        <f t="shared" si="31"/>
        <v>5.4104422554776789E-5</v>
      </c>
      <c r="I225" s="86">
        <f t="shared" si="32"/>
        <v>-19452.020000000077</v>
      </c>
      <c r="J225" s="87">
        <f t="shared" si="33"/>
        <v>-4.3431525499059744E-2</v>
      </c>
      <c r="K225" s="82">
        <f>VLOOKUP($C225,'2025'!$C$273:$U$528,VLOOKUP($L$4,Master!$D$9:$G$20,4,FALSE),FALSE)</f>
        <v>82994.760000000024</v>
      </c>
      <c r="L225" s="83">
        <f>VLOOKUP($C225,'2025'!$C$8:$U$263,VLOOKUP($L$4,Master!$D$9:$G$20,4,FALSE),FALSE)</f>
        <v>101854.48999999998</v>
      </c>
      <c r="M225" s="154">
        <f t="shared" si="34"/>
        <v>1.2272400088873074</v>
      </c>
      <c r="N225" s="154">
        <f t="shared" si="35"/>
        <v>1.2862851550167326E-5</v>
      </c>
      <c r="O225" s="83">
        <f t="shared" si="36"/>
        <v>18859.729999999952</v>
      </c>
      <c r="P225" s="87">
        <f t="shared" si="37"/>
        <v>0.22724000888730742</v>
      </c>
      <c r="Q225" s="78"/>
    </row>
    <row r="226" spans="2:17" s="79" customFormat="1" ht="25.5" x14ac:dyDescent="0.2">
      <c r="B226" s="72"/>
      <c r="C226" s="80" t="s">
        <v>510</v>
      </c>
      <c r="D226" s="81" t="s">
        <v>511</v>
      </c>
      <c r="E226" s="82">
        <f>IFERROR(VLOOKUP($C226,'2025'!$C$273:$U$528,19,FALSE),0)</f>
        <v>4295900.5599999996</v>
      </c>
      <c r="F226" s="83">
        <f>IFERROR(VLOOKUP($C226,'2025'!$C$8:$U$263,19,FALSE),0)</f>
        <v>3873865.3099999996</v>
      </c>
      <c r="G226" s="84">
        <f t="shared" si="30"/>
        <v>0.90175860821135956</v>
      </c>
      <c r="H226" s="85">
        <f t="shared" si="31"/>
        <v>4.8921706257498254E-4</v>
      </c>
      <c r="I226" s="86">
        <f t="shared" si="32"/>
        <v>-422035.25</v>
      </c>
      <c r="J226" s="87">
        <f t="shared" si="33"/>
        <v>-9.8241391788640484E-2</v>
      </c>
      <c r="K226" s="82">
        <f>VLOOKUP($C226,'2025'!$C$273:$U$528,VLOOKUP($L$4,Master!$D$9:$G$20,4,FALSE),FALSE)</f>
        <v>455241.64</v>
      </c>
      <c r="L226" s="83">
        <f>VLOOKUP($C226,'2025'!$C$8:$U$263,VLOOKUP($L$4,Master!$D$9:$G$20,4,FALSE),FALSE)</f>
        <v>520617.45999999996</v>
      </c>
      <c r="M226" s="154">
        <f t="shared" si="34"/>
        <v>1.143606854592651</v>
      </c>
      <c r="N226" s="154">
        <f t="shared" si="35"/>
        <v>6.5746979857296203E-5</v>
      </c>
      <c r="O226" s="83">
        <f t="shared" si="36"/>
        <v>65375.819999999949</v>
      </c>
      <c r="P226" s="87">
        <f t="shared" si="37"/>
        <v>0.14360685459265093</v>
      </c>
      <c r="Q226" s="78"/>
    </row>
    <row r="227" spans="2:17" s="79" customFormat="1" ht="12.75" x14ac:dyDescent="0.2">
      <c r="B227" s="72"/>
      <c r="C227" s="80" t="s">
        <v>233</v>
      </c>
      <c r="D227" s="81" t="s">
        <v>454</v>
      </c>
      <c r="E227" s="82">
        <f>IFERROR(VLOOKUP($C227,'2025'!$C$273:$U$528,19,FALSE),0)</f>
        <v>1904781.48</v>
      </c>
      <c r="F227" s="83">
        <f>IFERROR(VLOOKUP($C227,'2025'!$C$8:$U$263,19,FALSE),0)</f>
        <v>731086.67</v>
      </c>
      <c r="G227" s="84">
        <f t="shared" si="30"/>
        <v>0.38381655726724101</v>
      </c>
      <c r="H227" s="85">
        <f t="shared" si="31"/>
        <v>9.2326409042116567E-5</v>
      </c>
      <c r="I227" s="86">
        <f t="shared" si="32"/>
        <v>-1173694.81</v>
      </c>
      <c r="J227" s="87">
        <f t="shared" si="33"/>
        <v>-0.61618344273275905</v>
      </c>
      <c r="K227" s="82">
        <f>VLOOKUP($C227,'2025'!$C$273:$U$528,VLOOKUP($L$4,Master!$D$9:$G$20,4,FALSE),FALSE)</f>
        <v>414537.92</v>
      </c>
      <c r="L227" s="83">
        <f>VLOOKUP($C227,'2025'!$C$8:$U$263,VLOOKUP($L$4,Master!$D$9:$G$20,4,FALSE),FALSE)</f>
        <v>364101.64</v>
      </c>
      <c r="M227" s="154">
        <f t="shared" si="34"/>
        <v>0.87833132370616429</v>
      </c>
      <c r="N227" s="154">
        <f t="shared" si="35"/>
        <v>4.5981137841762959E-5</v>
      </c>
      <c r="O227" s="83">
        <f t="shared" si="36"/>
        <v>-50436.27999999997</v>
      </c>
      <c r="P227" s="87">
        <f t="shared" si="37"/>
        <v>-0.12166867629383572</v>
      </c>
      <c r="Q227" s="78"/>
    </row>
    <row r="228" spans="2:17" s="79" customFormat="1" ht="12.75" x14ac:dyDescent="0.2">
      <c r="B228" s="72"/>
      <c r="C228" s="80" t="s">
        <v>234</v>
      </c>
      <c r="D228" s="81" t="s">
        <v>455</v>
      </c>
      <c r="E228" s="82">
        <f>IFERROR(VLOOKUP($C228,'2025'!$C$273:$U$528,19,FALSE),0)</f>
        <v>4823125.8100000005</v>
      </c>
      <c r="F228" s="83">
        <f>IFERROR(VLOOKUP($C228,'2025'!$C$8:$U$263,19,FALSE),0)</f>
        <v>3489837.7199999997</v>
      </c>
      <c r="G228" s="84">
        <f t="shared" si="30"/>
        <v>0.723563485066959</v>
      </c>
      <c r="H228" s="85">
        <f t="shared" si="31"/>
        <v>4.4071954536844095E-4</v>
      </c>
      <c r="I228" s="86">
        <f t="shared" si="32"/>
        <v>-1333288.0900000008</v>
      </c>
      <c r="J228" s="87">
        <f t="shared" si="33"/>
        <v>-0.27643651493304106</v>
      </c>
      <c r="K228" s="82">
        <f>VLOOKUP($C228,'2025'!$C$273:$U$528,VLOOKUP($L$4,Master!$D$9:$G$20,4,FALSE),FALSE)</f>
        <v>899429.1099999994</v>
      </c>
      <c r="L228" s="83">
        <f>VLOOKUP($C228,'2025'!$C$8:$U$263,VLOOKUP($L$4,Master!$D$9:$G$20,4,FALSE),FALSE)</f>
        <v>725633.09999999974</v>
      </c>
      <c r="M228" s="154">
        <f t="shared" si="34"/>
        <v>0.8067707526166239</v>
      </c>
      <c r="N228" s="154">
        <f t="shared" si="35"/>
        <v>9.1637696533434327E-5</v>
      </c>
      <c r="O228" s="83">
        <f t="shared" si="36"/>
        <v>-173796.00999999966</v>
      </c>
      <c r="P228" s="87">
        <f t="shared" si="37"/>
        <v>-0.19322924738337607</v>
      </c>
      <c r="Q228" s="78"/>
    </row>
    <row r="229" spans="2:17" s="79" customFormat="1" ht="12.75" x14ac:dyDescent="0.2">
      <c r="B229" s="72"/>
      <c r="C229" s="80" t="s">
        <v>235</v>
      </c>
      <c r="D229" s="81" t="s">
        <v>456</v>
      </c>
      <c r="E229" s="82">
        <f>IFERROR(VLOOKUP($C229,'2025'!$C$273:$U$528,19,FALSE),0)</f>
        <v>453460.18999999994</v>
      </c>
      <c r="F229" s="83">
        <f>IFERROR(VLOOKUP($C229,'2025'!$C$8:$U$263,19,FALSE),0)</f>
        <v>7836.85</v>
      </c>
      <c r="G229" s="84">
        <f t="shared" si="30"/>
        <v>1.7282332987158148E-2</v>
      </c>
      <c r="H229" s="85">
        <f t="shared" si="31"/>
        <v>9.8968870366862412E-7</v>
      </c>
      <c r="I229" s="86">
        <f t="shared" si="32"/>
        <v>-445623.33999999997</v>
      </c>
      <c r="J229" s="87">
        <f t="shared" si="33"/>
        <v>-0.98271766701284191</v>
      </c>
      <c r="K229" s="82">
        <f>VLOOKUP($C229,'2025'!$C$273:$U$528,VLOOKUP($L$4,Master!$D$9:$G$20,4,FALSE),FALSE)</f>
        <v>282008.19999999995</v>
      </c>
      <c r="L229" s="83">
        <f>VLOOKUP($C229,'2025'!$C$8:$U$263,VLOOKUP($L$4,Master!$D$9:$G$20,4,FALSE),FALSE)</f>
        <v>2299.48</v>
      </c>
      <c r="M229" s="154">
        <f t="shared" si="34"/>
        <v>8.1539472965679732E-3</v>
      </c>
      <c r="N229" s="154">
        <f t="shared" si="35"/>
        <v>2.9039338258508555E-7</v>
      </c>
      <c r="O229" s="83">
        <f t="shared" si="36"/>
        <v>-279708.71999999997</v>
      </c>
      <c r="P229" s="87">
        <f t="shared" si="37"/>
        <v>-0.99184605270343207</v>
      </c>
      <c r="Q229" s="78"/>
    </row>
    <row r="230" spans="2:17" s="79" customFormat="1" ht="12.75" x14ac:dyDescent="0.2">
      <c r="B230" s="72"/>
      <c r="C230" s="80" t="s">
        <v>236</v>
      </c>
      <c r="D230" s="81" t="s">
        <v>458</v>
      </c>
      <c r="E230" s="82">
        <f>IFERROR(VLOOKUP($C230,'2025'!$C$273:$U$528,19,FALSE),0)</f>
        <v>445486.92999999993</v>
      </c>
      <c r="F230" s="83">
        <f>IFERROR(VLOOKUP($C230,'2025'!$C$8:$U$263,19,FALSE),0)</f>
        <v>86969.18</v>
      </c>
      <c r="G230" s="84">
        <f t="shared" si="30"/>
        <v>0.19522274200053413</v>
      </c>
      <c r="H230" s="85">
        <f t="shared" si="31"/>
        <v>1.0983037191387256E-5</v>
      </c>
      <c r="I230" s="86">
        <f t="shared" si="32"/>
        <v>-358517.74999999994</v>
      </c>
      <c r="J230" s="87">
        <f t="shared" si="33"/>
        <v>-0.80477725799946587</v>
      </c>
      <c r="K230" s="82">
        <f>VLOOKUP($C230,'2025'!$C$273:$U$528,VLOOKUP($L$4,Master!$D$9:$G$20,4,FALSE),FALSE)</f>
        <v>72454.98</v>
      </c>
      <c r="L230" s="83">
        <f>VLOOKUP($C230,'2025'!$C$8:$U$263,VLOOKUP($L$4,Master!$D$9:$G$20,4,FALSE),FALSE)</f>
        <v>8403.9500000000007</v>
      </c>
      <c r="M230" s="154">
        <f t="shared" si="34"/>
        <v>0.11598857663061947</v>
      </c>
      <c r="N230" s="154">
        <f t="shared" si="35"/>
        <v>1.0613058028667046E-6</v>
      </c>
      <c r="O230" s="83">
        <f t="shared" si="36"/>
        <v>-64051.03</v>
      </c>
      <c r="P230" s="87">
        <f t="shared" si="37"/>
        <v>-0.88401142336938054</v>
      </c>
      <c r="Q230" s="78"/>
    </row>
    <row r="231" spans="2:17" s="79" customFormat="1" ht="12.75" x14ac:dyDescent="0.2">
      <c r="B231" s="72"/>
      <c r="C231" s="80" t="s">
        <v>237</v>
      </c>
      <c r="D231" s="81" t="s">
        <v>459</v>
      </c>
      <c r="E231" s="82">
        <f>IFERROR(VLOOKUP($C231,'2025'!$C$273:$U$528,19,FALSE),0)</f>
        <v>2386191.1500000004</v>
      </c>
      <c r="F231" s="83">
        <f>IFERROR(VLOOKUP($C231,'2025'!$C$8:$U$263,19,FALSE),0)</f>
        <v>1770656.5899999999</v>
      </c>
      <c r="G231" s="84">
        <f t="shared" si="30"/>
        <v>0.74204306306307422</v>
      </c>
      <c r="H231" s="85">
        <f t="shared" si="31"/>
        <v>2.2361010166066804E-4</v>
      </c>
      <c r="I231" s="86">
        <f t="shared" si="32"/>
        <v>-615534.56000000052</v>
      </c>
      <c r="J231" s="87">
        <f t="shared" si="33"/>
        <v>-0.25795693693692578</v>
      </c>
      <c r="K231" s="82">
        <f>VLOOKUP($C231,'2025'!$C$273:$U$528,VLOOKUP($L$4,Master!$D$9:$G$20,4,FALSE),FALSE)</f>
        <v>459752.45</v>
      </c>
      <c r="L231" s="83">
        <f>VLOOKUP($C231,'2025'!$C$8:$U$263,VLOOKUP($L$4,Master!$D$9:$G$20,4,FALSE),FALSE)</f>
        <v>336213.82999999996</v>
      </c>
      <c r="M231" s="154">
        <f t="shared" si="34"/>
        <v>0.73129317744799394</v>
      </c>
      <c r="N231" s="154">
        <f t="shared" si="35"/>
        <v>4.2459282692429118E-5</v>
      </c>
      <c r="O231" s="83">
        <f t="shared" si="36"/>
        <v>-123538.62000000005</v>
      </c>
      <c r="P231" s="87">
        <f t="shared" si="37"/>
        <v>-0.26870682255200606</v>
      </c>
      <c r="Q231" s="78"/>
    </row>
    <row r="232" spans="2:17" s="79" customFormat="1" ht="12.75" x14ac:dyDescent="0.2">
      <c r="B232" s="72"/>
      <c r="C232" s="80" t="s">
        <v>238</v>
      </c>
      <c r="D232" s="81" t="s">
        <v>460</v>
      </c>
      <c r="E232" s="82">
        <f>IFERROR(VLOOKUP($C232,'2025'!$C$273:$U$528,19,FALSE),0)</f>
        <v>897471.11000000022</v>
      </c>
      <c r="F232" s="83">
        <f>IFERROR(VLOOKUP($C232,'2025'!$C$8:$U$263,19,FALSE),0)</f>
        <v>735159.01</v>
      </c>
      <c r="G232" s="84">
        <f t="shared" si="30"/>
        <v>0.81914504189444026</v>
      </c>
      <c r="H232" s="85">
        <f t="shared" si="31"/>
        <v>9.2840690787396603E-5</v>
      </c>
      <c r="I232" s="86">
        <f t="shared" si="32"/>
        <v>-162312.10000000021</v>
      </c>
      <c r="J232" s="87">
        <f t="shared" si="33"/>
        <v>-0.18085495810555971</v>
      </c>
      <c r="K232" s="82">
        <f>VLOOKUP($C232,'2025'!$C$273:$U$528,VLOOKUP($L$4,Master!$D$9:$G$20,4,FALSE),FALSE)</f>
        <v>160711.98999999996</v>
      </c>
      <c r="L232" s="83">
        <f>VLOOKUP($C232,'2025'!$C$8:$U$263,VLOOKUP($L$4,Master!$D$9:$G$20,4,FALSE),FALSE)</f>
        <v>136227.68</v>
      </c>
      <c r="M232" s="154">
        <f t="shared" si="34"/>
        <v>0.84765100600148147</v>
      </c>
      <c r="N232" s="154">
        <f t="shared" si="35"/>
        <v>1.7203722927322092E-5</v>
      </c>
      <c r="O232" s="83">
        <f t="shared" si="36"/>
        <v>-24484.309999999969</v>
      </c>
      <c r="P232" s="87">
        <f t="shared" si="37"/>
        <v>-0.15234899399851856</v>
      </c>
      <c r="Q232" s="78"/>
    </row>
    <row r="233" spans="2:17" s="79" customFormat="1" ht="12.75" x14ac:dyDescent="0.2">
      <c r="B233" s="72"/>
      <c r="C233" s="80" t="s">
        <v>239</v>
      </c>
      <c r="D233" s="81" t="s">
        <v>461</v>
      </c>
      <c r="E233" s="82">
        <f>IFERROR(VLOOKUP($C233,'2025'!$C$273:$U$528,19,FALSE),0)</f>
        <v>584439.46000000008</v>
      </c>
      <c r="F233" s="83">
        <f>IFERROR(VLOOKUP($C233,'2025'!$C$8:$U$263,19,FALSE),0)</f>
        <v>456295.93999999994</v>
      </c>
      <c r="G233" s="84">
        <f t="shared" si="30"/>
        <v>0.78074115666317245</v>
      </c>
      <c r="H233" s="85">
        <f t="shared" si="31"/>
        <v>5.7624037380817065E-5</v>
      </c>
      <c r="I233" s="86">
        <f t="shared" si="32"/>
        <v>-128143.52000000014</v>
      </c>
      <c r="J233" s="87">
        <f t="shared" si="33"/>
        <v>-0.2192588433368276</v>
      </c>
      <c r="K233" s="82">
        <f>VLOOKUP($C233,'2025'!$C$273:$U$528,VLOOKUP($L$4,Master!$D$9:$G$20,4,FALSE),FALSE)</f>
        <v>102495.82000000002</v>
      </c>
      <c r="L233" s="83">
        <f>VLOOKUP($C233,'2025'!$C$8:$U$263,VLOOKUP($L$4,Master!$D$9:$G$20,4,FALSE),FALSE)</f>
        <v>79062.459999999992</v>
      </c>
      <c r="M233" s="154">
        <f t="shared" si="34"/>
        <v>0.77137253011878903</v>
      </c>
      <c r="N233" s="154">
        <f t="shared" si="35"/>
        <v>9.9845248468775638E-6</v>
      </c>
      <c r="O233" s="83">
        <f t="shared" si="36"/>
        <v>-23433.36000000003</v>
      </c>
      <c r="P233" s="87">
        <f t="shared" si="37"/>
        <v>-0.22862746988121102</v>
      </c>
      <c r="Q233" s="78"/>
    </row>
    <row r="234" spans="2:17" s="79" customFormat="1" ht="12.75" x14ac:dyDescent="0.2">
      <c r="B234" s="72"/>
      <c r="C234" s="80" t="s">
        <v>240</v>
      </c>
      <c r="D234" s="81" t="s">
        <v>462</v>
      </c>
      <c r="E234" s="82">
        <f>IFERROR(VLOOKUP($C234,'2025'!$C$273:$U$528,19,FALSE),0)</f>
        <v>1136728.49</v>
      </c>
      <c r="F234" s="83">
        <f>IFERROR(VLOOKUP($C234,'2025'!$C$8:$U$263,19,FALSE),0)</f>
        <v>1087313.8399999999</v>
      </c>
      <c r="G234" s="84">
        <f t="shared" si="30"/>
        <v>0.95652906526518033</v>
      </c>
      <c r="H234" s="85">
        <f t="shared" si="31"/>
        <v>1.3731310728041924E-4</v>
      </c>
      <c r="I234" s="86">
        <f t="shared" si="32"/>
        <v>-49414.65000000014</v>
      </c>
      <c r="J234" s="87">
        <f t="shared" si="33"/>
        <v>-4.3470934734819694E-2</v>
      </c>
      <c r="K234" s="82">
        <f>VLOOKUP($C234,'2025'!$C$273:$U$528,VLOOKUP($L$4,Master!$D$9:$G$20,4,FALSE),FALSE)</f>
        <v>199122.32</v>
      </c>
      <c r="L234" s="83">
        <f>VLOOKUP($C234,'2025'!$C$8:$U$263,VLOOKUP($L$4,Master!$D$9:$G$20,4,FALSE),FALSE)</f>
        <v>212619.60000000003</v>
      </c>
      <c r="M234" s="154">
        <f t="shared" si="34"/>
        <v>1.0677838627030865</v>
      </c>
      <c r="N234" s="154">
        <f t="shared" si="35"/>
        <v>2.6850994506535333E-5</v>
      </c>
      <c r="O234" s="83">
        <f t="shared" si="36"/>
        <v>13497.280000000028</v>
      </c>
      <c r="P234" s="87">
        <f t="shared" si="37"/>
        <v>6.7783862703086367E-2</v>
      </c>
      <c r="Q234" s="78"/>
    </row>
    <row r="235" spans="2:17" s="79" customFormat="1" ht="12.75" x14ac:dyDescent="0.2">
      <c r="B235" s="72"/>
      <c r="C235" s="80" t="s">
        <v>241</v>
      </c>
      <c r="D235" s="81" t="s">
        <v>463</v>
      </c>
      <c r="E235" s="82">
        <f>IFERROR(VLOOKUP($C235,'2025'!$C$273:$U$528,19,FALSE),0)</f>
        <v>462248.99999999994</v>
      </c>
      <c r="F235" s="83">
        <f>IFERROR(VLOOKUP($C235,'2025'!$C$8:$U$263,19,FALSE),0)</f>
        <v>281313.47000000003</v>
      </c>
      <c r="G235" s="84">
        <f t="shared" si="30"/>
        <v>0.60857561617223632</v>
      </c>
      <c r="H235" s="85">
        <f t="shared" si="31"/>
        <v>3.5526105954410561E-5</v>
      </c>
      <c r="I235" s="86">
        <f t="shared" si="32"/>
        <v>-180935.52999999991</v>
      </c>
      <c r="J235" s="87">
        <f t="shared" si="33"/>
        <v>-0.39142438382776368</v>
      </c>
      <c r="K235" s="82">
        <f>VLOOKUP($C235,'2025'!$C$273:$U$528,VLOOKUP($L$4,Master!$D$9:$G$20,4,FALSE),FALSE)</f>
        <v>85413.17</v>
      </c>
      <c r="L235" s="83">
        <f>VLOOKUP($C235,'2025'!$C$8:$U$263,VLOOKUP($L$4,Master!$D$9:$G$20,4,FALSE),FALSE)</f>
        <v>66639.010000000009</v>
      </c>
      <c r="M235" s="154">
        <f t="shared" si="34"/>
        <v>0.78019595807063491</v>
      </c>
      <c r="N235" s="154">
        <f t="shared" si="35"/>
        <v>8.415610279724696E-6</v>
      </c>
      <c r="O235" s="83">
        <f t="shared" si="36"/>
        <v>-18774.159999999989</v>
      </c>
      <c r="P235" s="87">
        <f t="shared" si="37"/>
        <v>-0.21980404192936509</v>
      </c>
      <c r="Q235" s="78"/>
    </row>
    <row r="236" spans="2:17" s="79" customFormat="1" ht="12.75" x14ac:dyDescent="0.2">
      <c r="B236" s="72"/>
      <c r="C236" s="80" t="s">
        <v>242</v>
      </c>
      <c r="D236" s="81" t="s">
        <v>464</v>
      </c>
      <c r="E236" s="82">
        <f>IFERROR(VLOOKUP($C236,'2025'!$C$273:$U$528,19,FALSE),0)</f>
        <v>167877.78</v>
      </c>
      <c r="F236" s="83">
        <f>IFERROR(VLOOKUP($C236,'2025'!$C$8:$U$263,19,FALSE),0)</f>
        <v>167877.78</v>
      </c>
      <c r="G236" s="84">
        <f t="shared" si="30"/>
        <v>1</v>
      </c>
      <c r="H236" s="85">
        <f t="shared" si="31"/>
        <v>2.1200704678916463E-5</v>
      </c>
      <c r="I236" s="86">
        <f t="shared" si="32"/>
        <v>0</v>
      </c>
      <c r="J236" s="87">
        <f t="shared" si="33"/>
        <v>0</v>
      </c>
      <c r="K236" s="82">
        <f>VLOOKUP($C236,'2025'!$C$273:$U$528,VLOOKUP($L$4,Master!$D$9:$G$20,4,FALSE),FALSE)</f>
        <v>27979.63</v>
      </c>
      <c r="L236" s="83">
        <f>VLOOKUP($C236,'2025'!$C$8:$U$263,VLOOKUP($L$4,Master!$D$9:$G$20,4,FALSE),FALSE)</f>
        <v>27979.63</v>
      </c>
      <c r="M236" s="154">
        <f t="shared" si="34"/>
        <v>1</v>
      </c>
      <c r="N236" s="154">
        <f t="shared" si="35"/>
        <v>3.5334507798194103E-6</v>
      </c>
      <c r="O236" s="83">
        <f t="shared" si="36"/>
        <v>0</v>
      </c>
      <c r="P236" s="87">
        <f t="shared" si="37"/>
        <v>0</v>
      </c>
      <c r="Q236" s="78"/>
    </row>
    <row r="237" spans="2:17" s="79" customFormat="1" ht="12.75" x14ac:dyDescent="0.2">
      <c r="B237" s="72"/>
      <c r="C237" s="80" t="s">
        <v>243</v>
      </c>
      <c r="D237" s="81" t="s">
        <v>465</v>
      </c>
      <c r="E237" s="82">
        <f>IFERROR(VLOOKUP($C237,'2025'!$C$273:$U$528,19,FALSE),0)</f>
        <v>206970.3</v>
      </c>
      <c r="F237" s="83">
        <f>IFERROR(VLOOKUP($C237,'2025'!$C$8:$U$263,19,FALSE),0)</f>
        <v>197620.22</v>
      </c>
      <c r="G237" s="84">
        <f t="shared" si="30"/>
        <v>0.95482404963417467</v>
      </c>
      <c r="H237" s="85">
        <f t="shared" si="31"/>
        <v>2.4956774641661932E-5</v>
      </c>
      <c r="I237" s="86">
        <f t="shared" si="32"/>
        <v>-9350.0799999999872</v>
      </c>
      <c r="J237" s="87">
        <f t="shared" si="33"/>
        <v>-4.5175950365825376E-2</v>
      </c>
      <c r="K237" s="82">
        <f>VLOOKUP($C237,'2025'!$C$273:$U$528,VLOOKUP($L$4,Master!$D$9:$G$20,4,FALSE),FALSE)</f>
        <v>36820.92</v>
      </c>
      <c r="L237" s="83">
        <f>VLOOKUP($C237,'2025'!$C$8:$U$263,VLOOKUP($L$4,Master!$D$9:$G$20,4,FALSE),FALSE)</f>
        <v>35802.28</v>
      </c>
      <c r="M237" s="154">
        <f t="shared" si="34"/>
        <v>0.97233529200248126</v>
      </c>
      <c r="N237" s="154">
        <f t="shared" si="35"/>
        <v>4.5213462145608387E-6</v>
      </c>
      <c r="O237" s="83">
        <f t="shared" si="36"/>
        <v>-1018.6399999999994</v>
      </c>
      <c r="P237" s="87">
        <f t="shared" si="37"/>
        <v>-2.7664707997518787E-2</v>
      </c>
      <c r="Q237" s="78"/>
    </row>
    <row r="238" spans="2:17" s="79" customFormat="1" ht="12.75" x14ac:dyDescent="0.2">
      <c r="B238" s="72"/>
      <c r="C238" s="80" t="s">
        <v>244</v>
      </c>
      <c r="D238" s="81" t="s">
        <v>466</v>
      </c>
      <c r="E238" s="82">
        <f>IFERROR(VLOOKUP($C238,'2025'!$C$273:$U$528,19,FALSE),0)</f>
        <v>255565.07000000007</v>
      </c>
      <c r="F238" s="83">
        <f>IFERROR(VLOOKUP($C238,'2025'!$C$8:$U$263,19,FALSE),0)</f>
        <v>0</v>
      </c>
      <c r="G238" s="84">
        <f t="shared" si="30"/>
        <v>0</v>
      </c>
      <c r="H238" s="85">
        <f t="shared" si="31"/>
        <v>0</v>
      </c>
      <c r="I238" s="86">
        <f t="shared" si="32"/>
        <v>-255565.07000000007</v>
      </c>
      <c r="J238" s="87">
        <f t="shared" si="33"/>
        <v>-1</v>
      </c>
      <c r="K238" s="82">
        <f>VLOOKUP($C238,'2025'!$C$273:$U$528,VLOOKUP($L$4,Master!$D$9:$G$20,4,FALSE),FALSE)</f>
        <v>53630.360000000008</v>
      </c>
      <c r="L238" s="83">
        <f>VLOOKUP($C238,'2025'!$C$8:$U$263,VLOOKUP($L$4,Master!$D$9:$G$20,4,FALSE),FALSE)</f>
        <v>0</v>
      </c>
      <c r="M238" s="154">
        <f t="shared" si="34"/>
        <v>0</v>
      </c>
      <c r="N238" s="154">
        <f t="shared" si="35"/>
        <v>0</v>
      </c>
      <c r="O238" s="83">
        <f t="shared" si="36"/>
        <v>-53630.360000000008</v>
      </c>
      <c r="P238" s="87">
        <f t="shared" si="37"/>
        <v>-1</v>
      </c>
      <c r="Q238" s="78"/>
    </row>
    <row r="239" spans="2:17" s="79" customFormat="1" ht="12.75" x14ac:dyDescent="0.2">
      <c r="B239" s="72"/>
      <c r="C239" s="80" t="s">
        <v>245</v>
      </c>
      <c r="D239" s="81" t="s">
        <v>467</v>
      </c>
      <c r="E239" s="82">
        <f>IFERROR(VLOOKUP($C239,'2025'!$C$273:$U$528,19,FALSE),0)</f>
        <v>48933.86</v>
      </c>
      <c r="F239" s="83">
        <f>IFERROR(VLOOKUP($C239,'2025'!$C$8:$U$263,19,FALSE),0)</f>
        <v>32533.040000000001</v>
      </c>
      <c r="G239" s="84">
        <f t="shared" si="30"/>
        <v>0.66483698608693453</v>
      </c>
      <c r="H239" s="85">
        <f t="shared" si="31"/>
        <v>4.1084851929026959E-6</v>
      </c>
      <c r="I239" s="86">
        <f t="shared" si="32"/>
        <v>-16400.82</v>
      </c>
      <c r="J239" s="87">
        <f t="shared" si="33"/>
        <v>-0.33516301391306552</v>
      </c>
      <c r="K239" s="82">
        <f>VLOOKUP($C239,'2025'!$C$273:$U$528,VLOOKUP($L$4,Master!$D$9:$G$20,4,FALSE),FALSE)</f>
        <v>8555.16</v>
      </c>
      <c r="L239" s="83">
        <f>VLOOKUP($C239,'2025'!$C$8:$U$263,VLOOKUP($L$4,Master!$D$9:$G$20,4,FALSE),FALSE)</f>
        <v>5656.5299999999988</v>
      </c>
      <c r="M239" s="154">
        <f t="shared" si="34"/>
        <v>0.661183426142819</v>
      </c>
      <c r="N239" s="154">
        <f t="shared" si="35"/>
        <v>7.1434362568668288E-7</v>
      </c>
      <c r="O239" s="83">
        <f t="shared" si="36"/>
        <v>-2898.630000000001</v>
      </c>
      <c r="P239" s="87">
        <f t="shared" si="37"/>
        <v>-0.33881657385718106</v>
      </c>
      <c r="Q239" s="78"/>
    </row>
    <row r="240" spans="2:17" s="79" customFormat="1" ht="12.75" x14ac:dyDescent="0.2">
      <c r="B240" s="72"/>
      <c r="C240" s="80" t="s">
        <v>246</v>
      </c>
      <c r="D240" s="81" t="s">
        <v>457</v>
      </c>
      <c r="E240" s="82">
        <f>IFERROR(VLOOKUP($C240,'2025'!$C$273:$U$528,19,FALSE),0)</f>
        <v>1101047.21</v>
      </c>
      <c r="F240" s="83">
        <f>IFERROR(VLOOKUP($C240,'2025'!$C$8:$U$263,19,FALSE),0)</f>
        <v>672734.09</v>
      </c>
      <c r="G240" s="84">
        <f t="shared" si="30"/>
        <v>0.61099477287626935</v>
      </c>
      <c r="H240" s="85">
        <f t="shared" si="31"/>
        <v>8.4957263370587864E-5</v>
      </c>
      <c r="I240" s="86">
        <f t="shared" si="32"/>
        <v>-428313.12</v>
      </c>
      <c r="J240" s="87">
        <f t="shared" si="33"/>
        <v>-0.3890052271237307</v>
      </c>
      <c r="K240" s="82">
        <f>VLOOKUP($C240,'2025'!$C$273:$U$528,VLOOKUP($L$4,Master!$D$9:$G$20,4,FALSE),FALSE)</f>
        <v>199036.3</v>
      </c>
      <c r="L240" s="83">
        <f>VLOOKUP($C240,'2025'!$C$8:$U$263,VLOOKUP($L$4,Master!$D$9:$G$20,4,FALSE),FALSE)</f>
        <v>116987.00000000001</v>
      </c>
      <c r="M240" s="154">
        <f t="shared" si="34"/>
        <v>0.58776715604138552</v>
      </c>
      <c r="N240" s="154">
        <f t="shared" si="35"/>
        <v>1.4773883942665911E-5</v>
      </c>
      <c r="O240" s="83">
        <f t="shared" si="36"/>
        <v>-82049.299999999974</v>
      </c>
      <c r="P240" s="87">
        <f t="shared" si="37"/>
        <v>-0.41223284395861448</v>
      </c>
      <c r="Q240" s="78"/>
    </row>
    <row r="241" spans="2:17" s="79" customFormat="1" ht="12.75" x14ac:dyDescent="0.2">
      <c r="B241" s="72"/>
      <c r="C241" s="80" t="s">
        <v>247</v>
      </c>
      <c r="D241" s="81" t="s">
        <v>468</v>
      </c>
      <c r="E241" s="82">
        <f>IFERROR(VLOOKUP($C241,'2025'!$C$273:$U$528,19,FALSE),0)</f>
        <v>171927.34000000003</v>
      </c>
      <c r="F241" s="83">
        <f>IFERROR(VLOOKUP($C241,'2025'!$C$8:$U$263,19,FALSE),0)</f>
        <v>171927.34000000003</v>
      </c>
      <c r="G241" s="84">
        <f t="shared" si="30"/>
        <v>1</v>
      </c>
      <c r="H241" s="85">
        <f t="shared" si="31"/>
        <v>2.1712109616720342E-5</v>
      </c>
      <c r="I241" s="86">
        <f t="shared" si="32"/>
        <v>0</v>
      </c>
      <c r="J241" s="87">
        <f t="shared" si="33"/>
        <v>0</v>
      </c>
      <c r="K241" s="82">
        <f>VLOOKUP($C241,'2025'!$C$273:$U$528,VLOOKUP($L$4,Master!$D$9:$G$20,4,FALSE),FALSE)</f>
        <v>33333.33</v>
      </c>
      <c r="L241" s="83">
        <f>VLOOKUP($C241,'2025'!$C$8:$U$263,VLOOKUP($L$4,Master!$D$9:$G$20,4,FALSE),FALSE)</f>
        <v>33333.33</v>
      </c>
      <c r="M241" s="154">
        <f t="shared" si="34"/>
        <v>1</v>
      </c>
      <c r="N241" s="154">
        <f t="shared" si="35"/>
        <v>4.2095510513354808E-6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248</v>
      </c>
      <c r="D242" s="81" t="s">
        <v>469</v>
      </c>
      <c r="E242" s="82">
        <f>IFERROR(VLOOKUP($C242,'2025'!$C$273:$U$528,19,FALSE),0)</f>
        <v>2258044.7800000003</v>
      </c>
      <c r="F242" s="83">
        <f>IFERROR(VLOOKUP($C242,'2025'!$C$8:$U$263,19,FALSE),0)</f>
        <v>617722.54999999993</v>
      </c>
      <c r="G242" s="84">
        <f t="shared" si="30"/>
        <v>0.27356523460974047</v>
      </c>
      <c r="H242" s="85">
        <f t="shared" si="31"/>
        <v>7.8010046094588616E-5</v>
      </c>
      <c r="I242" s="86">
        <f t="shared" si="32"/>
        <v>-1640322.2300000004</v>
      </c>
      <c r="J242" s="87">
        <f t="shared" si="33"/>
        <v>-0.72643476539025953</v>
      </c>
      <c r="K242" s="82">
        <f>VLOOKUP($C242,'2025'!$C$273:$U$528,VLOOKUP($L$4,Master!$D$9:$G$20,4,FALSE),FALSE)</f>
        <v>524779.1</v>
      </c>
      <c r="L242" s="83">
        <f>VLOOKUP($C242,'2025'!$C$8:$U$263,VLOOKUP($L$4,Master!$D$9:$G$20,4,FALSE),FALSE)</f>
        <v>4197.4699999999993</v>
      </c>
      <c r="M242" s="154">
        <f t="shared" si="34"/>
        <v>7.9985464360146953E-3</v>
      </c>
      <c r="N242" s="154">
        <f t="shared" si="35"/>
        <v>5.3008398055187207E-7</v>
      </c>
      <c r="O242" s="83">
        <f t="shared" si="36"/>
        <v>-520581.63</v>
      </c>
      <c r="P242" s="87">
        <f t="shared" si="37"/>
        <v>-0.99200145356398539</v>
      </c>
      <c r="Q242" s="78"/>
    </row>
    <row r="243" spans="2:17" s="79" customFormat="1" ht="12.75" x14ac:dyDescent="0.2">
      <c r="B243" s="72"/>
      <c r="C243" s="80" t="s">
        <v>249</v>
      </c>
      <c r="D243" s="81" t="s">
        <v>470</v>
      </c>
      <c r="E243" s="82">
        <f>IFERROR(VLOOKUP($C243,'2025'!$C$273:$U$528,19,FALSE),0)</f>
        <v>105739055.47000003</v>
      </c>
      <c r="F243" s="83">
        <f>IFERROR(VLOOKUP($C243,'2025'!$C$8:$U$263,19,FALSE),0)</f>
        <v>100405152.41</v>
      </c>
      <c r="G243" s="84">
        <f t="shared" si="30"/>
        <v>0.94955597970597205</v>
      </c>
      <c r="H243" s="85">
        <f t="shared" si="31"/>
        <v>1.267981971459241E-2</v>
      </c>
      <c r="I243" s="86">
        <f t="shared" si="32"/>
        <v>-5333903.0600000322</v>
      </c>
      <c r="J243" s="87">
        <f t="shared" si="33"/>
        <v>-5.0444020294027982E-2</v>
      </c>
      <c r="K243" s="82">
        <f>VLOOKUP($C243,'2025'!$C$273:$U$528,VLOOKUP($L$4,Master!$D$9:$G$20,4,FALSE),FALSE)</f>
        <v>17963424.240000006</v>
      </c>
      <c r="L243" s="83">
        <f>VLOOKUP($C243,'2025'!$C$8:$U$263,VLOOKUP($L$4,Master!$D$9:$G$20,4,FALSE),FALSE)</f>
        <v>19206800.589999996</v>
      </c>
      <c r="M243" s="154">
        <f t="shared" si="34"/>
        <v>1.0692171121378575</v>
      </c>
      <c r="N243" s="154">
        <f t="shared" si="35"/>
        <v>2.4255604710488091E-3</v>
      </c>
      <c r="O243" s="83">
        <f t="shared" si="36"/>
        <v>1243376.3499999903</v>
      </c>
      <c r="P243" s="87">
        <f t="shared" si="37"/>
        <v>6.9217112137857625E-2</v>
      </c>
      <c r="Q243" s="78"/>
    </row>
    <row r="244" spans="2:17" s="79" customFormat="1" ht="12.75" x14ac:dyDescent="0.2">
      <c r="B244" s="72"/>
      <c r="C244" s="80" t="s">
        <v>250</v>
      </c>
      <c r="D244" s="81" t="s">
        <v>471</v>
      </c>
      <c r="E244" s="82">
        <f>IFERROR(VLOOKUP($C244,'2025'!$C$273:$U$528,19,FALSE),0)</f>
        <v>21770863.799999997</v>
      </c>
      <c r="F244" s="83">
        <f>IFERROR(VLOOKUP($C244,'2025'!$C$8:$U$263,19,FALSE),0)</f>
        <v>20863649.510000002</v>
      </c>
      <c r="G244" s="84">
        <f t="shared" si="30"/>
        <v>0.95832897131072969</v>
      </c>
      <c r="H244" s="85">
        <f t="shared" si="31"/>
        <v>2.6347981953652841E-3</v>
      </c>
      <c r="I244" s="86">
        <f t="shared" si="32"/>
        <v>-907214.28999999538</v>
      </c>
      <c r="J244" s="87">
        <f t="shared" si="33"/>
        <v>-4.1671028689270265E-2</v>
      </c>
      <c r="K244" s="82">
        <f>VLOOKUP($C244,'2025'!$C$273:$U$528,VLOOKUP($L$4,Master!$D$9:$G$20,4,FALSE),FALSE)</f>
        <v>3773640.42</v>
      </c>
      <c r="L244" s="83">
        <f>VLOOKUP($C244,'2025'!$C$8:$U$263,VLOOKUP($L$4,Master!$D$9:$G$20,4,FALSE),FALSE)</f>
        <v>4467015.3800000008</v>
      </c>
      <c r="M244" s="154">
        <f t="shared" si="34"/>
        <v>1.1837416613212981</v>
      </c>
      <c r="N244" s="154">
        <f t="shared" si="35"/>
        <v>5.6412393508871645E-4</v>
      </c>
      <c r="O244" s="83">
        <f t="shared" si="36"/>
        <v>693374.96000000089</v>
      </c>
      <c r="P244" s="87">
        <f t="shared" si="37"/>
        <v>0.18374166132129804</v>
      </c>
      <c r="Q244" s="78"/>
    </row>
    <row r="245" spans="2:17" s="79" customFormat="1" ht="12.75" x14ac:dyDescent="0.2">
      <c r="B245" s="72"/>
      <c r="C245" s="80" t="s">
        <v>251</v>
      </c>
      <c r="D245" s="81" t="s">
        <v>472</v>
      </c>
      <c r="E245" s="82">
        <f>IFERROR(VLOOKUP($C245,'2025'!$C$273:$U$528,19,FALSE),0)</f>
        <v>4247143.55</v>
      </c>
      <c r="F245" s="83">
        <f>IFERROR(VLOOKUP($C245,'2025'!$C$8:$U$263,19,FALSE),0)</f>
        <v>2219725.33</v>
      </c>
      <c r="G245" s="84">
        <f t="shared" si="30"/>
        <v>0.52263958207864203</v>
      </c>
      <c r="H245" s="85">
        <f t="shared" si="31"/>
        <v>2.8032144092946898E-4</v>
      </c>
      <c r="I245" s="86">
        <f t="shared" si="32"/>
        <v>-2027418.2199999997</v>
      </c>
      <c r="J245" s="87">
        <f t="shared" si="33"/>
        <v>-0.47736041792135797</v>
      </c>
      <c r="K245" s="82">
        <f>VLOOKUP($C245,'2025'!$C$273:$U$528,VLOOKUP($L$4,Master!$D$9:$G$20,4,FALSE),FALSE)</f>
        <v>761485.1100000001</v>
      </c>
      <c r="L245" s="83">
        <f>VLOOKUP($C245,'2025'!$C$8:$U$263,VLOOKUP($L$4,Master!$D$9:$G$20,4,FALSE),FALSE)</f>
        <v>359023.45</v>
      </c>
      <c r="M245" s="154">
        <f t="shared" si="34"/>
        <v>0.47147796494668159</v>
      </c>
      <c r="N245" s="154">
        <f t="shared" si="35"/>
        <v>4.5339830776030815E-5</v>
      </c>
      <c r="O245" s="83">
        <f t="shared" si="36"/>
        <v>-402461.66000000009</v>
      </c>
      <c r="P245" s="87">
        <f t="shared" si="37"/>
        <v>-0.52852203505331841</v>
      </c>
      <c r="Q245" s="78"/>
    </row>
    <row r="246" spans="2:17" s="79" customFormat="1" ht="12.75" x14ac:dyDescent="0.2">
      <c r="B246" s="72"/>
      <c r="C246" s="80" t="s">
        <v>252</v>
      </c>
      <c r="D246" s="81" t="s">
        <v>473</v>
      </c>
      <c r="E246" s="82">
        <f>IFERROR(VLOOKUP($C246,'2025'!$C$273:$U$528,19,FALSE),0)</f>
        <v>3397945.2700000005</v>
      </c>
      <c r="F246" s="83">
        <f>IFERROR(VLOOKUP($C246,'2025'!$C$8:$U$263,19,FALSE),0)</f>
        <v>3087613.05</v>
      </c>
      <c r="G246" s="84">
        <f t="shared" si="30"/>
        <v>0.90867062435057977</v>
      </c>
      <c r="H246" s="85">
        <f t="shared" si="31"/>
        <v>3.8992398181473761E-4</v>
      </c>
      <c r="I246" s="86">
        <f t="shared" si="32"/>
        <v>-310332.22000000067</v>
      </c>
      <c r="J246" s="87">
        <f t="shared" si="33"/>
        <v>-9.132937564942023E-2</v>
      </c>
      <c r="K246" s="82">
        <f>VLOOKUP($C246,'2025'!$C$273:$U$528,VLOOKUP($L$4,Master!$D$9:$G$20,4,FALSE),FALSE)</f>
        <v>748547.24000000011</v>
      </c>
      <c r="L246" s="83">
        <f>VLOOKUP($C246,'2025'!$C$8:$U$263,VLOOKUP($L$4,Master!$D$9:$G$20,4,FALSE),FALSE)</f>
        <v>795641.11999999988</v>
      </c>
      <c r="M246" s="154">
        <f t="shared" si="34"/>
        <v>1.0629137046848236</v>
      </c>
      <c r="N246" s="154">
        <f t="shared" si="35"/>
        <v>1.0047876744332889E-4</v>
      </c>
      <c r="O246" s="83">
        <f t="shared" si="36"/>
        <v>47093.879999999772</v>
      </c>
      <c r="P246" s="87">
        <f t="shared" si="37"/>
        <v>6.2913704684823588E-2</v>
      </c>
      <c r="Q246" s="78"/>
    </row>
    <row r="247" spans="2:17" s="79" customFormat="1" ht="25.5" x14ac:dyDescent="0.2">
      <c r="B247" s="72"/>
      <c r="C247" s="80" t="s">
        <v>550</v>
      </c>
      <c r="D247" s="81" t="s">
        <v>551</v>
      </c>
      <c r="E247" s="82">
        <f>IFERROR(VLOOKUP($C247,'2025'!$C$273:$U$528,19,FALSE),0)</f>
        <v>78336811.319999993</v>
      </c>
      <c r="F247" s="83">
        <f>IFERROR(VLOOKUP($C247,'2025'!$C$8:$U$263,19,FALSE),0)</f>
        <v>94346598.25</v>
      </c>
      <c r="G247" s="84">
        <f t="shared" si="30"/>
        <v>1.20437118463504</v>
      </c>
      <c r="H247" s="85">
        <f t="shared" si="31"/>
        <v>1.1914705847066996E-2</v>
      </c>
      <c r="I247" s="86">
        <f t="shared" si="32"/>
        <v>16009786.930000007</v>
      </c>
      <c r="J247" s="87">
        <f t="shared" si="33"/>
        <v>0.20437118463503998</v>
      </c>
      <c r="K247" s="82">
        <f>VLOOKUP($C247,'2025'!$C$273:$U$528,VLOOKUP($L$4,Master!$D$9:$G$20,4,FALSE),FALSE)</f>
        <v>13698273.5</v>
      </c>
      <c r="L247" s="83">
        <f>VLOOKUP($C247,'2025'!$C$8:$U$263,VLOOKUP($L$4,Master!$D$9:$G$20,4,FALSE),FALSE)</f>
        <v>15193507.73</v>
      </c>
      <c r="M247" s="154">
        <f t="shared" si="34"/>
        <v>1.1091549405843006</v>
      </c>
      <c r="N247" s="154">
        <f t="shared" si="35"/>
        <v>1.9187355850224159E-3</v>
      </c>
      <c r="O247" s="83">
        <f t="shared" si="36"/>
        <v>1495234.2300000004</v>
      </c>
      <c r="P247" s="87">
        <f t="shared" si="37"/>
        <v>0.10915494058430067</v>
      </c>
      <c r="Q247" s="78"/>
    </row>
    <row r="248" spans="2:17" s="79" customFormat="1" ht="12.75" x14ac:dyDescent="0.2">
      <c r="B248" s="72"/>
      <c r="C248" s="80" t="s">
        <v>253</v>
      </c>
      <c r="D248" s="81" t="s">
        <v>474</v>
      </c>
      <c r="E248" s="82">
        <f>IFERROR(VLOOKUP($C248,'2025'!$C$273:$U$528,19,FALSE),0)</f>
        <v>4295184.43</v>
      </c>
      <c r="F248" s="83">
        <f>IFERROR(VLOOKUP($C248,'2025'!$C$8:$U$263,19,FALSE),0)</f>
        <v>845659.19000000006</v>
      </c>
      <c r="G248" s="84">
        <f t="shared" si="30"/>
        <v>0.19688541988871014</v>
      </c>
      <c r="H248" s="85">
        <f t="shared" si="31"/>
        <v>1.0679537664961799E-4</v>
      </c>
      <c r="I248" s="86">
        <f t="shared" si="32"/>
        <v>-3449525.2399999998</v>
      </c>
      <c r="J248" s="87">
        <f t="shared" si="33"/>
        <v>-0.80311458011128989</v>
      </c>
      <c r="K248" s="82">
        <f>VLOOKUP($C248,'2025'!$C$273:$U$528,VLOOKUP($L$4,Master!$D$9:$G$20,4,FALSE),FALSE)</f>
        <v>574395.20999999985</v>
      </c>
      <c r="L248" s="83">
        <f>VLOOKUP($C248,'2025'!$C$8:$U$263,VLOOKUP($L$4,Master!$D$9:$G$20,4,FALSE),FALSE)</f>
        <v>146400</v>
      </c>
      <c r="M248" s="154">
        <f t="shared" si="34"/>
        <v>0.25487677726281882</v>
      </c>
      <c r="N248" s="154">
        <f t="shared" si="35"/>
        <v>1.8488350066300437E-5</v>
      </c>
      <c r="O248" s="83">
        <f t="shared" si="36"/>
        <v>-427995.20999999985</v>
      </c>
      <c r="P248" s="87">
        <f t="shared" si="37"/>
        <v>-0.74512322273718123</v>
      </c>
      <c r="Q248" s="78"/>
    </row>
    <row r="249" spans="2:17" s="79" customFormat="1" ht="12.75" x14ac:dyDescent="0.2">
      <c r="B249" s="72"/>
      <c r="C249" s="80" t="s">
        <v>254</v>
      </c>
      <c r="D249" s="81" t="s">
        <v>475</v>
      </c>
      <c r="E249" s="82">
        <f>IFERROR(VLOOKUP($C249,'2025'!$C$273:$U$528,19,FALSE),0)</f>
        <v>583307.48</v>
      </c>
      <c r="F249" s="83">
        <f>IFERROR(VLOOKUP($C249,'2025'!$C$8:$U$263,19,FALSE),0)</f>
        <v>1032380.73</v>
      </c>
      <c r="G249" s="84">
        <f t="shared" si="30"/>
        <v>1.7698739779575603</v>
      </c>
      <c r="H249" s="85">
        <f t="shared" si="31"/>
        <v>1.3037579465807918E-4</v>
      </c>
      <c r="I249" s="86">
        <f t="shared" si="32"/>
        <v>449073.25</v>
      </c>
      <c r="J249" s="87">
        <f t="shared" si="33"/>
        <v>0.7698739779575603</v>
      </c>
      <c r="K249" s="82">
        <f>VLOOKUP($C249,'2025'!$C$273:$U$528,VLOOKUP($L$4,Master!$D$9:$G$20,4,FALSE),FALSE)</f>
        <v>1883.5399999999997</v>
      </c>
      <c r="L249" s="83">
        <f>VLOOKUP($C249,'2025'!$C$8:$U$263,VLOOKUP($L$4,Master!$D$9:$G$20,4,FALSE),FALSE)</f>
        <v>378077.32</v>
      </c>
      <c r="M249" s="154">
        <f t="shared" si="34"/>
        <v>200.72699279017172</v>
      </c>
      <c r="N249" s="154">
        <f t="shared" si="35"/>
        <v>4.7746078171370838E-5</v>
      </c>
      <c r="O249" s="83">
        <f t="shared" si="36"/>
        <v>376193.78</v>
      </c>
      <c r="P249" s="87">
        <f t="shared" si="37"/>
        <v>199.72699279017175</v>
      </c>
      <c r="Q249" s="78"/>
    </row>
    <row r="250" spans="2:17" s="79" customFormat="1" ht="12.75" x14ac:dyDescent="0.2">
      <c r="B250" s="72"/>
      <c r="C250" s="80" t="s">
        <v>255</v>
      </c>
      <c r="D250" s="81" t="s">
        <v>476</v>
      </c>
      <c r="E250" s="82">
        <f>IFERROR(VLOOKUP($C250,'2025'!$C$273:$U$528,19,FALSE),0)</f>
        <v>1719690.3800000006</v>
      </c>
      <c r="F250" s="83">
        <f>IFERROR(VLOOKUP($C250,'2025'!$C$8:$U$263,19,FALSE),0)</f>
        <v>1181035.57</v>
      </c>
      <c r="G250" s="84">
        <f t="shared" si="30"/>
        <v>0.68677221419358037</v>
      </c>
      <c r="H250" s="85">
        <f t="shared" si="31"/>
        <v>1.4914890067563302E-4</v>
      </c>
      <c r="I250" s="86">
        <f t="shared" si="32"/>
        <v>-538654.81000000052</v>
      </c>
      <c r="J250" s="87">
        <f t="shared" si="33"/>
        <v>-0.31322778580641958</v>
      </c>
      <c r="K250" s="82">
        <f>VLOOKUP($C250,'2025'!$C$273:$U$528,VLOOKUP($L$4,Master!$D$9:$G$20,4,FALSE),FALSE)</f>
        <v>319980.60000000003</v>
      </c>
      <c r="L250" s="83">
        <f>VLOOKUP($C250,'2025'!$C$8:$U$263,VLOOKUP($L$4,Master!$D$9:$G$20,4,FALSE),FALSE)</f>
        <v>214404.99000000002</v>
      </c>
      <c r="M250" s="154">
        <f t="shared" si="34"/>
        <v>0.67005621590808939</v>
      </c>
      <c r="N250" s="154">
        <f t="shared" si="35"/>
        <v>2.7076465239628719E-5</v>
      </c>
      <c r="O250" s="83">
        <f t="shared" si="36"/>
        <v>-105575.61000000002</v>
      </c>
      <c r="P250" s="87">
        <f t="shared" si="37"/>
        <v>-0.32994378409191061</v>
      </c>
      <c r="Q250" s="78"/>
    </row>
    <row r="251" spans="2:17" s="79" customFormat="1" ht="12.75" x14ac:dyDescent="0.2">
      <c r="B251" s="72"/>
      <c r="C251" s="80" t="s">
        <v>256</v>
      </c>
      <c r="D251" s="81" t="s">
        <v>477</v>
      </c>
      <c r="E251" s="82">
        <f>IFERROR(VLOOKUP($C251,'2025'!$C$273:$U$528,19,FALSE),0)</f>
        <v>387543955.89999998</v>
      </c>
      <c r="F251" s="83">
        <f>IFERROR(VLOOKUP($C251,'2025'!$C$8:$U$263,19,FALSE),0)</f>
        <v>392159038.34999996</v>
      </c>
      <c r="G251" s="84">
        <f t="shared" si="30"/>
        <v>1.0119085393533807</v>
      </c>
      <c r="H251" s="85">
        <f t="shared" si="31"/>
        <v>4.9524409717749567E-2</v>
      </c>
      <c r="I251" s="86">
        <f t="shared" si="32"/>
        <v>4615082.4499999881</v>
      </c>
      <c r="J251" s="87">
        <f t="shared" si="33"/>
        <v>1.1908539353380709E-2</v>
      </c>
      <c r="K251" s="82">
        <f>VLOOKUP($C251,'2025'!$C$273:$U$528,VLOOKUP($L$4,Master!$D$9:$G$20,4,FALSE),FALSE)</f>
        <v>64943554.629999988</v>
      </c>
      <c r="L251" s="83">
        <f>VLOOKUP($C251,'2025'!$C$8:$U$263,VLOOKUP($L$4,Master!$D$9:$G$20,4,FALSE),FALSE)</f>
        <v>67001633.210000001</v>
      </c>
      <c r="M251" s="154">
        <f t="shared" si="34"/>
        <v>1.0316902669052443</v>
      </c>
      <c r="N251" s="154">
        <f t="shared" si="35"/>
        <v>8.4614047117509625E-3</v>
      </c>
      <c r="O251" s="83">
        <f t="shared" si="36"/>
        <v>2058078.5800000131</v>
      </c>
      <c r="P251" s="87">
        <f t="shared" si="37"/>
        <v>3.1690266905244291E-2</v>
      </c>
      <c r="Q251" s="78"/>
    </row>
    <row r="252" spans="2:17" s="79" customFormat="1" ht="12.75" x14ac:dyDescent="0.2">
      <c r="B252" s="72"/>
      <c r="C252" s="80" t="s">
        <v>257</v>
      </c>
      <c r="D252" s="81" t="s">
        <v>478</v>
      </c>
      <c r="E252" s="82">
        <f>IFERROR(VLOOKUP($C252,'2025'!$C$273:$U$528,19,FALSE),0)</f>
        <v>751893.83</v>
      </c>
      <c r="F252" s="83">
        <f>IFERROR(VLOOKUP($C252,'2025'!$C$8:$U$263,19,FALSE),0)</f>
        <v>410900</v>
      </c>
      <c r="G252" s="84">
        <f t="shared" ref="G252:G261" si="38">IFERROR(F252/E252,0)</f>
        <v>0.54648672938305665</v>
      </c>
      <c r="H252" s="85">
        <f t="shared" ref="H252:H261" si="39">F252/$D$4</f>
        <v>5.1891140998926566E-5</v>
      </c>
      <c r="I252" s="86">
        <f t="shared" ref="I252:I261" si="40">F252-E252</f>
        <v>-340993.82999999996</v>
      </c>
      <c r="J252" s="87">
        <f t="shared" ref="J252:J261" si="41">IFERROR(I252/E252,0)</f>
        <v>-0.4535132706169433</v>
      </c>
      <c r="K252" s="82">
        <f>VLOOKUP($C252,'2025'!$C$273:$U$528,VLOOKUP($L$4,Master!$D$9:$G$20,4,FALSE),FALSE)</f>
        <v>148712.1</v>
      </c>
      <c r="L252" s="83">
        <f>VLOOKUP($C252,'2025'!$C$8:$U$263,VLOOKUP($L$4,Master!$D$9:$G$20,4,FALSE),FALSE)</f>
        <v>84200</v>
      </c>
      <c r="M252" s="154">
        <f t="shared" ref="M252:M261" si="42">IFERROR(L252/K252,0)</f>
        <v>0.566194680863225</v>
      </c>
      <c r="N252" s="154">
        <f t="shared" ref="N252:N261" si="43">L252/$D$4</f>
        <v>1.0633327019006124E-5</v>
      </c>
      <c r="O252" s="83">
        <f t="shared" ref="O252:O261" si="44">L252-K252</f>
        <v>-64512.100000000006</v>
      </c>
      <c r="P252" s="87">
        <f t="shared" ref="P252:P261" si="45">IFERROR(O252/K252,0)</f>
        <v>-0.43380531913677506</v>
      </c>
      <c r="Q252" s="78"/>
    </row>
    <row r="253" spans="2:17" s="79" customFormat="1" ht="25.5" x14ac:dyDescent="0.2">
      <c r="B253" s="72"/>
      <c r="C253" s="80" t="s">
        <v>258</v>
      </c>
      <c r="D253" s="81" t="s">
        <v>479</v>
      </c>
      <c r="E253" s="82">
        <f>IFERROR(VLOOKUP($C253,'2025'!$C$273:$U$528,19,FALSE),0)</f>
        <v>2151687.1199999996</v>
      </c>
      <c r="F253" s="83">
        <f>IFERROR(VLOOKUP($C253,'2025'!$C$8:$U$263,19,FALSE),0)</f>
        <v>1595366.46</v>
      </c>
      <c r="G253" s="84">
        <f t="shared" si="38"/>
        <v>0.74144909135302173</v>
      </c>
      <c r="H253" s="85">
        <f t="shared" si="39"/>
        <v>2.014733169160826E-4</v>
      </c>
      <c r="I253" s="86">
        <f t="shared" si="40"/>
        <v>-556320.65999999968</v>
      </c>
      <c r="J253" s="87">
        <f t="shared" si="41"/>
        <v>-0.25855090864697827</v>
      </c>
      <c r="K253" s="82">
        <f>VLOOKUP($C253,'2025'!$C$273:$U$528,VLOOKUP($L$4,Master!$D$9:$G$20,4,FALSE),FALSE)</f>
        <v>356564.77999999991</v>
      </c>
      <c r="L253" s="83">
        <f>VLOOKUP($C253,'2025'!$C$8:$U$263,VLOOKUP($L$4,Master!$D$9:$G$20,4,FALSE),FALSE)</f>
        <v>274444.30000000005</v>
      </c>
      <c r="M253" s="154">
        <f t="shared" si="42"/>
        <v>0.76968987234241171</v>
      </c>
      <c r="N253" s="154">
        <f t="shared" si="43"/>
        <v>3.4658622213803124E-5</v>
      </c>
      <c r="O253" s="83">
        <f t="shared" si="44"/>
        <v>-82120.479999999865</v>
      </c>
      <c r="P253" s="87">
        <f t="shared" si="45"/>
        <v>-0.23031012765758829</v>
      </c>
      <c r="Q253" s="78"/>
    </row>
    <row r="254" spans="2:17" s="79" customFormat="1" ht="12.75" x14ac:dyDescent="0.2">
      <c r="B254" s="72"/>
      <c r="C254" s="80" t="s">
        <v>259</v>
      </c>
      <c r="D254" s="81" t="s">
        <v>480</v>
      </c>
      <c r="E254" s="82">
        <f>IFERROR(VLOOKUP($C254,'2025'!$C$273:$U$528,19,FALSE),0)</f>
        <v>296381.40999999997</v>
      </c>
      <c r="F254" s="83">
        <f>IFERROR(VLOOKUP($C254,'2025'!$C$8:$U$263,19,FALSE),0)</f>
        <v>197178.51</v>
      </c>
      <c r="G254" s="84">
        <f t="shared" si="38"/>
        <v>0.66528636192128254</v>
      </c>
      <c r="H254" s="85">
        <f t="shared" si="39"/>
        <v>2.4900992612237168E-5</v>
      </c>
      <c r="I254" s="86">
        <f t="shared" si="40"/>
        <v>-99202.899999999965</v>
      </c>
      <c r="J254" s="87">
        <f t="shared" si="41"/>
        <v>-0.33471363807871746</v>
      </c>
      <c r="K254" s="82">
        <f>VLOOKUP($C254,'2025'!$C$273:$U$528,VLOOKUP($L$4,Master!$D$9:$G$20,4,FALSE),FALSE)</f>
        <v>44209.93</v>
      </c>
      <c r="L254" s="83">
        <f>VLOOKUP($C254,'2025'!$C$8:$U$263,VLOOKUP($L$4,Master!$D$9:$G$20,4,FALSE),FALSE)</f>
        <v>24846.940000000002</v>
      </c>
      <c r="M254" s="154">
        <f t="shared" si="42"/>
        <v>0.56202169964982984</v>
      </c>
      <c r="N254" s="154">
        <f t="shared" si="43"/>
        <v>3.1378341857675068E-6</v>
      </c>
      <c r="O254" s="83">
        <f t="shared" si="44"/>
        <v>-19362.989999999998</v>
      </c>
      <c r="P254" s="87">
        <f t="shared" si="45"/>
        <v>-0.43797830035017016</v>
      </c>
      <c r="Q254" s="78"/>
    </row>
    <row r="255" spans="2:17" s="79" customFormat="1" ht="12.75" x14ac:dyDescent="0.2">
      <c r="B255" s="72"/>
      <c r="C255" s="80" t="s">
        <v>260</v>
      </c>
      <c r="D255" s="81" t="s">
        <v>481</v>
      </c>
      <c r="E255" s="82">
        <f>IFERROR(VLOOKUP($C255,'2025'!$C$273:$U$528,19,FALSE),0)</f>
        <v>8523090.9600000046</v>
      </c>
      <c r="F255" s="83">
        <f>IFERROR(VLOOKUP($C255,'2025'!$C$8:$U$263,19,FALSE),0)</f>
        <v>8271443.8800000008</v>
      </c>
      <c r="G255" s="84">
        <f t="shared" si="38"/>
        <v>0.97047466920381154</v>
      </c>
      <c r="H255" s="85">
        <f t="shared" si="39"/>
        <v>1.0445720628906991E-3</v>
      </c>
      <c r="I255" s="86">
        <f t="shared" si="40"/>
        <v>-251647.0800000038</v>
      </c>
      <c r="J255" s="87">
        <f t="shared" si="41"/>
        <v>-2.9525330796188482E-2</v>
      </c>
      <c r="K255" s="82">
        <f>VLOOKUP($C255,'2025'!$C$273:$U$528,VLOOKUP($L$4,Master!$D$9:$G$20,4,FALSE),FALSE)</f>
        <v>1486592.8200000022</v>
      </c>
      <c r="L255" s="83">
        <f>VLOOKUP($C255,'2025'!$C$8:$U$263,VLOOKUP($L$4,Master!$D$9:$G$20,4,FALSE),FALSE)</f>
        <v>1518111.6799999997</v>
      </c>
      <c r="M255" s="154">
        <f t="shared" si="42"/>
        <v>1.0212020800692401</v>
      </c>
      <c r="N255" s="154">
        <f t="shared" si="43"/>
        <v>1.9171707772936789E-4</v>
      </c>
      <c r="O255" s="83">
        <f t="shared" si="44"/>
        <v>31518.859999997541</v>
      </c>
      <c r="P255" s="87">
        <f t="shared" si="45"/>
        <v>2.120208006924014E-2</v>
      </c>
      <c r="Q255" s="78"/>
    </row>
    <row r="256" spans="2:17" s="79" customFormat="1" ht="12.75" x14ac:dyDescent="0.2">
      <c r="B256" s="72"/>
      <c r="C256" s="80" t="s">
        <v>261</v>
      </c>
      <c r="D256" s="81" t="s">
        <v>482</v>
      </c>
      <c r="E256" s="82">
        <f>IFERROR(VLOOKUP($C256,'2025'!$C$273:$U$528,19,FALSE),0)</f>
        <v>116813444.88</v>
      </c>
      <c r="F256" s="83">
        <f>IFERROR(VLOOKUP($C256,'2025'!$C$8:$U$263,19,FALSE),0)</f>
        <v>126515669.03000003</v>
      </c>
      <c r="G256" s="84">
        <f t="shared" si="38"/>
        <v>1.0830574268224598</v>
      </c>
      <c r="H256" s="85">
        <f t="shared" si="39"/>
        <v>1.5977226624992111E-2</v>
      </c>
      <c r="I256" s="86">
        <f t="shared" si="40"/>
        <v>9702224.1500000358</v>
      </c>
      <c r="J256" s="87">
        <f t="shared" si="41"/>
        <v>8.3057426822459757E-2</v>
      </c>
      <c r="K256" s="82">
        <f>VLOOKUP($C256,'2025'!$C$273:$U$528,VLOOKUP($L$4,Master!$D$9:$G$20,4,FALSE),FALSE)</f>
        <v>19209053.440000005</v>
      </c>
      <c r="L256" s="83">
        <f>VLOOKUP($C256,'2025'!$C$8:$U$263,VLOOKUP($L$4,Master!$D$9:$G$20,4,FALSE),FALSE)</f>
        <v>21320311.190000005</v>
      </c>
      <c r="M256" s="154">
        <f t="shared" si="42"/>
        <v>1.1099095151457916</v>
      </c>
      <c r="N256" s="154">
        <f t="shared" si="43"/>
        <v>2.6924684207867656E-3</v>
      </c>
      <c r="O256" s="83">
        <f t="shared" si="44"/>
        <v>2111257.75</v>
      </c>
      <c r="P256" s="87">
        <f t="shared" si="45"/>
        <v>0.10990951514579156</v>
      </c>
      <c r="Q256" s="78"/>
    </row>
    <row r="257" spans="2:17" s="79" customFormat="1" ht="12.75" x14ac:dyDescent="0.2">
      <c r="B257" s="72"/>
      <c r="C257" s="80" t="s">
        <v>262</v>
      </c>
      <c r="D257" s="81" t="s">
        <v>483</v>
      </c>
      <c r="E257" s="82">
        <f>IFERROR(VLOOKUP($C257,'2025'!$C$273:$U$528,19,FALSE),0)</f>
        <v>35563.579999999994</v>
      </c>
      <c r="F257" s="83">
        <f>IFERROR(VLOOKUP($C257,'2025'!$C$8:$U$263,19,FALSE),0)</f>
        <v>19473.399999999998</v>
      </c>
      <c r="G257" s="84">
        <f t="shared" si="38"/>
        <v>0.54756579624436008</v>
      </c>
      <c r="H257" s="85">
        <f t="shared" si="39"/>
        <v>2.4592283892151286E-6</v>
      </c>
      <c r="I257" s="86">
        <f t="shared" si="40"/>
        <v>-16090.179999999997</v>
      </c>
      <c r="J257" s="87">
        <f t="shared" si="41"/>
        <v>-0.45243420375563986</v>
      </c>
      <c r="K257" s="82">
        <f>VLOOKUP($C257,'2025'!$C$273:$U$528,VLOOKUP($L$4,Master!$D$9:$G$20,4,FALSE),FALSE)</f>
        <v>6795.1900000000005</v>
      </c>
      <c r="L257" s="83">
        <f>VLOOKUP($C257,'2025'!$C$8:$U$263,VLOOKUP($L$4,Master!$D$9:$G$20,4,FALSE),FALSE)</f>
        <v>5475.2000000000007</v>
      </c>
      <c r="M257" s="154">
        <f t="shared" si="42"/>
        <v>0.80574641768662836</v>
      </c>
      <c r="N257" s="154">
        <f t="shared" si="43"/>
        <v>6.9144408663256939E-7</v>
      </c>
      <c r="O257" s="83">
        <f t="shared" si="44"/>
        <v>-1319.9899999999998</v>
      </c>
      <c r="P257" s="87">
        <f t="shared" si="45"/>
        <v>-0.19425358231337161</v>
      </c>
      <c r="Q257" s="78"/>
    </row>
    <row r="258" spans="2:17" s="79" customFormat="1" ht="12.75" x14ac:dyDescent="0.2">
      <c r="B258" s="72"/>
      <c r="C258" s="80" t="s">
        <v>263</v>
      </c>
      <c r="D258" s="81" t="s">
        <v>484</v>
      </c>
      <c r="E258" s="82">
        <f>IFERROR(VLOOKUP($C258,'2025'!$C$273:$U$528,19,FALSE),0)</f>
        <v>209550.02999999997</v>
      </c>
      <c r="F258" s="83">
        <f>IFERROR(VLOOKUP($C258,'2025'!$C$8:$U$263,19,FALSE),0)</f>
        <v>192746.44999999998</v>
      </c>
      <c r="G258" s="84">
        <f t="shared" si="38"/>
        <v>0.91981113054481556</v>
      </c>
      <c r="H258" s="85">
        <f t="shared" si="39"/>
        <v>2.4341283071288753E-5</v>
      </c>
      <c r="I258" s="86">
        <f t="shared" si="40"/>
        <v>-16803.579999999987</v>
      </c>
      <c r="J258" s="87">
        <f t="shared" si="41"/>
        <v>-8.0188869455184469E-2</v>
      </c>
      <c r="K258" s="82">
        <f>VLOOKUP($C258,'2025'!$C$273:$U$528,VLOOKUP($L$4,Master!$D$9:$G$20,4,FALSE),FALSE)</f>
        <v>37087.380000000005</v>
      </c>
      <c r="L258" s="83">
        <f>VLOOKUP($C258,'2025'!$C$8:$U$263,VLOOKUP($L$4,Master!$D$9:$G$20,4,FALSE),FALSE)</f>
        <v>37927.53</v>
      </c>
      <c r="M258" s="154">
        <f t="shared" si="42"/>
        <v>1.0226532583320793</v>
      </c>
      <c r="N258" s="154">
        <f t="shared" si="43"/>
        <v>4.7897366925554077E-6</v>
      </c>
      <c r="O258" s="83">
        <f t="shared" si="44"/>
        <v>840.14999999999418</v>
      </c>
      <c r="P258" s="87">
        <f t="shared" si="45"/>
        <v>2.2653258332079377E-2</v>
      </c>
      <c r="Q258" s="78"/>
    </row>
    <row r="259" spans="2:17" s="79" customFormat="1" ht="12.75" x14ac:dyDescent="0.2">
      <c r="B259" s="72"/>
      <c r="C259" s="80" t="s">
        <v>264</v>
      </c>
      <c r="D259" s="81" t="s">
        <v>485</v>
      </c>
      <c r="E259" s="82">
        <f>IFERROR(VLOOKUP($C259,'2025'!$C$273:$U$528,19,FALSE),0)</f>
        <v>769305.14999999991</v>
      </c>
      <c r="F259" s="83">
        <f>IFERROR(VLOOKUP($C259,'2025'!$C$8:$U$263,19,FALSE),0)</f>
        <v>533764.72999999986</v>
      </c>
      <c r="G259" s="84">
        <f t="shared" si="38"/>
        <v>0.6938270593924919</v>
      </c>
      <c r="H259" s="85">
        <f t="shared" si="39"/>
        <v>6.7407303150849259E-5</v>
      </c>
      <c r="I259" s="86">
        <f t="shared" si="40"/>
        <v>-235540.42000000004</v>
      </c>
      <c r="J259" s="87">
        <f t="shared" si="41"/>
        <v>-0.30617294060750805</v>
      </c>
      <c r="K259" s="82">
        <f>VLOOKUP($C259,'2025'!$C$273:$U$528,VLOOKUP($L$4,Master!$D$9:$G$20,4,FALSE),FALSE)</f>
        <v>114746.22</v>
      </c>
      <c r="L259" s="83">
        <f>VLOOKUP($C259,'2025'!$C$8:$U$263,VLOOKUP($L$4,Master!$D$9:$G$20,4,FALSE),FALSE)</f>
        <v>3420.84</v>
      </c>
      <c r="M259" s="154">
        <f t="shared" si="42"/>
        <v>2.9812223879793164E-2</v>
      </c>
      <c r="N259" s="154">
        <f t="shared" si="43"/>
        <v>4.3200606175412012E-7</v>
      </c>
      <c r="O259" s="83">
        <f t="shared" si="44"/>
        <v>-111325.38</v>
      </c>
      <c r="P259" s="87">
        <f t="shared" si="45"/>
        <v>-0.9701877761202069</v>
      </c>
      <c r="Q259" s="78"/>
    </row>
    <row r="260" spans="2:17" s="79" customFormat="1" ht="25.5" x14ac:dyDescent="0.2">
      <c r="B260" s="72"/>
      <c r="C260" s="80" t="s">
        <v>514</v>
      </c>
      <c r="D260" s="81" t="s">
        <v>515</v>
      </c>
      <c r="E260" s="82">
        <f>IFERROR(VLOOKUP($C260,'2025'!$C$273:$U$528,19,FALSE),0)</f>
        <v>518429.18000000017</v>
      </c>
      <c r="F260" s="83">
        <f>IFERROR(VLOOKUP($C260,'2025'!$C$8:$U$263,19,FALSE),0)</f>
        <v>458294.64999999997</v>
      </c>
      <c r="G260" s="84">
        <f t="shared" si="38"/>
        <v>0.88400627835030388</v>
      </c>
      <c r="H260" s="85">
        <f t="shared" si="39"/>
        <v>5.7876447559512528E-5</v>
      </c>
      <c r="I260" s="86">
        <f t="shared" si="40"/>
        <v>-60134.530000000203</v>
      </c>
      <c r="J260" s="87">
        <f t="shared" si="41"/>
        <v>-0.11599372164969607</v>
      </c>
      <c r="K260" s="82">
        <f>VLOOKUP($C260,'2025'!$C$273:$U$528,VLOOKUP($L$4,Master!$D$9:$G$20,4,FALSE),FALSE)</f>
        <v>86766.920000000013</v>
      </c>
      <c r="L260" s="83">
        <f>VLOOKUP($C260,'2025'!$C$8:$U$263,VLOOKUP($L$4,Master!$D$9:$G$20,4,FALSE),FALSE)</f>
        <v>85802.93</v>
      </c>
      <c r="M260" s="154">
        <f t="shared" si="42"/>
        <v>0.98888989029459595</v>
      </c>
      <c r="N260" s="154">
        <f t="shared" si="43"/>
        <v>1.0835755509250488E-5</v>
      </c>
      <c r="O260" s="83">
        <f t="shared" si="44"/>
        <v>-963.99000000001979</v>
      </c>
      <c r="P260" s="87">
        <f t="shared" si="45"/>
        <v>-1.1110109705404082E-2</v>
      </c>
      <c r="Q260" s="78"/>
    </row>
    <row r="261" spans="2:17" s="79" customFormat="1" ht="26.25" thickBot="1" x14ac:dyDescent="0.25">
      <c r="B261" s="72"/>
      <c r="C261" s="80" t="s">
        <v>552</v>
      </c>
      <c r="D261" s="81" t="s">
        <v>553</v>
      </c>
      <c r="E261" s="82">
        <f>IFERROR(VLOOKUP($C261,'2025'!$C$273:$U$528,19,FALSE),0)</f>
        <v>510253.91000000003</v>
      </c>
      <c r="F261" s="83">
        <f>IFERROR(VLOOKUP($C261,'2025'!$C$8:$U$263,19,FALSE),0)</f>
        <v>339175.58</v>
      </c>
      <c r="G261" s="84">
        <f t="shared" si="38"/>
        <v>0.66471921792818789</v>
      </c>
      <c r="H261" s="85">
        <f t="shared" si="39"/>
        <v>4.2833311864620826E-5</v>
      </c>
      <c r="I261" s="86">
        <f t="shared" si="40"/>
        <v>-171078.33000000002</v>
      </c>
      <c r="J261" s="87">
        <f t="shared" si="41"/>
        <v>-0.33528078207181206</v>
      </c>
      <c r="K261" s="82">
        <f>VLOOKUP($C261,'2025'!$C$273:$U$528,VLOOKUP($L$4,Master!$D$9:$G$20,4,FALSE),FALSE)</f>
        <v>85128.1</v>
      </c>
      <c r="L261" s="83">
        <f>VLOOKUP($C261,'2025'!$C$8:$U$263,VLOOKUP($L$4,Master!$D$9:$G$20,4,FALSE),FALSE)</f>
        <v>46193.080000000009</v>
      </c>
      <c r="M261" s="154">
        <f t="shared" si="42"/>
        <v>0.54263022433250607</v>
      </c>
      <c r="N261" s="154">
        <f t="shared" si="43"/>
        <v>5.8335644377091631E-6</v>
      </c>
      <c r="O261" s="83">
        <f t="shared" si="44"/>
        <v>-38935.019999999997</v>
      </c>
      <c r="P261" s="87">
        <f t="shared" si="45"/>
        <v>-0.45736977566749398</v>
      </c>
      <c r="Q261" s="78"/>
    </row>
    <row r="262" spans="2:17" s="79" customFormat="1" ht="14.25" thickTop="1" thickBot="1" x14ac:dyDescent="0.25">
      <c r="B262" s="88"/>
      <c r="C262" s="89"/>
      <c r="D262" s="90"/>
      <c r="E262" s="91"/>
      <c r="F262" s="91"/>
      <c r="G262" s="92"/>
      <c r="H262" s="92"/>
      <c r="I262" s="91"/>
      <c r="J262" s="92"/>
      <c r="K262" s="93"/>
      <c r="L262" s="91"/>
      <c r="M262" s="91"/>
      <c r="N262" s="92"/>
      <c r="O262" s="91"/>
      <c r="P262" s="92"/>
      <c r="Q262" s="94"/>
    </row>
    <row r="263" spans="2:17" s="79" customFormat="1" ht="13.5" thickTop="1" x14ac:dyDescent="0.2">
      <c r="B263" s="26"/>
      <c r="C263" s="95"/>
      <c r="D263" s="96"/>
      <c r="E263" s="97"/>
      <c r="F263" s="97"/>
      <c r="G263" s="98"/>
      <c r="H263" s="98"/>
      <c r="I263" s="97"/>
      <c r="J263" s="98"/>
      <c r="K263" s="99"/>
      <c r="L263" s="97"/>
      <c r="M263" s="97"/>
      <c r="N263" s="98"/>
      <c r="O263" s="97"/>
      <c r="P263" s="98"/>
      <c r="Q263" s="26"/>
    </row>
    <row r="264" spans="2:17" s="79" customFormat="1" ht="12.75" x14ac:dyDescent="0.2">
      <c r="B264" s="26"/>
      <c r="C264" s="95"/>
      <c r="D264" s="96"/>
      <c r="E264" s="100"/>
      <c r="F264" s="100"/>
      <c r="G264" s="101"/>
      <c r="H264" s="101"/>
      <c r="I264" s="102"/>
      <c r="J264" s="101"/>
      <c r="K264" s="100"/>
      <c r="L264" s="100"/>
      <c r="M264" s="100"/>
      <c r="N264" s="101"/>
      <c r="O264" s="102"/>
      <c r="P264" s="101"/>
      <c r="Q264" s="26"/>
    </row>
    <row r="265" spans="2:17" x14ac:dyDescent="0.2">
      <c r="E265" s="103"/>
      <c r="F265" s="103"/>
    </row>
  </sheetData>
  <sheetProtection algorithmName="SHA-512" hashValue="Mpu/b9MYE7Iu90gyXZafbsQ7wrKdRl8Ogc8GDbnNMQ69b9Nqx+/rsEDat8zI+omGAvLxdXQbBDghUci9AUTvrA==" saltValue="Tt5L8oW0XGRHiRT3qs+zN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557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189011150.76000005</v>
      </c>
      <c r="F7" s="114">
        <v>222517402.73000005</v>
      </c>
      <c r="G7" s="114">
        <v>316845625.79000008</v>
      </c>
      <c r="H7" s="114">
        <v>789436738.73000038</v>
      </c>
      <c r="I7" s="114">
        <v>285833757.81999987</v>
      </c>
      <c r="J7" s="114">
        <v>306736692.63999987</v>
      </c>
      <c r="K7" s="114"/>
      <c r="L7" s="114"/>
      <c r="M7" s="114"/>
      <c r="N7" s="114"/>
      <c r="O7" s="114"/>
      <c r="P7" s="114"/>
      <c r="Q7" s="114">
        <f t="shared" ref="Q7" si="0">SUM(Q8:Q263)</f>
        <v>2110381368.4700003</v>
      </c>
      <c r="R7" s="115"/>
      <c r="S7" s="116"/>
      <c r="T7" s="113"/>
      <c r="U7" s="114">
        <f>SUM(U8:U263)</f>
        <v>2110381368.4700003</v>
      </c>
      <c r="V7" s="115"/>
    </row>
    <row r="8" spans="2:22" x14ac:dyDescent="0.2">
      <c r="B8" s="113"/>
      <c r="C8" s="117" t="s">
        <v>45</v>
      </c>
      <c r="D8" s="118" t="s">
        <v>265</v>
      </c>
      <c r="E8" s="119">
        <v>18686.749999999996</v>
      </c>
      <c r="F8" s="119">
        <v>27003.39</v>
      </c>
      <c r="G8" s="119">
        <v>37887.699999999997</v>
      </c>
      <c r="H8" s="119">
        <v>28583.969999999998</v>
      </c>
      <c r="I8" s="119">
        <v>33384.929999999993</v>
      </c>
      <c r="J8" s="119">
        <v>31503.039999999997</v>
      </c>
      <c r="K8" s="119"/>
      <c r="L8" s="119"/>
      <c r="M8" s="119"/>
      <c r="N8" s="119"/>
      <c r="O8" s="119"/>
      <c r="P8" s="119"/>
      <c r="Q8" s="119">
        <f t="shared" ref="Q8:Q71" si="1">SUM(E8:P8)</f>
        <v>177049.78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177049.78</v>
      </c>
      <c r="V8" s="115"/>
    </row>
    <row r="9" spans="2:22" ht="25.5" x14ac:dyDescent="0.2">
      <c r="B9" s="113"/>
      <c r="C9" s="117" t="s">
        <v>46</v>
      </c>
      <c r="D9" s="118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>
        <v>2405</v>
      </c>
      <c r="K9" s="119"/>
      <c r="L9" s="119"/>
      <c r="M9" s="119"/>
      <c r="N9" s="119"/>
      <c r="O9" s="119"/>
      <c r="P9" s="119"/>
      <c r="Q9" s="119">
        <f t="shared" si="1"/>
        <v>16805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16805</v>
      </c>
      <c r="V9" s="115"/>
    </row>
    <row r="10" spans="2:22" x14ac:dyDescent="0.2">
      <c r="B10" s="113"/>
      <c r="C10" s="117" t="s">
        <v>47</v>
      </c>
      <c r="D10" s="118" t="s">
        <v>267</v>
      </c>
      <c r="E10" s="119">
        <v>64166.959999999992</v>
      </c>
      <c r="F10" s="119">
        <v>164401.06</v>
      </c>
      <c r="G10" s="119">
        <v>124736.29000000004</v>
      </c>
      <c r="H10" s="119">
        <v>223595.63</v>
      </c>
      <c r="I10" s="119">
        <v>171643.40000000002</v>
      </c>
      <c r="J10" s="119">
        <v>149503.50999999998</v>
      </c>
      <c r="K10" s="119"/>
      <c r="L10" s="119"/>
      <c r="M10" s="119"/>
      <c r="N10" s="119"/>
      <c r="O10" s="119"/>
      <c r="P10" s="119"/>
      <c r="Q10" s="119">
        <f t="shared" si="1"/>
        <v>898046.85000000009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898046.85000000009</v>
      </c>
      <c r="V10" s="115"/>
    </row>
    <row r="11" spans="2:22" x14ac:dyDescent="0.2">
      <c r="B11" s="113"/>
      <c r="C11" s="117" t="s">
        <v>48</v>
      </c>
      <c r="D11" s="118" t="s">
        <v>268</v>
      </c>
      <c r="E11" s="119">
        <v>13903.600000000002</v>
      </c>
      <c r="F11" s="119">
        <v>21734.860000000004</v>
      </c>
      <c r="G11" s="119">
        <v>36639.869999999995</v>
      </c>
      <c r="H11" s="119">
        <v>34710.18</v>
      </c>
      <c r="I11" s="119">
        <v>26757.090000000004</v>
      </c>
      <c r="J11" s="119">
        <v>26651.42</v>
      </c>
      <c r="K11" s="119"/>
      <c r="L11" s="119"/>
      <c r="M11" s="119"/>
      <c r="N11" s="119"/>
      <c r="O11" s="119"/>
      <c r="P11" s="119"/>
      <c r="Q11" s="119">
        <f t="shared" si="1"/>
        <v>160397.02000000002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160397.02000000002</v>
      </c>
      <c r="V11" s="115"/>
    </row>
    <row r="12" spans="2:22" x14ac:dyDescent="0.2">
      <c r="B12" s="113"/>
      <c r="C12" s="117" t="s">
        <v>49</v>
      </c>
      <c r="D12" s="118" t="s">
        <v>269</v>
      </c>
      <c r="E12" s="119">
        <v>112584.57999999999</v>
      </c>
      <c r="F12" s="119">
        <v>107945.07000000004</v>
      </c>
      <c r="G12" s="119">
        <v>148449.06999999995</v>
      </c>
      <c r="H12" s="119">
        <v>148790.51999999999</v>
      </c>
      <c r="I12" s="119">
        <v>161453.52999999997</v>
      </c>
      <c r="J12" s="119">
        <v>159210.55999999985</v>
      </c>
      <c r="K12" s="119"/>
      <c r="L12" s="119"/>
      <c r="M12" s="119"/>
      <c r="N12" s="119"/>
      <c r="O12" s="119"/>
      <c r="P12" s="119"/>
      <c r="Q12" s="119">
        <f t="shared" si="1"/>
        <v>838433.32999999984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838433.32999999984</v>
      </c>
      <c r="V12" s="115"/>
    </row>
    <row r="13" spans="2:22" ht="25.5" x14ac:dyDescent="0.2">
      <c r="B13" s="113"/>
      <c r="C13" s="117" t="s">
        <v>50</v>
      </c>
      <c r="D13" s="118" t="s">
        <v>270</v>
      </c>
      <c r="E13" s="119">
        <v>32892.01</v>
      </c>
      <c r="F13" s="119">
        <v>48316.1</v>
      </c>
      <c r="G13" s="119">
        <v>87331.569999999978</v>
      </c>
      <c r="H13" s="119">
        <v>93618.599999999991</v>
      </c>
      <c r="I13" s="119">
        <v>55700.639999999999</v>
      </c>
      <c r="J13" s="119">
        <v>58830.23</v>
      </c>
      <c r="K13" s="119"/>
      <c r="L13" s="119"/>
      <c r="M13" s="119"/>
      <c r="N13" s="119"/>
      <c r="O13" s="119"/>
      <c r="P13" s="119"/>
      <c r="Q13" s="119">
        <f t="shared" si="1"/>
        <v>376689.14999999997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376689.14999999997</v>
      </c>
      <c r="V13" s="115"/>
    </row>
    <row r="14" spans="2:22" x14ac:dyDescent="0.2">
      <c r="B14" s="113"/>
      <c r="C14" s="117" t="s">
        <v>51</v>
      </c>
      <c r="D14" s="118" t="s">
        <v>271</v>
      </c>
      <c r="E14" s="119">
        <v>43267.249999999993</v>
      </c>
      <c r="F14" s="119">
        <v>51885.939999999995</v>
      </c>
      <c r="G14" s="119">
        <v>53953.819999999992</v>
      </c>
      <c r="H14" s="119">
        <v>122232.95999999999</v>
      </c>
      <c r="I14" s="119">
        <v>44038.469999999979</v>
      </c>
      <c r="J14" s="119">
        <v>75007.039999999979</v>
      </c>
      <c r="K14" s="119"/>
      <c r="L14" s="119"/>
      <c r="M14" s="119"/>
      <c r="N14" s="119"/>
      <c r="O14" s="119"/>
      <c r="P14" s="119"/>
      <c r="Q14" s="119">
        <f t="shared" si="1"/>
        <v>390385.47999999992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390385.47999999992</v>
      </c>
      <c r="V14" s="115"/>
    </row>
    <row r="15" spans="2:22" x14ac:dyDescent="0.2">
      <c r="B15" s="113"/>
      <c r="C15" s="117" t="s">
        <v>52</v>
      </c>
      <c r="D15" s="118" t="s">
        <v>272</v>
      </c>
      <c r="E15" s="119">
        <v>0</v>
      </c>
      <c r="F15" s="119">
        <v>0</v>
      </c>
      <c r="G15" s="119">
        <v>15000</v>
      </c>
      <c r="H15" s="119">
        <v>27094.309999999998</v>
      </c>
      <c r="I15" s="119">
        <v>8648.07</v>
      </c>
      <c r="J15" s="119">
        <v>0</v>
      </c>
      <c r="K15" s="119"/>
      <c r="L15" s="119"/>
      <c r="M15" s="119"/>
      <c r="N15" s="119"/>
      <c r="O15" s="119"/>
      <c r="P15" s="119"/>
      <c r="Q15" s="119">
        <f t="shared" si="1"/>
        <v>50742.38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50742.38</v>
      </c>
      <c r="V15" s="115"/>
    </row>
    <row r="16" spans="2:22" x14ac:dyDescent="0.2">
      <c r="B16" s="113"/>
      <c r="C16" s="117" t="s">
        <v>53</v>
      </c>
      <c r="D16" s="118" t="s">
        <v>273</v>
      </c>
      <c r="E16" s="119">
        <v>59450.610000000008</v>
      </c>
      <c r="F16" s="119">
        <v>99478.13</v>
      </c>
      <c r="G16" s="119">
        <v>144275.95999999996</v>
      </c>
      <c r="H16" s="119">
        <v>148527.81</v>
      </c>
      <c r="I16" s="119">
        <v>112145.42000000001</v>
      </c>
      <c r="J16" s="119">
        <v>234420.15999999997</v>
      </c>
      <c r="K16" s="119"/>
      <c r="L16" s="119"/>
      <c r="M16" s="119"/>
      <c r="N16" s="119"/>
      <c r="O16" s="119"/>
      <c r="P16" s="119"/>
      <c r="Q16" s="119">
        <f t="shared" si="1"/>
        <v>798298.08999999985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798298.08999999985</v>
      </c>
      <c r="V16" s="115"/>
    </row>
    <row r="17" spans="2:22" ht="25.5" x14ac:dyDescent="0.2">
      <c r="B17" s="113"/>
      <c r="C17" s="117" t="s">
        <v>54</v>
      </c>
      <c r="D17" s="118" t="s">
        <v>274</v>
      </c>
      <c r="E17" s="119">
        <v>168696.99000000002</v>
      </c>
      <c r="F17" s="119">
        <v>368135.95</v>
      </c>
      <c r="G17" s="119">
        <v>409266.68000000011</v>
      </c>
      <c r="H17" s="119">
        <v>357617.69000000006</v>
      </c>
      <c r="I17" s="119">
        <v>490275.01999999996</v>
      </c>
      <c r="J17" s="119">
        <v>416000.59999999992</v>
      </c>
      <c r="K17" s="119"/>
      <c r="L17" s="119"/>
      <c r="M17" s="119"/>
      <c r="N17" s="119"/>
      <c r="O17" s="119"/>
      <c r="P17" s="119"/>
      <c r="Q17" s="119">
        <f t="shared" si="1"/>
        <v>2209992.9300000002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2209992.9300000002</v>
      </c>
      <c r="V17" s="115"/>
    </row>
    <row r="18" spans="2:22" x14ac:dyDescent="0.2">
      <c r="B18" s="113"/>
      <c r="C18" s="117" t="s">
        <v>55</v>
      </c>
      <c r="D18" s="118" t="s">
        <v>275</v>
      </c>
      <c r="E18" s="119">
        <v>295133.46000000002</v>
      </c>
      <c r="F18" s="119">
        <v>407857.10000000003</v>
      </c>
      <c r="G18" s="119">
        <v>553398.51000000013</v>
      </c>
      <c r="H18" s="119">
        <v>406049.86000000004</v>
      </c>
      <c r="I18" s="119">
        <v>457378.99</v>
      </c>
      <c r="J18" s="119">
        <v>409388.61999999988</v>
      </c>
      <c r="K18" s="119"/>
      <c r="L18" s="119"/>
      <c r="M18" s="119"/>
      <c r="N18" s="119"/>
      <c r="O18" s="119"/>
      <c r="P18" s="119"/>
      <c r="Q18" s="119">
        <f t="shared" si="1"/>
        <v>2529206.54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2529206.54</v>
      </c>
      <c r="V18" s="115"/>
    </row>
    <row r="19" spans="2:22" x14ac:dyDescent="0.2">
      <c r="B19" s="113"/>
      <c r="C19" s="117" t="s">
        <v>56</v>
      </c>
      <c r="D19" s="118" t="s">
        <v>276</v>
      </c>
      <c r="E19" s="119">
        <v>225517.49000000005</v>
      </c>
      <c r="F19" s="119">
        <v>324646.25999999995</v>
      </c>
      <c r="G19" s="119">
        <v>438512.19999999995</v>
      </c>
      <c r="H19" s="119">
        <v>437021.4099999998</v>
      </c>
      <c r="I19" s="119">
        <v>434339.92999999993</v>
      </c>
      <c r="J19" s="119">
        <v>443212.5300000002</v>
      </c>
      <c r="K19" s="119"/>
      <c r="L19" s="119"/>
      <c r="M19" s="119"/>
      <c r="N19" s="119"/>
      <c r="O19" s="119"/>
      <c r="P19" s="119"/>
      <c r="Q19" s="119">
        <f t="shared" si="1"/>
        <v>2303249.8199999998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2303249.8199999998</v>
      </c>
      <c r="V19" s="115"/>
    </row>
    <row r="20" spans="2:22" ht="25.5" x14ac:dyDescent="0.2">
      <c r="B20" s="113"/>
      <c r="C20" s="117" t="s">
        <v>57</v>
      </c>
      <c r="D20" s="118" t="s">
        <v>277</v>
      </c>
      <c r="E20" s="119">
        <v>11008.73</v>
      </c>
      <c r="F20" s="119">
        <v>10638.670000000002</v>
      </c>
      <c r="G20" s="119">
        <v>8885.9700000000012</v>
      </c>
      <c r="H20" s="119">
        <v>9295.5099999999984</v>
      </c>
      <c r="I20" s="119">
        <v>9555.880000000001</v>
      </c>
      <c r="J20" s="119">
        <v>11662.220000000003</v>
      </c>
      <c r="K20" s="119"/>
      <c r="L20" s="119"/>
      <c r="M20" s="119"/>
      <c r="N20" s="119"/>
      <c r="O20" s="119"/>
      <c r="P20" s="119"/>
      <c r="Q20" s="119">
        <f t="shared" si="1"/>
        <v>61046.98000000001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61046.98000000001</v>
      </c>
      <c r="V20" s="115"/>
    </row>
    <row r="21" spans="2:22" x14ac:dyDescent="0.2">
      <c r="B21" s="113"/>
      <c r="C21" s="117" t="s">
        <v>58</v>
      </c>
      <c r="D21" s="118" t="s">
        <v>278</v>
      </c>
      <c r="E21" s="119">
        <v>0</v>
      </c>
      <c r="F21" s="119">
        <v>5152.55</v>
      </c>
      <c r="G21" s="119">
        <v>4420.63</v>
      </c>
      <c r="H21" s="119">
        <v>2905.02</v>
      </c>
      <c r="I21" s="119">
        <v>4362.6499999999996</v>
      </c>
      <c r="J21" s="119">
        <v>5207.8</v>
      </c>
      <c r="K21" s="119"/>
      <c r="L21" s="119"/>
      <c r="M21" s="119"/>
      <c r="N21" s="119"/>
      <c r="O21" s="119"/>
      <c r="P21" s="119"/>
      <c r="Q21" s="119">
        <f t="shared" si="1"/>
        <v>22048.649999999998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22048.649999999998</v>
      </c>
      <c r="V21" s="115"/>
    </row>
    <row r="22" spans="2:22" x14ac:dyDescent="0.2">
      <c r="B22" s="113"/>
      <c r="C22" s="117" t="s">
        <v>59</v>
      </c>
      <c r="D22" s="118" t="s">
        <v>279</v>
      </c>
      <c r="E22" s="119">
        <v>46666.020000000004</v>
      </c>
      <c r="F22" s="119">
        <v>77125.960000000006</v>
      </c>
      <c r="G22" s="119">
        <v>66467.090000000011</v>
      </c>
      <c r="H22" s="119">
        <v>83954.57</v>
      </c>
      <c r="I22" s="119">
        <v>121579.18000000002</v>
      </c>
      <c r="J22" s="119">
        <v>125522.62</v>
      </c>
      <c r="K22" s="119"/>
      <c r="L22" s="119"/>
      <c r="M22" s="119"/>
      <c r="N22" s="119"/>
      <c r="O22" s="119"/>
      <c r="P22" s="119"/>
      <c r="Q22" s="119">
        <f t="shared" si="1"/>
        <v>521315.44000000006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521315.44000000006</v>
      </c>
      <c r="V22" s="115"/>
    </row>
    <row r="23" spans="2:22" x14ac:dyDescent="0.2">
      <c r="B23" s="113"/>
      <c r="C23" s="117" t="s">
        <v>60</v>
      </c>
      <c r="D23" s="118" t="s">
        <v>280</v>
      </c>
      <c r="E23" s="119">
        <v>0</v>
      </c>
      <c r="F23" s="119">
        <v>35630</v>
      </c>
      <c r="G23" s="119">
        <v>47460</v>
      </c>
      <c r="H23" s="119">
        <v>74873.84</v>
      </c>
      <c r="I23" s="119">
        <v>43630</v>
      </c>
      <c r="J23" s="119">
        <v>21237.09</v>
      </c>
      <c r="K23" s="119"/>
      <c r="L23" s="119"/>
      <c r="M23" s="119"/>
      <c r="N23" s="119"/>
      <c r="O23" s="119"/>
      <c r="P23" s="119"/>
      <c r="Q23" s="119">
        <f t="shared" si="1"/>
        <v>222830.93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222830.93</v>
      </c>
      <c r="V23" s="115"/>
    </row>
    <row r="24" spans="2:22" x14ac:dyDescent="0.2">
      <c r="B24" s="113"/>
      <c r="C24" s="117" t="s">
        <v>61</v>
      </c>
      <c r="D24" s="118" t="s">
        <v>281</v>
      </c>
      <c r="E24" s="119">
        <v>27500.77</v>
      </c>
      <c r="F24" s="119">
        <v>36281.279999999999</v>
      </c>
      <c r="G24" s="119">
        <v>30143.120000000003</v>
      </c>
      <c r="H24" s="119">
        <v>33598.450000000004</v>
      </c>
      <c r="I24" s="119">
        <v>34857.58</v>
      </c>
      <c r="J24" s="119">
        <v>36986.6</v>
      </c>
      <c r="K24" s="119"/>
      <c r="L24" s="119"/>
      <c r="M24" s="119"/>
      <c r="N24" s="119"/>
      <c r="O24" s="119"/>
      <c r="P24" s="119"/>
      <c r="Q24" s="119">
        <f t="shared" si="1"/>
        <v>199367.80000000002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199367.80000000002</v>
      </c>
      <c r="V24" s="115"/>
    </row>
    <row r="25" spans="2:22" x14ac:dyDescent="0.2">
      <c r="B25" s="113"/>
      <c r="C25" s="117" t="s">
        <v>62</v>
      </c>
      <c r="D25" s="118" t="s">
        <v>282</v>
      </c>
      <c r="E25" s="119">
        <v>0</v>
      </c>
      <c r="F25" s="119">
        <v>2550</v>
      </c>
      <c r="G25" s="119">
        <v>2900</v>
      </c>
      <c r="H25" s="119">
        <v>2900</v>
      </c>
      <c r="I25" s="119">
        <v>2390</v>
      </c>
      <c r="J25" s="119">
        <v>2890</v>
      </c>
      <c r="K25" s="119"/>
      <c r="L25" s="119"/>
      <c r="M25" s="119"/>
      <c r="N25" s="119"/>
      <c r="O25" s="119"/>
      <c r="P25" s="119"/>
      <c r="Q25" s="119">
        <f t="shared" si="1"/>
        <v>13630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13630</v>
      </c>
      <c r="V25" s="115"/>
    </row>
    <row r="26" spans="2:22" x14ac:dyDescent="0.2">
      <c r="B26" s="113"/>
      <c r="C26" s="117" t="s">
        <v>63</v>
      </c>
      <c r="D26" s="118" t="s">
        <v>283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/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284</v>
      </c>
      <c r="E27" s="119">
        <v>0</v>
      </c>
      <c r="F27" s="119">
        <v>635708.25999999989</v>
      </c>
      <c r="G27" s="119">
        <v>751622.3</v>
      </c>
      <c r="H27" s="119">
        <v>693665.28000000014</v>
      </c>
      <c r="I27" s="119">
        <v>693665.28000000014</v>
      </c>
      <c r="J27" s="119">
        <v>693665.28000000003</v>
      </c>
      <c r="K27" s="119"/>
      <c r="L27" s="119"/>
      <c r="M27" s="119"/>
      <c r="N27" s="119"/>
      <c r="O27" s="119"/>
      <c r="P27" s="119"/>
      <c r="Q27" s="119">
        <f t="shared" si="1"/>
        <v>3468326.4000000004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3468326.4000000004</v>
      </c>
      <c r="V27" s="115"/>
    </row>
    <row r="28" spans="2:22" x14ac:dyDescent="0.2">
      <c r="B28" s="113"/>
      <c r="C28" s="117" t="s">
        <v>65</v>
      </c>
      <c r="D28" s="118" t="s">
        <v>285</v>
      </c>
      <c r="E28" s="119">
        <v>575496.42999999993</v>
      </c>
      <c r="F28" s="119">
        <v>1339720.5499999998</v>
      </c>
      <c r="G28" s="119">
        <v>1393905.47</v>
      </c>
      <c r="H28" s="119">
        <v>1382091.9100000001</v>
      </c>
      <c r="I28" s="119">
        <v>1332238.0199999998</v>
      </c>
      <c r="J28" s="119">
        <v>1505676.6700000002</v>
      </c>
      <c r="K28" s="119"/>
      <c r="L28" s="119"/>
      <c r="M28" s="119"/>
      <c r="N28" s="119"/>
      <c r="O28" s="119"/>
      <c r="P28" s="119"/>
      <c r="Q28" s="119">
        <f t="shared" si="1"/>
        <v>7529129.0499999989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7529129.0499999989</v>
      </c>
      <c r="V28" s="115"/>
    </row>
    <row r="29" spans="2:22" x14ac:dyDescent="0.2">
      <c r="B29" s="113"/>
      <c r="C29" s="117" t="s">
        <v>66</v>
      </c>
      <c r="D29" s="118" t="s">
        <v>286</v>
      </c>
      <c r="E29" s="119">
        <v>135168.82999999996</v>
      </c>
      <c r="F29" s="119">
        <v>233200.39</v>
      </c>
      <c r="G29" s="119">
        <v>409285.21</v>
      </c>
      <c r="H29" s="119">
        <v>348813.45999999996</v>
      </c>
      <c r="I29" s="119">
        <v>183700.85</v>
      </c>
      <c r="J29" s="119">
        <v>329490.62</v>
      </c>
      <c r="K29" s="119"/>
      <c r="L29" s="119"/>
      <c r="M29" s="119"/>
      <c r="N29" s="119"/>
      <c r="O29" s="119"/>
      <c r="P29" s="119"/>
      <c r="Q29" s="119">
        <f t="shared" si="1"/>
        <v>1639659.3599999999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1639659.3599999999</v>
      </c>
      <c r="V29" s="115"/>
    </row>
    <row r="30" spans="2:22" x14ac:dyDescent="0.2">
      <c r="B30" s="113"/>
      <c r="C30" s="117" t="s">
        <v>67</v>
      </c>
      <c r="D30" s="118" t="s">
        <v>287</v>
      </c>
      <c r="E30" s="119">
        <v>0</v>
      </c>
      <c r="F30" s="119">
        <v>611.04999999999995</v>
      </c>
      <c r="G30" s="119">
        <v>2430.8199999999997</v>
      </c>
      <c r="H30" s="119">
        <v>4003.46</v>
      </c>
      <c r="I30" s="119">
        <v>1017.1899999999999</v>
      </c>
      <c r="J30" s="119">
        <v>8583.48</v>
      </c>
      <c r="K30" s="119"/>
      <c r="L30" s="119"/>
      <c r="M30" s="119"/>
      <c r="N30" s="119"/>
      <c r="O30" s="119"/>
      <c r="P30" s="119"/>
      <c r="Q30" s="119">
        <f t="shared" si="1"/>
        <v>16646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16646</v>
      </c>
      <c r="V30" s="115"/>
    </row>
    <row r="31" spans="2:22" ht="25.5" x14ac:dyDescent="0.2">
      <c r="B31" s="113"/>
      <c r="C31" s="117" t="s">
        <v>68</v>
      </c>
      <c r="D31" s="118" t="s">
        <v>288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/>
      <c r="L31" s="119"/>
      <c r="M31" s="119"/>
      <c r="N31" s="119"/>
      <c r="O31" s="119"/>
      <c r="P31" s="119"/>
      <c r="Q31" s="119">
        <f t="shared" si="1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491</v>
      </c>
      <c r="D32" s="118" t="s">
        <v>492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69</v>
      </c>
      <c r="D33" s="118" t="s">
        <v>289</v>
      </c>
      <c r="E33" s="119">
        <v>56477.81</v>
      </c>
      <c r="F33" s="119">
        <v>185381.63000000003</v>
      </c>
      <c r="G33" s="119">
        <v>176985.56</v>
      </c>
      <c r="H33" s="119">
        <v>201153.84999999998</v>
      </c>
      <c r="I33" s="119">
        <v>154379.16999999998</v>
      </c>
      <c r="J33" s="119">
        <v>238890.41</v>
      </c>
      <c r="K33" s="119"/>
      <c r="L33" s="119"/>
      <c r="M33" s="119"/>
      <c r="N33" s="119"/>
      <c r="O33" s="119"/>
      <c r="P33" s="119"/>
      <c r="Q33" s="119">
        <f t="shared" si="1"/>
        <v>1013268.43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1013268.43</v>
      </c>
      <c r="V33" s="115"/>
    </row>
    <row r="34" spans="2:22" x14ac:dyDescent="0.2">
      <c r="B34" s="113"/>
      <c r="C34" s="117" t="s">
        <v>70</v>
      </c>
      <c r="D34" s="118" t="s">
        <v>290</v>
      </c>
      <c r="E34" s="119">
        <v>0</v>
      </c>
      <c r="F34" s="119">
        <v>14947.159999999998</v>
      </c>
      <c r="G34" s="119">
        <v>17193.91</v>
      </c>
      <c r="H34" s="119">
        <v>14203.139999999996</v>
      </c>
      <c r="I34" s="119">
        <v>18789.890000000003</v>
      </c>
      <c r="J34" s="119">
        <v>16570.22</v>
      </c>
      <c r="K34" s="119"/>
      <c r="L34" s="119"/>
      <c r="M34" s="119"/>
      <c r="N34" s="119"/>
      <c r="O34" s="119"/>
      <c r="P34" s="119"/>
      <c r="Q34" s="119">
        <f t="shared" si="1"/>
        <v>81704.319999999992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81704.319999999992</v>
      </c>
      <c r="V34" s="115"/>
    </row>
    <row r="35" spans="2:22" x14ac:dyDescent="0.2">
      <c r="B35" s="113"/>
      <c r="C35" s="117" t="s">
        <v>71</v>
      </c>
      <c r="D35" s="118" t="s">
        <v>293</v>
      </c>
      <c r="E35" s="119">
        <v>1509476.36</v>
      </c>
      <c r="F35" s="119">
        <v>1483481.97</v>
      </c>
      <c r="G35" s="119">
        <v>1696133.33</v>
      </c>
      <c r="H35" s="119">
        <v>125708.33</v>
      </c>
      <c r="I35" s="119">
        <v>1696133.33</v>
      </c>
      <c r="J35" s="119">
        <v>1696133.33</v>
      </c>
      <c r="K35" s="119"/>
      <c r="L35" s="119"/>
      <c r="M35" s="119"/>
      <c r="N35" s="119"/>
      <c r="O35" s="119"/>
      <c r="P35" s="119"/>
      <c r="Q35" s="119">
        <f t="shared" si="1"/>
        <v>8207066.6500000004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8207066.6500000004</v>
      </c>
      <c r="V35" s="115"/>
    </row>
    <row r="36" spans="2:22" x14ac:dyDescent="0.2">
      <c r="B36" s="113"/>
      <c r="C36" s="117" t="s">
        <v>72</v>
      </c>
      <c r="D36" s="118" t="s">
        <v>291</v>
      </c>
      <c r="E36" s="119">
        <v>6993.329999999999</v>
      </c>
      <c r="F36" s="119">
        <v>5716.1099999999988</v>
      </c>
      <c r="G36" s="119">
        <v>7626.91</v>
      </c>
      <c r="H36" s="119">
        <v>241079.21999999997</v>
      </c>
      <c r="I36" s="119">
        <v>8676.1999999999989</v>
      </c>
      <c r="J36" s="119">
        <v>135367.9</v>
      </c>
      <c r="K36" s="119"/>
      <c r="L36" s="119"/>
      <c r="M36" s="119"/>
      <c r="N36" s="119"/>
      <c r="O36" s="119"/>
      <c r="P36" s="119"/>
      <c r="Q36" s="119">
        <f t="shared" si="1"/>
        <v>405459.66999999993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405459.66999999993</v>
      </c>
      <c r="V36" s="115"/>
    </row>
    <row r="37" spans="2:22" x14ac:dyDescent="0.2">
      <c r="B37" s="113"/>
      <c r="C37" s="117" t="s">
        <v>73</v>
      </c>
      <c r="D37" s="118" t="s">
        <v>294</v>
      </c>
      <c r="E37" s="119">
        <v>59345.850000000006</v>
      </c>
      <c r="F37" s="119">
        <v>79917.470000000016</v>
      </c>
      <c r="G37" s="119">
        <v>110615.31999999999</v>
      </c>
      <c r="H37" s="119">
        <v>95578.12000000001</v>
      </c>
      <c r="I37" s="119">
        <v>88448.429999999978</v>
      </c>
      <c r="J37" s="119">
        <v>127785.23</v>
      </c>
      <c r="K37" s="119"/>
      <c r="L37" s="119"/>
      <c r="M37" s="119"/>
      <c r="N37" s="119"/>
      <c r="O37" s="119"/>
      <c r="P37" s="119"/>
      <c r="Q37" s="119">
        <f t="shared" si="1"/>
        <v>561690.42000000004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561690.42000000004</v>
      </c>
      <c r="V37" s="115"/>
    </row>
    <row r="38" spans="2:22" x14ac:dyDescent="0.2">
      <c r="B38" s="113"/>
      <c r="C38" s="117" t="s">
        <v>74</v>
      </c>
      <c r="D38" s="118" t="s">
        <v>292</v>
      </c>
      <c r="E38" s="119">
        <v>77037.250000000015</v>
      </c>
      <c r="F38" s="119">
        <v>149260.24</v>
      </c>
      <c r="G38" s="119">
        <v>128331.98000000001</v>
      </c>
      <c r="H38" s="119">
        <v>123502.79</v>
      </c>
      <c r="I38" s="119">
        <v>276746.64</v>
      </c>
      <c r="J38" s="119">
        <v>143331.32999999996</v>
      </c>
      <c r="K38" s="119"/>
      <c r="L38" s="119"/>
      <c r="M38" s="119"/>
      <c r="N38" s="119"/>
      <c r="O38" s="119"/>
      <c r="P38" s="119"/>
      <c r="Q38" s="119">
        <f t="shared" si="1"/>
        <v>898210.22999999986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898210.22999999986</v>
      </c>
      <c r="V38" s="115"/>
    </row>
    <row r="39" spans="2:22" x14ac:dyDescent="0.2">
      <c r="B39" s="113"/>
      <c r="C39" s="117" t="s">
        <v>524</v>
      </c>
      <c r="D39" s="118" t="s">
        <v>525</v>
      </c>
      <c r="E39" s="119">
        <v>17725.03</v>
      </c>
      <c r="F39" s="119">
        <v>25469.359999999997</v>
      </c>
      <c r="G39" s="119">
        <v>34667.070000000007</v>
      </c>
      <c r="H39" s="119">
        <v>35419.049999999996</v>
      </c>
      <c r="I39" s="119">
        <v>33943.49</v>
      </c>
      <c r="J39" s="119">
        <v>49332.899999999987</v>
      </c>
      <c r="K39" s="119"/>
      <c r="L39" s="119"/>
      <c r="M39" s="119"/>
      <c r="N39" s="119"/>
      <c r="O39" s="119"/>
      <c r="P39" s="119"/>
      <c r="Q39" s="119">
        <f t="shared" si="1"/>
        <v>196556.9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196556.9</v>
      </c>
      <c r="V39" s="115"/>
    </row>
    <row r="40" spans="2:22" x14ac:dyDescent="0.2">
      <c r="B40" s="113"/>
      <c r="C40" s="117" t="s">
        <v>526</v>
      </c>
      <c r="D40" s="118" t="s">
        <v>527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/>
      <c r="L40" s="119"/>
      <c r="M40" s="119"/>
      <c r="N40" s="119"/>
      <c r="O40" s="119"/>
      <c r="P40" s="119"/>
      <c r="Q40" s="119">
        <f t="shared" si="1"/>
        <v>0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0</v>
      </c>
      <c r="V40" s="115"/>
    </row>
    <row r="41" spans="2:22" x14ac:dyDescent="0.2">
      <c r="B41" s="113"/>
      <c r="C41" s="117" t="s">
        <v>528</v>
      </c>
      <c r="D41" s="118" t="s">
        <v>529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/>
      <c r="L41" s="119"/>
      <c r="M41" s="119"/>
      <c r="N41" s="119"/>
      <c r="O41" s="119"/>
      <c r="P41" s="119"/>
      <c r="Q41" s="119">
        <f t="shared" si="1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x14ac:dyDescent="0.2">
      <c r="B42" s="113"/>
      <c r="C42" s="117" t="s">
        <v>75</v>
      </c>
      <c r="D42" s="118" t="s">
        <v>295</v>
      </c>
      <c r="E42" s="119">
        <v>67858.290000000008</v>
      </c>
      <c r="F42" s="119">
        <v>77468.509999999995</v>
      </c>
      <c r="G42" s="119">
        <v>97267.829999999987</v>
      </c>
      <c r="H42" s="119">
        <v>96504</v>
      </c>
      <c r="I42" s="119">
        <v>85871.079999999987</v>
      </c>
      <c r="J42" s="119">
        <v>89248.510000000009</v>
      </c>
      <c r="K42" s="119"/>
      <c r="L42" s="119"/>
      <c r="M42" s="119"/>
      <c r="N42" s="119"/>
      <c r="O42" s="119"/>
      <c r="P42" s="119"/>
      <c r="Q42" s="119">
        <f t="shared" si="1"/>
        <v>514218.22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514218.22</v>
      </c>
      <c r="V42" s="115"/>
    </row>
    <row r="43" spans="2:22" x14ac:dyDescent="0.2">
      <c r="B43" s="113"/>
      <c r="C43" s="117" t="s">
        <v>76</v>
      </c>
      <c r="D43" s="118" t="s">
        <v>296</v>
      </c>
      <c r="E43" s="119">
        <v>159507.20000000004</v>
      </c>
      <c r="F43" s="119">
        <v>178045.35000000003</v>
      </c>
      <c r="G43" s="119">
        <v>212855.38</v>
      </c>
      <c r="H43" s="119">
        <v>207901.84999999998</v>
      </c>
      <c r="I43" s="119">
        <v>254552.44999999998</v>
      </c>
      <c r="J43" s="119">
        <v>266735.69000000006</v>
      </c>
      <c r="K43" s="119"/>
      <c r="L43" s="119"/>
      <c r="M43" s="119"/>
      <c r="N43" s="119"/>
      <c r="O43" s="119"/>
      <c r="P43" s="119"/>
      <c r="Q43" s="119">
        <f t="shared" si="1"/>
        <v>1279597.92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1279597.92</v>
      </c>
      <c r="V43" s="115"/>
    </row>
    <row r="44" spans="2:22" x14ac:dyDescent="0.2">
      <c r="B44" s="113"/>
      <c r="C44" s="117" t="s">
        <v>77</v>
      </c>
      <c r="D44" s="118" t="s">
        <v>297</v>
      </c>
      <c r="E44" s="119">
        <v>180597.91</v>
      </c>
      <c r="F44" s="119">
        <v>187673.69999999995</v>
      </c>
      <c r="G44" s="119">
        <v>201387.86</v>
      </c>
      <c r="H44" s="119">
        <v>233279.29000000007</v>
      </c>
      <c r="I44" s="119">
        <v>200213.81999999998</v>
      </c>
      <c r="J44" s="119">
        <v>229377.25000000003</v>
      </c>
      <c r="K44" s="119"/>
      <c r="L44" s="119"/>
      <c r="M44" s="119"/>
      <c r="N44" s="119"/>
      <c r="O44" s="119"/>
      <c r="P44" s="119"/>
      <c r="Q44" s="119">
        <f t="shared" si="1"/>
        <v>1232529.83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1232529.83</v>
      </c>
      <c r="V44" s="115"/>
    </row>
    <row r="45" spans="2:22" x14ac:dyDescent="0.2">
      <c r="B45" s="113"/>
      <c r="C45" s="117" t="s">
        <v>78</v>
      </c>
      <c r="D45" s="118" t="s">
        <v>298</v>
      </c>
      <c r="E45" s="119">
        <v>363097.37</v>
      </c>
      <c r="F45" s="119">
        <v>531548.76</v>
      </c>
      <c r="G45" s="119">
        <v>576406.85000000009</v>
      </c>
      <c r="H45" s="119">
        <v>471322.93000000005</v>
      </c>
      <c r="I45" s="119">
        <v>494699.27000000008</v>
      </c>
      <c r="J45" s="119">
        <v>445214.27999999991</v>
      </c>
      <c r="K45" s="119"/>
      <c r="L45" s="119"/>
      <c r="M45" s="119"/>
      <c r="N45" s="119"/>
      <c r="O45" s="119"/>
      <c r="P45" s="119"/>
      <c r="Q45" s="119">
        <f t="shared" si="1"/>
        <v>2882289.46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2882289.46</v>
      </c>
      <c r="V45" s="115"/>
    </row>
    <row r="46" spans="2:22" x14ac:dyDescent="0.2">
      <c r="B46" s="113"/>
      <c r="C46" s="117" t="s">
        <v>79</v>
      </c>
      <c r="D46" s="118" t="s">
        <v>299</v>
      </c>
      <c r="E46" s="119">
        <v>834009.83000000031</v>
      </c>
      <c r="F46" s="119">
        <v>982891.8599999994</v>
      </c>
      <c r="G46" s="119">
        <v>1181060.4599999997</v>
      </c>
      <c r="H46" s="119">
        <v>1106378.67</v>
      </c>
      <c r="I46" s="119">
        <v>1037324.1300000005</v>
      </c>
      <c r="J46" s="119">
        <v>1076793.209999999</v>
      </c>
      <c r="K46" s="119"/>
      <c r="L46" s="119"/>
      <c r="M46" s="119"/>
      <c r="N46" s="119"/>
      <c r="O46" s="119"/>
      <c r="P46" s="119"/>
      <c r="Q46" s="119">
        <f t="shared" si="1"/>
        <v>6218458.1599999992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6218458.1599999992</v>
      </c>
      <c r="V46" s="115"/>
    </row>
    <row r="47" spans="2:22" x14ac:dyDescent="0.2">
      <c r="B47" s="113"/>
      <c r="C47" s="117" t="s">
        <v>80</v>
      </c>
      <c r="D47" s="118" t="s">
        <v>300</v>
      </c>
      <c r="E47" s="119">
        <v>413454.17</v>
      </c>
      <c r="F47" s="119">
        <v>423655.30999999994</v>
      </c>
      <c r="G47" s="119">
        <v>585090.14999999979</v>
      </c>
      <c r="H47" s="119">
        <v>477373.67000000004</v>
      </c>
      <c r="I47" s="119">
        <v>458910.41000000003</v>
      </c>
      <c r="J47" s="119">
        <v>484443.90999999986</v>
      </c>
      <c r="K47" s="119"/>
      <c r="L47" s="119"/>
      <c r="M47" s="119"/>
      <c r="N47" s="119"/>
      <c r="O47" s="119"/>
      <c r="P47" s="119"/>
      <c r="Q47" s="119">
        <f t="shared" si="1"/>
        <v>2842927.6199999996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2842927.6199999996</v>
      </c>
      <c r="V47" s="115"/>
    </row>
    <row r="48" spans="2:22" x14ac:dyDescent="0.2">
      <c r="B48" s="113"/>
      <c r="C48" s="117" t="s">
        <v>81</v>
      </c>
      <c r="D48" s="118" t="s">
        <v>301</v>
      </c>
      <c r="E48" s="119">
        <v>392987.20999999973</v>
      </c>
      <c r="F48" s="119">
        <v>492704.47999999969</v>
      </c>
      <c r="G48" s="119">
        <v>567373.80000000005</v>
      </c>
      <c r="H48" s="119">
        <v>521041.29000000015</v>
      </c>
      <c r="I48" s="119">
        <v>524355.40999999968</v>
      </c>
      <c r="J48" s="119">
        <v>633430.80999999971</v>
      </c>
      <c r="K48" s="119"/>
      <c r="L48" s="119"/>
      <c r="M48" s="119"/>
      <c r="N48" s="119"/>
      <c r="O48" s="119"/>
      <c r="P48" s="119"/>
      <c r="Q48" s="119">
        <f t="shared" si="1"/>
        <v>3131892.9999999991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3131892.9999999991</v>
      </c>
      <c r="V48" s="115"/>
    </row>
    <row r="49" spans="2:22" x14ac:dyDescent="0.2">
      <c r="B49" s="113"/>
      <c r="C49" s="117" t="s">
        <v>82</v>
      </c>
      <c r="D49" s="118" t="s">
        <v>302</v>
      </c>
      <c r="E49" s="119">
        <v>105812.46000000004</v>
      </c>
      <c r="F49" s="119">
        <v>132816.6</v>
      </c>
      <c r="G49" s="119">
        <v>159884.17000000007</v>
      </c>
      <c r="H49" s="119">
        <v>131960.76999999996</v>
      </c>
      <c r="I49" s="119">
        <v>162150.78999999998</v>
      </c>
      <c r="J49" s="119">
        <v>162325.75999999995</v>
      </c>
      <c r="K49" s="119"/>
      <c r="L49" s="119"/>
      <c r="M49" s="119"/>
      <c r="N49" s="119"/>
      <c r="O49" s="119"/>
      <c r="P49" s="119"/>
      <c r="Q49" s="119">
        <f t="shared" si="1"/>
        <v>854950.55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854950.55</v>
      </c>
      <c r="V49" s="115"/>
    </row>
    <row r="50" spans="2:22" x14ac:dyDescent="0.2">
      <c r="B50" s="113"/>
      <c r="C50" s="117" t="s">
        <v>83</v>
      </c>
      <c r="D50" s="118" t="s">
        <v>303</v>
      </c>
      <c r="E50" s="119">
        <v>151155.07999999996</v>
      </c>
      <c r="F50" s="119">
        <v>159358.40000000005</v>
      </c>
      <c r="G50" s="119">
        <v>168902.05</v>
      </c>
      <c r="H50" s="119">
        <v>261528.18</v>
      </c>
      <c r="I50" s="119">
        <v>172885.71</v>
      </c>
      <c r="J50" s="119">
        <v>164570.51000000004</v>
      </c>
      <c r="K50" s="119"/>
      <c r="L50" s="119"/>
      <c r="M50" s="119"/>
      <c r="N50" s="119"/>
      <c r="O50" s="119"/>
      <c r="P50" s="119"/>
      <c r="Q50" s="119">
        <f t="shared" si="1"/>
        <v>1078399.93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1078399.93</v>
      </c>
      <c r="V50" s="115"/>
    </row>
    <row r="51" spans="2:22" x14ac:dyDescent="0.2">
      <c r="B51" s="113"/>
      <c r="C51" s="117" t="s">
        <v>84</v>
      </c>
      <c r="D51" s="118" t="s">
        <v>304</v>
      </c>
      <c r="E51" s="119">
        <v>80403.59</v>
      </c>
      <c r="F51" s="119">
        <v>89106.17</v>
      </c>
      <c r="G51" s="119">
        <v>94295.72</v>
      </c>
      <c r="H51" s="119">
        <v>90643.069999999978</v>
      </c>
      <c r="I51" s="119">
        <v>90259.299999999988</v>
      </c>
      <c r="J51" s="119">
        <v>98514.53</v>
      </c>
      <c r="K51" s="119"/>
      <c r="L51" s="119"/>
      <c r="M51" s="119"/>
      <c r="N51" s="119"/>
      <c r="O51" s="119"/>
      <c r="P51" s="119"/>
      <c r="Q51" s="119">
        <f t="shared" si="1"/>
        <v>543222.37999999989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543222.37999999989</v>
      </c>
      <c r="V51" s="115"/>
    </row>
    <row r="52" spans="2:22" x14ac:dyDescent="0.2">
      <c r="B52" s="113"/>
      <c r="C52" s="117" t="s">
        <v>85</v>
      </c>
      <c r="D52" s="118" t="s">
        <v>305</v>
      </c>
      <c r="E52" s="119">
        <v>732653.75999999989</v>
      </c>
      <c r="F52" s="119">
        <v>1008228.69</v>
      </c>
      <c r="G52" s="119">
        <v>1165998.0699999998</v>
      </c>
      <c r="H52" s="119">
        <v>1032743.4799999999</v>
      </c>
      <c r="I52" s="119">
        <v>1034481.2200000001</v>
      </c>
      <c r="J52" s="119">
        <v>1153458.01</v>
      </c>
      <c r="K52" s="119"/>
      <c r="L52" s="119"/>
      <c r="M52" s="119"/>
      <c r="N52" s="119"/>
      <c r="O52" s="119"/>
      <c r="P52" s="119"/>
      <c r="Q52" s="119">
        <f t="shared" si="1"/>
        <v>6127563.2299999995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6127563.2299999995</v>
      </c>
      <c r="V52" s="115"/>
    </row>
    <row r="53" spans="2:22" ht="25.5" x14ac:dyDescent="0.2">
      <c r="B53" s="113"/>
      <c r="C53" s="117" t="s">
        <v>86</v>
      </c>
      <c r="D53" s="118" t="s">
        <v>306</v>
      </c>
      <c r="E53" s="119">
        <v>16353.670000000004</v>
      </c>
      <c r="F53" s="119">
        <v>18270.96</v>
      </c>
      <c r="G53" s="119">
        <v>44799.34</v>
      </c>
      <c r="H53" s="119">
        <v>51085.72</v>
      </c>
      <c r="I53" s="119">
        <v>42509.479999999996</v>
      </c>
      <c r="J53" s="119">
        <v>40804.46</v>
      </c>
      <c r="K53" s="119"/>
      <c r="L53" s="119"/>
      <c r="M53" s="119"/>
      <c r="N53" s="119"/>
      <c r="O53" s="119"/>
      <c r="P53" s="119"/>
      <c r="Q53" s="119">
        <f t="shared" si="1"/>
        <v>213823.62999999998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213823.62999999998</v>
      </c>
      <c r="V53" s="115"/>
    </row>
    <row r="54" spans="2:22" x14ac:dyDescent="0.2">
      <c r="B54" s="113"/>
      <c r="C54" s="117" t="s">
        <v>87</v>
      </c>
      <c r="D54" s="118" t="s">
        <v>307</v>
      </c>
      <c r="E54" s="119">
        <v>46043.1</v>
      </c>
      <c r="F54" s="119">
        <v>52676.950000000004</v>
      </c>
      <c r="G54" s="119">
        <v>63857.470000000016</v>
      </c>
      <c r="H54" s="119">
        <v>60304.250000000007</v>
      </c>
      <c r="I54" s="119">
        <v>62531.540000000008</v>
      </c>
      <c r="J54" s="119">
        <v>60003.330000000009</v>
      </c>
      <c r="K54" s="119"/>
      <c r="L54" s="119"/>
      <c r="M54" s="119"/>
      <c r="N54" s="119"/>
      <c r="O54" s="119"/>
      <c r="P54" s="119"/>
      <c r="Q54" s="119">
        <f t="shared" si="1"/>
        <v>345416.64000000007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345416.64000000007</v>
      </c>
      <c r="V54" s="115"/>
    </row>
    <row r="55" spans="2:22" ht="25.5" x14ac:dyDescent="0.2">
      <c r="B55" s="113"/>
      <c r="C55" s="117" t="s">
        <v>88</v>
      </c>
      <c r="D55" s="118" t="s">
        <v>308</v>
      </c>
      <c r="E55" s="119">
        <v>79158.880000000005</v>
      </c>
      <c r="F55" s="119">
        <v>78605.579999999987</v>
      </c>
      <c r="G55" s="119">
        <v>81977.709999999977</v>
      </c>
      <c r="H55" s="119">
        <v>85926.41</v>
      </c>
      <c r="I55" s="119">
        <v>99278.38</v>
      </c>
      <c r="J55" s="119">
        <v>94439.090000000026</v>
      </c>
      <c r="K55" s="119"/>
      <c r="L55" s="119"/>
      <c r="M55" s="119"/>
      <c r="N55" s="119"/>
      <c r="O55" s="119"/>
      <c r="P55" s="119"/>
      <c r="Q55" s="119">
        <f t="shared" si="1"/>
        <v>519386.05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519386.05</v>
      </c>
      <c r="V55" s="115"/>
    </row>
    <row r="56" spans="2:22" x14ac:dyDescent="0.2">
      <c r="B56" s="113"/>
      <c r="C56" s="117" t="s">
        <v>89</v>
      </c>
      <c r="D56" s="118" t="s">
        <v>309</v>
      </c>
      <c r="E56" s="119">
        <v>51791.519999999997</v>
      </c>
      <c r="F56" s="119">
        <v>57846.080000000002</v>
      </c>
      <c r="G56" s="119">
        <v>110032.48</v>
      </c>
      <c r="H56" s="119">
        <v>73685.06</v>
      </c>
      <c r="I56" s="119">
        <v>136417.09</v>
      </c>
      <c r="J56" s="119">
        <v>131807.20000000001</v>
      </c>
      <c r="K56" s="119"/>
      <c r="L56" s="119"/>
      <c r="M56" s="119"/>
      <c r="N56" s="119"/>
      <c r="O56" s="119"/>
      <c r="P56" s="119"/>
      <c r="Q56" s="119">
        <f t="shared" si="1"/>
        <v>561579.42999999993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561579.42999999993</v>
      </c>
      <c r="V56" s="115"/>
    </row>
    <row r="57" spans="2:22" x14ac:dyDescent="0.2">
      <c r="B57" s="113"/>
      <c r="C57" s="117" t="s">
        <v>90</v>
      </c>
      <c r="D57" s="118" t="s">
        <v>310</v>
      </c>
      <c r="E57" s="119">
        <v>57199.570000000007</v>
      </c>
      <c r="F57" s="119">
        <v>103004.17999999998</v>
      </c>
      <c r="G57" s="119">
        <v>145634.81</v>
      </c>
      <c r="H57" s="119">
        <v>125949.79000000004</v>
      </c>
      <c r="I57" s="119">
        <v>105024.28000000001</v>
      </c>
      <c r="J57" s="119">
        <v>123413.00000000001</v>
      </c>
      <c r="K57" s="119"/>
      <c r="L57" s="119"/>
      <c r="M57" s="119"/>
      <c r="N57" s="119"/>
      <c r="O57" s="119"/>
      <c r="P57" s="119"/>
      <c r="Q57" s="119">
        <f t="shared" si="1"/>
        <v>660225.63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660225.63</v>
      </c>
      <c r="V57" s="115"/>
    </row>
    <row r="58" spans="2:22" x14ac:dyDescent="0.2">
      <c r="B58" s="113"/>
      <c r="C58" s="117" t="s">
        <v>91</v>
      </c>
      <c r="D58" s="118" t="s">
        <v>311</v>
      </c>
      <c r="E58" s="119">
        <v>35240.970000000016</v>
      </c>
      <c r="F58" s="119">
        <v>77145.3</v>
      </c>
      <c r="G58" s="119">
        <v>56253.700000000004</v>
      </c>
      <c r="H58" s="119">
        <v>56485.280000000013</v>
      </c>
      <c r="I58" s="119">
        <v>46817.330000000009</v>
      </c>
      <c r="J58" s="119">
        <v>51171.400000000009</v>
      </c>
      <c r="K58" s="119"/>
      <c r="L58" s="119"/>
      <c r="M58" s="119"/>
      <c r="N58" s="119"/>
      <c r="O58" s="119"/>
      <c r="P58" s="119"/>
      <c r="Q58" s="119">
        <f t="shared" si="1"/>
        <v>323113.9800000001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323113.9800000001</v>
      </c>
      <c r="V58" s="115"/>
    </row>
    <row r="59" spans="2:22" x14ac:dyDescent="0.2">
      <c r="B59" s="113"/>
      <c r="C59" s="117" t="s">
        <v>92</v>
      </c>
      <c r="D59" s="118" t="s">
        <v>312</v>
      </c>
      <c r="E59" s="119">
        <v>17588.43</v>
      </c>
      <c r="F59" s="119">
        <v>35493.700000000004</v>
      </c>
      <c r="G59" s="119">
        <v>46936.93</v>
      </c>
      <c r="H59" s="119">
        <v>51722.63</v>
      </c>
      <c r="I59" s="119">
        <v>69704.660000000018</v>
      </c>
      <c r="J59" s="119">
        <v>47561.450000000012</v>
      </c>
      <c r="K59" s="119"/>
      <c r="L59" s="119"/>
      <c r="M59" s="119"/>
      <c r="N59" s="119"/>
      <c r="O59" s="119"/>
      <c r="P59" s="119"/>
      <c r="Q59" s="119">
        <f t="shared" si="1"/>
        <v>269007.80000000005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269007.80000000005</v>
      </c>
      <c r="V59" s="115"/>
    </row>
    <row r="60" spans="2:22" ht="25.5" x14ac:dyDescent="0.2">
      <c r="B60" s="113"/>
      <c r="C60" s="117" t="s">
        <v>93</v>
      </c>
      <c r="D60" s="118" t="s">
        <v>313</v>
      </c>
      <c r="E60" s="119">
        <v>16578.71</v>
      </c>
      <c r="F60" s="119">
        <v>24179.439999999995</v>
      </c>
      <c r="G60" s="119">
        <v>33389.829999999994</v>
      </c>
      <c r="H60" s="119">
        <v>29157.15</v>
      </c>
      <c r="I60" s="119">
        <v>43143.290000000015</v>
      </c>
      <c r="J60" s="119">
        <v>32679.85</v>
      </c>
      <c r="K60" s="119"/>
      <c r="L60" s="119"/>
      <c r="M60" s="119"/>
      <c r="N60" s="119"/>
      <c r="O60" s="119"/>
      <c r="P60" s="119"/>
      <c r="Q60" s="119">
        <f t="shared" si="1"/>
        <v>179128.27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179128.27</v>
      </c>
      <c r="V60" s="115"/>
    </row>
    <row r="61" spans="2:22" x14ac:dyDescent="0.2">
      <c r="B61" s="113"/>
      <c r="C61" s="117" t="s">
        <v>94</v>
      </c>
      <c r="D61" s="118" t="s">
        <v>314</v>
      </c>
      <c r="E61" s="119">
        <v>0</v>
      </c>
      <c r="F61" s="119">
        <v>17715.369999999995</v>
      </c>
      <c r="G61" s="119">
        <v>26764.319999999985</v>
      </c>
      <c r="H61" s="119">
        <v>24838.44000000001</v>
      </c>
      <c r="I61" s="119">
        <v>28438.510000000013</v>
      </c>
      <c r="J61" s="119">
        <v>21005.439999999995</v>
      </c>
      <c r="K61" s="119"/>
      <c r="L61" s="119"/>
      <c r="M61" s="119"/>
      <c r="N61" s="119"/>
      <c r="O61" s="119"/>
      <c r="P61" s="119"/>
      <c r="Q61" s="119">
        <f t="shared" si="1"/>
        <v>118762.07999999999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118762.07999999999</v>
      </c>
      <c r="V61" s="115"/>
    </row>
    <row r="62" spans="2:22" ht="25.5" x14ac:dyDescent="0.2">
      <c r="B62" s="113"/>
      <c r="C62" s="117" t="s">
        <v>95</v>
      </c>
      <c r="D62" s="118" t="s">
        <v>315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/>
      <c r="L62" s="119"/>
      <c r="M62" s="119"/>
      <c r="N62" s="119"/>
      <c r="O62" s="119"/>
      <c r="P62" s="119"/>
      <c r="Q62" s="119">
        <f t="shared" si="1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96</v>
      </c>
      <c r="D63" s="118" t="s">
        <v>316</v>
      </c>
      <c r="E63" s="119">
        <v>0</v>
      </c>
      <c r="F63" s="119">
        <v>0</v>
      </c>
      <c r="G63" s="119">
        <v>93740.42</v>
      </c>
      <c r="H63" s="119">
        <v>0</v>
      </c>
      <c r="I63" s="119">
        <v>0</v>
      </c>
      <c r="J63" s="119">
        <v>434349.63999999996</v>
      </c>
      <c r="K63" s="119"/>
      <c r="L63" s="119"/>
      <c r="M63" s="119"/>
      <c r="N63" s="119"/>
      <c r="O63" s="119"/>
      <c r="P63" s="119"/>
      <c r="Q63" s="119">
        <f t="shared" si="1"/>
        <v>528090.05999999994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528090.05999999994</v>
      </c>
      <c r="V63" s="115"/>
    </row>
    <row r="64" spans="2:22" x14ac:dyDescent="0.2">
      <c r="B64" s="113"/>
      <c r="C64" s="117" t="s">
        <v>97</v>
      </c>
      <c r="D64" s="118" t="s">
        <v>317</v>
      </c>
      <c r="E64" s="119">
        <v>32050.539999999997</v>
      </c>
      <c r="F64" s="119">
        <v>99410.969999999972</v>
      </c>
      <c r="G64" s="119">
        <v>197399.53999999998</v>
      </c>
      <c r="H64" s="119">
        <v>181628.09000000003</v>
      </c>
      <c r="I64" s="119">
        <v>241076.93999999994</v>
      </c>
      <c r="J64" s="119">
        <v>152034.22999999998</v>
      </c>
      <c r="K64" s="119"/>
      <c r="L64" s="119"/>
      <c r="M64" s="119"/>
      <c r="N64" s="119"/>
      <c r="O64" s="119"/>
      <c r="P64" s="119"/>
      <c r="Q64" s="119">
        <f t="shared" si="1"/>
        <v>903600.30999999982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903600.30999999982</v>
      </c>
      <c r="V64" s="115"/>
    </row>
    <row r="65" spans="2:22" x14ac:dyDescent="0.2">
      <c r="B65" s="113"/>
      <c r="C65" s="117" t="s">
        <v>98</v>
      </c>
      <c r="D65" s="118" t="s">
        <v>318</v>
      </c>
      <c r="E65" s="119">
        <v>15769.849999999999</v>
      </c>
      <c r="F65" s="119">
        <v>31968.579999999998</v>
      </c>
      <c r="G65" s="119">
        <v>37642.879999999997</v>
      </c>
      <c r="H65" s="119">
        <v>30632.5</v>
      </c>
      <c r="I65" s="119">
        <v>14048.799999999997</v>
      </c>
      <c r="J65" s="119">
        <v>38483.299999999996</v>
      </c>
      <c r="K65" s="119"/>
      <c r="L65" s="119"/>
      <c r="M65" s="119"/>
      <c r="N65" s="119"/>
      <c r="O65" s="119"/>
      <c r="P65" s="119"/>
      <c r="Q65" s="119">
        <f t="shared" si="1"/>
        <v>168545.91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168545.91</v>
      </c>
      <c r="V65" s="115"/>
    </row>
    <row r="66" spans="2:22" x14ac:dyDescent="0.2">
      <c r="B66" s="113"/>
      <c r="C66" s="117" t="s">
        <v>99</v>
      </c>
      <c r="D66" s="118" t="s">
        <v>319</v>
      </c>
      <c r="E66" s="119">
        <v>64809.56</v>
      </c>
      <c r="F66" s="119">
        <v>63493.94</v>
      </c>
      <c r="G66" s="119">
        <v>124361.86</v>
      </c>
      <c r="H66" s="119">
        <v>84333.159999999989</v>
      </c>
      <c r="I66" s="119">
        <v>107423.37000000001</v>
      </c>
      <c r="J66" s="119">
        <v>81726.559999999998</v>
      </c>
      <c r="K66" s="119"/>
      <c r="L66" s="119"/>
      <c r="M66" s="119"/>
      <c r="N66" s="119"/>
      <c r="O66" s="119"/>
      <c r="P66" s="119"/>
      <c r="Q66" s="119">
        <f t="shared" si="1"/>
        <v>526148.44999999995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526148.44999999995</v>
      </c>
      <c r="V66" s="115"/>
    </row>
    <row r="67" spans="2:22" x14ac:dyDescent="0.2">
      <c r="B67" s="113"/>
      <c r="C67" s="117" t="s">
        <v>100</v>
      </c>
      <c r="D67" s="118" t="s">
        <v>320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  <c r="J67" s="119">
        <v>41400</v>
      </c>
      <c r="K67" s="119"/>
      <c r="L67" s="119"/>
      <c r="M67" s="119"/>
      <c r="N67" s="119"/>
      <c r="O67" s="119"/>
      <c r="P67" s="119"/>
      <c r="Q67" s="119">
        <f t="shared" si="1"/>
        <v>41400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41400</v>
      </c>
      <c r="V67" s="115"/>
    </row>
    <row r="68" spans="2:22" ht="25.5" x14ac:dyDescent="0.2">
      <c r="B68" s="113"/>
      <c r="C68" s="117" t="s">
        <v>101</v>
      </c>
      <c r="D68" s="118" t="s">
        <v>321</v>
      </c>
      <c r="E68" s="119">
        <v>222399.77</v>
      </c>
      <c r="F68" s="119">
        <v>310708.98</v>
      </c>
      <c r="G68" s="119">
        <v>319032.82</v>
      </c>
      <c r="H68" s="119">
        <v>391538.90999999992</v>
      </c>
      <c r="I68" s="119">
        <v>496876.17</v>
      </c>
      <c r="J68" s="119">
        <v>535802.80000000005</v>
      </c>
      <c r="K68" s="119"/>
      <c r="L68" s="119"/>
      <c r="M68" s="119"/>
      <c r="N68" s="119"/>
      <c r="O68" s="119"/>
      <c r="P68" s="119"/>
      <c r="Q68" s="119">
        <f t="shared" si="1"/>
        <v>2276359.4500000002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2276359.4500000002</v>
      </c>
      <c r="V68" s="115"/>
    </row>
    <row r="69" spans="2:22" x14ac:dyDescent="0.2">
      <c r="B69" s="113"/>
      <c r="C69" s="117" t="s">
        <v>102</v>
      </c>
      <c r="D69" s="118" t="s">
        <v>322</v>
      </c>
      <c r="E69" s="119">
        <v>31330.66</v>
      </c>
      <c r="F69" s="119">
        <v>32974.480000000003</v>
      </c>
      <c r="G69" s="119">
        <v>37582.87999999999</v>
      </c>
      <c r="H69" s="119">
        <v>38441.479999999996</v>
      </c>
      <c r="I69" s="119">
        <v>33167.120000000003</v>
      </c>
      <c r="J69" s="119">
        <v>34978.840000000004</v>
      </c>
      <c r="K69" s="119"/>
      <c r="L69" s="119"/>
      <c r="M69" s="119"/>
      <c r="N69" s="119"/>
      <c r="O69" s="119"/>
      <c r="P69" s="119"/>
      <c r="Q69" s="119">
        <f t="shared" si="1"/>
        <v>208475.46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208475.46</v>
      </c>
      <c r="V69" s="115"/>
    </row>
    <row r="70" spans="2:22" x14ac:dyDescent="0.2">
      <c r="B70" s="113"/>
      <c r="C70" s="117" t="s">
        <v>103</v>
      </c>
      <c r="D70" s="118" t="s">
        <v>323</v>
      </c>
      <c r="E70" s="119">
        <v>695023.25999999989</v>
      </c>
      <c r="F70" s="119">
        <v>1070550.9599999997</v>
      </c>
      <c r="G70" s="119">
        <v>987270.18999999983</v>
      </c>
      <c r="H70" s="119">
        <v>1012111.5699999998</v>
      </c>
      <c r="I70" s="119">
        <v>1019894.0099999999</v>
      </c>
      <c r="J70" s="119">
        <v>1680114.11</v>
      </c>
      <c r="K70" s="119"/>
      <c r="L70" s="119"/>
      <c r="M70" s="119"/>
      <c r="N70" s="119"/>
      <c r="O70" s="119"/>
      <c r="P70" s="119"/>
      <c r="Q70" s="119">
        <f t="shared" si="1"/>
        <v>6464964.0999999996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6464964.0999999996</v>
      </c>
      <c r="V70" s="115"/>
    </row>
    <row r="71" spans="2:22" ht="25.5" x14ac:dyDescent="0.2">
      <c r="B71" s="113"/>
      <c r="C71" s="117" t="s">
        <v>104</v>
      </c>
      <c r="D71" s="118" t="s">
        <v>324</v>
      </c>
      <c r="E71" s="119">
        <v>21472.03</v>
      </c>
      <c r="F71" s="119">
        <v>24906.67</v>
      </c>
      <c r="G71" s="119">
        <v>40066.009999999995</v>
      </c>
      <c r="H71" s="119">
        <v>46313.409999999989</v>
      </c>
      <c r="I71" s="119">
        <v>38819.070000000007</v>
      </c>
      <c r="J71" s="119">
        <v>33271.25</v>
      </c>
      <c r="K71" s="119"/>
      <c r="L71" s="119"/>
      <c r="M71" s="119"/>
      <c r="N71" s="119"/>
      <c r="O71" s="119"/>
      <c r="P71" s="119"/>
      <c r="Q71" s="119">
        <f t="shared" si="1"/>
        <v>204848.44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204848.44</v>
      </c>
      <c r="V71" s="115"/>
    </row>
    <row r="72" spans="2:22" x14ac:dyDescent="0.2">
      <c r="B72" s="113"/>
      <c r="C72" s="117" t="s">
        <v>105</v>
      </c>
      <c r="D72" s="118" t="s">
        <v>325</v>
      </c>
      <c r="E72" s="119">
        <v>621568.31000000006</v>
      </c>
      <c r="F72" s="119">
        <v>957542.9800000001</v>
      </c>
      <c r="G72" s="119">
        <v>1238661.32</v>
      </c>
      <c r="H72" s="119">
        <v>1227270.6600000001</v>
      </c>
      <c r="I72" s="119">
        <v>1184701.1599999997</v>
      </c>
      <c r="J72" s="119">
        <v>1266612.67</v>
      </c>
      <c r="K72" s="119"/>
      <c r="L72" s="119"/>
      <c r="M72" s="119"/>
      <c r="N72" s="119"/>
      <c r="O72" s="119"/>
      <c r="P72" s="119"/>
      <c r="Q72" s="119">
        <f t="shared" ref="Q72:Q135" si="2">SUM(E72:P72)</f>
        <v>6496357.0999999996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6496357.0999999996</v>
      </c>
      <c r="V72" s="115"/>
    </row>
    <row r="73" spans="2:22" x14ac:dyDescent="0.2">
      <c r="B73" s="113"/>
      <c r="C73" s="117" t="s">
        <v>106</v>
      </c>
      <c r="D73" s="118" t="s">
        <v>327</v>
      </c>
      <c r="E73" s="119">
        <v>5490429.7700000014</v>
      </c>
      <c r="F73" s="119">
        <v>6841361.5099999988</v>
      </c>
      <c r="G73" s="119">
        <v>7391659.3800000018</v>
      </c>
      <c r="H73" s="119">
        <v>7243402.879999998</v>
      </c>
      <c r="I73" s="119">
        <v>6429272.21</v>
      </c>
      <c r="J73" s="119">
        <v>7485935.7700000042</v>
      </c>
      <c r="K73" s="119"/>
      <c r="L73" s="119"/>
      <c r="M73" s="119"/>
      <c r="N73" s="119"/>
      <c r="O73" s="119"/>
      <c r="P73" s="119"/>
      <c r="Q73" s="119">
        <f t="shared" si="2"/>
        <v>40882061.520000011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40882061.520000011</v>
      </c>
      <c r="V73" s="115"/>
    </row>
    <row r="74" spans="2:22" ht="25.5" x14ac:dyDescent="0.2">
      <c r="B74" s="113"/>
      <c r="C74" s="117" t="s">
        <v>107</v>
      </c>
      <c r="D74" s="118" t="s">
        <v>328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/>
      <c r="L74" s="119"/>
      <c r="M74" s="119"/>
      <c r="N74" s="119"/>
      <c r="O74" s="119"/>
      <c r="P74" s="119"/>
      <c r="Q74" s="119">
        <f t="shared" si="2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ht="25.5" x14ac:dyDescent="0.2">
      <c r="B75" s="113"/>
      <c r="C75" s="117" t="s">
        <v>108</v>
      </c>
      <c r="D75" s="118" t="s">
        <v>330</v>
      </c>
      <c r="E75" s="119">
        <v>70.5</v>
      </c>
      <c r="F75" s="119">
        <v>109389.05</v>
      </c>
      <c r="G75" s="119">
        <v>267276.75</v>
      </c>
      <c r="H75" s="119">
        <v>1445053.5699999998</v>
      </c>
      <c r="I75" s="119">
        <v>10000</v>
      </c>
      <c r="J75" s="119">
        <v>472342.73</v>
      </c>
      <c r="K75" s="119"/>
      <c r="L75" s="119"/>
      <c r="M75" s="119"/>
      <c r="N75" s="119"/>
      <c r="O75" s="119"/>
      <c r="P75" s="119"/>
      <c r="Q75" s="119">
        <f t="shared" si="2"/>
        <v>2304132.5999999996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2304132.5999999996</v>
      </c>
      <c r="V75" s="115"/>
    </row>
    <row r="76" spans="2:22" ht="25.5" x14ac:dyDescent="0.2">
      <c r="B76" s="113"/>
      <c r="C76" s="117" t="s">
        <v>109</v>
      </c>
      <c r="D76" s="118" t="s">
        <v>331</v>
      </c>
      <c r="E76" s="119">
        <v>279678.25</v>
      </c>
      <c r="F76" s="119">
        <v>331205.58999999997</v>
      </c>
      <c r="G76" s="119">
        <v>721794.66999999993</v>
      </c>
      <c r="H76" s="119">
        <v>425320.89</v>
      </c>
      <c r="I76" s="119">
        <v>486759.44000000006</v>
      </c>
      <c r="J76" s="119">
        <v>915056.69</v>
      </c>
      <c r="K76" s="119"/>
      <c r="L76" s="119"/>
      <c r="M76" s="119"/>
      <c r="N76" s="119"/>
      <c r="O76" s="119"/>
      <c r="P76" s="119"/>
      <c r="Q76" s="119">
        <f t="shared" si="2"/>
        <v>3159815.53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3159815.53</v>
      </c>
      <c r="V76" s="115"/>
    </row>
    <row r="77" spans="2:22" x14ac:dyDescent="0.2">
      <c r="B77" s="113"/>
      <c r="C77" s="117" t="s">
        <v>110</v>
      </c>
      <c r="D77" s="118" t="s">
        <v>326</v>
      </c>
      <c r="E77" s="119">
        <v>0</v>
      </c>
      <c r="F77" s="119">
        <v>9487.6</v>
      </c>
      <c r="G77" s="119">
        <v>50313.55</v>
      </c>
      <c r="H77" s="119">
        <v>3089.87</v>
      </c>
      <c r="I77" s="119">
        <v>36814.78</v>
      </c>
      <c r="J77" s="119">
        <v>33422.79</v>
      </c>
      <c r="K77" s="119"/>
      <c r="L77" s="119"/>
      <c r="M77" s="119"/>
      <c r="N77" s="119"/>
      <c r="O77" s="119"/>
      <c r="P77" s="119"/>
      <c r="Q77" s="119">
        <f t="shared" si="2"/>
        <v>133128.59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133128.59</v>
      </c>
      <c r="V77" s="115"/>
    </row>
    <row r="78" spans="2:22" x14ac:dyDescent="0.2">
      <c r="B78" s="113"/>
      <c r="C78" s="117" t="s">
        <v>111</v>
      </c>
      <c r="D78" s="118" t="s">
        <v>329</v>
      </c>
      <c r="E78" s="119">
        <v>500909.4</v>
      </c>
      <c r="F78" s="119">
        <v>593115.65999999968</v>
      </c>
      <c r="G78" s="119">
        <v>648432.70000000007</v>
      </c>
      <c r="H78" s="119">
        <v>845254.2699999999</v>
      </c>
      <c r="I78" s="119">
        <v>639576.16000000015</v>
      </c>
      <c r="J78" s="119">
        <v>679543.55999999994</v>
      </c>
      <c r="K78" s="119"/>
      <c r="L78" s="119"/>
      <c r="M78" s="119"/>
      <c r="N78" s="119"/>
      <c r="O78" s="119"/>
      <c r="P78" s="119"/>
      <c r="Q78" s="119">
        <f t="shared" si="2"/>
        <v>3906831.75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3906831.75</v>
      </c>
      <c r="V78" s="115"/>
    </row>
    <row r="79" spans="2:22" x14ac:dyDescent="0.2">
      <c r="B79" s="113"/>
      <c r="C79" s="117" t="s">
        <v>112</v>
      </c>
      <c r="D79" s="118" t="s">
        <v>332</v>
      </c>
      <c r="E79" s="119">
        <v>33441.11</v>
      </c>
      <c r="F79" s="119">
        <v>262785.77999999997</v>
      </c>
      <c r="G79" s="119">
        <v>59723.229999999996</v>
      </c>
      <c r="H79" s="119">
        <v>548000.1</v>
      </c>
      <c r="I79" s="119">
        <v>369825.87</v>
      </c>
      <c r="J79" s="119">
        <v>6591878.1200000001</v>
      </c>
      <c r="K79" s="119"/>
      <c r="L79" s="119"/>
      <c r="M79" s="119"/>
      <c r="N79" s="119"/>
      <c r="O79" s="119"/>
      <c r="P79" s="119"/>
      <c r="Q79" s="119">
        <f t="shared" si="2"/>
        <v>7865654.21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7865654.21</v>
      </c>
      <c r="V79" s="115"/>
    </row>
    <row r="80" spans="2:22" x14ac:dyDescent="0.2">
      <c r="B80" s="113"/>
      <c r="C80" s="117" t="s">
        <v>113</v>
      </c>
      <c r="D80" s="118" t="s">
        <v>333</v>
      </c>
      <c r="E80" s="119">
        <v>0</v>
      </c>
      <c r="F80" s="119">
        <v>341598.3</v>
      </c>
      <c r="G80" s="119">
        <v>74575.3</v>
      </c>
      <c r="H80" s="119">
        <v>406440.62</v>
      </c>
      <c r="I80" s="119">
        <v>37014.76</v>
      </c>
      <c r="J80" s="119">
        <v>436047.06</v>
      </c>
      <c r="K80" s="119"/>
      <c r="L80" s="119"/>
      <c r="M80" s="119"/>
      <c r="N80" s="119"/>
      <c r="O80" s="119"/>
      <c r="P80" s="119"/>
      <c r="Q80" s="119">
        <f t="shared" si="2"/>
        <v>1295676.04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1295676.04</v>
      </c>
      <c r="V80" s="115"/>
    </row>
    <row r="81" spans="2:22" x14ac:dyDescent="0.2">
      <c r="B81" s="113"/>
      <c r="C81" s="117" t="s">
        <v>114</v>
      </c>
      <c r="D81" s="118" t="s">
        <v>334</v>
      </c>
      <c r="E81" s="119">
        <v>2610373.7400000007</v>
      </c>
      <c r="F81" s="119">
        <v>3428644.9000000004</v>
      </c>
      <c r="G81" s="119">
        <v>2952220.9100000006</v>
      </c>
      <c r="H81" s="119">
        <v>3964266.3799999985</v>
      </c>
      <c r="I81" s="119">
        <v>3161948.5600000005</v>
      </c>
      <c r="J81" s="119">
        <v>4051114.8299999991</v>
      </c>
      <c r="K81" s="119"/>
      <c r="L81" s="119"/>
      <c r="M81" s="119"/>
      <c r="N81" s="119"/>
      <c r="O81" s="119"/>
      <c r="P81" s="119"/>
      <c r="Q81" s="119">
        <f t="shared" si="2"/>
        <v>20168569.32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20168569.32</v>
      </c>
      <c r="V81" s="115"/>
    </row>
    <row r="82" spans="2:22" x14ac:dyDescent="0.2">
      <c r="B82" s="113"/>
      <c r="C82" s="117" t="s">
        <v>115</v>
      </c>
      <c r="D82" s="118" t="s">
        <v>335</v>
      </c>
      <c r="E82" s="119">
        <v>17160.79</v>
      </c>
      <c r="F82" s="119">
        <v>95057.840000000011</v>
      </c>
      <c r="G82" s="119">
        <v>25243.63</v>
      </c>
      <c r="H82" s="119">
        <v>210121.93000000002</v>
      </c>
      <c r="I82" s="119">
        <v>31499.789999999994</v>
      </c>
      <c r="J82" s="119">
        <v>199774.3</v>
      </c>
      <c r="K82" s="119"/>
      <c r="L82" s="119"/>
      <c r="M82" s="119"/>
      <c r="N82" s="119"/>
      <c r="O82" s="119"/>
      <c r="P82" s="119"/>
      <c r="Q82" s="119">
        <f t="shared" si="2"/>
        <v>578858.28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578858.28</v>
      </c>
      <c r="V82" s="115"/>
    </row>
    <row r="83" spans="2:22" x14ac:dyDescent="0.2">
      <c r="B83" s="113"/>
      <c r="C83" s="117" t="s">
        <v>116</v>
      </c>
      <c r="D83" s="118" t="s">
        <v>336</v>
      </c>
      <c r="E83" s="119">
        <v>0</v>
      </c>
      <c r="F83" s="119">
        <v>13882.14</v>
      </c>
      <c r="G83" s="119">
        <v>54361.49</v>
      </c>
      <c r="H83" s="119">
        <v>63737.03</v>
      </c>
      <c r="I83" s="119">
        <v>41952.849999999991</v>
      </c>
      <c r="J83" s="119">
        <v>135484.22</v>
      </c>
      <c r="K83" s="119"/>
      <c r="L83" s="119"/>
      <c r="M83" s="119"/>
      <c r="N83" s="119"/>
      <c r="O83" s="119"/>
      <c r="P83" s="119"/>
      <c r="Q83" s="119">
        <f t="shared" si="2"/>
        <v>309417.73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309417.73</v>
      </c>
      <c r="V83" s="115"/>
    </row>
    <row r="84" spans="2:22" x14ac:dyDescent="0.2">
      <c r="B84" s="113"/>
      <c r="C84" s="117" t="s">
        <v>117</v>
      </c>
      <c r="D84" s="118" t="s">
        <v>337</v>
      </c>
      <c r="E84" s="119">
        <v>0</v>
      </c>
      <c r="F84" s="119">
        <v>303608.7</v>
      </c>
      <c r="G84" s="119">
        <v>67676.259999999995</v>
      </c>
      <c r="H84" s="119">
        <v>18330453.489999998</v>
      </c>
      <c r="I84" s="119">
        <v>515876.12000000005</v>
      </c>
      <c r="J84" s="119">
        <v>20649536.309999999</v>
      </c>
      <c r="K84" s="119"/>
      <c r="L84" s="119"/>
      <c r="M84" s="119"/>
      <c r="N84" s="119"/>
      <c r="O84" s="119"/>
      <c r="P84" s="119"/>
      <c r="Q84" s="119">
        <f t="shared" si="2"/>
        <v>39867150.879999995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39867150.879999995</v>
      </c>
      <c r="V84" s="115"/>
    </row>
    <row r="85" spans="2:22" x14ac:dyDescent="0.2">
      <c r="B85" s="113"/>
      <c r="C85" s="117" t="s">
        <v>118</v>
      </c>
      <c r="D85" s="118" t="s">
        <v>338</v>
      </c>
      <c r="E85" s="119">
        <v>0</v>
      </c>
      <c r="F85" s="119">
        <v>0</v>
      </c>
      <c r="G85" s="119">
        <v>0</v>
      </c>
      <c r="H85" s="119">
        <v>0</v>
      </c>
      <c r="I85" s="119">
        <v>0</v>
      </c>
      <c r="J85" s="119">
        <v>0</v>
      </c>
      <c r="K85" s="119"/>
      <c r="L85" s="119"/>
      <c r="M85" s="119"/>
      <c r="N85" s="119"/>
      <c r="O85" s="119"/>
      <c r="P85" s="119"/>
      <c r="Q85" s="119">
        <f t="shared" si="2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ht="25.5" x14ac:dyDescent="0.2">
      <c r="B86" s="113"/>
      <c r="C86" s="117" t="s">
        <v>119</v>
      </c>
      <c r="D86" s="118" t="s">
        <v>339</v>
      </c>
      <c r="E86" s="119">
        <v>126943.6</v>
      </c>
      <c r="F86" s="119">
        <v>146797.77000000002</v>
      </c>
      <c r="G86" s="119">
        <v>143235.39000000001</v>
      </c>
      <c r="H86" s="119">
        <v>141905.89000000001</v>
      </c>
      <c r="I86" s="119">
        <v>183059.77000000002</v>
      </c>
      <c r="J86" s="119">
        <v>201623.26999999996</v>
      </c>
      <c r="K86" s="119"/>
      <c r="L86" s="119"/>
      <c r="M86" s="119"/>
      <c r="N86" s="119"/>
      <c r="O86" s="119"/>
      <c r="P86" s="119"/>
      <c r="Q86" s="119">
        <f t="shared" si="2"/>
        <v>943565.69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943565.69</v>
      </c>
      <c r="V86" s="115"/>
    </row>
    <row r="87" spans="2:22" x14ac:dyDescent="0.2">
      <c r="B87" s="113"/>
      <c r="C87" s="117" t="s">
        <v>120</v>
      </c>
      <c r="D87" s="118" t="s">
        <v>340</v>
      </c>
      <c r="E87" s="119">
        <v>25515.200000000001</v>
      </c>
      <c r="F87" s="119">
        <v>38681.049999999996</v>
      </c>
      <c r="G87" s="119">
        <v>89850.790000000008</v>
      </c>
      <c r="H87" s="119">
        <v>38821.030000000006</v>
      </c>
      <c r="I87" s="119">
        <v>42550.9</v>
      </c>
      <c r="J87" s="119">
        <v>63331.170000000006</v>
      </c>
      <c r="K87" s="119"/>
      <c r="L87" s="119"/>
      <c r="M87" s="119"/>
      <c r="N87" s="119"/>
      <c r="O87" s="119"/>
      <c r="P87" s="119"/>
      <c r="Q87" s="119">
        <f t="shared" si="2"/>
        <v>298750.14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298750.14</v>
      </c>
      <c r="V87" s="115"/>
    </row>
    <row r="88" spans="2:22" x14ac:dyDescent="0.2">
      <c r="B88" s="113"/>
      <c r="C88" s="117" t="s">
        <v>121</v>
      </c>
      <c r="D88" s="118" t="s">
        <v>341</v>
      </c>
      <c r="E88" s="119">
        <v>51225.22</v>
      </c>
      <c r="F88" s="119">
        <v>70414.929999999993</v>
      </c>
      <c r="G88" s="119">
        <v>82491.73</v>
      </c>
      <c r="H88" s="119">
        <v>58259.96</v>
      </c>
      <c r="I88" s="119">
        <v>62435.439999999995</v>
      </c>
      <c r="J88" s="119">
        <v>85989.099999999991</v>
      </c>
      <c r="K88" s="119"/>
      <c r="L88" s="119"/>
      <c r="M88" s="119"/>
      <c r="N88" s="119"/>
      <c r="O88" s="119"/>
      <c r="P88" s="119"/>
      <c r="Q88" s="119">
        <f t="shared" si="2"/>
        <v>410816.38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410816.38</v>
      </c>
      <c r="V88" s="115"/>
    </row>
    <row r="89" spans="2:22" x14ac:dyDescent="0.2">
      <c r="B89" s="113"/>
      <c r="C89" s="117" t="s">
        <v>122</v>
      </c>
      <c r="D89" s="118" t="s">
        <v>342</v>
      </c>
      <c r="E89" s="119">
        <v>914178.97</v>
      </c>
      <c r="F89" s="119">
        <v>2535824.84</v>
      </c>
      <c r="G89" s="119">
        <v>3201379.3899999997</v>
      </c>
      <c r="H89" s="119">
        <v>3084238.83</v>
      </c>
      <c r="I89" s="119">
        <v>2512086.8099999996</v>
      </c>
      <c r="J89" s="119">
        <v>2776803.42</v>
      </c>
      <c r="K89" s="119"/>
      <c r="L89" s="119"/>
      <c r="M89" s="119"/>
      <c r="N89" s="119"/>
      <c r="O89" s="119"/>
      <c r="P89" s="119"/>
      <c r="Q89" s="119">
        <f t="shared" si="2"/>
        <v>15024512.26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15024512.26</v>
      </c>
      <c r="V89" s="115"/>
    </row>
    <row r="90" spans="2:22" x14ac:dyDescent="0.2">
      <c r="B90" s="113"/>
      <c r="C90" s="117" t="s">
        <v>123</v>
      </c>
      <c r="D90" s="118" t="s">
        <v>343</v>
      </c>
      <c r="E90" s="119">
        <v>44312.79</v>
      </c>
      <c r="F90" s="119">
        <v>56986.75</v>
      </c>
      <c r="G90" s="119">
        <v>418059.99</v>
      </c>
      <c r="H90" s="119">
        <v>62233.399999999994</v>
      </c>
      <c r="I90" s="119">
        <v>57083.459999999992</v>
      </c>
      <c r="J90" s="119">
        <v>123738.28</v>
      </c>
      <c r="K90" s="119"/>
      <c r="L90" s="119"/>
      <c r="M90" s="119"/>
      <c r="N90" s="119"/>
      <c r="O90" s="119"/>
      <c r="P90" s="119"/>
      <c r="Q90" s="119">
        <f t="shared" si="2"/>
        <v>762414.67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762414.67</v>
      </c>
      <c r="V90" s="115"/>
    </row>
    <row r="91" spans="2:22" x14ac:dyDescent="0.2">
      <c r="B91" s="113"/>
      <c r="C91" s="117" t="s">
        <v>124</v>
      </c>
      <c r="D91" s="118" t="s">
        <v>344</v>
      </c>
      <c r="E91" s="119">
        <v>0</v>
      </c>
      <c r="F91" s="119">
        <v>209850</v>
      </c>
      <c r="G91" s="119">
        <v>4097639.84</v>
      </c>
      <c r="H91" s="119">
        <v>60894.409999999996</v>
      </c>
      <c r="I91" s="119">
        <v>22681.05</v>
      </c>
      <c r="J91" s="119">
        <v>196840.99</v>
      </c>
      <c r="K91" s="119"/>
      <c r="L91" s="119"/>
      <c r="M91" s="119"/>
      <c r="N91" s="119"/>
      <c r="O91" s="119"/>
      <c r="P91" s="119"/>
      <c r="Q91" s="119">
        <f t="shared" si="2"/>
        <v>4587906.29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4587906.29</v>
      </c>
      <c r="V91" s="115"/>
    </row>
    <row r="92" spans="2:22" x14ac:dyDescent="0.2">
      <c r="B92" s="113"/>
      <c r="C92" s="117" t="s">
        <v>125</v>
      </c>
      <c r="D92" s="118" t="s">
        <v>345</v>
      </c>
      <c r="E92" s="119">
        <v>42558554.68</v>
      </c>
      <c r="F92" s="119">
        <v>11778745.300000001</v>
      </c>
      <c r="G92" s="119">
        <v>62573301.830000013</v>
      </c>
      <c r="H92" s="119">
        <v>543442791.3499999</v>
      </c>
      <c r="I92" s="119">
        <v>60555975.149999991</v>
      </c>
      <c r="J92" s="119">
        <v>45929163.379999995</v>
      </c>
      <c r="K92" s="119"/>
      <c r="L92" s="119"/>
      <c r="M92" s="119"/>
      <c r="N92" s="119"/>
      <c r="O92" s="119"/>
      <c r="P92" s="119"/>
      <c r="Q92" s="119">
        <f t="shared" si="2"/>
        <v>766838531.68999994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766838531.68999994</v>
      </c>
      <c r="V92" s="115"/>
    </row>
    <row r="93" spans="2:22" ht="25.5" x14ac:dyDescent="0.2">
      <c r="B93" s="113"/>
      <c r="C93" s="117" t="s">
        <v>126</v>
      </c>
      <c r="D93" s="118" t="s">
        <v>346</v>
      </c>
      <c r="E93" s="119">
        <v>56388.82</v>
      </c>
      <c r="F93" s="119">
        <v>73486.029999999984</v>
      </c>
      <c r="G93" s="119">
        <v>121658.93</v>
      </c>
      <c r="H93" s="119">
        <v>80905.039999999964</v>
      </c>
      <c r="I93" s="119">
        <v>63428.880000000012</v>
      </c>
      <c r="J93" s="119">
        <v>72820.080000000016</v>
      </c>
      <c r="K93" s="119"/>
      <c r="L93" s="119"/>
      <c r="M93" s="119"/>
      <c r="N93" s="119"/>
      <c r="O93" s="119"/>
      <c r="P93" s="119"/>
      <c r="Q93" s="119">
        <f t="shared" si="2"/>
        <v>468687.77999999997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468687.77999999997</v>
      </c>
      <c r="V93" s="115"/>
    </row>
    <row r="94" spans="2:22" x14ac:dyDescent="0.2">
      <c r="B94" s="113"/>
      <c r="C94" s="117" t="s">
        <v>127</v>
      </c>
      <c r="D94" s="118" t="s">
        <v>347</v>
      </c>
      <c r="E94" s="119">
        <v>107285.05999999998</v>
      </c>
      <c r="F94" s="119">
        <v>165799.72000000003</v>
      </c>
      <c r="G94" s="119">
        <v>289795.15000000002</v>
      </c>
      <c r="H94" s="119">
        <v>202873.08999999991</v>
      </c>
      <c r="I94" s="119">
        <v>194973.33999999997</v>
      </c>
      <c r="J94" s="119">
        <v>271893.21999999997</v>
      </c>
      <c r="K94" s="119"/>
      <c r="L94" s="119"/>
      <c r="M94" s="119"/>
      <c r="N94" s="119"/>
      <c r="O94" s="119"/>
      <c r="P94" s="119"/>
      <c r="Q94" s="119">
        <f t="shared" si="2"/>
        <v>1232619.58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1232619.58</v>
      </c>
      <c r="V94" s="115"/>
    </row>
    <row r="95" spans="2:22" ht="25.5" x14ac:dyDescent="0.2">
      <c r="B95" s="113"/>
      <c r="C95" s="117" t="s">
        <v>128</v>
      </c>
      <c r="D95" s="118" t="s">
        <v>348</v>
      </c>
      <c r="E95" s="119">
        <v>24355.820000000007</v>
      </c>
      <c r="F95" s="119">
        <v>27366.07</v>
      </c>
      <c r="G95" s="119">
        <v>30871.53</v>
      </c>
      <c r="H95" s="119">
        <v>33968.460000000006</v>
      </c>
      <c r="I95" s="119">
        <v>35113.329999999994</v>
      </c>
      <c r="J95" s="119">
        <v>37679.03</v>
      </c>
      <c r="K95" s="119"/>
      <c r="L95" s="119"/>
      <c r="M95" s="119"/>
      <c r="N95" s="119"/>
      <c r="O95" s="119"/>
      <c r="P95" s="119"/>
      <c r="Q95" s="119">
        <f t="shared" si="2"/>
        <v>189354.24000000002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189354.24000000002</v>
      </c>
      <c r="V95" s="115"/>
    </row>
    <row r="96" spans="2:22" x14ac:dyDescent="0.2">
      <c r="B96" s="113"/>
      <c r="C96" s="117" t="s">
        <v>129</v>
      </c>
      <c r="D96" s="118" t="s">
        <v>349</v>
      </c>
      <c r="E96" s="119">
        <v>35007</v>
      </c>
      <c r="F96" s="119">
        <v>36881.859999999986</v>
      </c>
      <c r="G96" s="119">
        <v>44292.43</v>
      </c>
      <c r="H96" s="119">
        <v>39101.25</v>
      </c>
      <c r="I96" s="119">
        <v>35941.57999999998</v>
      </c>
      <c r="J96" s="119">
        <v>39234.229999999996</v>
      </c>
      <c r="K96" s="119"/>
      <c r="L96" s="119"/>
      <c r="M96" s="119"/>
      <c r="N96" s="119"/>
      <c r="O96" s="119"/>
      <c r="P96" s="119"/>
      <c r="Q96" s="119">
        <f t="shared" si="2"/>
        <v>230458.34999999998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230458.34999999998</v>
      </c>
      <c r="V96" s="115"/>
    </row>
    <row r="97" spans="2:22" x14ac:dyDescent="0.2">
      <c r="B97" s="113"/>
      <c r="C97" s="117" t="s">
        <v>130</v>
      </c>
      <c r="D97" s="118" t="s">
        <v>350</v>
      </c>
      <c r="E97" s="119">
        <v>311.69</v>
      </c>
      <c r="F97" s="119">
        <v>311.69</v>
      </c>
      <c r="G97" s="119">
        <v>2346.7999999999997</v>
      </c>
      <c r="H97" s="119">
        <v>2245.75</v>
      </c>
      <c r="I97" s="119">
        <v>566.5</v>
      </c>
      <c r="J97" s="119">
        <v>1252.4100000000001</v>
      </c>
      <c r="K97" s="119"/>
      <c r="L97" s="119"/>
      <c r="M97" s="119"/>
      <c r="N97" s="119"/>
      <c r="O97" s="119"/>
      <c r="P97" s="119"/>
      <c r="Q97" s="119">
        <f t="shared" si="2"/>
        <v>7034.84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7034.84</v>
      </c>
      <c r="V97" s="115"/>
    </row>
    <row r="98" spans="2:22" x14ac:dyDescent="0.2">
      <c r="B98" s="113"/>
      <c r="C98" s="117" t="s">
        <v>131</v>
      </c>
      <c r="D98" s="118" t="s">
        <v>351</v>
      </c>
      <c r="E98" s="119">
        <v>57073.24</v>
      </c>
      <c r="F98" s="119">
        <v>77275.939999999988</v>
      </c>
      <c r="G98" s="119">
        <v>83233.860000000015</v>
      </c>
      <c r="H98" s="119">
        <v>132261.94</v>
      </c>
      <c r="I98" s="119">
        <v>89140.079999999973</v>
      </c>
      <c r="J98" s="119">
        <v>81028.37999999999</v>
      </c>
      <c r="K98" s="119"/>
      <c r="L98" s="119"/>
      <c r="M98" s="119"/>
      <c r="N98" s="119"/>
      <c r="O98" s="119"/>
      <c r="P98" s="119"/>
      <c r="Q98" s="119">
        <f t="shared" si="2"/>
        <v>520013.43999999994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520013.43999999994</v>
      </c>
      <c r="V98" s="115"/>
    </row>
    <row r="99" spans="2:22" x14ac:dyDescent="0.2">
      <c r="B99" s="113"/>
      <c r="C99" s="117" t="s">
        <v>132</v>
      </c>
      <c r="D99" s="118" t="s">
        <v>356</v>
      </c>
      <c r="E99" s="119">
        <v>9562.86</v>
      </c>
      <c r="F99" s="119">
        <v>14150.380000000001</v>
      </c>
      <c r="G99" s="119">
        <v>16454.490000000005</v>
      </c>
      <c r="H99" s="119">
        <v>14242.72</v>
      </c>
      <c r="I99" s="119">
        <v>15006.550000000001</v>
      </c>
      <c r="J99" s="119">
        <v>21474.86</v>
      </c>
      <c r="K99" s="119"/>
      <c r="L99" s="119"/>
      <c r="M99" s="119"/>
      <c r="N99" s="119"/>
      <c r="O99" s="119"/>
      <c r="P99" s="119"/>
      <c r="Q99" s="119">
        <f t="shared" si="2"/>
        <v>90891.860000000015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90891.860000000015</v>
      </c>
      <c r="V99" s="115"/>
    </row>
    <row r="100" spans="2:22" x14ac:dyDescent="0.2">
      <c r="B100" s="113"/>
      <c r="C100" s="117" t="s">
        <v>133</v>
      </c>
      <c r="D100" s="118" t="s">
        <v>357</v>
      </c>
      <c r="E100" s="119">
        <v>60847.479999999996</v>
      </c>
      <c r="F100" s="119">
        <v>63832.05999999999</v>
      </c>
      <c r="G100" s="119">
        <v>72756.87</v>
      </c>
      <c r="H100" s="119">
        <v>71990.23000000001</v>
      </c>
      <c r="I100" s="119">
        <v>79651.740000000005</v>
      </c>
      <c r="J100" s="119">
        <v>85691.849999999977</v>
      </c>
      <c r="K100" s="119"/>
      <c r="L100" s="119"/>
      <c r="M100" s="119"/>
      <c r="N100" s="119"/>
      <c r="O100" s="119"/>
      <c r="P100" s="119"/>
      <c r="Q100" s="119">
        <f t="shared" si="2"/>
        <v>434770.23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434770.23</v>
      </c>
      <c r="V100" s="115"/>
    </row>
    <row r="101" spans="2:22" x14ac:dyDescent="0.2">
      <c r="B101" s="113"/>
      <c r="C101" s="117" t="s">
        <v>134</v>
      </c>
      <c r="D101" s="118" t="s">
        <v>358</v>
      </c>
      <c r="E101" s="119">
        <v>123458.98999999999</v>
      </c>
      <c r="F101" s="119">
        <v>133576.78999999998</v>
      </c>
      <c r="G101" s="119">
        <v>133455.99</v>
      </c>
      <c r="H101" s="119">
        <v>136389.15000000002</v>
      </c>
      <c r="I101" s="119">
        <v>153174.25999999998</v>
      </c>
      <c r="J101" s="119">
        <v>144214.61000000002</v>
      </c>
      <c r="K101" s="119"/>
      <c r="L101" s="119"/>
      <c r="M101" s="119"/>
      <c r="N101" s="119"/>
      <c r="O101" s="119"/>
      <c r="P101" s="119"/>
      <c r="Q101" s="119">
        <f t="shared" si="2"/>
        <v>824269.78999999992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824269.78999999992</v>
      </c>
      <c r="V101" s="115"/>
    </row>
    <row r="102" spans="2:22" x14ac:dyDescent="0.2">
      <c r="B102" s="113"/>
      <c r="C102" s="117" t="s">
        <v>135</v>
      </c>
      <c r="D102" s="118" t="s">
        <v>359</v>
      </c>
      <c r="E102" s="119">
        <v>0</v>
      </c>
      <c r="F102" s="119">
        <v>3806.3199999999997</v>
      </c>
      <c r="G102" s="119">
        <v>8105.7099999999991</v>
      </c>
      <c r="H102" s="119">
        <v>9251.91</v>
      </c>
      <c r="I102" s="119">
        <v>14776.36</v>
      </c>
      <c r="J102" s="119">
        <v>10509.92</v>
      </c>
      <c r="K102" s="119"/>
      <c r="L102" s="119"/>
      <c r="M102" s="119"/>
      <c r="N102" s="119"/>
      <c r="O102" s="119"/>
      <c r="P102" s="119"/>
      <c r="Q102" s="119">
        <f t="shared" si="2"/>
        <v>46450.22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46450.22</v>
      </c>
      <c r="V102" s="115"/>
    </row>
    <row r="103" spans="2:22" x14ac:dyDescent="0.2">
      <c r="B103" s="113"/>
      <c r="C103" s="117" t="s">
        <v>136</v>
      </c>
      <c r="D103" s="118" t="s">
        <v>360</v>
      </c>
      <c r="E103" s="119">
        <v>21573.77</v>
      </c>
      <c r="F103" s="119">
        <v>34578.410000000011</v>
      </c>
      <c r="G103" s="119">
        <v>40097.450000000004</v>
      </c>
      <c r="H103" s="119">
        <v>33392.119999999995</v>
      </c>
      <c r="I103" s="119">
        <v>36243.74</v>
      </c>
      <c r="J103" s="119">
        <v>34063.07</v>
      </c>
      <c r="K103" s="119"/>
      <c r="L103" s="119"/>
      <c r="M103" s="119"/>
      <c r="N103" s="119"/>
      <c r="O103" s="119"/>
      <c r="P103" s="119"/>
      <c r="Q103" s="119">
        <f t="shared" si="2"/>
        <v>199948.56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199948.56</v>
      </c>
      <c r="V103" s="115"/>
    </row>
    <row r="104" spans="2:22" x14ac:dyDescent="0.2">
      <c r="B104" s="113"/>
      <c r="C104" s="117" t="s">
        <v>137</v>
      </c>
      <c r="D104" s="118" t="s">
        <v>361</v>
      </c>
      <c r="E104" s="119">
        <v>182492.41</v>
      </c>
      <c r="F104" s="119">
        <v>470634.94999999995</v>
      </c>
      <c r="G104" s="119">
        <v>10489420.479999999</v>
      </c>
      <c r="H104" s="119">
        <v>2208678.5699999998</v>
      </c>
      <c r="I104" s="119">
        <v>1264553.1400000001</v>
      </c>
      <c r="J104" s="119">
        <v>1576619.01</v>
      </c>
      <c r="K104" s="119"/>
      <c r="L104" s="119"/>
      <c r="M104" s="119"/>
      <c r="N104" s="119"/>
      <c r="O104" s="119"/>
      <c r="P104" s="119"/>
      <c r="Q104" s="119">
        <f t="shared" si="2"/>
        <v>16192398.559999999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16192398.559999999</v>
      </c>
      <c r="V104" s="115"/>
    </row>
    <row r="105" spans="2:22" ht="25.5" x14ac:dyDescent="0.2">
      <c r="B105" s="113"/>
      <c r="C105" s="117" t="s">
        <v>493</v>
      </c>
      <c r="D105" s="118" t="s">
        <v>494</v>
      </c>
      <c r="E105" s="119">
        <v>29640.879999999997</v>
      </c>
      <c r="F105" s="119">
        <v>69815.450000000055</v>
      </c>
      <c r="G105" s="119">
        <v>214414.58000000002</v>
      </c>
      <c r="H105" s="119">
        <v>147147.64000000001</v>
      </c>
      <c r="I105" s="119">
        <v>91918.520000000019</v>
      </c>
      <c r="J105" s="119">
        <v>69693.99000000002</v>
      </c>
      <c r="K105" s="119"/>
      <c r="L105" s="119"/>
      <c r="M105" s="119"/>
      <c r="N105" s="119"/>
      <c r="O105" s="119"/>
      <c r="P105" s="119"/>
      <c r="Q105" s="119">
        <f t="shared" si="2"/>
        <v>622631.06000000006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622631.06000000006</v>
      </c>
      <c r="V105" s="115"/>
    </row>
    <row r="106" spans="2:22" x14ac:dyDescent="0.2">
      <c r="B106" s="113"/>
      <c r="C106" s="117" t="s">
        <v>138</v>
      </c>
      <c r="D106" s="118" t="s">
        <v>363</v>
      </c>
      <c r="E106" s="119">
        <v>192909.46</v>
      </c>
      <c r="F106" s="119">
        <v>316946.39</v>
      </c>
      <c r="G106" s="119">
        <v>297347.34999999998</v>
      </c>
      <c r="H106" s="119">
        <v>318699.58000000007</v>
      </c>
      <c r="I106" s="119">
        <v>280282.78999999992</v>
      </c>
      <c r="J106" s="119">
        <v>321400.65999999997</v>
      </c>
      <c r="K106" s="119"/>
      <c r="L106" s="119"/>
      <c r="M106" s="119"/>
      <c r="N106" s="119"/>
      <c r="O106" s="119"/>
      <c r="P106" s="119"/>
      <c r="Q106" s="119">
        <f t="shared" si="2"/>
        <v>1727586.2299999997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1727586.2299999997</v>
      </c>
      <c r="V106" s="115"/>
    </row>
    <row r="107" spans="2:22" x14ac:dyDescent="0.2">
      <c r="B107" s="113"/>
      <c r="C107" s="117" t="s">
        <v>139</v>
      </c>
      <c r="D107" s="118" t="s">
        <v>352</v>
      </c>
      <c r="E107" s="119">
        <v>318963.03999999998</v>
      </c>
      <c r="F107" s="119">
        <v>421257.02</v>
      </c>
      <c r="G107" s="119">
        <v>350832.30000000005</v>
      </c>
      <c r="H107" s="119">
        <v>408232.91</v>
      </c>
      <c r="I107" s="119">
        <v>373052.2</v>
      </c>
      <c r="J107" s="119">
        <v>381643.7099999999</v>
      </c>
      <c r="K107" s="119"/>
      <c r="L107" s="119"/>
      <c r="M107" s="119"/>
      <c r="N107" s="119"/>
      <c r="O107" s="119"/>
      <c r="P107" s="119"/>
      <c r="Q107" s="119">
        <f t="shared" si="2"/>
        <v>2253981.1799999997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2253981.1799999997</v>
      </c>
      <c r="V107" s="115"/>
    </row>
    <row r="108" spans="2:22" x14ac:dyDescent="0.2">
      <c r="B108" s="113"/>
      <c r="C108" s="117" t="s">
        <v>140</v>
      </c>
      <c r="D108" s="118" t="s">
        <v>353</v>
      </c>
      <c r="E108" s="119">
        <v>28892.239999999994</v>
      </c>
      <c r="F108" s="119">
        <v>26710.080000000002</v>
      </c>
      <c r="G108" s="119">
        <v>55470.63</v>
      </c>
      <c r="H108" s="119">
        <v>37950.730000000003</v>
      </c>
      <c r="I108" s="119">
        <v>33782.239999999998</v>
      </c>
      <c r="J108" s="119">
        <v>38861.200000000004</v>
      </c>
      <c r="K108" s="119"/>
      <c r="L108" s="119"/>
      <c r="M108" s="119"/>
      <c r="N108" s="119"/>
      <c r="O108" s="119"/>
      <c r="P108" s="119"/>
      <c r="Q108" s="119">
        <f t="shared" si="2"/>
        <v>221667.12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221667.12</v>
      </c>
      <c r="V108" s="115"/>
    </row>
    <row r="109" spans="2:22" x14ac:dyDescent="0.2">
      <c r="B109" s="113"/>
      <c r="C109" s="117" t="s">
        <v>141</v>
      </c>
      <c r="D109" s="118" t="s">
        <v>354</v>
      </c>
      <c r="E109" s="119">
        <v>71171.710000000006</v>
      </c>
      <c r="F109" s="119">
        <v>125324.20999999999</v>
      </c>
      <c r="G109" s="119">
        <v>214773.71</v>
      </c>
      <c r="H109" s="119">
        <v>135857.72</v>
      </c>
      <c r="I109" s="119">
        <v>154689.91000000003</v>
      </c>
      <c r="J109" s="119">
        <v>139190.45000000004</v>
      </c>
      <c r="K109" s="119"/>
      <c r="L109" s="119"/>
      <c r="M109" s="119"/>
      <c r="N109" s="119"/>
      <c r="O109" s="119"/>
      <c r="P109" s="119"/>
      <c r="Q109" s="119">
        <f t="shared" si="2"/>
        <v>841007.71000000008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841007.71000000008</v>
      </c>
      <c r="V109" s="115"/>
    </row>
    <row r="110" spans="2:22" x14ac:dyDescent="0.2">
      <c r="B110" s="113"/>
      <c r="C110" s="117" t="s">
        <v>142</v>
      </c>
      <c r="D110" s="118" t="s">
        <v>355</v>
      </c>
      <c r="E110" s="119">
        <v>372159.50999999995</v>
      </c>
      <c r="F110" s="119">
        <v>411066.63999999996</v>
      </c>
      <c r="G110" s="119">
        <v>427468.37999999995</v>
      </c>
      <c r="H110" s="119">
        <v>416772.66999999993</v>
      </c>
      <c r="I110" s="119">
        <v>462152.12999999995</v>
      </c>
      <c r="J110" s="119">
        <v>439781.89999999997</v>
      </c>
      <c r="K110" s="119"/>
      <c r="L110" s="119"/>
      <c r="M110" s="119"/>
      <c r="N110" s="119"/>
      <c r="O110" s="119"/>
      <c r="P110" s="119"/>
      <c r="Q110" s="119">
        <f t="shared" si="2"/>
        <v>2529401.2299999995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2529401.2299999995</v>
      </c>
      <c r="V110" s="115"/>
    </row>
    <row r="111" spans="2:22" x14ac:dyDescent="0.2">
      <c r="B111" s="113"/>
      <c r="C111" s="117" t="s">
        <v>143</v>
      </c>
      <c r="D111" s="118" t="s">
        <v>364</v>
      </c>
      <c r="E111" s="119">
        <v>70847.180000000008</v>
      </c>
      <c r="F111" s="119">
        <v>89995.26999999999</v>
      </c>
      <c r="G111" s="119">
        <v>166979.75</v>
      </c>
      <c r="H111" s="119">
        <v>151236.87000000002</v>
      </c>
      <c r="I111" s="119">
        <v>142636.86000000002</v>
      </c>
      <c r="J111" s="119">
        <v>152811.91</v>
      </c>
      <c r="K111" s="119"/>
      <c r="L111" s="119"/>
      <c r="M111" s="119"/>
      <c r="N111" s="119"/>
      <c r="O111" s="119"/>
      <c r="P111" s="119"/>
      <c r="Q111" s="119">
        <f t="shared" si="2"/>
        <v>774507.84000000008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774507.84000000008</v>
      </c>
      <c r="V111" s="115"/>
    </row>
    <row r="112" spans="2:22" x14ac:dyDescent="0.2">
      <c r="B112" s="113"/>
      <c r="C112" s="117" t="s">
        <v>144</v>
      </c>
      <c r="D112" s="118" t="s">
        <v>365</v>
      </c>
      <c r="E112" s="119">
        <v>21979.03</v>
      </c>
      <c r="F112" s="119">
        <v>27099.739999999998</v>
      </c>
      <c r="G112" s="119">
        <v>74407.44</v>
      </c>
      <c r="H112" s="119">
        <v>50624.72</v>
      </c>
      <c r="I112" s="119">
        <v>33325.600000000006</v>
      </c>
      <c r="J112" s="119">
        <v>80160.490000000005</v>
      </c>
      <c r="K112" s="119"/>
      <c r="L112" s="119"/>
      <c r="M112" s="119"/>
      <c r="N112" s="119"/>
      <c r="O112" s="119"/>
      <c r="P112" s="119"/>
      <c r="Q112" s="119">
        <f t="shared" si="2"/>
        <v>287597.02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287597.02</v>
      </c>
      <c r="V112" s="115"/>
    </row>
    <row r="113" spans="2:22" x14ac:dyDescent="0.2">
      <c r="B113" s="113"/>
      <c r="C113" s="117" t="s">
        <v>530</v>
      </c>
      <c r="D113" s="118" t="s">
        <v>531</v>
      </c>
      <c r="E113" s="119">
        <v>0</v>
      </c>
      <c r="F113" s="119">
        <v>738.72</v>
      </c>
      <c r="G113" s="119">
        <v>1211.32</v>
      </c>
      <c r="H113" s="119">
        <v>0</v>
      </c>
      <c r="I113" s="119">
        <v>0</v>
      </c>
      <c r="J113" s="119">
        <v>0</v>
      </c>
      <c r="K113" s="119"/>
      <c r="L113" s="119"/>
      <c r="M113" s="119"/>
      <c r="N113" s="119"/>
      <c r="O113" s="119"/>
      <c r="P113" s="119"/>
      <c r="Q113" s="119">
        <f t="shared" si="2"/>
        <v>1950.04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1950.04</v>
      </c>
      <c r="V113" s="115"/>
    </row>
    <row r="114" spans="2:22" x14ac:dyDescent="0.2">
      <c r="B114" s="113"/>
      <c r="C114" s="117" t="s">
        <v>495</v>
      </c>
      <c r="D114" s="118" t="s">
        <v>496</v>
      </c>
      <c r="E114" s="119">
        <v>76531.760000000009</v>
      </c>
      <c r="F114" s="119">
        <v>388824.1</v>
      </c>
      <c r="G114" s="119">
        <v>1247588.74</v>
      </c>
      <c r="H114" s="119">
        <v>964377.77</v>
      </c>
      <c r="I114" s="119">
        <v>114583.69999999998</v>
      </c>
      <c r="J114" s="119">
        <v>232788.65000000002</v>
      </c>
      <c r="K114" s="119"/>
      <c r="L114" s="119"/>
      <c r="M114" s="119"/>
      <c r="N114" s="119"/>
      <c r="O114" s="119"/>
      <c r="P114" s="119"/>
      <c r="Q114" s="119">
        <f t="shared" si="2"/>
        <v>3024694.72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3024694.72</v>
      </c>
      <c r="V114" s="115"/>
    </row>
    <row r="115" spans="2:22" x14ac:dyDescent="0.2">
      <c r="B115" s="113"/>
      <c r="C115" s="117" t="s">
        <v>497</v>
      </c>
      <c r="D115" s="118" t="s">
        <v>498</v>
      </c>
      <c r="E115" s="119">
        <v>99897.02</v>
      </c>
      <c r="F115" s="119">
        <v>118135.66000000002</v>
      </c>
      <c r="G115" s="119">
        <v>525163.46</v>
      </c>
      <c r="H115" s="119">
        <v>136529.51</v>
      </c>
      <c r="I115" s="119">
        <v>142015.18</v>
      </c>
      <c r="J115" s="119">
        <v>163787.98999999996</v>
      </c>
      <c r="K115" s="119"/>
      <c r="L115" s="119"/>
      <c r="M115" s="119"/>
      <c r="N115" s="119"/>
      <c r="O115" s="119"/>
      <c r="P115" s="119"/>
      <c r="Q115" s="119">
        <f t="shared" si="2"/>
        <v>1185528.82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1185528.82</v>
      </c>
      <c r="V115" s="115"/>
    </row>
    <row r="116" spans="2:22" x14ac:dyDescent="0.2">
      <c r="B116" s="113"/>
      <c r="C116" s="117" t="s">
        <v>499</v>
      </c>
      <c r="D116" s="118" t="s">
        <v>500</v>
      </c>
      <c r="E116" s="119">
        <v>153611.26999999999</v>
      </c>
      <c r="F116" s="119">
        <v>165407.49</v>
      </c>
      <c r="G116" s="119">
        <v>209812.38000000006</v>
      </c>
      <c r="H116" s="119">
        <v>223582.59999999998</v>
      </c>
      <c r="I116" s="119">
        <v>209319.64999999997</v>
      </c>
      <c r="J116" s="119">
        <v>189898.5800000001</v>
      </c>
      <c r="K116" s="119"/>
      <c r="L116" s="119"/>
      <c r="M116" s="119"/>
      <c r="N116" s="119"/>
      <c r="O116" s="119"/>
      <c r="P116" s="119"/>
      <c r="Q116" s="119">
        <f t="shared" si="2"/>
        <v>1151631.9700000002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1151631.9700000002</v>
      </c>
      <c r="V116" s="115"/>
    </row>
    <row r="117" spans="2:22" x14ac:dyDescent="0.2">
      <c r="B117" s="113"/>
      <c r="C117" s="117" t="s">
        <v>145</v>
      </c>
      <c r="D117" s="118" t="s">
        <v>366</v>
      </c>
      <c r="E117" s="119">
        <v>35465.859999999993</v>
      </c>
      <c r="F117" s="119">
        <v>35489.379999999997</v>
      </c>
      <c r="G117" s="119">
        <v>35248.120000000003</v>
      </c>
      <c r="H117" s="119">
        <v>172239.94999999998</v>
      </c>
      <c r="I117" s="119">
        <v>322665.20999999996</v>
      </c>
      <c r="J117" s="119">
        <v>472131.15</v>
      </c>
      <c r="K117" s="119"/>
      <c r="L117" s="119"/>
      <c r="M117" s="119"/>
      <c r="N117" s="119"/>
      <c r="O117" s="119"/>
      <c r="P117" s="119"/>
      <c r="Q117" s="119">
        <f t="shared" si="2"/>
        <v>1073239.67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1073239.67</v>
      </c>
      <c r="V117" s="115"/>
    </row>
    <row r="118" spans="2:22" x14ac:dyDescent="0.2">
      <c r="B118" s="113"/>
      <c r="C118" s="117" t="s">
        <v>146</v>
      </c>
      <c r="D118" s="118" t="s">
        <v>367</v>
      </c>
      <c r="E118" s="119">
        <v>112954.04000000001</v>
      </c>
      <c r="F118" s="119">
        <v>145150.53</v>
      </c>
      <c r="G118" s="119">
        <v>159839.19</v>
      </c>
      <c r="H118" s="119">
        <v>153494.28</v>
      </c>
      <c r="I118" s="119">
        <v>135526.26</v>
      </c>
      <c r="J118" s="119">
        <v>154649.78000000006</v>
      </c>
      <c r="K118" s="119"/>
      <c r="L118" s="119"/>
      <c r="M118" s="119"/>
      <c r="N118" s="119"/>
      <c r="O118" s="119"/>
      <c r="P118" s="119"/>
      <c r="Q118" s="119">
        <f t="shared" si="2"/>
        <v>861614.08000000007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861614.08000000007</v>
      </c>
      <c r="V118" s="115"/>
    </row>
    <row r="119" spans="2:22" ht="25.5" x14ac:dyDescent="0.2">
      <c r="B119" s="113"/>
      <c r="C119" s="117" t="s">
        <v>147</v>
      </c>
      <c r="D119" s="118" t="s">
        <v>368</v>
      </c>
      <c r="E119" s="119">
        <v>42420.590000000004</v>
      </c>
      <c r="F119" s="119">
        <v>53624.049999999996</v>
      </c>
      <c r="G119" s="119">
        <v>66032.779999999984</v>
      </c>
      <c r="H119" s="119">
        <v>66251.77</v>
      </c>
      <c r="I119" s="119">
        <v>56788.73000000001</v>
      </c>
      <c r="J119" s="119">
        <v>63663.609999999993</v>
      </c>
      <c r="K119" s="119"/>
      <c r="L119" s="119"/>
      <c r="M119" s="119"/>
      <c r="N119" s="119"/>
      <c r="O119" s="119"/>
      <c r="P119" s="119"/>
      <c r="Q119" s="119">
        <f t="shared" si="2"/>
        <v>348781.53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348781.53</v>
      </c>
      <c r="V119" s="115"/>
    </row>
    <row r="120" spans="2:22" x14ac:dyDescent="0.2">
      <c r="B120" s="113"/>
      <c r="C120" s="117" t="s">
        <v>148</v>
      </c>
      <c r="D120" s="118" t="s">
        <v>369</v>
      </c>
      <c r="E120" s="119">
        <v>0</v>
      </c>
      <c r="F120" s="119">
        <v>0</v>
      </c>
      <c r="G120" s="119">
        <v>0</v>
      </c>
      <c r="H120" s="119">
        <v>27500</v>
      </c>
      <c r="I120" s="119">
        <v>0</v>
      </c>
      <c r="J120" s="119">
        <v>0</v>
      </c>
      <c r="K120" s="119"/>
      <c r="L120" s="119"/>
      <c r="M120" s="119"/>
      <c r="N120" s="119"/>
      <c r="O120" s="119"/>
      <c r="P120" s="119"/>
      <c r="Q120" s="119">
        <f t="shared" si="2"/>
        <v>27500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27500</v>
      </c>
      <c r="V120" s="115"/>
    </row>
    <row r="121" spans="2:22" ht="25.5" x14ac:dyDescent="0.2">
      <c r="B121" s="113"/>
      <c r="C121" s="117" t="s">
        <v>532</v>
      </c>
      <c r="D121" s="118" t="s">
        <v>533</v>
      </c>
      <c r="E121" s="119">
        <v>14074.530000000002</v>
      </c>
      <c r="F121" s="119">
        <v>15612.19</v>
      </c>
      <c r="G121" s="119">
        <v>18473.859999999997</v>
      </c>
      <c r="H121" s="119">
        <v>16524.059999999998</v>
      </c>
      <c r="I121" s="119">
        <v>17786.080000000002</v>
      </c>
      <c r="J121" s="119">
        <v>16541.080000000002</v>
      </c>
      <c r="K121" s="119"/>
      <c r="L121" s="119"/>
      <c r="M121" s="119"/>
      <c r="N121" s="119"/>
      <c r="O121" s="119"/>
      <c r="P121" s="119"/>
      <c r="Q121" s="119">
        <f t="shared" si="2"/>
        <v>99011.8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99011.8</v>
      </c>
      <c r="V121" s="115"/>
    </row>
    <row r="122" spans="2:22" ht="25.5" x14ac:dyDescent="0.2">
      <c r="B122" s="113"/>
      <c r="C122" s="117" t="s">
        <v>534</v>
      </c>
      <c r="D122" s="118" t="s">
        <v>535</v>
      </c>
      <c r="E122" s="119">
        <v>0</v>
      </c>
      <c r="F122" s="119">
        <v>0</v>
      </c>
      <c r="G122" s="119">
        <v>2147.67</v>
      </c>
      <c r="H122" s="119">
        <v>1395.97</v>
      </c>
      <c r="I122" s="119">
        <v>689.46999999999991</v>
      </c>
      <c r="J122" s="119">
        <v>752374.32</v>
      </c>
      <c r="K122" s="119"/>
      <c r="L122" s="119"/>
      <c r="M122" s="119"/>
      <c r="N122" s="119"/>
      <c r="O122" s="119"/>
      <c r="P122" s="119"/>
      <c r="Q122" s="119">
        <f t="shared" si="2"/>
        <v>756607.42999999993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756607.42999999993</v>
      </c>
      <c r="V122" s="115"/>
    </row>
    <row r="123" spans="2:22" x14ac:dyDescent="0.2">
      <c r="B123" s="113"/>
      <c r="C123" s="117" t="s">
        <v>149</v>
      </c>
      <c r="D123" s="118" t="s">
        <v>370</v>
      </c>
      <c r="E123" s="119">
        <v>33252.85</v>
      </c>
      <c r="F123" s="119">
        <v>36223.29</v>
      </c>
      <c r="G123" s="119">
        <v>45244.83</v>
      </c>
      <c r="H123" s="119">
        <v>32882.200000000004</v>
      </c>
      <c r="I123" s="119">
        <v>36492.550000000003</v>
      </c>
      <c r="J123" s="119">
        <v>40944.400000000009</v>
      </c>
      <c r="K123" s="119"/>
      <c r="L123" s="119"/>
      <c r="M123" s="119"/>
      <c r="N123" s="119"/>
      <c r="O123" s="119"/>
      <c r="P123" s="119"/>
      <c r="Q123" s="119">
        <f t="shared" si="2"/>
        <v>225040.12000000005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225040.12000000005</v>
      </c>
      <c r="V123" s="115"/>
    </row>
    <row r="124" spans="2:22" x14ac:dyDescent="0.2">
      <c r="B124" s="113"/>
      <c r="C124" s="117" t="s">
        <v>150</v>
      </c>
      <c r="D124" s="118" t="s">
        <v>371</v>
      </c>
      <c r="E124" s="119">
        <v>0</v>
      </c>
      <c r="F124" s="119">
        <v>0</v>
      </c>
      <c r="G124" s="119">
        <v>458</v>
      </c>
      <c r="H124" s="119">
        <v>36794.69</v>
      </c>
      <c r="I124" s="119">
        <v>0</v>
      </c>
      <c r="J124" s="119">
        <v>2172.2199999999998</v>
      </c>
      <c r="K124" s="119"/>
      <c r="L124" s="119"/>
      <c r="M124" s="119"/>
      <c r="N124" s="119"/>
      <c r="O124" s="119"/>
      <c r="P124" s="119"/>
      <c r="Q124" s="119">
        <f t="shared" si="2"/>
        <v>39424.910000000003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39424.910000000003</v>
      </c>
      <c r="V124" s="115"/>
    </row>
    <row r="125" spans="2:22" x14ac:dyDescent="0.2">
      <c r="B125" s="113"/>
      <c r="C125" s="117" t="s">
        <v>151</v>
      </c>
      <c r="D125" s="118" t="s">
        <v>372</v>
      </c>
      <c r="E125" s="119">
        <v>0</v>
      </c>
      <c r="F125" s="119">
        <v>0</v>
      </c>
      <c r="G125" s="119">
        <v>441</v>
      </c>
      <c r="H125" s="119">
        <v>951.15</v>
      </c>
      <c r="I125" s="119">
        <v>11772.029999999999</v>
      </c>
      <c r="J125" s="119">
        <v>47848.810000000005</v>
      </c>
      <c r="K125" s="119"/>
      <c r="L125" s="119"/>
      <c r="M125" s="119"/>
      <c r="N125" s="119"/>
      <c r="O125" s="119"/>
      <c r="P125" s="119"/>
      <c r="Q125" s="119">
        <f t="shared" si="2"/>
        <v>61012.990000000005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61012.990000000005</v>
      </c>
      <c r="V125" s="115"/>
    </row>
    <row r="126" spans="2:22" x14ac:dyDescent="0.2">
      <c r="B126" s="113"/>
      <c r="C126" s="117" t="s">
        <v>152</v>
      </c>
      <c r="D126" s="118" t="s">
        <v>373</v>
      </c>
      <c r="E126" s="119">
        <v>152</v>
      </c>
      <c r="F126" s="119">
        <v>0</v>
      </c>
      <c r="G126" s="119">
        <v>0</v>
      </c>
      <c r="H126" s="119">
        <v>204.29</v>
      </c>
      <c r="I126" s="119">
        <v>3422.6</v>
      </c>
      <c r="J126" s="119">
        <v>92.67</v>
      </c>
      <c r="K126" s="119"/>
      <c r="L126" s="119"/>
      <c r="M126" s="119"/>
      <c r="N126" s="119"/>
      <c r="O126" s="119"/>
      <c r="P126" s="119"/>
      <c r="Q126" s="119">
        <f t="shared" si="2"/>
        <v>3871.56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3871.56</v>
      </c>
      <c r="V126" s="115"/>
    </row>
    <row r="127" spans="2:22" x14ac:dyDescent="0.2">
      <c r="B127" s="113"/>
      <c r="C127" s="117" t="s">
        <v>153</v>
      </c>
      <c r="D127" s="118" t="s">
        <v>374</v>
      </c>
      <c r="E127" s="119">
        <v>32868.57</v>
      </c>
      <c r="F127" s="119">
        <v>43721.370000000017</v>
      </c>
      <c r="G127" s="119">
        <v>347672.44</v>
      </c>
      <c r="H127" s="119">
        <v>288682.33999999997</v>
      </c>
      <c r="I127" s="119">
        <v>95625.570000000022</v>
      </c>
      <c r="J127" s="119">
        <v>472739.04999999993</v>
      </c>
      <c r="K127" s="119"/>
      <c r="L127" s="119"/>
      <c r="M127" s="119"/>
      <c r="N127" s="119"/>
      <c r="O127" s="119"/>
      <c r="P127" s="119"/>
      <c r="Q127" s="119">
        <f t="shared" si="2"/>
        <v>1281309.3399999999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1281309.3399999999</v>
      </c>
      <c r="V127" s="115"/>
    </row>
    <row r="128" spans="2:22" x14ac:dyDescent="0.2">
      <c r="B128" s="113"/>
      <c r="C128" s="117" t="s">
        <v>154</v>
      </c>
      <c r="D128" s="118" t="s">
        <v>375</v>
      </c>
      <c r="E128" s="119">
        <v>3805.2799999999997</v>
      </c>
      <c r="F128" s="119">
        <v>1118734.3600000001</v>
      </c>
      <c r="G128" s="119">
        <v>322773.01999999996</v>
      </c>
      <c r="H128" s="119">
        <v>333212.30000000005</v>
      </c>
      <c r="I128" s="119">
        <v>11519.380000000001</v>
      </c>
      <c r="J128" s="119">
        <v>526609.78</v>
      </c>
      <c r="K128" s="119"/>
      <c r="L128" s="119"/>
      <c r="M128" s="119"/>
      <c r="N128" s="119"/>
      <c r="O128" s="119"/>
      <c r="P128" s="119"/>
      <c r="Q128" s="119">
        <f t="shared" si="2"/>
        <v>2316654.12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2316654.12</v>
      </c>
      <c r="V128" s="115"/>
    </row>
    <row r="129" spans="2:22" x14ac:dyDescent="0.2">
      <c r="B129" s="113"/>
      <c r="C129" s="117" t="s">
        <v>155</v>
      </c>
      <c r="D129" s="118" t="s">
        <v>376</v>
      </c>
      <c r="E129" s="119">
        <v>82033.51999999999</v>
      </c>
      <c r="F129" s="119">
        <v>105736.74999999999</v>
      </c>
      <c r="G129" s="119">
        <v>264277.34000000003</v>
      </c>
      <c r="H129" s="119">
        <v>170149.17000000004</v>
      </c>
      <c r="I129" s="119">
        <v>99949.099999999991</v>
      </c>
      <c r="J129" s="119">
        <v>362516.83999999997</v>
      </c>
      <c r="K129" s="119"/>
      <c r="L129" s="119"/>
      <c r="M129" s="119"/>
      <c r="N129" s="119"/>
      <c r="O129" s="119"/>
      <c r="P129" s="119"/>
      <c r="Q129" s="119">
        <f t="shared" si="2"/>
        <v>1084662.72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1084662.72</v>
      </c>
      <c r="V129" s="115"/>
    </row>
    <row r="130" spans="2:22" x14ac:dyDescent="0.2">
      <c r="B130" s="113"/>
      <c r="C130" s="117" t="s">
        <v>156</v>
      </c>
      <c r="D130" s="118" t="s">
        <v>377</v>
      </c>
      <c r="E130" s="119">
        <v>651862.92999999982</v>
      </c>
      <c r="F130" s="119">
        <v>3243414.8199999924</v>
      </c>
      <c r="G130" s="119">
        <v>5059191.6300000045</v>
      </c>
      <c r="H130" s="119">
        <v>3998526.1299999943</v>
      </c>
      <c r="I130" s="119">
        <v>3328843.569999997</v>
      </c>
      <c r="J130" s="119">
        <v>4017151.0299999965</v>
      </c>
      <c r="K130" s="119"/>
      <c r="L130" s="119"/>
      <c r="M130" s="119"/>
      <c r="N130" s="119"/>
      <c r="O130" s="119"/>
      <c r="P130" s="119"/>
      <c r="Q130" s="119">
        <f t="shared" si="2"/>
        <v>20298990.109999985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20298990.109999985</v>
      </c>
      <c r="V130" s="115"/>
    </row>
    <row r="131" spans="2:22" x14ac:dyDescent="0.2">
      <c r="B131" s="113"/>
      <c r="C131" s="117" t="s">
        <v>157</v>
      </c>
      <c r="D131" s="118" t="s">
        <v>378</v>
      </c>
      <c r="E131" s="119">
        <v>75513.760000000009</v>
      </c>
      <c r="F131" s="119">
        <v>67588.889999999985</v>
      </c>
      <c r="G131" s="119">
        <v>63426.83</v>
      </c>
      <c r="H131" s="119">
        <v>21711.199999999997</v>
      </c>
      <c r="I131" s="119">
        <v>0</v>
      </c>
      <c r="J131" s="119">
        <v>0</v>
      </c>
      <c r="K131" s="119"/>
      <c r="L131" s="119"/>
      <c r="M131" s="119"/>
      <c r="N131" s="119"/>
      <c r="O131" s="119"/>
      <c r="P131" s="119"/>
      <c r="Q131" s="119">
        <f t="shared" si="2"/>
        <v>228240.68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228240.68</v>
      </c>
      <c r="V131" s="115"/>
    </row>
    <row r="132" spans="2:22" x14ac:dyDescent="0.2">
      <c r="B132" s="113"/>
      <c r="C132" s="117" t="s">
        <v>158</v>
      </c>
      <c r="D132" s="118" t="s">
        <v>379</v>
      </c>
      <c r="E132" s="119">
        <v>344831.59</v>
      </c>
      <c r="F132" s="119">
        <v>388121.70999999996</v>
      </c>
      <c r="G132" s="119">
        <v>481499.01</v>
      </c>
      <c r="H132" s="119">
        <v>442757.68999999989</v>
      </c>
      <c r="I132" s="119">
        <v>427214.51</v>
      </c>
      <c r="J132" s="119">
        <v>418886.43000000011</v>
      </c>
      <c r="K132" s="119"/>
      <c r="L132" s="119"/>
      <c r="M132" s="119"/>
      <c r="N132" s="119"/>
      <c r="O132" s="119"/>
      <c r="P132" s="119"/>
      <c r="Q132" s="119">
        <f t="shared" si="2"/>
        <v>2503310.94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2503310.94</v>
      </c>
      <c r="V132" s="115"/>
    </row>
    <row r="133" spans="2:22" x14ac:dyDescent="0.2">
      <c r="B133" s="113"/>
      <c r="C133" s="117" t="s">
        <v>159</v>
      </c>
      <c r="D133" s="118" t="s">
        <v>380</v>
      </c>
      <c r="E133" s="119">
        <v>37260</v>
      </c>
      <c r="F133" s="119">
        <v>30780</v>
      </c>
      <c r="G133" s="119">
        <v>91650.95</v>
      </c>
      <c r="H133" s="119">
        <v>92332.64</v>
      </c>
      <c r="I133" s="119">
        <v>77558.47</v>
      </c>
      <c r="J133" s="119">
        <v>87557.18</v>
      </c>
      <c r="K133" s="119"/>
      <c r="L133" s="119"/>
      <c r="M133" s="119"/>
      <c r="N133" s="119"/>
      <c r="O133" s="119"/>
      <c r="P133" s="119"/>
      <c r="Q133" s="119">
        <f t="shared" si="2"/>
        <v>417139.24000000005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417139.24000000005</v>
      </c>
      <c r="V133" s="115"/>
    </row>
    <row r="134" spans="2:22" x14ac:dyDescent="0.2">
      <c r="B134" s="113"/>
      <c r="C134" s="117" t="s">
        <v>160</v>
      </c>
      <c r="D134" s="118" t="s">
        <v>381</v>
      </c>
      <c r="E134" s="119">
        <v>10937.970000000001</v>
      </c>
      <c r="F134" s="119">
        <v>15887.49</v>
      </c>
      <c r="G134" s="119">
        <v>18333.650000000001</v>
      </c>
      <c r="H134" s="119">
        <v>20463.250000000004</v>
      </c>
      <c r="I134" s="119">
        <v>17647.239999999998</v>
      </c>
      <c r="J134" s="119">
        <v>19391.240000000002</v>
      </c>
      <c r="K134" s="119"/>
      <c r="L134" s="119"/>
      <c r="M134" s="119"/>
      <c r="N134" s="119"/>
      <c r="O134" s="119"/>
      <c r="P134" s="119"/>
      <c r="Q134" s="119">
        <f t="shared" si="2"/>
        <v>102660.84000000001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102660.84000000001</v>
      </c>
      <c r="V134" s="115"/>
    </row>
    <row r="135" spans="2:22" x14ac:dyDescent="0.2">
      <c r="B135" s="113"/>
      <c r="C135" s="117" t="s">
        <v>161</v>
      </c>
      <c r="D135" s="118" t="s">
        <v>382</v>
      </c>
      <c r="E135" s="119">
        <v>20093.939999999999</v>
      </c>
      <c r="F135" s="119">
        <v>23879.02</v>
      </c>
      <c r="G135" s="119">
        <v>22904.53</v>
      </c>
      <c r="H135" s="119">
        <v>31961.67</v>
      </c>
      <c r="I135" s="119">
        <v>23582.02</v>
      </c>
      <c r="J135" s="119">
        <v>26094.950000000008</v>
      </c>
      <c r="K135" s="119"/>
      <c r="L135" s="119"/>
      <c r="M135" s="119"/>
      <c r="N135" s="119"/>
      <c r="O135" s="119"/>
      <c r="P135" s="119"/>
      <c r="Q135" s="119">
        <f t="shared" si="2"/>
        <v>148516.13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148516.13</v>
      </c>
      <c r="V135" s="115"/>
    </row>
    <row r="136" spans="2:22" x14ac:dyDescent="0.2">
      <c r="B136" s="113"/>
      <c r="C136" s="117" t="s">
        <v>162</v>
      </c>
      <c r="D136" s="118" t="s">
        <v>383</v>
      </c>
      <c r="E136" s="119">
        <v>0</v>
      </c>
      <c r="F136" s="119">
        <v>2118375.9300000002</v>
      </c>
      <c r="G136" s="119">
        <v>2076236.51</v>
      </c>
      <c r="H136" s="119">
        <v>2051187.2</v>
      </c>
      <c r="I136" s="119">
        <v>2013724.7500000002</v>
      </c>
      <c r="J136" s="119">
        <v>2004975.85</v>
      </c>
      <c r="K136" s="119"/>
      <c r="L136" s="119"/>
      <c r="M136" s="119"/>
      <c r="N136" s="119"/>
      <c r="O136" s="119"/>
      <c r="P136" s="119"/>
      <c r="Q136" s="119">
        <f t="shared" ref="Q136:Q199" si="3">SUM(E136:P136)</f>
        <v>10264500.24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10264500.24</v>
      </c>
      <c r="V136" s="115"/>
    </row>
    <row r="137" spans="2:22" x14ac:dyDescent="0.2">
      <c r="B137" s="113"/>
      <c r="C137" s="117" t="s">
        <v>163</v>
      </c>
      <c r="D137" s="118" t="s">
        <v>384</v>
      </c>
      <c r="E137" s="119">
        <v>13923.58</v>
      </c>
      <c r="F137" s="119">
        <v>33573.760000000002</v>
      </c>
      <c r="G137" s="119">
        <v>40097.209999999992</v>
      </c>
      <c r="H137" s="119">
        <v>36475.480000000003</v>
      </c>
      <c r="I137" s="119">
        <v>35787.53</v>
      </c>
      <c r="J137" s="119">
        <v>38930.740000000013</v>
      </c>
      <c r="K137" s="119"/>
      <c r="L137" s="119"/>
      <c r="M137" s="119"/>
      <c r="N137" s="119"/>
      <c r="O137" s="119"/>
      <c r="P137" s="119"/>
      <c r="Q137" s="119">
        <f t="shared" si="3"/>
        <v>198788.30000000002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198788.30000000002</v>
      </c>
      <c r="V137" s="115"/>
    </row>
    <row r="138" spans="2:22" ht="25.5" x14ac:dyDescent="0.2">
      <c r="B138" s="113"/>
      <c r="C138" s="117" t="s">
        <v>164</v>
      </c>
      <c r="D138" s="118" t="s">
        <v>385</v>
      </c>
      <c r="E138" s="119">
        <v>0</v>
      </c>
      <c r="F138" s="119">
        <v>0</v>
      </c>
      <c r="G138" s="119">
        <v>215.79999999999998</v>
      </c>
      <c r="H138" s="119">
        <v>0</v>
      </c>
      <c r="I138" s="119">
        <v>0</v>
      </c>
      <c r="J138" s="119">
        <v>1863.42</v>
      </c>
      <c r="K138" s="119"/>
      <c r="L138" s="119"/>
      <c r="M138" s="119"/>
      <c r="N138" s="119"/>
      <c r="O138" s="119"/>
      <c r="P138" s="119"/>
      <c r="Q138" s="119">
        <f t="shared" si="3"/>
        <v>2079.2200000000003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2079.2200000000003</v>
      </c>
      <c r="V138" s="115"/>
    </row>
    <row r="139" spans="2:22" x14ac:dyDescent="0.2">
      <c r="B139" s="113"/>
      <c r="C139" s="117" t="s">
        <v>165</v>
      </c>
      <c r="D139" s="118" t="s">
        <v>386</v>
      </c>
      <c r="E139" s="119">
        <v>25444.860000000008</v>
      </c>
      <c r="F139" s="119">
        <v>34021.57</v>
      </c>
      <c r="G139" s="119">
        <v>53664.740000000005</v>
      </c>
      <c r="H139" s="119">
        <v>35844.5</v>
      </c>
      <c r="I139" s="119">
        <v>38160.520000000011</v>
      </c>
      <c r="J139" s="119">
        <v>68857.560000000012</v>
      </c>
      <c r="K139" s="119"/>
      <c r="L139" s="119"/>
      <c r="M139" s="119"/>
      <c r="N139" s="119"/>
      <c r="O139" s="119"/>
      <c r="P139" s="119"/>
      <c r="Q139" s="119">
        <f t="shared" si="3"/>
        <v>255993.75000000006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255993.75000000006</v>
      </c>
      <c r="V139" s="115"/>
    </row>
    <row r="140" spans="2:22" x14ac:dyDescent="0.2">
      <c r="B140" s="113"/>
      <c r="C140" s="117" t="s">
        <v>166</v>
      </c>
      <c r="D140" s="118" t="s">
        <v>387</v>
      </c>
      <c r="E140" s="119">
        <v>34623.94</v>
      </c>
      <c r="F140" s="119">
        <v>38424.12000000001</v>
      </c>
      <c r="G140" s="119">
        <v>55996.500000000007</v>
      </c>
      <c r="H140" s="119">
        <v>52666.660000000018</v>
      </c>
      <c r="I140" s="119">
        <v>47273.62000000001</v>
      </c>
      <c r="J140" s="119">
        <v>78154.039999999994</v>
      </c>
      <c r="K140" s="119"/>
      <c r="L140" s="119"/>
      <c r="M140" s="119"/>
      <c r="N140" s="119"/>
      <c r="O140" s="119"/>
      <c r="P140" s="119"/>
      <c r="Q140" s="119">
        <f t="shared" si="3"/>
        <v>307138.88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307138.88</v>
      </c>
      <c r="V140" s="115"/>
    </row>
    <row r="141" spans="2:22" ht="25.5" x14ac:dyDescent="0.2">
      <c r="B141" s="113"/>
      <c r="C141" s="117" t="s">
        <v>167</v>
      </c>
      <c r="D141" s="118" t="s">
        <v>388</v>
      </c>
      <c r="E141" s="119">
        <v>13447.9</v>
      </c>
      <c r="F141" s="119">
        <v>18110.52</v>
      </c>
      <c r="G141" s="119">
        <v>15720.35</v>
      </c>
      <c r="H141" s="119">
        <v>12286.19</v>
      </c>
      <c r="I141" s="119">
        <v>13841.659999999998</v>
      </c>
      <c r="J141" s="119">
        <v>15934.589999999998</v>
      </c>
      <c r="K141" s="119"/>
      <c r="L141" s="119"/>
      <c r="M141" s="119"/>
      <c r="N141" s="119"/>
      <c r="O141" s="119"/>
      <c r="P141" s="119"/>
      <c r="Q141" s="119">
        <f t="shared" si="3"/>
        <v>89341.209999999992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89341.209999999992</v>
      </c>
      <c r="V141" s="115"/>
    </row>
    <row r="142" spans="2:22" x14ac:dyDescent="0.2">
      <c r="B142" s="113"/>
      <c r="C142" s="117" t="s">
        <v>168</v>
      </c>
      <c r="D142" s="118" t="s">
        <v>389</v>
      </c>
      <c r="E142" s="119">
        <v>39726.89</v>
      </c>
      <c r="F142" s="119">
        <v>399251.88</v>
      </c>
      <c r="G142" s="119">
        <v>2870479.6799999997</v>
      </c>
      <c r="H142" s="119">
        <v>1035303.1100000001</v>
      </c>
      <c r="I142" s="119">
        <v>21577</v>
      </c>
      <c r="J142" s="119">
        <v>923560.29999999993</v>
      </c>
      <c r="K142" s="119"/>
      <c r="L142" s="119"/>
      <c r="M142" s="119"/>
      <c r="N142" s="119"/>
      <c r="O142" s="119"/>
      <c r="P142" s="119"/>
      <c r="Q142" s="119">
        <f t="shared" si="3"/>
        <v>5289898.8599999994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5289898.8599999994</v>
      </c>
      <c r="V142" s="115"/>
    </row>
    <row r="143" spans="2:22" x14ac:dyDescent="0.2">
      <c r="B143" s="113"/>
      <c r="C143" s="117" t="s">
        <v>169</v>
      </c>
      <c r="D143" s="118" t="s">
        <v>390</v>
      </c>
      <c r="E143" s="119">
        <v>56870.25</v>
      </c>
      <c r="F143" s="119">
        <v>85265.63</v>
      </c>
      <c r="G143" s="119">
        <v>71473.720000000016</v>
      </c>
      <c r="H143" s="119">
        <v>92116.36</v>
      </c>
      <c r="I143" s="119">
        <v>91586.17</v>
      </c>
      <c r="J143" s="119">
        <v>83740.409999999989</v>
      </c>
      <c r="K143" s="119"/>
      <c r="L143" s="119"/>
      <c r="M143" s="119"/>
      <c r="N143" s="119"/>
      <c r="O143" s="119"/>
      <c r="P143" s="119"/>
      <c r="Q143" s="119">
        <f t="shared" si="3"/>
        <v>481052.54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481052.54</v>
      </c>
      <c r="V143" s="115"/>
    </row>
    <row r="144" spans="2:22" x14ac:dyDescent="0.2">
      <c r="B144" s="113"/>
      <c r="C144" s="117" t="s">
        <v>170</v>
      </c>
      <c r="D144" s="118" t="s">
        <v>391</v>
      </c>
      <c r="E144" s="119">
        <v>11332.51</v>
      </c>
      <c r="F144" s="119">
        <v>12280.949999999999</v>
      </c>
      <c r="G144" s="119">
        <v>112928.94</v>
      </c>
      <c r="H144" s="119">
        <v>64108.85</v>
      </c>
      <c r="I144" s="119">
        <v>77118.599999999991</v>
      </c>
      <c r="J144" s="119">
        <v>66357.350000000006</v>
      </c>
      <c r="K144" s="119"/>
      <c r="L144" s="119"/>
      <c r="M144" s="119"/>
      <c r="N144" s="119"/>
      <c r="O144" s="119"/>
      <c r="P144" s="119"/>
      <c r="Q144" s="119">
        <f t="shared" si="3"/>
        <v>344127.19999999995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344127.19999999995</v>
      </c>
      <c r="V144" s="115"/>
    </row>
    <row r="145" spans="2:22" x14ac:dyDescent="0.2">
      <c r="B145" s="113"/>
      <c r="C145" s="117" t="s">
        <v>171</v>
      </c>
      <c r="D145" s="118" t="s">
        <v>392</v>
      </c>
      <c r="E145" s="119">
        <v>10014.16</v>
      </c>
      <c r="F145" s="119">
        <v>15756.690000000006</v>
      </c>
      <c r="G145" s="119">
        <v>24563.950000000004</v>
      </c>
      <c r="H145" s="119">
        <v>20839.829999999998</v>
      </c>
      <c r="I145" s="119">
        <v>15823.34</v>
      </c>
      <c r="J145" s="119">
        <v>21266.94</v>
      </c>
      <c r="K145" s="119"/>
      <c r="L145" s="119"/>
      <c r="M145" s="119"/>
      <c r="N145" s="119"/>
      <c r="O145" s="119"/>
      <c r="P145" s="119"/>
      <c r="Q145" s="119">
        <f t="shared" si="3"/>
        <v>108264.91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108264.91</v>
      </c>
      <c r="V145" s="115"/>
    </row>
    <row r="146" spans="2:22" x14ac:dyDescent="0.2">
      <c r="B146" s="113"/>
      <c r="C146" s="117" t="s">
        <v>520</v>
      </c>
      <c r="D146" s="118" t="s">
        <v>521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/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172</v>
      </c>
      <c r="D147" s="118" t="s">
        <v>393</v>
      </c>
      <c r="E147" s="119">
        <v>12087.4</v>
      </c>
      <c r="F147" s="119">
        <v>12270.320000000002</v>
      </c>
      <c r="G147" s="119">
        <v>12512.35</v>
      </c>
      <c r="H147" s="119">
        <v>12913.730000000003</v>
      </c>
      <c r="I147" s="119">
        <v>12515.660000000003</v>
      </c>
      <c r="J147" s="119">
        <v>12822.720000000001</v>
      </c>
      <c r="K147" s="119"/>
      <c r="L147" s="119"/>
      <c r="M147" s="119"/>
      <c r="N147" s="119"/>
      <c r="O147" s="119"/>
      <c r="P147" s="119"/>
      <c r="Q147" s="119">
        <f t="shared" si="3"/>
        <v>75122.180000000008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75122.180000000008</v>
      </c>
      <c r="V147" s="115"/>
    </row>
    <row r="148" spans="2:22" x14ac:dyDescent="0.2">
      <c r="B148" s="113"/>
      <c r="C148" s="117" t="s">
        <v>173</v>
      </c>
      <c r="D148" s="118" t="s">
        <v>394</v>
      </c>
      <c r="E148" s="119">
        <v>0</v>
      </c>
      <c r="F148" s="119">
        <v>0</v>
      </c>
      <c r="G148" s="119">
        <v>0</v>
      </c>
      <c r="H148" s="119">
        <v>533.96</v>
      </c>
      <c r="I148" s="119">
        <v>1230.93</v>
      </c>
      <c r="J148" s="119">
        <v>2522.4899999999998</v>
      </c>
      <c r="K148" s="119"/>
      <c r="L148" s="119"/>
      <c r="M148" s="119"/>
      <c r="N148" s="119"/>
      <c r="O148" s="119"/>
      <c r="P148" s="119"/>
      <c r="Q148" s="119">
        <f t="shared" si="3"/>
        <v>4287.38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4287.38</v>
      </c>
      <c r="V148" s="115"/>
    </row>
    <row r="149" spans="2:22" ht="25.5" x14ac:dyDescent="0.2">
      <c r="B149" s="113"/>
      <c r="C149" s="117" t="s">
        <v>174</v>
      </c>
      <c r="D149" s="118" t="s">
        <v>395</v>
      </c>
      <c r="E149" s="119">
        <v>0</v>
      </c>
      <c r="F149" s="119">
        <v>0</v>
      </c>
      <c r="G149" s="119">
        <v>0</v>
      </c>
      <c r="H149" s="119">
        <v>36.96</v>
      </c>
      <c r="I149" s="119">
        <v>72</v>
      </c>
      <c r="J149" s="119">
        <v>492.84000000000003</v>
      </c>
      <c r="K149" s="119"/>
      <c r="L149" s="119"/>
      <c r="M149" s="119"/>
      <c r="N149" s="119"/>
      <c r="O149" s="119"/>
      <c r="P149" s="119"/>
      <c r="Q149" s="119">
        <f t="shared" si="3"/>
        <v>601.80000000000007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601.80000000000007</v>
      </c>
      <c r="V149" s="115"/>
    </row>
    <row r="150" spans="2:22" x14ac:dyDescent="0.2">
      <c r="B150" s="113"/>
      <c r="C150" s="117" t="s">
        <v>175</v>
      </c>
      <c r="D150" s="118" t="s">
        <v>396</v>
      </c>
      <c r="E150" s="119">
        <v>8136.7599999999993</v>
      </c>
      <c r="F150" s="119">
        <v>8148.5300000000007</v>
      </c>
      <c r="G150" s="119">
        <v>16700.439999999999</v>
      </c>
      <c r="H150" s="119">
        <v>32715.8</v>
      </c>
      <c r="I150" s="119">
        <v>39651.019999999997</v>
      </c>
      <c r="J150" s="119">
        <v>36124.33</v>
      </c>
      <c r="K150" s="119"/>
      <c r="L150" s="119"/>
      <c r="M150" s="119"/>
      <c r="N150" s="119"/>
      <c r="O150" s="119"/>
      <c r="P150" s="119"/>
      <c r="Q150" s="119">
        <f t="shared" si="3"/>
        <v>141476.88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141476.88</v>
      </c>
      <c r="V150" s="115"/>
    </row>
    <row r="151" spans="2:22" ht="25.5" x14ac:dyDescent="0.2">
      <c r="B151" s="113"/>
      <c r="C151" s="117" t="s">
        <v>176</v>
      </c>
      <c r="D151" s="118" t="s">
        <v>397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3850000</v>
      </c>
      <c r="K151" s="119"/>
      <c r="L151" s="119"/>
      <c r="M151" s="119"/>
      <c r="N151" s="119"/>
      <c r="O151" s="119"/>
      <c r="P151" s="119"/>
      <c r="Q151" s="119">
        <f t="shared" si="3"/>
        <v>3850000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3850000</v>
      </c>
      <c r="V151" s="115"/>
    </row>
    <row r="152" spans="2:22" x14ac:dyDescent="0.2">
      <c r="B152" s="113"/>
      <c r="C152" s="117" t="s">
        <v>177</v>
      </c>
      <c r="D152" s="118" t="s">
        <v>398</v>
      </c>
      <c r="E152" s="119">
        <v>11658.76</v>
      </c>
      <c r="F152" s="119">
        <v>11742.82</v>
      </c>
      <c r="G152" s="119">
        <v>13474.429999999998</v>
      </c>
      <c r="H152" s="119">
        <v>14586.42</v>
      </c>
      <c r="I152" s="119">
        <v>16309.079999999998</v>
      </c>
      <c r="J152" s="119">
        <v>14616.68</v>
      </c>
      <c r="K152" s="119"/>
      <c r="L152" s="119"/>
      <c r="M152" s="119"/>
      <c r="N152" s="119"/>
      <c r="O152" s="119"/>
      <c r="P152" s="119"/>
      <c r="Q152" s="119">
        <f t="shared" si="3"/>
        <v>82388.19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82388.19</v>
      </c>
      <c r="V152" s="115"/>
    </row>
    <row r="153" spans="2:22" x14ac:dyDescent="0.2">
      <c r="B153" s="113"/>
      <c r="C153" s="117" t="s">
        <v>178</v>
      </c>
      <c r="D153" s="118" t="s">
        <v>399</v>
      </c>
      <c r="E153" s="119">
        <v>0</v>
      </c>
      <c r="F153" s="119">
        <v>738.72</v>
      </c>
      <c r="G153" s="119">
        <v>1131</v>
      </c>
      <c r="H153" s="119">
        <v>1249.21</v>
      </c>
      <c r="I153" s="119">
        <v>49562.59</v>
      </c>
      <c r="J153" s="119">
        <v>9666.48</v>
      </c>
      <c r="K153" s="119"/>
      <c r="L153" s="119"/>
      <c r="M153" s="119"/>
      <c r="N153" s="119"/>
      <c r="O153" s="119"/>
      <c r="P153" s="119"/>
      <c r="Q153" s="119">
        <f t="shared" si="3"/>
        <v>62348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62348</v>
      </c>
      <c r="V153" s="115"/>
    </row>
    <row r="154" spans="2:22" x14ac:dyDescent="0.2">
      <c r="B154" s="113"/>
      <c r="C154" s="117" t="s">
        <v>501</v>
      </c>
      <c r="D154" s="118" t="s">
        <v>502</v>
      </c>
      <c r="E154" s="119">
        <v>35001.050000000003</v>
      </c>
      <c r="F154" s="119">
        <v>59815.499999999985</v>
      </c>
      <c r="G154" s="119">
        <v>66491.05</v>
      </c>
      <c r="H154" s="119">
        <v>61080.999999999985</v>
      </c>
      <c r="I154" s="119">
        <v>81403.98000000001</v>
      </c>
      <c r="J154" s="119">
        <v>88644.87000000001</v>
      </c>
      <c r="K154" s="119"/>
      <c r="L154" s="119"/>
      <c r="M154" s="119"/>
      <c r="N154" s="119"/>
      <c r="O154" s="119"/>
      <c r="P154" s="119"/>
      <c r="Q154" s="119">
        <f t="shared" si="3"/>
        <v>392437.44999999995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392437.44999999995</v>
      </c>
      <c r="V154" s="115"/>
    </row>
    <row r="155" spans="2:22" x14ac:dyDescent="0.2">
      <c r="B155" s="113"/>
      <c r="C155" s="117" t="s">
        <v>536</v>
      </c>
      <c r="D155" s="118" t="s">
        <v>537</v>
      </c>
      <c r="E155" s="119">
        <v>12112.109999999999</v>
      </c>
      <c r="F155" s="119">
        <v>12421.23</v>
      </c>
      <c r="G155" s="119">
        <v>29710.959999999999</v>
      </c>
      <c r="H155" s="119">
        <v>21418.31</v>
      </c>
      <c r="I155" s="119">
        <v>22369.94</v>
      </c>
      <c r="J155" s="119">
        <v>22430.46</v>
      </c>
      <c r="K155" s="119"/>
      <c r="L155" s="119"/>
      <c r="M155" s="119"/>
      <c r="N155" s="119"/>
      <c r="O155" s="119"/>
      <c r="P155" s="119"/>
      <c r="Q155" s="119">
        <f t="shared" si="3"/>
        <v>120463.01000000001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120463.01000000001</v>
      </c>
      <c r="V155" s="115"/>
    </row>
    <row r="156" spans="2:22" x14ac:dyDescent="0.2">
      <c r="B156" s="113"/>
      <c r="C156" s="117" t="s">
        <v>538</v>
      </c>
      <c r="D156" s="118" t="s">
        <v>539</v>
      </c>
      <c r="E156" s="119">
        <v>9615.9</v>
      </c>
      <c r="F156" s="119">
        <v>23851.46</v>
      </c>
      <c r="G156" s="119">
        <v>1338250.1399999999</v>
      </c>
      <c r="H156" s="119">
        <v>118495.15999999999</v>
      </c>
      <c r="I156" s="119">
        <v>577680.16</v>
      </c>
      <c r="J156" s="119">
        <v>18716.190000000002</v>
      </c>
      <c r="K156" s="119"/>
      <c r="L156" s="119"/>
      <c r="M156" s="119"/>
      <c r="N156" s="119"/>
      <c r="O156" s="119"/>
      <c r="P156" s="119"/>
      <c r="Q156" s="119">
        <f t="shared" si="3"/>
        <v>2086609.0099999998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2086609.0099999998</v>
      </c>
      <c r="V156" s="115"/>
    </row>
    <row r="157" spans="2:22" x14ac:dyDescent="0.2">
      <c r="B157" s="113"/>
      <c r="C157" s="117" t="s">
        <v>540</v>
      </c>
      <c r="D157" s="118" t="s">
        <v>541</v>
      </c>
      <c r="E157" s="119">
        <v>10015.67</v>
      </c>
      <c r="F157" s="119">
        <v>26553.530000000006</v>
      </c>
      <c r="G157" s="119">
        <v>20774.020000000004</v>
      </c>
      <c r="H157" s="119">
        <v>15121.310000000001</v>
      </c>
      <c r="I157" s="119">
        <v>9298.91</v>
      </c>
      <c r="J157" s="119">
        <v>12415.29</v>
      </c>
      <c r="K157" s="119"/>
      <c r="L157" s="119"/>
      <c r="M157" s="119"/>
      <c r="N157" s="119"/>
      <c r="O157" s="119"/>
      <c r="P157" s="119"/>
      <c r="Q157" s="119">
        <f t="shared" si="3"/>
        <v>94178.73000000001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94178.73000000001</v>
      </c>
      <c r="V157" s="115"/>
    </row>
    <row r="158" spans="2:22" x14ac:dyDescent="0.2">
      <c r="B158" s="113"/>
      <c r="C158" s="117" t="s">
        <v>518</v>
      </c>
      <c r="D158" s="118" t="s">
        <v>519</v>
      </c>
      <c r="E158" s="119">
        <v>14123.16</v>
      </c>
      <c r="F158" s="119">
        <v>19630.580000000002</v>
      </c>
      <c r="G158" s="119">
        <v>20925.96</v>
      </c>
      <c r="H158" s="119">
        <v>25563.47</v>
      </c>
      <c r="I158" s="119">
        <v>21378.79</v>
      </c>
      <c r="J158" s="119">
        <v>29272.499999999993</v>
      </c>
      <c r="K158" s="119"/>
      <c r="L158" s="119"/>
      <c r="M158" s="119"/>
      <c r="N158" s="119"/>
      <c r="O158" s="119"/>
      <c r="P158" s="119"/>
      <c r="Q158" s="119">
        <f t="shared" si="3"/>
        <v>130894.46000000002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130894.46000000002</v>
      </c>
      <c r="V158" s="115"/>
    </row>
    <row r="159" spans="2:22" ht="25.5" x14ac:dyDescent="0.2">
      <c r="B159" s="113"/>
      <c r="C159" s="117" t="s">
        <v>522</v>
      </c>
      <c r="D159" s="118" t="s">
        <v>523</v>
      </c>
      <c r="E159" s="119">
        <v>16505.740000000002</v>
      </c>
      <c r="F159" s="119">
        <v>25974.620000000003</v>
      </c>
      <c r="G159" s="119">
        <v>37795.799999999988</v>
      </c>
      <c r="H159" s="119">
        <v>38238.81</v>
      </c>
      <c r="I159" s="119">
        <v>25431.460000000003</v>
      </c>
      <c r="J159" s="119">
        <v>216059.01</v>
      </c>
      <c r="K159" s="119"/>
      <c r="L159" s="119"/>
      <c r="M159" s="119"/>
      <c r="N159" s="119"/>
      <c r="O159" s="119"/>
      <c r="P159" s="119"/>
      <c r="Q159" s="119">
        <f t="shared" si="3"/>
        <v>360005.44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360005.44</v>
      </c>
      <c r="V159" s="115"/>
    </row>
    <row r="160" spans="2:22" x14ac:dyDescent="0.2">
      <c r="B160" s="113"/>
      <c r="C160" s="117" t="s">
        <v>542</v>
      </c>
      <c r="D160" s="118" t="s">
        <v>543</v>
      </c>
      <c r="E160" s="119">
        <v>47762.30000000001</v>
      </c>
      <c r="F160" s="119">
        <v>47567.829999999994</v>
      </c>
      <c r="G160" s="119">
        <v>50534.999999999993</v>
      </c>
      <c r="H160" s="119">
        <v>51368.130000000005</v>
      </c>
      <c r="I160" s="119">
        <v>44352.189999999995</v>
      </c>
      <c r="J160" s="119">
        <v>56974.649999999994</v>
      </c>
      <c r="K160" s="119"/>
      <c r="L160" s="119"/>
      <c r="M160" s="119"/>
      <c r="N160" s="119"/>
      <c r="O160" s="119"/>
      <c r="P160" s="119"/>
      <c r="Q160" s="119">
        <f t="shared" si="3"/>
        <v>298560.09999999998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298560.09999999998</v>
      </c>
      <c r="V160" s="115"/>
    </row>
    <row r="161" spans="2:22" x14ac:dyDescent="0.2">
      <c r="B161" s="113"/>
      <c r="C161" s="117" t="s">
        <v>544</v>
      </c>
      <c r="D161" s="118" t="s">
        <v>545</v>
      </c>
      <c r="E161" s="119">
        <v>24115.310000000005</v>
      </c>
      <c r="F161" s="119">
        <v>59930.44</v>
      </c>
      <c r="G161" s="119">
        <v>655723.28</v>
      </c>
      <c r="H161" s="119">
        <v>107015.85000000002</v>
      </c>
      <c r="I161" s="119">
        <v>63427.049999999996</v>
      </c>
      <c r="J161" s="119">
        <v>60769.069999999985</v>
      </c>
      <c r="K161" s="119"/>
      <c r="L161" s="119"/>
      <c r="M161" s="119"/>
      <c r="N161" s="119"/>
      <c r="O161" s="119"/>
      <c r="P161" s="119"/>
      <c r="Q161" s="119">
        <f t="shared" si="3"/>
        <v>970981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970981</v>
      </c>
      <c r="V161" s="115"/>
    </row>
    <row r="162" spans="2:22" x14ac:dyDescent="0.2">
      <c r="B162" s="113"/>
      <c r="C162" s="117" t="s">
        <v>179</v>
      </c>
      <c r="D162" s="118" t="s">
        <v>400</v>
      </c>
      <c r="E162" s="119">
        <v>69134.310000000012</v>
      </c>
      <c r="F162" s="119">
        <v>76996.12</v>
      </c>
      <c r="G162" s="119">
        <v>76888.03</v>
      </c>
      <c r="H162" s="119">
        <v>5333510.8599999994</v>
      </c>
      <c r="I162" s="119">
        <v>595743.03</v>
      </c>
      <c r="J162" s="119">
        <v>2927643.7</v>
      </c>
      <c r="K162" s="119"/>
      <c r="L162" s="119"/>
      <c r="M162" s="119"/>
      <c r="N162" s="119"/>
      <c r="O162" s="119"/>
      <c r="P162" s="119"/>
      <c r="Q162" s="119">
        <f t="shared" si="3"/>
        <v>9079916.0500000007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9079916.0500000007</v>
      </c>
      <c r="V162" s="115"/>
    </row>
    <row r="163" spans="2:22" x14ac:dyDescent="0.2">
      <c r="B163" s="113"/>
      <c r="C163" s="117" t="s">
        <v>180</v>
      </c>
      <c r="D163" s="118" t="s">
        <v>401</v>
      </c>
      <c r="E163" s="119">
        <v>114683.79999999999</v>
      </c>
      <c r="F163" s="119">
        <v>532849.56000000006</v>
      </c>
      <c r="G163" s="119">
        <v>262569.62</v>
      </c>
      <c r="H163" s="119">
        <v>263144.19000000006</v>
      </c>
      <c r="I163" s="119">
        <v>330047.08999999997</v>
      </c>
      <c r="J163" s="119">
        <v>248227.55999999997</v>
      </c>
      <c r="K163" s="119"/>
      <c r="L163" s="119"/>
      <c r="M163" s="119"/>
      <c r="N163" s="119"/>
      <c r="O163" s="119"/>
      <c r="P163" s="119"/>
      <c r="Q163" s="119">
        <f t="shared" si="3"/>
        <v>1751521.8200000003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1751521.8200000003</v>
      </c>
      <c r="V163" s="115"/>
    </row>
    <row r="164" spans="2:22" x14ac:dyDescent="0.2">
      <c r="B164" s="113"/>
      <c r="C164" s="117" t="s">
        <v>181</v>
      </c>
      <c r="D164" s="118" t="s">
        <v>402</v>
      </c>
      <c r="E164" s="119">
        <v>11366.580000000002</v>
      </c>
      <c r="F164" s="119">
        <v>13992.740000000002</v>
      </c>
      <c r="G164" s="119">
        <v>36509.919999999998</v>
      </c>
      <c r="H164" s="119">
        <v>137214.71</v>
      </c>
      <c r="I164" s="119">
        <v>70420</v>
      </c>
      <c r="J164" s="119">
        <v>62782.149999999994</v>
      </c>
      <c r="K164" s="119"/>
      <c r="L164" s="119"/>
      <c r="M164" s="119"/>
      <c r="N164" s="119"/>
      <c r="O164" s="119"/>
      <c r="P164" s="119"/>
      <c r="Q164" s="119">
        <f t="shared" si="3"/>
        <v>332286.09999999998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332286.09999999998</v>
      </c>
      <c r="V164" s="115"/>
    </row>
    <row r="165" spans="2:22" x14ac:dyDescent="0.2">
      <c r="B165" s="113"/>
      <c r="C165" s="117" t="s">
        <v>182</v>
      </c>
      <c r="D165" s="118" t="s">
        <v>403</v>
      </c>
      <c r="E165" s="119">
        <v>87508.609999999986</v>
      </c>
      <c r="F165" s="119">
        <v>152437.29</v>
      </c>
      <c r="G165" s="119">
        <v>189203.56999999998</v>
      </c>
      <c r="H165" s="119">
        <v>248031.07</v>
      </c>
      <c r="I165" s="119">
        <v>489589.45000000007</v>
      </c>
      <c r="J165" s="119">
        <v>718803.99</v>
      </c>
      <c r="K165" s="119"/>
      <c r="L165" s="119"/>
      <c r="M165" s="119"/>
      <c r="N165" s="119"/>
      <c r="O165" s="119"/>
      <c r="P165" s="119"/>
      <c r="Q165" s="119">
        <f t="shared" si="3"/>
        <v>1885573.9800000002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1885573.9800000002</v>
      </c>
      <c r="V165" s="115"/>
    </row>
    <row r="166" spans="2:22" ht="25.5" x14ac:dyDescent="0.2">
      <c r="B166" s="113"/>
      <c r="C166" s="117" t="s">
        <v>183</v>
      </c>
      <c r="D166" s="118" t="s">
        <v>405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/>
      <c r="L166" s="119"/>
      <c r="M166" s="119"/>
      <c r="N166" s="119"/>
      <c r="O166" s="119"/>
      <c r="P166" s="119"/>
      <c r="Q166" s="119">
        <f t="shared" si="3"/>
        <v>0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15"/>
    </row>
    <row r="167" spans="2:22" x14ac:dyDescent="0.2">
      <c r="B167" s="113"/>
      <c r="C167" s="117" t="s">
        <v>184</v>
      </c>
      <c r="D167" s="118" t="s">
        <v>406</v>
      </c>
      <c r="E167" s="119">
        <v>13377.82</v>
      </c>
      <c r="F167" s="119">
        <v>13677.97</v>
      </c>
      <c r="G167" s="119">
        <v>15551.31</v>
      </c>
      <c r="H167" s="119">
        <v>14745.439999999997</v>
      </c>
      <c r="I167" s="119">
        <v>14844.46</v>
      </c>
      <c r="J167" s="119">
        <v>34196.300000000003</v>
      </c>
      <c r="K167" s="119"/>
      <c r="L167" s="119"/>
      <c r="M167" s="119"/>
      <c r="N167" s="119"/>
      <c r="O167" s="119"/>
      <c r="P167" s="119"/>
      <c r="Q167" s="119">
        <f t="shared" si="3"/>
        <v>106393.3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106393.3</v>
      </c>
      <c r="V167" s="115"/>
    </row>
    <row r="168" spans="2:22" x14ac:dyDescent="0.2">
      <c r="B168" s="113"/>
      <c r="C168" s="117" t="s">
        <v>185</v>
      </c>
      <c r="D168" s="118" t="s">
        <v>407</v>
      </c>
      <c r="E168" s="119">
        <v>9970.0800000000017</v>
      </c>
      <c r="F168" s="119">
        <v>9601.7900000000009</v>
      </c>
      <c r="G168" s="119">
        <v>9761.65</v>
      </c>
      <c r="H168" s="119">
        <v>28939.32</v>
      </c>
      <c r="I168" s="119">
        <v>10442.540000000001</v>
      </c>
      <c r="J168" s="119">
        <v>26911.32</v>
      </c>
      <c r="K168" s="119"/>
      <c r="L168" s="119"/>
      <c r="M168" s="119"/>
      <c r="N168" s="119"/>
      <c r="O168" s="119"/>
      <c r="P168" s="119"/>
      <c r="Q168" s="119">
        <f t="shared" si="3"/>
        <v>95626.700000000012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95626.700000000012</v>
      </c>
      <c r="V168" s="115"/>
    </row>
    <row r="169" spans="2:22" x14ac:dyDescent="0.2">
      <c r="B169" s="113"/>
      <c r="C169" s="117" t="s">
        <v>186</v>
      </c>
      <c r="D169" s="118" t="s">
        <v>408</v>
      </c>
      <c r="E169" s="119">
        <v>382961.19</v>
      </c>
      <c r="F169" s="119">
        <v>464277.87</v>
      </c>
      <c r="G169" s="119">
        <v>517700.41</v>
      </c>
      <c r="H169" s="119">
        <v>453003</v>
      </c>
      <c r="I169" s="119">
        <v>469288</v>
      </c>
      <c r="J169" s="119">
        <v>572372.94000000006</v>
      </c>
      <c r="K169" s="119"/>
      <c r="L169" s="119"/>
      <c r="M169" s="119"/>
      <c r="N169" s="119"/>
      <c r="O169" s="119"/>
      <c r="P169" s="119"/>
      <c r="Q169" s="119">
        <f t="shared" si="3"/>
        <v>2859603.4099999997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2859603.4099999997</v>
      </c>
      <c r="V169" s="115"/>
    </row>
    <row r="170" spans="2:22" x14ac:dyDescent="0.2">
      <c r="B170" s="113"/>
      <c r="C170" s="117" t="s">
        <v>187</v>
      </c>
      <c r="D170" s="118" t="s">
        <v>409</v>
      </c>
      <c r="E170" s="119">
        <v>665705.13</v>
      </c>
      <c r="F170" s="119">
        <v>466943.89999999997</v>
      </c>
      <c r="G170" s="119">
        <v>16413.16</v>
      </c>
      <c r="H170" s="119">
        <v>898167.62999999989</v>
      </c>
      <c r="I170" s="119">
        <v>484953.41</v>
      </c>
      <c r="J170" s="119">
        <v>473125.49</v>
      </c>
      <c r="K170" s="119"/>
      <c r="L170" s="119"/>
      <c r="M170" s="119"/>
      <c r="N170" s="119"/>
      <c r="O170" s="119"/>
      <c r="P170" s="119"/>
      <c r="Q170" s="119">
        <f t="shared" si="3"/>
        <v>3005308.7199999997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3005308.7199999997</v>
      </c>
      <c r="V170" s="115"/>
    </row>
    <row r="171" spans="2:22" x14ac:dyDescent="0.2">
      <c r="B171" s="113"/>
      <c r="C171" s="117" t="s">
        <v>188</v>
      </c>
      <c r="D171" s="118" t="s">
        <v>410</v>
      </c>
      <c r="E171" s="119">
        <v>22285.51</v>
      </c>
      <c r="F171" s="119">
        <v>29174.02</v>
      </c>
      <c r="G171" s="119">
        <v>37167.670000000006</v>
      </c>
      <c r="H171" s="119">
        <v>42570.71</v>
      </c>
      <c r="I171" s="119">
        <v>41020.520000000004</v>
      </c>
      <c r="J171" s="119">
        <v>45868.039999999994</v>
      </c>
      <c r="K171" s="119"/>
      <c r="L171" s="119"/>
      <c r="M171" s="119"/>
      <c r="N171" s="119"/>
      <c r="O171" s="119"/>
      <c r="P171" s="119"/>
      <c r="Q171" s="119">
        <f t="shared" si="3"/>
        <v>218086.46999999997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218086.46999999997</v>
      </c>
      <c r="V171" s="115"/>
    </row>
    <row r="172" spans="2:22" ht="25.5" x14ac:dyDescent="0.2">
      <c r="B172" s="113"/>
      <c r="C172" s="117" t="s">
        <v>189</v>
      </c>
      <c r="D172" s="118" t="s">
        <v>404</v>
      </c>
      <c r="E172" s="119">
        <v>44244.94</v>
      </c>
      <c r="F172" s="119">
        <v>88087.340000000026</v>
      </c>
      <c r="G172" s="119">
        <v>111434.70000000001</v>
      </c>
      <c r="H172" s="119">
        <v>112486.9</v>
      </c>
      <c r="I172" s="119">
        <v>114845.01999999999</v>
      </c>
      <c r="J172" s="119">
        <v>145691.17000000001</v>
      </c>
      <c r="K172" s="119"/>
      <c r="L172" s="119"/>
      <c r="M172" s="119"/>
      <c r="N172" s="119"/>
      <c r="O172" s="119"/>
      <c r="P172" s="119"/>
      <c r="Q172" s="119">
        <f t="shared" si="3"/>
        <v>616790.07000000007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616790.07000000007</v>
      </c>
      <c r="V172" s="115"/>
    </row>
    <row r="173" spans="2:22" x14ac:dyDescent="0.2">
      <c r="B173" s="113"/>
      <c r="C173" s="117" t="s">
        <v>190</v>
      </c>
      <c r="D173" s="118" t="s">
        <v>411</v>
      </c>
      <c r="E173" s="119">
        <v>52045.11</v>
      </c>
      <c r="F173" s="119">
        <v>53824.700000000004</v>
      </c>
      <c r="G173" s="119">
        <v>65272.630000000012</v>
      </c>
      <c r="H173" s="119">
        <v>140596.34999999998</v>
      </c>
      <c r="I173" s="119">
        <v>98182.6</v>
      </c>
      <c r="J173" s="119">
        <v>80874.37</v>
      </c>
      <c r="K173" s="119"/>
      <c r="L173" s="119"/>
      <c r="M173" s="119"/>
      <c r="N173" s="119"/>
      <c r="O173" s="119"/>
      <c r="P173" s="119"/>
      <c r="Q173" s="119">
        <f t="shared" si="3"/>
        <v>490795.76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490795.76</v>
      </c>
      <c r="V173" s="115"/>
    </row>
    <row r="174" spans="2:22" x14ac:dyDescent="0.2">
      <c r="B174" s="113"/>
      <c r="C174" s="117" t="s">
        <v>191</v>
      </c>
      <c r="D174" s="118" t="s">
        <v>412</v>
      </c>
      <c r="E174" s="119">
        <v>61992.7</v>
      </c>
      <c r="F174" s="119">
        <v>93566.459999999977</v>
      </c>
      <c r="G174" s="119">
        <v>91493.83</v>
      </c>
      <c r="H174" s="119">
        <v>104348.34999999996</v>
      </c>
      <c r="I174" s="119">
        <v>91580.329999999973</v>
      </c>
      <c r="J174" s="119">
        <v>104242.44999999998</v>
      </c>
      <c r="K174" s="119"/>
      <c r="L174" s="119"/>
      <c r="M174" s="119"/>
      <c r="N174" s="119"/>
      <c r="O174" s="119"/>
      <c r="P174" s="119"/>
      <c r="Q174" s="119">
        <f t="shared" si="3"/>
        <v>547224.11999999988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547224.11999999988</v>
      </c>
      <c r="V174" s="115"/>
    </row>
    <row r="175" spans="2:22" x14ac:dyDescent="0.2">
      <c r="B175" s="113"/>
      <c r="C175" s="117" t="s">
        <v>192</v>
      </c>
      <c r="D175" s="118" t="s">
        <v>413</v>
      </c>
      <c r="E175" s="119">
        <v>56023.970000000008</v>
      </c>
      <c r="F175" s="119">
        <v>1259589.01</v>
      </c>
      <c r="G175" s="119">
        <v>2359747.61</v>
      </c>
      <c r="H175" s="119">
        <v>1460790.18</v>
      </c>
      <c r="I175" s="119">
        <v>1418542.62</v>
      </c>
      <c r="J175" s="119">
        <v>1198259.99</v>
      </c>
      <c r="K175" s="119"/>
      <c r="L175" s="119"/>
      <c r="M175" s="119"/>
      <c r="N175" s="119"/>
      <c r="O175" s="119"/>
      <c r="P175" s="119"/>
      <c r="Q175" s="119">
        <f t="shared" si="3"/>
        <v>7752953.3799999999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7752953.3799999999</v>
      </c>
      <c r="V175" s="115"/>
    </row>
    <row r="176" spans="2:22" x14ac:dyDescent="0.2">
      <c r="B176" s="113"/>
      <c r="C176" s="117" t="s">
        <v>193</v>
      </c>
      <c r="D176" s="118" t="s">
        <v>414</v>
      </c>
      <c r="E176" s="119">
        <v>14777.91</v>
      </c>
      <c r="F176" s="119">
        <v>1413466.6800000002</v>
      </c>
      <c r="G176" s="119">
        <v>2544183.3600000003</v>
      </c>
      <c r="H176" s="119">
        <v>1233943.9099999999</v>
      </c>
      <c r="I176" s="119">
        <v>1419324.54</v>
      </c>
      <c r="J176" s="119">
        <v>1375702.25</v>
      </c>
      <c r="K176" s="119"/>
      <c r="L176" s="119"/>
      <c r="M176" s="119"/>
      <c r="N176" s="119"/>
      <c r="O176" s="119"/>
      <c r="P176" s="119"/>
      <c r="Q176" s="119">
        <f t="shared" si="3"/>
        <v>8001398.6500000004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8001398.6500000004</v>
      </c>
      <c r="V176" s="115"/>
    </row>
    <row r="177" spans="2:22" x14ac:dyDescent="0.2">
      <c r="B177" s="113"/>
      <c r="C177" s="117" t="s">
        <v>194</v>
      </c>
      <c r="D177" s="118" t="s">
        <v>415</v>
      </c>
      <c r="E177" s="119">
        <v>0</v>
      </c>
      <c r="F177" s="119">
        <v>890.83</v>
      </c>
      <c r="G177" s="119">
        <v>1680.1300000000003</v>
      </c>
      <c r="H177" s="119">
        <v>1447.31</v>
      </c>
      <c r="I177" s="119">
        <v>3673.1900000000005</v>
      </c>
      <c r="J177" s="119">
        <v>20888.699999999997</v>
      </c>
      <c r="K177" s="119"/>
      <c r="L177" s="119"/>
      <c r="M177" s="119"/>
      <c r="N177" s="119"/>
      <c r="O177" s="119"/>
      <c r="P177" s="119"/>
      <c r="Q177" s="119">
        <f t="shared" si="3"/>
        <v>28580.159999999996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28580.159999999996</v>
      </c>
      <c r="V177" s="115"/>
    </row>
    <row r="178" spans="2:22" x14ac:dyDescent="0.2">
      <c r="B178" s="113"/>
      <c r="C178" s="117" t="s">
        <v>195</v>
      </c>
      <c r="D178" s="118" t="s">
        <v>416</v>
      </c>
      <c r="E178" s="119">
        <v>0</v>
      </c>
      <c r="F178" s="119">
        <v>0</v>
      </c>
      <c r="G178" s="119">
        <v>228338.25</v>
      </c>
      <c r="H178" s="119">
        <v>127707.20000000001</v>
      </c>
      <c r="I178" s="119">
        <v>0</v>
      </c>
      <c r="J178" s="119">
        <v>164992.09</v>
      </c>
      <c r="K178" s="119"/>
      <c r="L178" s="119"/>
      <c r="M178" s="119"/>
      <c r="N178" s="119"/>
      <c r="O178" s="119"/>
      <c r="P178" s="119"/>
      <c r="Q178" s="119">
        <f t="shared" si="3"/>
        <v>521037.54000000004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521037.54000000004</v>
      </c>
      <c r="V178" s="115"/>
    </row>
    <row r="179" spans="2:22" x14ac:dyDescent="0.2">
      <c r="B179" s="113"/>
      <c r="C179" s="117" t="s">
        <v>196</v>
      </c>
      <c r="D179" s="118" t="s">
        <v>417</v>
      </c>
      <c r="E179" s="119">
        <v>0</v>
      </c>
      <c r="F179" s="119">
        <v>4573789.34</v>
      </c>
      <c r="G179" s="119">
        <v>2492335.4500000002</v>
      </c>
      <c r="H179" s="119">
        <v>4786722</v>
      </c>
      <c r="I179" s="119">
        <v>2973323.15</v>
      </c>
      <c r="J179" s="119">
        <v>5839991.2199999997</v>
      </c>
      <c r="K179" s="119"/>
      <c r="L179" s="119"/>
      <c r="M179" s="119"/>
      <c r="N179" s="119"/>
      <c r="O179" s="119"/>
      <c r="P179" s="119"/>
      <c r="Q179" s="119">
        <f t="shared" si="3"/>
        <v>20666161.16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20666161.16</v>
      </c>
      <c r="V179" s="115"/>
    </row>
    <row r="180" spans="2:22" x14ac:dyDescent="0.2">
      <c r="B180" s="113"/>
      <c r="C180" s="117" t="s">
        <v>197</v>
      </c>
      <c r="D180" s="118" t="s">
        <v>418</v>
      </c>
      <c r="E180" s="119">
        <v>0</v>
      </c>
      <c r="F180" s="119">
        <v>0</v>
      </c>
      <c r="G180" s="119">
        <v>11223.11</v>
      </c>
      <c r="H180" s="119">
        <v>0</v>
      </c>
      <c r="I180" s="119">
        <v>0</v>
      </c>
      <c r="J180" s="119">
        <v>0</v>
      </c>
      <c r="K180" s="119"/>
      <c r="L180" s="119"/>
      <c r="M180" s="119"/>
      <c r="N180" s="119"/>
      <c r="O180" s="119"/>
      <c r="P180" s="119"/>
      <c r="Q180" s="119">
        <f t="shared" si="3"/>
        <v>11223.11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11223.11</v>
      </c>
      <c r="V180" s="115"/>
    </row>
    <row r="181" spans="2:22" x14ac:dyDescent="0.2">
      <c r="B181" s="113"/>
      <c r="C181" s="117" t="s">
        <v>198</v>
      </c>
      <c r="D181" s="118" t="s">
        <v>419</v>
      </c>
      <c r="E181" s="119">
        <v>0</v>
      </c>
      <c r="F181" s="119">
        <v>3177.76</v>
      </c>
      <c r="G181" s="119">
        <v>8702.6699999999983</v>
      </c>
      <c r="H181" s="119">
        <v>15877.48</v>
      </c>
      <c r="I181" s="119">
        <v>26037.129999999997</v>
      </c>
      <c r="J181" s="119">
        <v>0</v>
      </c>
      <c r="K181" s="119"/>
      <c r="L181" s="119"/>
      <c r="M181" s="119"/>
      <c r="N181" s="119"/>
      <c r="O181" s="119"/>
      <c r="P181" s="119"/>
      <c r="Q181" s="119">
        <f t="shared" si="3"/>
        <v>53795.039999999994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53795.039999999994</v>
      </c>
      <c r="V181" s="115"/>
    </row>
    <row r="182" spans="2:22" x14ac:dyDescent="0.2">
      <c r="B182" s="113"/>
      <c r="C182" s="117" t="s">
        <v>199</v>
      </c>
      <c r="D182" s="118" t="s">
        <v>420</v>
      </c>
      <c r="E182" s="119">
        <v>4862.6499999999996</v>
      </c>
      <c r="F182" s="119">
        <v>618937</v>
      </c>
      <c r="G182" s="119">
        <v>706254.3600000001</v>
      </c>
      <c r="H182" s="119">
        <v>1362338.64</v>
      </c>
      <c r="I182" s="119">
        <v>3156362.19</v>
      </c>
      <c r="J182" s="119">
        <v>307398.86000000004</v>
      </c>
      <c r="K182" s="119"/>
      <c r="L182" s="119"/>
      <c r="M182" s="119"/>
      <c r="N182" s="119"/>
      <c r="O182" s="119"/>
      <c r="P182" s="119"/>
      <c r="Q182" s="119">
        <f t="shared" si="3"/>
        <v>6156153.7000000002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6156153.7000000002</v>
      </c>
      <c r="V182" s="115"/>
    </row>
    <row r="183" spans="2:22" ht="25.5" x14ac:dyDescent="0.2">
      <c r="B183" s="113"/>
      <c r="C183" s="117" t="s">
        <v>200</v>
      </c>
      <c r="D183" s="118" t="s">
        <v>421</v>
      </c>
      <c r="E183" s="119">
        <v>0</v>
      </c>
      <c r="F183" s="119">
        <v>300000</v>
      </c>
      <c r="G183" s="119">
        <v>580462.73</v>
      </c>
      <c r="H183" s="119">
        <v>972298.21</v>
      </c>
      <c r="I183" s="119">
        <v>320065.21999999997</v>
      </c>
      <c r="J183" s="119">
        <v>233219.24000000002</v>
      </c>
      <c r="K183" s="119"/>
      <c r="L183" s="119"/>
      <c r="M183" s="119"/>
      <c r="N183" s="119"/>
      <c r="O183" s="119"/>
      <c r="P183" s="119"/>
      <c r="Q183" s="119">
        <f t="shared" si="3"/>
        <v>2406045.4000000004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2406045.4000000004</v>
      </c>
      <c r="V183" s="115"/>
    </row>
    <row r="184" spans="2:22" x14ac:dyDescent="0.2">
      <c r="B184" s="113"/>
      <c r="C184" s="117" t="s">
        <v>512</v>
      </c>
      <c r="D184" s="118" t="s">
        <v>513</v>
      </c>
      <c r="E184" s="119">
        <v>9619.7800000000007</v>
      </c>
      <c r="F184" s="119">
        <v>24994.6</v>
      </c>
      <c r="G184" s="119">
        <v>1531216.45</v>
      </c>
      <c r="H184" s="119">
        <v>1550098.79</v>
      </c>
      <c r="I184" s="119">
        <v>1019951.15</v>
      </c>
      <c r="J184" s="119">
        <v>48802.69</v>
      </c>
      <c r="K184" s="119"/>
      <c r="L184" s="119"/>
      <c r="M184" s="119"/>
      <c r="N184" s="119"/>
      <c r="O184" s="119"/>
      <c r="P184" s="119"/>
      <c r="Q184" s="119">
        <f t="shared" si="3"/>
        <v>4184683.46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4184683.46</v>
      </c>
      <c r="V184" s="115"/>
    </row>
    <row r="185" spans="2:22" x14ac:dyDescent="0.2">
      <c r="B185" s="113"/>
      <c r="C185" s="117" t="s">
        <v>546</v>
      </c>
      <c r="D185" s="118" t="s">
        <v>547</v>
      </c>
      <c r="E185" s="119">
        <v>288774.56</v>
      </c>
      <c r="F185" s="119">
        <v>43912.960000000006</v>
      </c>
      <c r="G185" s="119">
        <v>163641.88</v>
      </c>
      <c r="H185" s="119">
        <v>88463.510000000009</v>
      </c>
      <c r="I185" s="119">
        <v>77067.960000000006</v>
      </c>
      <c r="J185" s="119">
        <v>78925.73000000001</v>
      </c>
      <c r="K185" s="119"/>
      <c r="L185" s="119"/>
      <c r="M185" s="119"/>
      <c r="N185" s="119"/>
      <c r="O185" s="119"/>
      <c r="P185" s="119"/>
      <c r="Q185" s="119">
        <f t="shared" si="3"/>
        <v>740786.6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740786.6</v>
      </c>
      <c r="V185" s="115"/>
    </row>
    <row r="186" spans="2:22" x14ac:dyDescent="0.2">
      <c r="B186" s="113"/>
      <c r="C186" s="117" t="s">
        <v>548</v>
      </c>
      <c r="D186" s="118" t="s">
        <v>549</v>
      </c>
      <c r="E186" s="119">
        <v>42293.220000000008</v>
      </c>
      <c r="F186" s="119">
        <v>76277.74000000002</v>
      </c>
      <c r="G186" s="119">
        <v>170494.88</v>
      </c>
      <c r="H186" s="119">
        <v>93912.799999999988</v>
      </c>
      <c r="I186" s="119">
        <v>81488.569999999978</v>
      </c>
      <c r="J186" s="119">
        <v>84123.919999999984</v>
      </c>
      <c r="K186" s="119"/>
      <c r="L186" s="119"/>
      <c r="M186" s="119"/>
      <c r="N186" s="119"/>
      <c r="O186" s="119"/>
      <c r="P186" s="119"/>
      <c r="Q186" s="119">
        <f t="shared" si="3"/>
        <v>548591.12999999989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548591.12999999989</v>
      </c>
      <c r="V186" s="115"/>
    </row>
    <row r="187" spans="2:22" x14ac:dyDescent="0.2">
      <c r="B187" s="113"/>
      <c r="C187" s="117" t="s">
        <v>201</v>
      </c>
      <c r="D187" s="118" t="s">
        <v>422</v>
      </c>
      <c r="E187" s="119">
        <v>23998.699999999997</v>
      </c>
      <c r="F187" s="119">
        <v>25176.560000000001</v>
      </c>
      <c r="G187" s="119">
        <v>40574.949999999997</v>
      </c>
      <c r="H187" s="119">
        <v>39672.71</v>
      </c>
      <c r="I187" s="119">
        <v>23356.99</v>
      </c>
      <c r="J187" s="119">
        <v>127681.37000000001</v>
      </c>
      <c r="K187" s="119"/>
      <c r="L187" s="119"/>
      <c r="M187" s="119"/>
      <c r="N187" s="119"/>
      <c r="O187" s="119"/>
      <c r="P187" s="119"/>
      <c r="Q187" s="119">
        <f t="shared" si="3"/>
        <v>280461.27999999997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280461.27999999997</v>
      </c>
      <c r="V187" s="115"/>
    </row>
    <row r="188" spans="2:22" x14ac:dyDescent="0.2">
      <c r="B188" s="113"/>
      <c r="C188" s="117" t="s">
        <v>202</v>
      </c>
      <c r="D188" s="118" t="s">
        <v>423</v>
      </c>
      <c r="E188" s="119">
        <v>10220.049999999999</v>
      </c>
      <c r="F188" s="119">
        <v>111351.62</v>
      </c>
      <c r="G188" s="119">
        <v>791326.70000000007</v>
      </c>
      <c r="H188" s="119">
        <v>167774.58</v>
      </c>
      <c r="I188" s="119">
        <v>64941.88</v>
      </c>
      <c r="J188" s="119">
        <v>55227.17</v>
      </c>
      <c r="K188" s="119"/>
      <c r="L188" s="119"/>
      <c r="M188" s="119"/>
      <c r="N188" s="119"/>
      <c r="O188" s="119"/>
      <c r="P188" s="119"/>
      <c r="Q188" s="119">
        <f t="shared" si="3"/>
        <v>1200842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1200842</v>
      </c>
      <c r="V188" s="115"/>
    </row>
    <row r="189" spans="2:22" x14ac:dyDescent="0.2">
      <c r="B189" s="113"/>
      <c r="C189" s="117" t="s">
        <v>203</v>
      </c>
      <c r="D189" s="118" t="s">
        <v>424</v>
      </c>
      <c r="E189" s="119">
        <v>74416</v>
      </c>
      <c r="F189" s="119">
        <v>85841.309999999983</v>
      </c>
      <c r="G189" s="119">
        <v>146872.57</v>
      </c>
      <c r="H189" s="119">
        <v>220895.16</v>
      </c>
      <c r="I189" s="119">
        <v>116636.19999999997</v>
      </c>
      <c r="J189" s="119">
        <v>397192.57999999996</v>
      </c>
      <c r="K189" s="119"/>
      <c r="L189" s="119"/>
      <c r="M189" s="119"/>
      <c r="N189" s="119"/>
      <c r="O189" s="119"/>
      <c r="P189" s="119"/>
      <c r="Q189" s="119">
        <f t="shared" si="3"/>
        <v>1041853.82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1041853.82</v>
      </c>
      <c r="V189" s="115"/>
    </row>
    <row r="190" spans="2:22" x14ac:dyDescent="0.2">
      <c r="B190" s="113"/>
      <c r="C190" s="117" t="s">
        <v>204</v>
      </c>
      <c r="D190" s="118" t="s">
        <v>425</v>
      </c>
      <c r="E190" s="119">
        <v>0</v>
      </c>
      <c r="F190" s="119">
        <v>585993.26</v>
      </c>
      <c r="G190" s="119">
        <v>130361.86</v>
      </c>
      <c r="H190" s="119">
        <v>0</v>
      </c>
      <c r="I190" s="119">
        <v>1418741.52</v>
      </c>
      <c r="J190" s="119">
        <v>872514.97</v>
      </c>
      <c r="K190" s="119"/>
      <c r="L190" s="119"/>
      <c r="M190" s="119"/>
      <c r="N190" s="119"/>
      <c r="O190" s="119"/>
      <c r="P190" s="119"/>
      <c r="Q190" s="119">
        <f t="shared" si="3"/>
        <v>3007611.6100000003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3007611.6100000003</v>
      </c>
      <c r="V190" s="115"/>
    </row>
    <row r="191" spans="2:22" x14ac:dyDescent="0.2">
      <c r="B191" s="113"/>
      <c r="C191" s="117" t="s">
        <v>205</v>
      </c>
      <c r="D191" s="118" t="s">
        <v>426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436446.77</v>
      </c>
      <c r="K191" s="119"/>
      <c r="L191" s="119"/>
      <c r="M191" s="119"/>
      <c r="N191" s="119"/>
      <c r="O191" s="119"/>
      <c r="P191" s="119"/>
      <c r="Q191" s="119">
        <f t="shared" si="3"/>
        <v>436446.77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436446.77</v>
      </c>
      <c r="V191" s="115"/>
    </row>
    <row r="192" spans="2:22" x14ac:dyDescent="0.2">
      <c r="B192" s="113"/>
      <c r="C192" s="117" t="s">
        <v>206</v>
      </c>
      <c r="D192" s="118" t="s">
        <v>427</v>
      </c>
      <c r="E192" s="119">
        <v>124888.95000000001</v>
      </c>
      <c r="F192" s="119">
        <v>132234.41999999998</v>
      </c>
      <c r="G192" s="119">
        <v>179813.76999999996</v>
      </c>
      <c r="H192" s="119">
        <v>447080.13000000006</v>
      </c>
      <c r="I192" s="119">
        <v>307743.61000000022</v>
      </c>
      <c r="J192" s="119">
        <v>129823.84999999999</v>
      </c>
      <c r="K192" s="119"/>
      <c r="L192" s="119"/>
      <c r="M192" s="119"/>
      <c r="N192" s="119"/>
      <c r="O192" s="119"/>
      <c r="P192" s="119"/>
      <c r="Q192" s="119">
        <f t="shared" si="3"/>
        <v>1321584.7300000004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1321584.7300000004</v>
      </c>
      <c r="V192" s="115"/>
    </row>
    <row r="193" spans="2:22" x14ac:dyDescent="0.2">
      <c r="B193" s="113"/>
      <c r="C193" s="117" t="s">
        <v>207</v>
      </c>
      <c r="D193" s="118" t="s">
        <v>428</v>
      </c>
      <c r="E193" s="119">
        <v>63221.540000000008</v>
      </c>
      <c r="F193" s="119">
        <v>62260.95</v>
      </c>
      <c r="G193" s="119">
        <v>92840.180000000008</v>
      </c>
      <c r="H193" s="119">
        <v>70794.720000000001</v>
      </c>
      <c r="I193" s="119">
        <v>88577.08</v>
      </c>
      <c r="J193" s="119">
        <v>62842.049999999988</v>
      </c>
      <c r="K193" s="119"/>
      <c r="L193" s="119"/>
      <c r="M193" s="119"/>
      <c r="N193" s="119"/>
      <c r="O193" s="119"/>
      <c r="P193" s="119"/>
      <c r="Q193" s="119">
        <f t="shared" si="3"/>
        <v>440536.52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440536.52</v>
      </c>
      <c r="V193" s="115"/>
    </row>
    <row r="194" spans="2:22" x14ac:dyDescent="0.2">
      <c r="B194" s="113"/>
      <c r="C194" s="117" t="s">
        <v>208</v>
      </c>
      <c r="D194" s="118" t="s">
        <v>429</v>
      </c>
      <c r="E194" s="119">
        <v>86358.50999999998</v>
      </c>
      <c r="F194" s="119">
        <v>263945.2</v>
      </c>
      <c r="G194" s="119">
        <v>117523.99999999996</v>
      </c>
      <c r="H194" s="119">
        <v>94692.699999999983</v>
      </c>
      <c r="I194" s="119">
        <v>91694.75999999998</v>
      </c>
      <c r="J194" s="119">
        <v>183328.41999999998</v>
      </c>
      <c r="K194" s="119"/>
      <c r="L194" s="119"/>
      <c r="M194" s="119"/>
      <c r="N194" s="119"/>
      <c r="O194" s="119"/>
      <c r="P194" s="119"/>
      <c r="Q194" s="119">
        <f t="shared" si="3"/>
        <v>837543.58999999985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837543.58999999985</v>
      </c>
      <c r="V194" s="115"/>
    </row>
    <row r="195" spans="2:22" x14ac:dyDescent="0.2">
      <c r="B195" s="113"/>
      <c r="C195" s="117" t="s">
        <v>554</v>
      </c>
      <c r="D195" s="118" t="e">
        <v>#N/A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  <c r="J195" s="119">
        <v>0</v>
      </c>
      <c r="K195" s="119"/>
      <c r="L195" s="119"/>
      <c r="M195" s="119"/>
      <c r="N195" s="119"/>
      <c r="O195" s="119"/>
      <c r="P195" s="119"/>
      <c r="Q195" s="119">
        <f t="shared" si="3"/>
        <v>0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15"/>
    </row>
    <row r="196" spans="2:22" x14ac:dyDescent="0.2">
      <c r="B196" s="113"/>
      <c r="C196" s="117" t="s">
        <v>209</v>
      </c>
      <c r="D196" s="118" t="s">
        <v>430</v>
      </c>
      <c r="E196" s="119">
        <v>100198.88</v>
      </c>
      <c r="F196" s="119">
        <v>138108.68</v>
      </c>
      <c r="G196" s="119">
        <v>158442.37999999998</v>
      </c>
      <c r="H196" s="119">
        <v>117270.13</v>
      </c>
      <c r="I196" s="119">
        <v>114399.99999999997</v>
      </c>
      <c r="J196" s="119">
        <v>123006.96</v>
      </c>
      <c r="K196" s="119"/>
      <c r="L196" s="119"/>
      <c r="M196" s="119"/>
      <c r="N196" s="119"/>
      <c r="O196" s="119"/>
      <c r="P196" s="119"/>
      <c r="Q196" s="119">
        <f t="shared" si="3"/>
        <v>751427.02999999991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751427.02999999991</v>
      </c>
      <c r="V196" s="115"/>
    </row>
    <row r="197" spans="2:22" x14ac:dyDescent="0.2">
      <c r="B197" s="113"/>
      <c r="C197" s="117" t="s">
        <v>210</v>
      </c>
      <c r="D197" s="118" t="s">
        <v>431</v>
      </c>
      <c r="E197" s="119">
        <v>6531.41</v>
      </c>
      <c r="F197" s="119">
        <v>6536.35</v>
      </c>
      <c r="G197" s="119">
        <v>10874.75</v>
      </c>
      <c r="H197" s="119">
        <v>8584.49</v>
      </c>
      <c r="I197" s="119">
        <v>9518.2099999999991</v>
      </c>
      <c r="J197" s="119">
        <v>10334.470000000001</v>
      </c>
      <c r="K197" s="119"/>
      <c r="L197" s="119"/>
      <c r="M197" s="119"/>
      <c r="N197" s="119"/>
      <c r="O197" s="119"/>
      <c r="P197" s="119"/>
      <c r="Q197" s="119">
        <f t="shared" si="3"/>
        <v>52379.68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52379.68</v>
      </c>
      <c r="V197" s="115"/>
    </row>
    <row r="198" spans="2:22" ht="25.5" x14ac:dyDescent="0.2">
      <c r="B198" s="113"/>
      <c r="C198" s="117" t="s">
        <v>503</v>
      </c>
      <c r="D198" s="118" t="s">
        <v>504</v>
      </c>
      <c r="E198" s="119">
        <v>203199.95999999996</v>
      </c>
      <c r="F198" s="119">
        <v>430839.26</v>
      </c>
      <c r="G198" s="119">
        <v>1003003.6099999999</v>
      </c>
      <c r="H198" s="119">
        <v>261170.28000000003</v>
      </c>
      <c r="I198" s="119">
        <v>719699.01</v>
      </c>
      <c r="J198" s="119">
        <v>148326.38</v>
      </c>
      <c r="K198" s="119"/>
      <c r="L198" s="119"/>
      <c r="M198" s="119"/>
      <c r="N198" s="119"/>
      <c r="O198" s="119"/>
      <c r="P198" s="119"/>
      <c r="Q198" s="119">
        <f t="shared" si="3"/>
        <v>2766238.5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2766238.5</v>
      </c>
      <c r="V198" s="115"/>
    </row>
    <row r="199" spans="2:22" x14ac:dyDescent="0.2">
      <c r="B199" s="113"/>
      <c r="C199" s="117" t="s">
        <v>505</v>
      </c>
      <c r="D199" s="118" t="s">
        <v>506</v>
      </c>
      <c r="E199" s="119">
        <v>40656.249999999993</v>
      </c>
      <c r="F199" s="119">
        <v>46758.139999999992</v>
      </c>
      <c r="G199" s="119">
        <v>349092.49000000005</v>
      </c>
      <c r="H199" s="119">
        <v>78904.310000000012</v>
      </c>
      <c r="I199" s="119">
        <v>98421.440000000002</v>
      </c>
      <c r="J199" s="119">
        <v>65334.2</v>
      </c>
      <c r="K199" s="119"/>
      <c r="L199" s="119"/>
      <c r="M199" s="119"/>
      <c r="N199" s="119"/>
      <c r="O199" s="119"/>
      <c r="P199" s="119"/>
      <c r="Q199" s="119">
        <f t="shared" si="3"/>
        <v>679166.83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679166.83</v>
      </c>
      <c r="V199" s="115"/>
    </row>
    <row r="200" spans="2:22" x14ac:dyDescent="0.2">
      <c r="B200" s="113"/>
      <c r="C200" s="117" t="s">
        <v>507</v>
      </c>
      <c r="D200" s="118" t="s">
        <v>362</v>
      </c>
      <c r="E200" s="119">
        <v>49190.239999999991</v>
      </c>
      <c r="F200" s="119">
        <v>77139.11</v>
      </c>
      <c r="G200" s="119">
        <v>83872.83</v>
      </c>
      <c r="H200" s="119">
        <v>119679.18999999999</v>
      </c>
      <c r="I200" s="119">
        <v>76027.410000000018</v>
      </c>
      <c r="J200" s="119">
        <v>60977.700000000004</v>
      </c>
      <c r="K200" s="119"/>
      <c r="L200" s="119"/>
      <c r="M200" s="119"/>
      <c r="N200" s="119"/>
      <c r="O200" s="119"/>
      <c r="P200" s="119"/>
      <c r="Q200" s="119">
        <f t="shared" ref="Q200:Q260" si="4">SUM(E200:P200)</f>
        <v>466886.48000000004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466886.48000000004</v>
      </c>
      <c r="V200" s="115"/>
    </row>
    <row r="201" spans="2:22" x14ac:dyDescent="0.2">
      <c r="B201" s="113"/>
      <c r="C201" s="117" t="s">
        <v>508</v>
      </c>
      <c r="D201" s="118" t="s">
        <v>509</v>
      </c>
      <c r="E201" s="119">
        <v>176960.52000000002</v>
      </c>
      <c r="F201" s="119">
        <v>267085.38000000012</v>
      </c>
      <c r="G201" s="119">
        <v>289799.8</v>
      </c>
      <c r="H201" s="119">
        <v>376436.19000000006</v>
      </c>
      <c r="I201" s="119">
        <v>319260.88</v>
      </c>
      <c r="J201" s="119">
        <v>210930.92</v>
      </c>
      <c r="K201" s="119"/>
      <c r="L201" s="119"/>
      <c r="M201" s="119"/>
      <c r="N201" s="119"/>
      <c r="O201" s="119"/>
      <c r="P201" s="119"/>
      <c r="Q201" s="119">
        <f t="shared" si="4"/>
        <v>1640473.69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1640473.69</v>
      </c>
      <c r="V201" s="115"/>
    </row>
    <row r="202" spans="2:22" ht="25.5" x14ac:dyDescent="0.2">
      <c r="B202" s="113"/>
      <c r="C202" s="117" t="s">
        <v>516</v>
      </c>
      <c r="D202" s="118" t="s">
        <v>517</v>
      </c>
      <c r="E202" s="119">
        <v>40615.969999999987</v>
      </c>
      <c r="F202" s="119">
        <v>75922.499999999985</v>
      </c>
      <c r="G202" s="119">
        <v>862786.67</v>
      </c>
      <c r="H202" s="119">
        <v>150897.33000000022</v>
      </c>
      <c r="I202" s="119">
        <v>77400.170000000013</v>
      </c>
      <c r="J202" s="119">
        <v>127735</v>
      </c>
      <c r="K202" s="119"/>
      <c r="L202" s="119"/>
      <c r="M202" s="119"/>
      <c r="N202" s="119"/>
      <c r="O202" s="119"/>
      <c r="P202" s="119"/>
      <c r="Q202" s="119">
        <f t="shared" si="4"/>
        <v>1335357.6400000001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1335357.6400000001</v>
      </c>
      <c r="V202" s="115"/>
    </row>
    <row r="203" spans="2:22" x14ac:dyDescent="0.2">
      <c r="B203" s="113"/>
      <c r="C203" s="117" t="s">
        <v>211</v>
      </c>
      <c r="D203" s="118" t="s">
        <v>432</v>
      </c>
      <c r="E203" s="119">
        <v>262820.45</v>
      </c>
      <c r="F203" s="119">
        <v>278973.22999999986</v>
      </c>
      <c r="G203" s="119">
        <v>493664.93</v>
      </c>
      <c r="H203" s="119">
        <v>374424.02</v>
      </c>
      <c r="I203" s="119">
        <v>485527.3899999999</v>
      </c>
      <c r="J203" s="119">
        <v>354817.24999999994</v>
      </c>
      <c r="K203" s="119"/>
      <c r="L203" s="119"/>
      <c r="M203" s="119"/>
      <c r="N203" s="119"/>
      <c r="O203" s="119"/>
      <c r="P203" s="119"/>
      <c r="Q203" s="119">
        <f t="shared" si="4"/>
        <v>2250227.2699999996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2250227.2699999996</v>
      </c>
      <c r="V203" s="115"/>
    </row>
    <row r="204" spans="2:22" x14ac:dyDescent="0.2">
      <c r="B204" s="113"/>
      <c r="C204" s="117" t="s">
        <v>212</v>
      </c>
      <c r="D204" s="118" t="s">
        <v>433</v>
      </c>
      <c r="E204" s="119">
        <v>67671.8</v>
      </c>
      <c r="F204" s="119">
        <v>71512.98</v>
      </c>
      <c r="G204" s="119">
        <v>227088.07999999996</v>
      </c>
      <c r="H204" s="119">
        <v>164502.91</v>
      </c>
      <c r="I204" s="119">
        <v>68204.820000000007</v>
      </c>
      <c r="J204" s="119">
        <v>160397.4</v>
      </c>
      <c r="K204" s="119"/>
      <c r="L204" s="119"/>
      <c r="M204" s="119"/>
      <c r="N204" s="119"/>
      <c r="O204" s="119"/>
      <c r="P204" s="119"/>
      <c r="Q204" s="119">
        <f t="shared" si="4"/>
        <v>759377.99000000011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759377.99000000011</v>
      </c>
      <c r="V204" s="115"/>
    </row>
    <row r="205" spans="2:22" x14ac:dyDescent="0.2">
      <c r="B205" s="113"/>
      <c r="C205" s="117" t="s">
        <v>213</v>
      </c>
      <c r="D205" s="118" t="s">
        <v>434</v>
      </c>
      <c r="E205" s="119">
        <v>67379.639999999985</v>
      </c>
      <c r="F205" s="119">
        <v>73392.250000000015</v>
      </c>
      <c r="G205" s="119">
        <v>91696.170000000013</v>
      </c>
      <c r="H205" s="119">
        <v>229408.24000000002</v>
      </c>
      <c r="I205" s="119">
        <v>231746.18</v>
      </c>
      <c r="J205" s="119">
        <v>280242.31999999989</v>
      </c>
      <c r="K205" s="119"/>
      <c r="L205" s="119"/>
      <c r="M205" s="119"/>
      <c r="N205" s="119"/>
      <c r="O205" s="119"/>
      <c r="P205" s="119"/>
      <c r="Q205" s="119">
        <f t="shared" si="4"/>
        <v>973864.79999999981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973864.79999999981</v>
      </c>
      <c r="V205" s="115"/>
    </row>
    <row r="206" spans="2:22" x14ac:dyDescent="0.2">
      <c r="B206" s="113"/>
      <c r="C206" s="117" t="s">
        <v>214</v>
      </c>
      <c r="D206" s="118" t="s">
        <v>435</v>
      </c>
      <c r="E206" s="119">
        <v>45781.150000000016</v>
      </c>
      <c r="F206" s="119">
        <v>64278.53</v>
      </c>
      <c r="G206" s="119">
        <v>192285.37</v>
      </c>
      <c r="H206" s="119">
        <v>75959.87</v>
      </c>
      <c r="I206" s="119">
        <v>85888.909999999989</v>
      </c>
      <c r="J206" s="119">
        <v>194063.28</v>
      </c>
      <c r="K206" s="119"/>
      <c r="L206" s="119"/>
      <c r="M206" s="119"/>
      <c r="N206" s="119"/>
      <c r="O206" s="119"/>
      <c r="P206" s="119"/>
      <c r="Q206" s="119">
        <f t="shared" si="4"/>
        <v>658257.11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658257.11</v>
      </c>
      <c r="V206" s="115"/>
    </row>
    <row r="207" spans="2:22" x14ac:dyDescent="0.2">
      <c r="B207" s="113"/>
      <c r="C207" s="117" t="s">
        <v>215</v>
      </c>
      <c r="D207" s="118" t="s">
        <v>436</v>
      </c>
      <c r="E207" s="119">
        <v>30707.709999999995</v>
      </c>
      <c r="F207" s="119">
        <v>59959.81</v>
      </c>
      <c r="G207" s="119">
        <v>47997.739999999983</v>
      </c>
      <c r="H207" s="119">
        <v>75325.62999999999</v>
      </c>
      <c r="I207" s="119">
        <v>64779.799999999996</v>
      </c>
      <c r="J207" s="119">
        <v>74500.449999999983</v>
      </c>
      <c r="K207" s="119"/>
      <c r="L207" s="119"/>
      <c r="M207" s="119"/>
      <c r="N207" s="119"/>
      <c r="O207" s="119"/>
      <c r="P207" s="119"/>
      <c r="Q207" s="119">
        <f t="shared" si="4"/>
        <v>353271.1399999999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353271.1399999999</v>
      </c>
      <c r="V207" s="115"/>
    </row>
    <row r="208" spans="2:22" ht="25.5" x14ac:dyDescent="0.2">
      <c r="B208" s="113"/>
      <c r="C208" s="117" t="s">
        <v>216</v>
      </c>
      <c r="D208" s="118" t="s">
        <v>437</v>
      </c>
      <c r="E208" s="119">
        <v>16947.210000000003</v>
      </c>
      <c r="F208" s="119">
        <v>29141.26</v>
      </c>
      <c r="G208" s="119">
        <v>29124.26</v>
      </c>
      <c r="H208" s="119">
        <v>46701.52</v>
      </c>
      <c r="I208" s="119">
        <v>32650.059999999998</v>
      </c>
      <c r="J208" s="119">
        <v>24208.35</v>
      </c>
      <c r="K208" s="119"/>
      <c r="L208" s="119"/>
      <c r="M208" s="119"/>
      <c r="N208" s="119"/>
      <c r="O208" s="119"/>
      <c r="P208" s="119"/>
      <c r="Q208" s="119">
        <f t="shared" si="4"/>
        <v>178772.66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178772.66</v>
      </c>
      <c r="V208" s="115"/>
    </row>
    <row r="209" spans="2:22" x14ac:dyDescent="0.2">
      <c r="B209" s="113"/>
      <c r="C209" s="117" t="s">
        <v>217</v>
      </c>
      <c r="D209" s="118" t="s">
        <v>439</v>
      </c>
      <c r="E209" s="119">
        <v>0</v>
      </c>
      <c r="F209" s="119">
        <v>0</v>
      </c>
      <c r="G209" s="119">
        <v>0</v>
      </c>
      <c r="H209" s="119">
        <v>0</v>
      </c>
      <c r="I209" s="119">
        <v>1388.69</v>
      </c>
      <c r="J209" s="119">
        <v>0</v>
      </c>
      <c r="K209" s="119"/>
      <c r="L209" s="119"/>
      <c r="M209" s="119"/>
      <c r="N209" s="119"/>
      <c r="O209" s="119"/>
      <c r="P209" s="119"/>
      <c r="Q209" s="119">
        <f t="shared" si="4"/>
        <v>1388.69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1388.69</v>
      </c>
      <c r="V209" s="115"/>
    </row>
    <row r="210" spans="2:22" x14ac:dyDescent="0.2">
      <c r="B210" s="113"/>
      <c r="C210" s="117" t="s">
        <v>218</v>
      </c>
      <c r="D210" s="118" t="s">
        <v>440</v>
      </c>
      <c r="E210" s="119">
        <v>32375.51</v>
      </c>
      <c r="F210" s="119">
        <v>2577886.94</v>
      </c>
      <c r="G210" s="119">
        <v>1060226.79</v>
      </c>
      <c r="H210" s="119">
        <v>215134.46</v>
      </c>
      <c r="I210" s="119">
        <v>147992.28999999998</v>
      </c>
      <c r="J210" s="119">
        <v>289030.14</v>
      </c>
      <c r="K210" s="119"/>
      <c r="L210" s="119"/>
      <c r="M210" s="119"/>
      <c r="N210" s="119"/>
      <c r="O210" s="119"/>
      <c r="P210" s="119"/>
      <c r="Q210" s="119">
        <f t="shared" si="4"/>
        <v>4322646.13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4322646.13</v>
      </c>
      <c r="V210" s="115"/>
    </row>
    <row r="211" spans="2:22" x14ac:dyDescent="0.2">
      <c r="B211" s="113"/>
      <c r="C211" s="117" t="s">
        <v>219</v>
      </c>
      <c r="D211" s="118" t="s">
        <v>441</v>
      </c>
      <c r="E211" s="119">
        <v>3396445.6100000008</v>
      </c>
      <c r="F211" s="119">
        <v>3500409.66</v>
      </c>
      <c r="G211" s="119">
        <v>4156069.8400000003</v>
      </c>
      <c r="H211" s="119">
        <v>3709662.71</v>
      </c>
      <c r="I211" s="119">
        <v>3598872.3000000003</v>
      </c>
      <c r="J211" s="119">
        <v>3718534.5500000007</v>
      </c>
      <c r="K211" s="119"/>
      <c r="L211" s="119"/>
      <c r="M211" s="119"/>
      <c r="N211" s="119"/>
      <c r="O211" s="119"/>
      <c r="P211" s="119"/>
      <c r="Q211" s="119">
        <f t="shared" si="4"/>
        <v>22079994.670000002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22079994.670000002</v>
      </c>
      <c r="V211" s="115"/>
    </row>
    <row r="212" spans="2:22" x14ac:dyDescent="0.2">
      <c r="B212" s="113"/>
      <c r="C212" s="117" t="s">
        <v>220</v>
      </c>
      <c r="D212" s="118" t="s">
        <v>442</v>
      </c>
      <c r="E212" s="119">
        <v>9722959.7100000009</v>
      </c>
      <c r="F212" s="119">
        <v>10469424.790000003</v>
      </c>
      <c r="G212" s="119">
        <v>11273721.1</v>
      </c>
      <c r="H212" s="119">
        <v>11279015.920000002</v>
      </c>
      <c r="I212" s="119">
        <v>10574893.170000004</v>
      </c>
      <c r="J212" s="119">
        <v>10601884.089999998</v>
      </c>
      <c r="K212" s="119"/>
      <c r="L212" s="119"/>
      <c r="M212" s="119"/>
      <c r="N212" s="119"/>
      <c r="O212" s="119"/>
      <c r="P212" s="119"/>
      <c r="Q212" s="119">
        <f t="shared" si="4"/>
        <v>63921898.780000001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63921898.780000001</v>
      </c>
      <c r="V212" s="115"/>
    </row>
    <row r="213" spans="2:22" x14ac:dyDescent="0.2">
      <c r="B213" s="113"/>
      <c r="C213" s="117" t="s">
        <v>221</v>
      </c>
      <c r="D213" s="118" t="s">
        <v>443</v>
      </c>
      <c r="E213" s="119">
        <v>3788034.62</v>
      </c>
      <c r="F213" s="119">
        <v>4209271.42</v>
      </c>
      <c r="G213" s="119">
        <v>4341573.78</v>
      </c>
      <c r="H213" s="119">
        <v>4612846.5700000012</v>
      </c>
      <c r="I213" s="119">
        <v>4295017.59</v>
      </c>
      <c r="J213" s="119">
        <v>4137315.629999999</v>
      </c>
      <c r="K213" s="119"/>
      <c r="L213" s="119"/>
      <c r="M213" s="119"/>
      <c r="N213" s="119"/>
      <c r="O213" s="119"/>
      <c r="P213" s="119"/>
      <c r="Q213" s="119">
        <f t="shared" si="4"/>
        <v>25384059.609999999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25384059.609999999</v>
      </c>
      <c r="V213" s="115"/>
    </row>
    <row r="214" spans="2:22" x14ac:dyDescent="0.2">
      <c r="B214" s="113"/>
      <c r="C214" s="117" t="s">
        <v>222</v>
      </c>
      <c r="D214" s="118" t="s">
        <v>444</v>
      </c>
      <c r="E214" s="119">
        <v>0</v>
      </c>
      <c r="F214" s="119">
        <v>638570.47</v>
      </c>
      <c r="G214" s="119">
        <v>1389319.7599999998</v>
      </c>
      <c r="H214" s="119">
        <v>1393607.71</v>
      </c>
      <c r="I214" s="119">
        <v>1359187.2599999998</v>
      </c>
      <c r="J214" s="119">
        <v>1373542.26</v>
      </c>
      <c r="K214" s="119"/>
      <c r="L214" s="119"/>
      <c r="M214" s="119"/>
      <c r="N214" s="119"/>
      <c r="O214" s="119"/>
      <c r="P214" s="119"/>
      <c r="Q214" s="119">
        <f t="shared" si="4"/>
        <v>6154227.459999999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6154227.459999999</v>
      </c>
      <c r="V214" s="115"/>
    </row>
    <row r="215" spans="2:22" x14ac:dyDescent="0.2">
      <c r="B215" s="113"/>
      <c r="C215" s="117" t="s">
        <v>223</v>
      </c>
      <c r="D215" s="118" t="s">
        <v>445</v>
      </c>
      <c r="E215" s="119">
        <v>2944177.87</v>
      </c>
      <c r="F215" s="119">
        <v>3475360.45</v>
      </c>
      <c r="G215" s="119">
        <v>3498379.7800000003</v>
      </c>
      <c r="H215" s="119">
        <v>3529617.2900000005</v>
      </c>
      <c r="I215" s="119">
        <v>3654758.9699999997</v>
      </c>
      <c r="J215" s="119">
        <v>3511466.54</v>
      </c>
      <c r="K215" s="119"/>
      <c r="L215" s="119"/>
      <c r="M215" s="119"/>
      <c r="N215" s="119"/>
      <c r="O215" s="119"/>
      <c r="P215" s="119"/>
      <c r="Q215" s="119">
        <f t="shared" si="4"/>
        <v>20613760.900000002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20613760.900000002</v>
      </c>
      <c r="V215" s="115"/>
    </row>
    <row r="216" spans="2:22" x14ac:dyDescent="0.2">
      <c r="B216" s="113"/>
      <c r="C216" s="117" t="s">
        <v>224</v>
      </c>
      <c r="D216" s="118" t="s">
        <v>446</v>
      </c>
      <c r="E216" s="119">
        <v>0</v>
      </c>
      <c r="F216" s="119">
        <v>643448.18000000005</v>
      </c>
      <c r="G216" s="119">
        <v>620404.58000000007</v>
      </c>
      <c r="H216" s="119">
        <v>645896.31000000006</v>
      </c>
      <c r="I216" s="119">
        <v>465081.49</v>
      </c>
      <c r="J216" s="119">
        <v>508180.92999999993</v>
      </c>
      <c r="K216" s="119"/>
      <c r="L216" s="119"/>
      <c r="M216" s="119"/>
      <c r="N216" s="119"/>
      <c r="O216" s="119"/>
      <c r="P216" s="119"/>
      <c r="Q216" s="119">
        <f t="shared" si="4"/>
        <v>2883011.49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2883011.49</v>
      </c>
      <c r="V216" s="115"/>
    </row>
    <row r="217" spans="2:22" x14ac:dyDescent="0.2">
      <c r="B217" s="113"/>
      <c r="C217" s="117" t="s">
        <v>225</v>
      </c>
      <c r="D217" s="118" t="s">
        <v>447</v>
      </c>
      <c r="E217" s="119">
        <v>257001.93999999997</v>
      </c>
      <c r="F217" s="119">
        <v>1714940.92</v>
      </c>
      <c r="G217" s="119">
        <v>1095610.04</v>
      </c>
      <c r="H217" s="119">
        <v>1106548.3600000001</v>
      </c>
      <c r="I217" s="119">
        <v>997275.23</v>
      </c>
      <c r="J217" s="119">
        <v>989203.36</v>
      </c>
      <c r="K217" s="119"/>
      <c r="L217" s="119"/>
      <c r="M217" s="119"/>
      <c r="N217" s="119"/>
      <c r="O217" s="119"/>
      <c r="P217" s="119"/>
      <c r="Q217" s="119">
        <f t="shared" si="4"/>
        <v>6160579.8500000006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6160579.8500000006</v>
      </c>
      <c r="V217" s="115"/>
    </row>
    <row r="218" spans="2:22" x14ac:dyDescent="0.2">
      <c r="B218" s="113"/>
      <c r="C218" s="117" t="s">
        <v>226</v>
      </c>
      <c r="D218" s="118" t="s">
        <v>448</v>
      </c>
      <c r="E218" s="119">
        <v>41500.71</v>
      </c>
      <c r="F218" s="119">
        <v>161172.34</v>
      </c>
      <c r="G218" s="119">
        <v>270552.44</v>
      </c>
      <c r="H218" s="119">
        <v>488215.24000000005</v>
      </c>
      <c r="I218" s="119">
        <v>104341.58</v>
      </c>
      <c r="J218" s="119">
        <v>352846.73000000004</v>
      </c>
      <c r="K218" s="119"/>
      <c r="L218" s="119"/>
      <c r="M218" s="119"/>
      <c r="N218" s="119"/>
      <c r="O218" s="119"/>
      <c r="P218" s="119"/>
      <c r="Q218" s="119">
        <f t="shared" si="4"/>
        <v>1418629.04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1418629.04</v>
      </c>
      <c r="V218" s="115"/>
    </row>
    <row r="219" spans="2:22" x14ac:dyDescent="0.2">
      <c r="B219" s="113"/>
      <c r="C219" s="117" t="s">
        <v>227</v>
      </c>
      <c r="D219" s="118" t="s">
        <v>449</v>
      </c>
      <c r="E219" s="119">
        <v>0</v>
      </c>
      <c r="F219" s="119">
        <v>0</v>
      </c>
      <c r="G219" s="119">
        <v>3658483.0100000007</v>
      </c>
      <c r="H219" s="119">
        <v>1308784.8900000004</v>
      </c>
      <c r="I219" s="119">
        <v>161463.26</v>
      </c>
      <c r="J219" s="119">
        <v>236222.22000000003</v>
      </c>
      <c r="K219" s="119"/>
      <c r="L219" s="119"/>
      <c r="M219" s="119"/>
      <c r="N219" s="119"/>
      <c r="O219" s="119"/>
      <c r="P219" s="119"/>
      <c r="Q219" s="119">
        <f t="shared" si="4"/>
        <v>5364953.3800000008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5364953.3800000008</v>
      </c>
      <c r="V219" s="115"/>
    </row>
    <row r="220" spans="2:22" x14ac:dyDescent="0.2">
      <c r="B220" s="113"/>
      <c r="C220" s="117" t="s">
        <v>228</v>
      </c>
      <c r="D220" s="118" t="s">
        <v>438</v>
      </c>
      <c r="E220" s="119">
        <v>0</v>
      </c>
      <c r="F220" s="119">
        <v>0</v>
      </c>
      <c r="G220" s="119">
        <v>104420.34</v>
      </c>
      <c r="H220" s="119">
        <v>0</v>
      </c>
      <c r="I220" s="119">
        <v>0</v>
      </c>
      <c r="J220" s="119">
        <v>54550.720000000001</v>
      </c>
      <c r="K220" s="119"/>
      <c r="L220" s="119"/>
      <c r="M220" s="119"/>
      <c r="N220" s="119"/>
      <c r="O220" s="119"/>
      <c r="P220" s="119"/>
      <c r="Q220" s="119">
        <f t="shared" si="4"/>
        <v>158971.06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158971.06</v>
      </c>
      <c r="V220" s="115"/>
    </row>
    <row r="221" spans="2:22" x14ac:dyDescent="0.2">
      <c r="B221" s="113"/>
      <c r="C221" s="117" t="s">
        <v>229</v>
      </c>
      <c r="D221" s="118" t="s">
        <v>451</v>
      </c>
      <c r="E221" s="119">
        <v>0</v>
      </c>
      <c r="F221" s="119">
        <v>10535</v>
      </c>
      <c r="G221" s="119">
        <v>22591</v>
      </c>
      <c r="H221" s="119">
        <v>6128.57</v>
      </c>
      <c r="I221" s="119">
        <v>3330</v>
      </c>
      <c r="J221" s="119">
        <v>29072.63</v>
      </c>
      <c r="K221" s="119"/>
      <c r="L221" s="119"/>
      <c r="M221" s="119"/>
      <c r="N221" s="119"/>
      <c r="O221" s="119"/>
      <c r="P221" s="119"/>
      <c r="Q221" s="119">
        <f t="shared" si="4"/>
        <v>71657.2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71657.2</v>
      </c>
      <c r="V221" s="115"/>
    </row>
    <row r="222" spans="2:22" x14ac:dyDescent="0.2">
      <c r="B222" s="113"/>
      <c r="C222" s="117" t="s">
        <v>230</v>
      </c>
      <c r="D222" s="118" t="s">
        <v>452</v>
      </c>
      <c r="E222" s="119">
        <v>16560.650000000001</v>
      </c>
      <c r="F222" s="119">
        <v>36996</v>
      </c>
      <c r="G222" s="119">
        <v>78506.289999999994</v>
      </c>
      <c r="H222" s="119">
        <v>215966.6</v>
      </c>
      <c r="I222" s="119">
        <v>1659540.18</v>
      </c>
      <c r="J222" s="119">
        <v>58556.59</v>
      </c>
      <c r="K222" s="119"/>
      <c r="L222" s="119"/>
      <c r="M222" s="119"/>
      <c r="N222" s="119"/>
      <c r="O222" s="119"/>
      <c r="P222" s="119"/>
      <c r="Q222" s="119">
        <f t="shared" si="4"/>
        <v>2066126.31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2066126.31</v>
      </c>
      <c r="V222" s="115"/>
    </row>
    <row r="223" spans="2:22" x14ac:dyDescent="0.2">
      <c r="B223" s="113"/>
      <c r="C223" s="117" t="s">
        <v>231</v>
      </c>
      <c r="D223" s="118" t="s">
        <v>453</v>
      </c>
      <c r="E223" s="119">
        <v>0</v>
      </c>
      <c r="F223" s="119">
        <v>642219.99</v>
      </c>
      <c r="G223" s="119">
        <v>0</v>
      </c>
      <c r="H223" s="119">
        <v>0</v>
      </c>
      <c r="I223" s="119">
        <v>0</v>
      </c>
      <c r="J223" s="119">
        <v>351546.79</v>
      </c>
      <c r="K223" s="119"/>
      <c r="L223" s="119"/>
      <c r="M223" s="119"/>
      <c r="N223" s="119"/>
      <c r="O223" s="119"/>
      <c r="P223" s="119"/>
      <c r="Q223" s="119">
        <f t="shared" si="4"/>
        <v>993766.78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993766.78</v>
      </c>
      <c r="V223" s="115"/>
    </row>
    <row r="224" spans="2:22" x14ac:dyDescent="0.2">
      <c r="B224" s="113"/>
      <c r="C224" s="117" t="s">
        <v>232</v>
      </c>
      <c r="D224" s="118" t="s">
        <v>450</v>
      </c>
      <c r="E224" s="119">
        <v>40815.56</v>
      </c>
      <c r="F224" s="119">
        <v>50145.830000000009</v>
      </c>
      <c r="G224" s="119">
        <v>62488.189999999995</v>
      </c>
      <c r="H224" s="119">
        <v>89420.790000000037</v>
      </c>
      <c r="I224" s="119">
        <v>83701.00999999998</v>
      </c>
      <c r="J224" s="119">
        <v>101854.48999999998</v>
      </c>
      <c r="K224" s="119"/>
      <c r="L224" s="119"/>
      <c r="M224" s="119"/>
      <c r="N224" s="119"/>
      <c r="O224" s="119"/>
      <c r="P224" s="119"/>
      <c r="Q224" s="119">
        <f t="shared" si="4"/>
        <v>428425.87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428425.87</v>
      </c>
      <c r="V224" s="115"/>
    </row>
    <row r="225" spans="2:22" ht="25.5" x14ac:dyDescent="0.2">
      <c r="B225" s="113"/>
      <c r="C225" s="117" t="s">
        <v>510</v>
      </c>
      <c r="D225" s="118" t="s">
        <v>511</v>
      </c>
      <c r="E225" s="119">
        <v>174406.84000000003</v>
      </c>
      <c r="F225" s="119">
        <v>572275.75999999989</v>
      </c>
      <c r="G225" s="119">
        <v>1110563.67</v>
      </c>
      <c r="H225" s="119">
        <v>981796.03999999992</v>
      </c>
      <c r="I225" s="119">
        <v>514205.54</v>
      </c>
      <c r="J225" s="119">
        <v>520617.45999999996</v>
      </c>
      <c r="K225" s="119"/>
      <c r="L225" s="119"/>
      <c r="M225" s="119"/>
      <c r="N225" s="119"/>
      <c r="O225" s="119"/>
      <c r="P225" s="119"/>
      <c r="Q225" s="119">
        <f t="shared" si="4"/>
        <v>3873865.3099999996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3873865.3099999996</v>
      </c>
      <c r="V225" s="115"/>
    </row>
    <row r="226" spans="2:22" x14ac:dyDescent="0.2">
      <c r="B226" s="113"/>
      <c r="C226" s="117" t="s">
        <v>233</v>
      </c>
      <c r="D226" s="118" t="s">
        <v>454</v>
      </c>
      <c r="E226" s="119">
        <v>4540.17</v>
      </c>
      <c r="F226" s="119">
        <v>42396.46</v>
      </c>
      <c r="G226" s="119">
        <v>50863.16</v>
      </c>
      <c r="H226" s="119">
        <v>249469.64</v>
      </c>
      <c r="I226" s="119">
        <v>19715.599999999999</v>
      </c>
      <c r="J226" s="119">
        <v>364101.64</v>
      </c>
      <c r="K226" s="119"/>
      <c r="L226" s="119"/>
      <c r="M226" s="119"/>
      <c r="N226" s="119"/>
      <c r="O226" s="119"/>
      <c r="P226" s="119"/>
      <c r="Q226" s="119">
        <f t="shared" si="4"/>
        <v>731086.67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731086.67</v>
      </c>
      <c r="V226" s="115"/>
    </row>
    <row r="227" spans="2:22" x14ac:dyDescent="0.2">
      <c r="B227" s="113"/>
      <c r="C227" s="117" t="s">
        <v>234</v>
      </c>
      <c r="D227" s="118" t="s">
        <v>455</v>
      </c>
      <c r="E227" s="119">
        <v>317742.67999999993</v>
      </c>
      <c r="F227" s="119">
        <v>483907.04000000015</v>
      </c>
      <c r="G227" s="119">
        <v>553587.05000000016</v>
      </c>
      <c r="H227" s="119">
        <v>768590.71999999986</v>
      </c>
      <c r="I227" s="119">
        <v>640377.12999999989</v>
      </c>
      <c r="J227" s="119">
        <v>725633.09999999974</v>
      </c>
      <c r="K227" s="119"/>
      <c r="L227" s="119"/>
      <c r="M227" s="119"/>
      <c r="N227" s="119"/>
      <c r="O227" s="119"/>
      <c r="P227" s="119"/>
      <c r="Q227" s="119">
        <f t="shared" si="4"/>
        <v>3489837.7199999997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3489837.7199999997</v>
      </c>
      <c r="V227" s="115"/>
    </row>
    <row r="228" spans="2:22" x14ac:dyDescent="0.2">
      <c r="B228" s="113"/>
      <c r="C228" s="117" t="s">
        <v>235</v>
      </c>
      <c r="D228" s="118" t="s">
        <v>456</v>
      </c>
      <c r="E228" s="119">
        <v>984.97</v>
      </c>
      <c r="F228" s="119">
        <v>567.46</v>
      </c>
      <c r="G228" s="119">
        <v>1552.43</v>
      </c>
      <c r="H228" s="119">
        <v>1984.25</v>
      </c>
      <c r="I228" s="119">
        <v>448.26</v>
      </c>
      <c r="J228" s="119">
        <v>2299.48</v>
      </c>
      <c r="K228" s="119"/>
      <c r="L228" s="119"/>
      <c r="M228" s="119"/>
      <c r="N228" s="119"/>
      <c r="O228" s="119"/>
      <c r="P228" s="119"/>
      <c r="Q228" s="119">
        <f t="shared" si="4"/>
        <v>7836.85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7836.85</v>
      </c>
      <c r="V228" s="115"/>
    </row>
    <row r="229" spans="2:22" x14ac:dyDescent="0.2">
      <c r="B229" s="113"/>
      <c r="C229" s="117" t="s">
        <v>236</v>
      </c>
      <c r="D229" s="118" t="s">
        <v>458</v>
      </c>
      <c r="E229" s="119">
        <v>2820.51</v>
      </c>
      <c r="F229" s="119">
        <v>2836.5299999999997</v>
      </c>
      <c r="G229" s="119">
        <v>44663.869999999995</v>
      </c>
      <c r="H229" s="119">
        <v>18064.379999999997</v>
      </c>
      <c r="I229" s="119">
        <v>10179.940000000002</v>
      </c>
      <c r="J229" s="119">
        <v>8403.9500000000007</v>
      </c>
      <c r="K229" s="119"/>
      <c r="L229" s="119"/>
      <c r="M229" s="119"/>
      <c r="N229" s="119"/>
      <c r="O229" s="119"/>
      <c r="P229" s="119"/>
      <c r="Q229" s="119">
        <f t="shared" si="4"/>
        <v>86969.18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86969.18</v>
      </c>
      <c r="V229" s="115"/>
    </row>
    <row r="230" spans="2:22" x14ac:dyDescent="0.2">
      <c r="B230" s="113"/>
      <c r="C230" s="117" t="s">
        <v>237</v>
      </c>
      <c r="D230" s="118" t="s">
        <v>459</v>
      </c>
      <c r="E230" s="119">
        <v>233000.74000000002</v>
      </c>
      <c r="F230" s="119">
        <v>277173.15999999992</v>
      </c>
      <c r="G230" s="119">
        <v>285976.36000000004</v>
      </c>
      <c r="H230" s="119">
        <v>343273.60000000003</v>
      </c>
      <c r="I230" s="119">
        <v>295018.89999999997</v>
      </c>
      <c r="J230" s="119">
        <v>336213.82999999996</v>
      </c>
      <c r="K230" s="119"/>
      <c r="L230" s="119"/>
      <c r="M230" s="119"/>
      <c r="N230" s="119"/>
      <c r="O230" s="119"/>
      <c r="P230" s="119"/>
      <c r="Q230" s="119">
        <f t="shared" si="4"/>
        <v>1770656.5899999999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1770656.5899999999</v>
      </c>
      <c r="V230" s="115"/>
    </row>
    <row r="231" spans="2:22" x14ac:dyDescent="0.2">
      <c r="B231" s="113"/>
      <c r="C231" s="117" t="s">
        <v>238</v>
      </c>
      <c r="D231" s="118" t="s">
        <v>460</v>
      </c>
      <c r="E231" s="119">
        <v>102788.00000000001</v>
      </c>
      <c r="F231" s="119">
        <v>113286.20000000001</v>
      </c>
      <c r="G231" s="119">
        <v>143542.31</v>
      </c>
      <c r="H231" s="119">
        <v>131194.61999999994</v>
      </c>
      <c r="I231" s="119">
        <v>108120.20000000001</v>
      </c>
      <c r="J231" s="119">
        <v>136227.68</v>
      </c>
      <c r="K231" s="119"/>
      <c r="L231" s="119"/>
      <c r="M231" s="119"/>
      <c r="N231" s="119"/>
      <c r="O231" s="119"/>
      <c r="P231" s="119"/>
      <c r="Q231" s="119">
        <f t="shared" si="4"/>
        <v>735159.01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735159.01</v>
      </c>
      <c r="V231" s="115"/>
    </row>
    <row r="232" spans="2:22" x14ac:dyDescent="0.2">
      <c r="B232" s="113"/>
      <c r="C232" s="117" t="s">
        <v>239</v>
      </c>
      <c r="D232" s="118" t="s">
        <v>461</v>
      </c>
      <c r="E232" s="119">
        <v>66754.610000000015</v>
      </c>
      <c r="F232" s="119">
        <v>76078.909999999989</v>
      </c>
      <c r="G232" s="119">
        <v>76873.789999999994</v>
      </c>
      <c r="H232" s="119">
        <v>80448.53</v>
      </c>
      <c r="I232" s="119">
        <v>77077.640000000029</v>
      </c>
      <c r="J232" s="119">
        <v>79062.459999999992</v>
      </c>
      <c r="K232" s="119"/>
      <c r="L232" s="119"/>
      <c r="M232" s="119"/>
      <c r="N232" s="119"/>
      <c r="O232" s="119"/>
      <c r="P232" s="119"/>
      <c r="Q232" s="119">
        <f t="shared" si="4"/>
        <v>456295.93999999994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456295.93999999994</v>
      </c>
      <c r="V232" s="115"/>
    </row>
    <row r="233" spans="2:22" x14ac:dyDescent="0.2">
      <c r="B233" s="113"/>
      <c r="C233" s="117" t="s">
        <v>240</v>
      </c>
      <c r="D233" s="118" t="s">
        <v>462</v>
      </c>
      <c r="E233" s="119">
        <v>150913.10000000003</v>
      </c>
      <c r="F233" s="119">
        <v>170914.41999999995</v>
      </c>
      <c r="G233" s="119">
        <v>199384.49999999994</v>
      </c>
      <c r="H233" s="119">
        <v>168307.88</v>
      </c>
      <c r="I233" s="119">
        <v>185174.34</v>
      </c>
      <c r="J233" s="119">
        <v>212619.60000000003</v>
      </c>
      <c r="K233" s="119"/>
      <c r="L233" s="119"/>
      <c r="M233" s="119"/>
      <c r="N233" s="119"/>
      <c r="O233" s="119"/>
      <c r="P233" s="119"/>
      <c r="Q233" s="119">
        <f t="shared" si="4"/>
        <v>1087313.8399999999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1087313.8399999999</v>
      </c>
      <c r="V233" s="115"/>
    </row>
    <row r="234" spans="2:22" x14ac:dyDescent="0.2">
      <c r="B234" s="113"/>
      <c r="C234" s="117" t="s">
        <v>241</v>
      </c>
      <c r="D234" s="118" t="s">
        <v>463</v>
      </c>
      <c r="E234" s="119">
        <v>34106.83</v>
      </c>
      <c r="F234" s="119">
        <v>37959.559999999983</v>
      </c>
      <c r="G234" s="119">
        <v>42842.33</v>
      </c>
      <c r="H234" s="119">
        <v>57247.28</v>
      </c>
      <c r="I234" s="119">
        <v>42518.460000000006</v>
      </c>
      <c r="J234" s="119">
        <v>66639.010000000009</v>
      </c>
      <c r="K234" s="119"/>
      <c r="L234" s="119"/>
      <c r="M234" s="119"/>
      <c r="N234" s="119"/>
      <c r="O234" s="119"/>
      <c r="P234" s="119"/>
      <c r="Q234" s="119">
        <f t="shared" si="4"/>
        <v>281313.47000000003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281313.47000000003</v>
      </c>
      <c r="V234" s="115"/>
    </row>
    <row r="235" spans="2:22" x14ac:dyDescent="0.2">
      <c r="B235" s="113"/>
      <c r="C235" s="117" t="s">
        <v>242</v>
      </c>
      <c r="D235" s="118" t="s">
        <v>464</v>
      </c>
      <c r="E235" s="119">
        <v>27979.63</v>
      </c>
      <c r="F235" s="119">
        <v>27979.63</v>
      </c>
      <c r="G235" s="119">
        <v>27979.63</v>
      </c>
      <c r="H235" s="119">
        <v>27979.63</v>
      </c>
      <c r="I235" s="119">
        <v>27979.63</v>
      </c>
      <c r="J235" s="119">
        <v>27979.63</v>
      </c>
      <c r="K235" s="119"/>
      <c r="L235" s="119"/>
      <c r="M235" s="119"/>
      <c r="N235" s="119"/>
      <c r="O235" s="119"/>
      <c r="P235" s="119"/>
      <c r="Q235" s="119">
        <f t="shared" si="4"/>
        <v>167877.78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167877.78</v>
      </c>
      <c r="V235" s="115"/>
    </row>
    <row r="236" spans="2:22" x14ac:dyDescent="0.2">
      <c r="B236" s="113"/>
      <c r="C236" s="117" t="s">
        <v>243</v>
      </c>
      <c r="D236" s="118" t="s">
        <v>465</v>
      </c>
      <c r="E236" s="119">
        <v>11506.26</v>
      </c>
      <c r="F236" s="119">
        <v>16225.149999999996</v>
      </c>
      <c r="G236" s="119">
        <v>58922.23</v>
      </c>
      <c r="H236" s="119">
        <v>36970.880000000005</v>
      </c>
      <c r="I236" s="119">
        <v>38193.42</v>
      </c>
      <c r="J236" s="119">
        <v>35802.28</v>
      </c>
      <c r="K236" s="119"/>
      <c r="L236" s="119"/>
      <c r="M236" s="119"/>
      <c r="N236" s="119"/>
      <c r="O236" s="119"/>
      <c r="P236" s="119"/>
      <c r="Q236" s="119">
        <f t="shared" si="4"/>
        <v>197620.22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197620.22</v>
      </c>
      <c r="V236" s="115"/>
    </row>
    <row r="237" spans="2:22" x14ac:dyDescent="0.2">
      <c r="B237" s="113"/>
      <c r="C237" s="117" t="s">
        <v>244</v>
      </c>
      <c r="D237" s="118" t="s">
        <v>466</v>
      </c>
      <c r="E237" s="119">
        <v>0</v>
      </c>
      <c r="F237" s="119">
        <v>0</v>
      </c>
      <c r="G237" s="119">
        <v>0</v>
      </c>
      <c r="H237" s="119">
        <v>0</v>
      </c>
      <c r="I237" s="119">
        <v>0</v>
      </c>
      <c r="J237" s="119">
        <v>0</v>
      </c>
      <c r="K237" s="119"/>
      <c r="L237" s="119"/>
      <c r="M237" s="119"/>
      <c r="N237" s="119"/>
      <c r="O237" s="119"/>
      <c r="P237" s="119"/>
      <c r="Q237" s="119">
        <f t="shared" si="4"/>
        <v>0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0</v>
      </c>
      <c r="V237" s="115"/>
    </row>
    <row r="238" spans="2:22" x14ac:dyDescent="0.2">
      <c r="B238" s="113"/>
      <c r="C238" s="117" t="s">
        <v>245</v>
      </c>
      <c r="D238" s="118" t="s">
        <v>467</v>
      </c>
      <c r="E238" s="119">
        <v>4962.8499999999995</v>
      </c>
      <c r="F238" s="119">
        <v>5026.2599999999993</v>
      </c>
      <c r="G238" s="119">
        <v>6481.0700000000006</v>
      </c>
      <c r="H238" s="119">
        <v>5612.56</v>
      </c>
      <c r="I238" s="119">
        <v>4793.7699999999995</v>
      </c>
      <c r="J238" s="119">
        <v>5656.5299999999988</v>
      </c>
      <c r="K238" s="119"/>
      <c r="L238" s="119"/>
      <c r="M238" s="119"/>
      <c r="N238" s="119"/>
      <c r="O238" s="119"/>
      <c r="P238" s="119"/>
      <c r="Q238" s="119">
        <f t="shared" si="4"/>
        <v>32533.040000000001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32533.040000000001</v>
      </c>
      <c r="V238" s="115"/>
    </row>
    <row r="239" spans="2:22" x14ac:dyDescent="0.2">
      <c r="B239" s="113"/>
      <c r="C239" s="117" t="s">
        <v>246</v>
      </c>
      <c r="D239" s="118" t="s">
        <v>457</v>
      </c>
      <c r="E239" s="119">
        <v>63049.159999999996</v>
      </c>
      <c r="F239" s="119">
        <v>155959.49000000002</v>
      </c>
      <c r="G239" s="119">
        <v>120101.82999999999</v>
      </c>
      <c r="H239" s="119">
        <v>100954.43</v>
      </c>
      <c r="I239" s="119">
        <v>115682.18000000004</v>
      </c>
      <c r="J239" s="119">
        <v>116987.00000000001</v>
      </c>
      <c r="K239" s="119"/>
      <c r="L239" s="119"/>
      <c r="M239" s="119"/>
      <c r="N239" s="119"/>
      <c r="O239" s="119"/>
      <c r="P239" s="119"/>
      <c r="Q239" s="119">
        <f t="shared" si="4"/>
        <v>672734.09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672734.09</v>
      </c>
      <c r="V239" s="115"/>
    </row>
    <row r="240" spans="2:22" x14ac:dyDescent="0.2">
      <c r="B240" s="113"/>
      <c r="C240" s="117" t="s">
        <v>247</v>
      </c>
      <c r="D240" s="118" t="s">
        <v>468</v>
      </c>
      <c r="E240" s="119">
        <v>0</v>
      </c>
      <c r="F240" s="119">
        <v>5260.67</v>
      </c>
      <c r="G240" s="119">
        <v>38594</v>
      </c>
      <c r="H240" s="119">
        <v>33333.33</v>
      </c>
      <c r="I240" s="119">
        <v>61406.01</v>
      </c>
      <c r="J240" s="119">
        <v>33333.33</v>
      </c>
      <c r="K240" s="119"/>
      <c r="L240" s="119"/>
      <c r="M240" s="119"/>
      <c r="N240" s="119"/>
      <c r="O240" s="119"/>
      <c r="P240" s="119"/>
      <c r="Q240" s="119">
        <f t="shared" si="4"/>
        <v>171927.34000000003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171927.34000000003</v>
      </c>
      <c r="V240" s="115"/>
    </row>
    <row r="241" spans="2:22" x14ac:dyDescent="0.2">
      <c r="B241" s="113"/>
      <c r="C241" s="117" t="s">
        <v>248</v>
      </c>
      <c r="D241" s="118" t="s">
        <v>469</v>
      </c>
      <c r="E241" s="119">
        <v>0</v>
      </c>
      <c r="F241" s="119">
        <v>376167.12</v>
      </c>
      <c r="G241" s="119">
        <v>213057.11</v>
      </c>
      <c r="H241" s="119">
        <v>8544.15</v>
      </c>
      <c r="I241" s="119">
        <v>15756.7</v>
      </c>
      <c r="J241" s="119">
        <v>4197.4699999999993</v>
      </c>
      <c r="K241" s="119"/>
      <c r="L241" s="119"/>
      <c r="M241" s="119"/>
      <c r="N241" s="119"/>
      <c r="O241" s="119"/>
      <c r="P241" s="119"/>
      <c r="Q241" s="119">
        <f t="shared" si="4"/>
        <v>617722.54999999993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617722.54999999993</v>
      </c>
      <c r="V241" s="115"/>
    </row>
    <row r="242" spans="2:22" x14ac:dyDescent="0.2">
      <c r="B242" s="113"/>
      <c r="C242" s="117" t="s">
        <v>249</v>
      </c>
      <c r="D242" s="118" t="s">
        <v>470</v>
      </c>
      <c r="E242" s="119">
        <v>13227834.549999999</v>
      </c>
      <c r="F242" s="119">
        <v>15268692.500000006</v>
      </c>
      <c r="G242" s="119">
        <v>19226864.550000004</v>
      </c>
      <c r="H242" s="119">
        <v>18630682.479999997</v>
      </c>
      <c r="I242" s="119">
        <v>14844277.74</v>
      </c>
      <c r="J242" s="119">
        <v>19206800.589999996</v>
      </c>
      <c r="K242" s="119"/>
      <c r="L242" s="119"/>
      <c r="M242" s="119"/>
      <c r="N242" s="119"/>
      <c r="O242" s="119"/>
      <c r="P242" s="119"/>
      <c r="Q242" s="119">
        <f t="shared" si="4"/>
        <v>100405152.41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100405152.41</v>
      </c>
      <c r="V242" s="115"/>
    </row>
    <row r="243" spans="2:22" x14ac:dyDescent="0.2">
      <c r="B243" s="113"/>
      <c r="C243" s="117" t="s">
        <v>250</v>
      </c>
      <c r="D243" s="118" t="s">
        <v>471</v>
      </c>
      <c r="E243" s="119">
        <v>0</v>
      </c>
      <c r="F243" s="119">
        <v>4643689.5199999996</v>
      </c>
      <c r="G243" s="119">
        <v>4753627.9300000006</v>
      </c>
      <c r="H243" s="119">
        <v>3142128.37</v>
      </c>
      <c r="I243" s="119">
        <v>3857188.310000001</v>
      </c>
      <c r="J243" s="119">
        <v>4467015.3800000008</v>
      </c>
      <c r="K243" s="119"/>
      <c r="L243" s="119"/>
      <c r="M243" s="119"/>
      <c r="N243" s="119"/>
      <c r="O243" s="119"/>
      <c r="P243" s="119"/>
      <c r="Q243" s="119">
        <f t="shared" si="4"/>
        <v>20863649.510000002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20863649.510000002</v>
      </c>
      <c r="V243" s="115"/>
    </row>
    <row r="244" spans="2:22" x14ac:dyDescent="0.2">
      <c r="B244" s="113"/>
      <c r="C244" s="117" t="s">
        <v>251</v>
      </c>
      <c r="D244" s="118" t="s">
        <v>472</v>
      </c>
      <c r="E244" s="119">
        <v>230867.4</v>
      </c>
      <c r="F244" s="119">
        <v>339898.16000000003</v>
      </c>
      <c r="G244" s="119">
        <v>388043.96999999991</v>
      </c>
      <c r="H244" s="119">
        <v>503387.11</v>
      </c>
      <c r="I244" s="119">
        <v>398505.23999999993</v>
      </c>
      <c r="J244" s="119">
        <v>359023.45</v>
      </c>
      <c r="K244" s="119"/>
      <c r="L244" s="119"/>
      <c r="M244" s="119"/>
      <c r="N244" s="119"/>
      <c r="O244" s="119"/>
      <c r="P244" s="119"/>
      <c r="Q244" s="119">
        <f t="shared" si="4"/>
        <v>2219725.33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2219725.33</v>
      </c>
      <c r="V244" s="115"/>
    </row>
    <row r="245" spans="2:22" x14ac:dyDescent="0.2">
      <c r="B245" s="113"/>
      <c r="C245" s="117" t="s">
        <v>252</v>
      </c>
      <c r="D245" s="118" t="s">
        <v>473</v>
      </c>
      <c r="E245" s="119">
        <v>370332.51000000007</v>
      </c>
      <c r="F245" s="119">
        <v>362593.56</v>
      </c>
      <c r="G245" s="119">
        <v>636588.85</v>
      </c>
      <c r="H245" s="119">
        <v>514318.29000000004</v>
      </c>
      <c r="I245" s="119">
        <v>408138.71999999991</v>
      </c>
      <c r="J245" s="119">
        <v>795641.11999999988</v>
      </c>
      <c r="K245" s="119"/>
      <c r="L245" s="119"/>
      <c r="M245" s="119"/>
      <c r="N245" s="119"/>
      <c r="O245" s="119"/>
      <c r="P245" s="119"/>
      <c r="Q245" s="119">
        <f t="shared" si="4"/>
        <v>3087613.05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3087613.05</v>
      </c>
      <c r="V245" s="115"/>
    </row>
    <row r="246" spans="2:22" ht="25.5" x14ac:dyDescent="0.2">
      <c r="B246" s="113"/>
      <c r="C246" s="117" t="s">
        <v>550</v>
      </c>
      <c r="D246" s="118" t="s">
        <v>551</v>
      </c>
      <c r="E246" s="119">
        <v>660992.79</v>
      </c>
      <c r="F246" s="119">
        <v>16069688.1</v>
      </c>
      <c r="G246" s="119">
        <v>21052206.229999997</v>
      </c>
      <c r="H246" s="119">
        <v>12977283.48</v>
      </c>
      <c r="I246" s="119">
        <v>28392919.920000002</v>
      </c>
      <c r="J246" s="119">
        <v>15193507.73</v>
      </c>
      <c r="K246" s="119"/>
      <c r="L246" s="119"/>
      <c r="M246" s="119"/>
      <c r="N246" s="119"/>
      <c r="O246" s="119"/>
      <c r="P246" s="119"/>
      <c r="Q246" s="119">
        <f t="shared" si="4"/>
        <v>94346598.25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94346598.25</v>
      </c>
      <c r="V246" s="115"/>
    </row>
    <row r="247" spans="2:22" x14ac:dyDescent="0.2">
      <c r="B247" s="113"/>
      <c r="C247" s="117" t="s">
        <v>253</v>
      </c>
      <c r="D247" s="118" t="s">
        <v>474</v>
      </c>
      <c r="E247" s="119">
        <v>0</v>
      </c>
      <c r="F247" s="119">
        <v>29139.43</v>
      </c>
      <c r="G247" s="119">
        <v>369150.98</v>
      </c>
      <c r="H247" s="119">
        <v>287115.84999999998</v>
      </c>
      <c r="I247" s="119">
        <v>13852.93</v>
      </c>
      <c r="J247" s="119">
        <v>146400</v>
      </c>
      <c r="K247" s="119"/>
      <c r="L247" s="119"/>
      <c r="M247" s="119"/>
      <c r="N247" s="119"/>
      <c r="O247" s="119"/>
      <c r="P247" s="119"/>
      <c r="Q247" s="119">
        <f t="shared" si="4"/>
        <v>845659.19000000006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845659.19000000006</v>
      </c>
      <c r="V247" s="115"/>
    </row>
    <row r="248" spans="2:22" x14ac:dyDescent="0.2">
      <c r="B248" s="113"/>
      <c r="C248" s="117" t="s">
        <v>254</v>
      </c>
      <c r="D248" s="118" t="s">
        <v>475</v>
      </c>
      <c r="E248" s="119">
        <v>0</v>
      </c>
      <c r="F248" s="119">
        <v>172662.35</v>
      </c>
      <c r="G248" s="119">
        <v>481641.06</v>
      </c>
      <c r="H248" s="119">
        <v>0</v>
      </c>
      <c r="I248" s="119">
        <v>0</v>
      </c>
      <c r="J248" s="119">
        <v>378077.32</v>
      </c>
      <c r="K248" s="119"/>
      <c r="L248" s="119"/>
      <c r="M248" s="119"/>
      <c r="N248" s="119"/>
      <c r="O248" s="119"/>
      <c r="P248" s="119"/>
      <c r="Q248" s="119">
        <f t="shared" si="4"/>
        <v>1032380.73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1032380.73</v>
      </c>
      <c r="V248" s="115"/>
    </row>
    <row r="249" spans="2:22" x14ac:dyDescent="0.2">
      <c r="B249" s="113"/>
      <c r="C249" s="117" t="s">
        <v>255</v>
      </c>
      <c r="D249" s="118" t="s">
        <v>476</v>
      </c>
      <c r="E249" s="119">
        <v>151436.94</v>
      </c>
      <c r="F249" s="119">
        <v>168926.11</v>
      </c>
      <c r="G249" s="119">
        <v>234285.92000000004</v>
      </c>
      <c r="H249" s="119">
        <v>214488.99000000002</v>
      </c>
      <c r="I249" s="119">
        <v>197492.62000000005</v>
      </c>
      <c r="J249" s="119">
        <v>214404.99000000002</v>
      </c>
      <c r="K249" s="119"/>
      <c r="L249" s="119"/>
      <c r="M249" s="119"/>
      <c r="N249" s="119"/>
      <c r="O249" s="119"/>
      <c r="P249" s="119"/>
      <c r="Q249" s="119">
        <f t="shared" si="4"/>
        <v>1181035.57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1181035.57</v>
      </c>
      <c r="V249" s="115"/>
    </row>
    <row r="250" spans="2:22" x14ac:dyDescent="0.2">
      <c r="B250" s="113"/>
      <c r="C250" s="117" t="s">
        <v>256</v>
      </c>
      <c r="D250" s="118" t="s">
        <v>477</v>
      </c>
      <c r="E250" s="119">
        <v>62931303.339999996</v>
      </c>
      <c r="F250" s="119">
        <v>65497529.849999994</v>
      </c>
      <c r="G250" s="119">
        <v>65458140.899999984</v>
      </c>
      <c r="H250" s="119">
        <v>65623487.379999988</v>
      </c>
      <c r="I250" s="119">
        <v>65646943.670000017</v>
      </c>
      <c r="J250" s="119">
        <v>67001633.210000001</v>
      </c>
      <c r="K250" s="119"/>
      <c r="L250" s="119"/>
      <c r="M250" s="119"/>
      <c r="N250" s="119"/>
      <c r="O250" s="119"/>
      <c r="P250" s="119"/>
      <c r="Q250" s="119">
        <f t="shared" si="4"/>
        <v>392159038.34999996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392159038.34999996</v>
      </c>
      <c r="V250" s="115"/>
    </row>
    <row r="251" spans="2:22" x14ac:dyDescent="0.2">
      <c r="B251" s="113"/>
      <c r="C251" s="117" t="s">
        <v>257</v>
      </c>
      <c r="D251" s="118" t="s">
        <v>478</v>
      </c>
      <c r="E251" s="119">
        <v>0</v>
      </c>
      <c r="F251" s="119">
        <v>7600</v>
      </c>
      <c r="G251" s="119">
        <v>23300</v>
      </c>
      <c r="H251" s="119">
        <v>238300</v>
      </c>
      <c r="I251" s="119">
        <v>57500</v>
      </c>
      <c r="J251" s="119">
        <v>84200</v>
      </c>
      <c r="K251" s="119"/>
      <c r="L251" s="119"/>
      <c r="M251" s="119"/>
      <c r="N251" s="119"/>
      <c r="O251" s="119"/>
      <c r="P251" s="119"/>
      <c r="Q251" s="119">
        <f t="shared" si="4"/>
        <v>410900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410900</v>
      </c>
      <c r="V251" s="115"/>
    </row>
    <row r="252" spans="2:22" ht="25.5" x14ac:dyDescent="0.2">
      <c r="B252" s="113"/>
      <c r="C252" s="117" t="s">
        <v>258</v>
      </c>
      <c r="D252" s="118" t="s">
        <v>479</v>
      </c>
      <c r="E252" s="119">
        <v>217401.71</v>
      </c>
      <c r="F252" s="119">
        <v>213837.15000000002</v>
      </c>
      <c r="G252" s="119">
        <v>288908.28999999992</v>
      </c>
      <c r="H252" s="119">
        <v>309656.94</v>
      </c>
      <c r="I252" s="119">
        <v>291118.07000000007</v>
      </c>
      <c r="J252" s="119">
        <v>274444.30000000005</v>
      </c>
      <c r="K252" s="119"/>
      <c r="L252" s="119"/>
      <c r="M252" s="119"/>
      <c r="N252" s="119"/>
      <c r="O252" s="119"/>
      <c r="P252" s="119"/>
      <c r="Q252" s="119">
        <f t="shared" si="4"/>
        <v>1595366.46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1595366.46</v>
      </c>
      <c r="V252" s="115"/>
    </row>
    <row r="253" spans="2:22" x14ac:dyDescent="0.2">
      <c r="B253" s="113"/>
      <c r="C253" s="117" t="s">
        <v>259</v>
      </c>
      <c r="D253" s="118" t="s">
        <v>480</v>
      </c>
      <c r="E253" s="119">
        <v>37564.020000000011</v>
      </c>
      <c r="F253" s="119">
        <v>54864.94</v>
      </c>
      <c r="G253" s="119">
        <v>26302.159999999993</v>
      </c>
      <c r="H253" s="119">
        <v>25865.609999999997</v>
      </c>
      <c r="I253" s="119">
        <v>27734.839999999993</v>
      </c>
      <c r="J253" s="119">
        <v>24846.940000000002</v>
      </c>
      <c r="K253" s="119"/>
      <c r="L253" s="119"/>
      <c r="M253" s="119"/>
      <c r="N253" s="119"/>
      <c r="O253" s="119"/>
      <c r="P253" s="119"/>
      <c r="Q253" s="119">
        <f t="shared" si="4"/>
        <v>197178.51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197178.51</v>
      </c>
      <c r="V253" s="115"/>
    </row>
    <row r="254" spans="2:22" x14ac:dyDescent="0.2">
      <c r="B254" s="113"/>
      <c r="C254" s="117" t="s">
        <v>260</v>
      </c>
      <c r="D254" s="118" t="s">
        <v>481</v>
      </c>
      <c r="E254" s="119">
        <v>1183338.3999999997</v>
      </c>
      <c r="F254" s="119">
        <v>1234315.2700000005</v>
      </c>
      <c r="G254" s="119">
        <v>1118110.8600000015</v>
      </c>
      <c r="H254" s="119">
        <v>1654287.6700000002</v>
      </c>
      <c r="I254" s="119">
        <v>1563280</v>
      </c>
      <c r="J254" s="119">
        <v>1518111.6799999997</v>
      </c>
      <c r="K254" s="119"/>
      <c r="L254" s="119"/>
      <c r="M254" s="119"/>
      <c r="N254" s="119"/>
      <c r="O254" s="119"/>
      <c r="P254" s="119"/>
      <c r="Q254" s="119">
        <f t="shared" si="4"/>
        <v>8271443.8800000008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8271443.8800000008</v>
      </c>
      <c r="V254" s="115"/>
    </row>
    <row r="255" spans="2:22" x14ac:dyDescent="0.2">
      <c r="B255" s="113"/>
      <c r="C255" s="117" t="s">
        <v>261</v>
      </c>
      <c r="D255" s="118" t="s">
        <v>482</v>
      </c>
      <c r="E255" s="119">
        <v>19254945.610000003</v>
      </c>
      <c r="F255" s="119">
        <v>22474929.16</v>
      </c>
      <c r="G255" s="119">
        <v>22135810.160000004</v>
      </c>
      <c r="H255" s="119">
        <v>20827612.930000003</v>
      </c>
      <c r="I255" s="119">
        <v>20502059.98</v>
      </c>
      <c r="J255" s="119">
        <v>21320311.190000005</v>
      </c>
      <c r="K255" s="119"/>
      <c r="L255" s="119"/>
      <c r="M255" s="119"/>
      <c r="N255" s="119"/>
      <c r="O255" s="119"/>
      <c r="P255" s="119"/>
      <c r="Q255" s="119">
        <f t="shared" si="4"/>
        <v>126515669.03000003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126515669.03000003</v>
      </c>
      <c r="V255" s="115"/>
    </row>
    <row r="256" spans="2:22" x14ac:dyDescent="0.2">
      <c r="B256" s="113"/>
      <c r="C256" s="117" t="s">
        <v>262</v>
      </c>
      <c r="D256" s="118" t="s">
        <v>483</v>
      </c>
      <c r="E256" s="119">
        <v>1456.37</v>
      </c>
      <c r="F256" s="119">
        <v>1484.5499999999997</v>
      </c>
      <c r="G256" s="119">
        <v>6156.37</v>
      </c>
      <c r="H256" s="119">
        <v>4900.9099999999989</v>
      </c>
      <c r="I256" s="119">
        <v>0</v>
      </c>
      <c r="J256" s="119">
        <v>5475.2000000000007</v>
      </c>
      <c r="K256" s="119"/>
      <c r="L256" s="119"/>
      <c r="M256" s="119"/>
      <c r="N256" s="119"/>
      <c r="O256" s="119"/>
      <c r="P256" s="119"/>
      <c r="Q256" s="119">
        <f t="shared" si="4"/>
        <v>19473.399999999998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19473.399999999998</v>
      </c>
      <c r="V256" s="115"/>
    </row>
    <row r="257" spans="2:22" x14ac:dyDescent="0.2">
      <c r="B257" s="113"/>
      <c r="C257" s="117" t="s">
        <v>263</v>
      </c>
      <c r="D257" s="118" t="s">
        <v>484</v>
      </c>
      <c r="E257" s="119">
        <v>20706.839999999997</v>
      </c>
      <c r="F257" s="119">
        <v>24070.320000000007</v>
      </c>
      <c r="G257" s="119">
        <v>32508.47</v>
      </c>
      <c r="H257" s="119">
        <v>36822.109999999993</v>
      </c>
      <c r="I257" s="119">
        <v>40711.18</v>
      </c>
      <c r="J257" s="119">
        <v>37927.53</v>
      </c>
      <c r="K257" s="119"/>
      <c r="L257" s="119"/>
      <c r="M257" s="119"/>
      <c r="N257" s="119"/>
      <c r="O257" s="119"/>
      <c r="P257" s="119"/>
      <c r="Q257" s="119">
        <f t="shared" si="4"/>
        <v>192746.44999999998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192746.44999999998</v>
      </c>
      <c r="V257" s="115"/>
    </row>
    <row r="258" spans="2:22" x14ac:dyDescent="0.2">
      <c r="B258" s="113"/>
      <c r="C258" s="117" t="s">
        <v>264</v>
      </c>
      <c r="D258" s="118" t="s">
        <v>485</v>
      </c>
      <c r="E258" s="119">
        <v>21771.05</v>
      </c>
      <c r="F258" s="119">
        <v>62028.7</v>
      </c>
      <c r="G258" s="119">
        <v>484</v>
      </c>
      <c r="H258" s="119">
        <v>230579.96</v>
      </c>
      <c r="I258" s="119">
        <v>215480.18</v>
      </c>
      <c r="J258" s="119">
        <v>3420.84</v>
      </c>
      <c r="K258" s="119"/>
      <c r="L258" s="119"/>
      <c r="M258" s="119"/>
      <c r="N258" s="119"/>
      <c r="O258" s="119"/>
      <c r="P258" s="119"/>
      <c r="Q258" s="119">
        <f t="shared" si="4"/>
        <v>533764.72999999986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533764.72999999986</v>
      </c>
      <c r="V258" s="115"/>
    </row>
    <row r="259" spans="2:22" ht="25.5" x14ac:dyDescent="0.2">
      <c r="B259" s="113"/>
      <c r="C259" s="117" t="s">
        <v>514</v>
      </c>
      <c r="D259" s="118" t="s">
        <v>515</v>
      </c>
      <c r="E259" s="119">
        <v>55041.640000000007</v>
      </c>
      <c r="F259" s="119">
        <v>59747.360000000001</v>
      </c>
      <c r="G259" s="119">
        <v>83428.3</v>
      </c>
      <c r="H259" s="119">
        <v>92755.04</v>
      </c>
      <c r="I259" s="119">
        <v>81519.37999999999</v>
      </c>
      <c r="J259" s="119">
        <v>85802.93</v>
      </c>
      <c r="K259" s="119"/>
      <c r="L259" s="119"/>
      <c r="M259" s="119"/>
      <c r="N259" s="119"/>
      <c r="O259" s="119"/>
      <c r="P259" s="119"/>
      <c r="Q259" s="119">
        <f t="shared" si="4"/>
        <v>458294.64999999997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458294.64999999997</v>
      </c>
      <c r="V259" s="115"/>
    </row>
    <row r="260" spans="2:22" ht="25.5" x14ac:dyDescent="0.2">
      <c r="B260" s="113"/>
      <c r="C260" s="117" t="s">
        <v>552</v>
      </c>
      <c r="D260" s="118" t="s">
        <v>553</v>
      </c>
      <c r="E260" s="119">
        <v>29544.499999999996</v>
      </c>
      <c r="F260" s="119">
        <v>57194.770000000011</v>
      </c>
      <c r="G260" s="119">
        <v>95897.57</v>
      </c>
      <c r="H260" s="119">
        <v>72545.05</v>
      </c>
      <c r="I260" s="119">
        <v>37800.61</v>
      </c>
      <c r="J260" s="119">
        <v>46193.080000000009</v>
      </c>
      <c r="K260" s="119"/>
      <c r="L260" s="119"/>
      <c r="M260" s="119"/>
      <c r="N260" s="119"/>
      <c r="O260" s="119"/>
      <c r="P260" s="119"/>
      <c r="Q260" s="119">
        <f t="shared" si="4"/>
        <v>339175.58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339175.58</v>
      </c>
      <c r="V260" s="115"/>
    </row>
    <row r="261" spans="2:22" x14ac:dyDescent="0.2">
      <c r="B261" s="113"/>
      <c r="C261" s="117"/>
      <c r="D261" s="11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0</v>
      </c>
      <c r="V261" s="115"/>
    </row>
    <row r="262" spans="2:22" x14ac:dyDescent="0.2">
      <c r="B262" s="113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2">
      <c r="B263" s="113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556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489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O272" si="5">SUM(E273:E525)</f>
        <v>245866008.25000003</v>
      </c>
      <c r="F272" s="114">
        <f t="shared" si="5"/>
        <v>245667361.62</v>
      </c>
      <c r="G272" s="114">
        <f t="shared" si="5"/>
        <v>309561998.61000013</v>
      </c>
      <c r="H272" s="114">
        <f t="shared" si="5"/>
        <v>785215879.29999959</v>
      </c>
      <c r="I272" s="114">
        <f t="shared" si="5"/>
        <v>294791242.68999994</v>
      </c>
      <c r="J272" s="114">
        <f t="shared" si="5"/>
        <v>293679779.69</v>
      </c>
      <c r="K272" s="114">
        <f t="shared" si="5"/>
        <v>294443187.84000003</v>
      </c>
      <c r="L272" s="114">
        <f t="shared" si="5"/>
        <v>236657566.73999995</v>
      </c>
      <c r="M272" s="114">
        <f t="shared" si="5"/>
        <v>301155117.05000007</v>
      </c>
      <c r="N272" s="114">
        <f t="shared" si="5"/>
        <v>285166851.19999999</v>
      </c>
      <c r="O272" s="114">
        <f t="shared" si="5"/>
        <v>290791489.38999975</v>
      </c>
      <c r="P272" s="114">
        <f>SUM(P273:P525)</f>
        <v>443838540.289002</v>
      </c>
      <c r="Q272" s="114">
        <f>SUM(Q273:Q525)</f>
        <v>4026835022.6690016</v>
      </c>
      <c r="R272" s="115"/>
      <c r="S272" s="116"/>
      <c r="T272" s="113"/>
      <c r="U272" s="114">
        <f>SUM(U273:U528)</f>
        <v>2174782270.1599994</v>
      </c>
      <c r="V272" s="115"/>
    </row>
    <row r="273" spans="2:22" x14ac:dyDescent="0.2">
      <c r="B273" s="113"/>
      <c r="C273" s="117" t="s">
        <v>45</v>
      </c>
      <c r="D273" s="118" t="s">
        <v>265</v>
      </c>
      <c r="E273" s="119">
        <v>29367.469999999998</v>
      </c>
      <c r="F273" s="119">
        <v>44545.720000000008</v>
      </c>
      <c r="G273" s="119">
        <v>48890.950000000004</v>
      </c>
      <c r="H273" s="119">
        <v>43669.03</v>
      </c>
      <c r="I273" s="119">
        <v>44643.510000000009</v>
      </c>
      <c r="J273" s="119">
        <v>43474.020000000004</v>
      </c>
      <c r="K273" s="119">
        <v>45087.780000000006</v>
      </c>
      <c r="L273" s="119">
        <v>42069.91</v>
      </c>
      <c r="M273" s="119">
        <v>43437.850000000006</v>
      </c>
      <c r="N273" s="119">
        <v>45734.87</v>
      </c>
      <c r="O273" s="119">
        <v>45101.540000000008</v>
      </c>
      <c r="P273" s="119">
        <v>49767.599999999991</v>
      </c>
      <c r="Q273" s="119">
        <f>SUM(E273:P273)</f>
        <v>525790.25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254590.7</v>
      </c>
      <c r="V273" s="115"/>
    </row>
    <row r="274" spans="2:22" ht="25.5" x14ac:dyDescent="0.2">
      <c r="B274" s="113"/>
      <c r="C274" s="117" t="s">
        <v>46</v>
      </c>
      <c r="D274" s="118" t="s">
        <v>266</v>
      </c>
      <c r="E274" s="119">
        <v>3600.8500000000004</v>
      </c>
      <c r="F274" s="119">
        <v>3600.8500000000004</v>
      </c>
      <c r="G274" s="119">
        <v>3688.6699999999996</v>
      </c>
      <c r="H274" s="119">
        <v>3661.52</v>
      </c>
      <c r="I274" s="119">
        <v>3632.32</v>
      </c>
      <c r="J274" s="119">
        <v>3594.25</v>
      </c>
      <c r="K274" s="119">
        <v>3611.05</v>
      </c>
      <c r="L274" s="119">
        <v>3607.31</v>
      </c>
      <c r="M274" s="119">
        <v>3608.7200000000003</v>
      </c>
      <c r="N274" s="119">
        <v>3655.6600000000003</v>
      </c>
      <c r="O274" s="119">
        <v>3690.88</v>
      </c>
      <c r="P274" s="119">
        <v>3948.9199999999996</v>
      </c>
      <c r="Q274" s="119">
        <f t="shared" ref="Q274:Q337" si="6">SUM(E274:P274)</f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21778.460000000003</v>
      </c>
      <c r="V274" s="115"/>
    </row>
    <row r="275" spans="2:22" ht="25.5" x14ac:dyDescent="0.2">
      <c r="B275" s="113"/>
      <c r="C275" s="117" t="s">
        <v>47</v>
      </c>
      <c r="D275" s="118" t="s">
        <v>267</v>
      </c>
      <c r="E275" s="119">
        <v>119914.55000000002</v>
      </c>
      <c r="F275" s="119">
        <v>133772.36000000004</v>
      </c>
      <c r="G275" s="119">
        <v>189483.59999999992</v>
      </c>
      <c r="H275" s="119">
        <v>204135.01999999993</v>
      </c>
      <c r="I275" s="119">
        <v>181825.81999999992</v>
      </c>
      <c r="J275" s="119">
        <v>203988.84999999986</v>
      </c>
      <c r="K275" s="119">
        <v>194266.86999999991</v>
      </c>
      <c r="L275" s="119">
        <v>167981.63999999993</v>
      </c>
      <c r="M275" s="119">
        <v>182829.38000000003</v>
      </c>
      <c r="N275" s="119">
        <v>197617.12999999986</v>
      </c>
      <c r="O275" s="119">
        <v>194663.79999999996</v>
      </c>
      <c r="P275" s="119">
        <v>350859.63000000012</v>
      </c>
      <c r="Q275" s="119">
        <f t="shared" si="6"/>
        <v>2321338.6499999994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1033120.1999999997</v>
      </c>
      <c r="V275" s="115"/>
    </row>
    <row r="276" spans="2:22" x14ac:dyDescent="0.2">
      <c r="B276" s="113"/>
      <c r="C276" s="117" t="s">
        <v>48</v>
      </c>
      <c r="D276" s="118" t="s">
        <v>268</v>
      </c>
      <c r="E276" s="119">
        <v>30256.650000000009</v>
      </c>
      <c r="F276" s="119">
        <v>34528.060000000012</v>
      </c>
      <c r="G276" s="119">
        <v>44454.590000000018</v>
      </c>
      <c r="H276" s="119">
        <v>46289.740000000005</v>
      </c>
      <c r="I276" s="119">
        <v>43496.410000000018</v>
      </c>
      <c r="J276" s="119">
        <v>44542.709999999992</v>
      </c>
      <c r="K276" s="119">
        <v>45437.580000000016</v>
      </c>
      <c r="L276" s="119">
        <v>40361.399999999994</v>
      </c>
      <c r="M276" s="119">
        <v>43395.429999999993</v>
      </c>
      <c r="N276" s="119">
        <v>45253.560000000012</v>
      </c>
      <c r="O276" s="119">
        <v>50892.48000000001</v>
      </c>
      <c r="P276" s="119">
        <v>67832.549999999988</v>
      </c>
      <c r="Q276" s="119">
        <f t="shared" si="6"/>
        <v>536741.16000000015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243568.16000000006</v>
      </c>
      <c r="V276" s="115"/>
    </row>
    <row r="277" spans="2:22" x14ac:dyDescent="0.2">
      <c r="B277" s="113"/>
      <c r="C277" s="117" t="s">
        <v>49</v>
      </c>
      <c r="D277" s="118" t="s">
        <v>269</v>
      </c>
      <c r="E277" s="119">
        <v>113528.24</v>
      </c>
      <c r="F277" s="119">
        <v>132048.79999999999</v>
      </c>
      <c r="G277" s="119">
        <v>205480.17999999991</v>
      </c>
      <c r="H277" s="119">
        <v>205639.58000000007</v>
      </c>
      <c r="I277" s="119">
        <v>200488.03000000009</v>
      </c>
      <c r="J277" s="119">
        <v>217560.22999999992</v>
      </c>
      <c r="K277" s="119">
        <v>214420.15000000005</v>
      </c>
      <c r="L277" s="119">
        <v>162287.19999999992</v>
      </c>
      <c r="M277" s="119">
        <v>167850.93999999994</v>
      </c>
      <c r="N277" s="119">
        <v>208302.94999999995</v>
      </c>
      <c r="O277" s="119">
        <v>216597.45</v>
      </c>
      <c r="P277" s="119">
        <v>282685.36499999999</v>
      </c>
      <c r="Q277" s="119">
        <f t="shared" si="6"/>
        <v>2326889.1150000002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1074745.06</v>
      </c>
      <c r="V277" s="115"/>
    </row>
    <row r="278" spans="2:22" ht="25.5" x14ac:dyDescent="0.2">
      <c r="B278" s="113"/>
      <c r="C278" s="117" t="s">
        <v>50</v>
      </c>
      <c r="D278" s="118" t="s">
        <v>270</v>
      </c>
      <c r="E278" s="119">
        <v>56138.940000000017</v>
      </c>
      <c r="F278" s="119">
        <v>54939.270000000019</v>
      </c>
      <c r="G278" s="119">
        <v>138829.03</v>
      </c>
      <c r="H278" s="119">
        <v>86923.840000000026</v>
      </c>
      <c r="I278" s="119">
        <v>81061.569999999978</v>
      </c>
      <c r="J278" s="119">
        <v>82999.259999999966</v>
      </c>
      <c r="K278" s="119">
        <v>94247.160000000018</v>
      </c>
      <c r="L278" s="119">
        <v>72779.400000000009</v>
      </c>
      <c r="M278" s="119">
        <v>80348.429999999978</v>
      </c>
      <c r="N278" s="119">
        <v>95667.800000000017</v>
      </c>
      <c r="O278" s="119">
        <v>93596.949999999968</v>
      </c>
      <c r="P278" s="119">
        <v>159461.12</v>
      </c>
      <c r="Q278" s="119">
        <f t="shared" si="6"/>
        <v>1096992.77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500891.91</v>
      </c>
      <c r="V278" s="115"/>
    </row>
    <row r="279" spans="2:22" x14ac:dyDescent="0.2">
      <c r="B279" s="113"/>
      <c r="C279" s="117" t="s">
        <v>51</v>
      </c>
      <c r="D279" s="118" t="s">
        <v>271</v>
      </c>
      <c r="E279" s="119">
        <v>59527.44</v>
      </c>
      <c r="F279" s="119">
        <v>63915.090000000004</v>
      </c>
      <c r="G279" s="119">
        <v>109787.03</v>
      </c>
      <c r="H279" s="119">
        <v>82768.739999999991</v>
      </c>
      <c r="I279" s="119">
        <v>84759.4</v>
      </c>
      <c r="J279" s="119">
        <v>75847.38</v>
      </c>
      <c r="K279" s="119">
        <v>91154.97</v>
      </c>
      <c r="L279" s="119">
        <v>67139.959999999992</v>
      </c>
      <c r="M279" s="119">
        <v>74202.03</v>
      </c>
      <c r="N279" s="119">
        <v>96300.889999999985</v>
      </c>
      <c r="O279" s="119">
        <v>93011.310000000012</v>
      </c>
      <c r="P279" s="119">
        <v>134586.98000000001</v>
      </c>
      <c r="Q279" s="119">
        <f t="shared" si="6"/>
        <v>1033001.22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476605.07999999996</v>
      </c>
      <c r="V279" s="115"/>
    </row>
    <row r="280" spans="2:22" x14ac:dyDescent="0.2">
      <c r="B280" s="113"/>
      <c r="C280" s="117" t="s">
        <v>52</v>
      </c>
      <c r="D280" s="118" t="s">
        <v>272</v>
      </c>
      <c r="E280" s="119">
        <v>9936.2000000000007</v>
      </c>
      <c r="F280" s="119">
        <v>9936.2000000000007</v>
      </c>
      <c r="G280" s="119">
        <v>22487.97</v>
      </c>
      <c r="H280" s="119">
        <v>17447.29</v>
      </c>
      <c r="I280" s="119">
        <v>14657.14</v>
      </c>
      <c r="J280" s="119">
        <v>18722.439999999999</v>
      </c>
      <c r="K280" s="119">
        <v>20148.29</v>
      </c>
      <c r="L280" s="119">
        <v>11510.31</v>
      </c>
      <c r="M280" s="119">
        <v>14034.34</v>
      </c>
      <c r="N280" s="119">
        <v>25122.25</v>
      </c>
      <c r="O280" s="119">
        <v>23070.92</v>
      </c>
      <c r="P280" s="119">
        <v>67926.649999999994</v>
      </c>
      <c r="Q280" s="119">
        <f t="shared" si="6"/>
        <v>254999.99999999997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93187.24</v>
      </c>
      <c r="V280" s="115"/>
    </row>
    <row r="281" spans="2:22" x14ac:dyDescent="0.2">
      <c r="B281" s="113"/>
      <c r="C281" s="117" t="s">
        <v>53</v>
      </c>
      <c r="D281" s="118" t="s">
        <v>273</v>
      </c>
      <c r="E281" s="119">
        <v>94667.64</v>
      </c>
      <c r="F281" s="119">
        <v>106475.59999999999</v>
      </c>
      <c r="G281" s="119">
        <v>222925.90999999997</v>
      </c>
      <c r="H281" s="119">
        <v>140747.87999999992</v>
      </c>
      <c r="I281" s="119">
        <v>126244.15999999999</v>
      </c>
      <c r="J281" s="119">
        <v>130229.31999999996</v>
      </c>
      <c r="K281" s="119">
        <v>141873.46999999997</v>
      </c>
      <c r="L281" s="119">
        <v>133417.54999999996</v>
      </c>
      <c r="M281" s="119">
        <v>129787.48999999998</v>
      </c>
      <c r="N281" s="119">
        <v>134610.70999999996</v>
      </c>
      <c r="O281" s="119">
        <v>134658.43999999997</v>
      </c>
      <c r="P281" s="119">
        <v>181194.40700000001</v>
      </c>
      <c r="Q281" s="119">
        <f t="shared" si="6"/>
        <v>1676832.5769999996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821290.50999999989</v>
      </c>
      <c r="V281" s="115"/>
    </row>
    <row r="282" spans="2:22" ht="25.5" x14ac:dyDescent="0.2">
      <c r="B282" s="113"/>
      <c r="C282" s="117" t="s">
        <v>54</v>
      </c>
      <c r="D282" s="118" t="s">
        <v>274</v>
      </c>
      <c r="E282" s="119">
        <v>317288.78000000003</v>
      </c>
      <c r="F282" s="119">
        <v>444759.88999999996</v>
      </c>
      <c r="G282" s="119">
        <v>563478.51</v>
      </c>
      <c r="H282" s="119">
        <v>730095.31</v>
      </c>
      <c r="I282" s="119">
        <v>1285756.6400000001</v>
      </c>
      <c r="J282" s="119">
        <v>875190.24000000011</v>
      </c>
      <c r="K282" s="119">
        <v>687995.31</v>
      </c>
      <c r="L282" s="119">
        <v>681426.4800000001</v>
      </c>
      <c r="M282" s="119">
        <v>661546.13</v>
      </c>
      <c r="N282" s="119">
        <v>657149.03</v>
      </c>
      <c r="O282" s="119">
        <v>645264.42000000004</v>
      </c>
      <c r="P282" s="119">
        <v>586813.72600000002</v>
      </c>
      <c r="Q282" s="119">
        <f t="shared" si="6"/>
        <v>8136764.466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4216569.37</v>
      </c>
      <c r="V282" s="115"/>
    </row>
    <row r="283" spans="2:22" x14ac:dyDescent="0.2">
      <c r="B283" s="113"/>
      <c r="C283" s="117" t="s">
        <v>55</v>
      </c>
      <c r="D283" s="118" t="s">
        <v>275</v>
      </c>
      <c r="E283" s="119">
        <v>383540.26</v>
      </c>
      <c r="F283" s="119">
        <v>429615.44</v>
      </c>
      <c r="G283" s="119">
        <v>732381.28</v>
      </c>
      <c r="H283" s="119">
        <v>617893.1</v>
      </c>
      <c r="I283" s="119">
        <v>766624.52</v>
      </c>
      <c r="J283" s="119">
        <v>556013.48</v>
      </c>
      <c r="K283" s="119">
        <v>500793.13</v>
      </c>
      <c r="L283" s="119">
        <v>494636.54</v>
      </c>
      <c r="M283" s="119">
        <v>491586.2</v>
      </c>
      <c r="N283" s="119">
        <v>491111.6</v>
      </c>
      <c r="O283" s="119">
        <v>453683.13999999996</v>
      </c>
      <c r="P283" s="119">
        <v>438862.79</v>
      </c>
      <c r="Q283" s="119">
        <f t="shared" si="6"/>
        <v>6356741.4799999995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3486068.08</v>
      </c>
      <c r="V283" s="115"/>
    </row>
    <row r="284" spans="2:22" x14ac:dyDescent="0.2">
      <c r="B284" s="113"/>
      <c r="C284" s="117" t="s">
        <v>56</v>
      </c>
      <c r="D284" s="118" t="s">
        <v>276</v>
      </c>
      <c r="E284" s="119">
        <v>328375.99000000005</v>
      </c>
      <c r="F284" s="119">
        <v>426658.61999999994</v>
      </c>
      <c r="G284" s="119">
        <v>486318.29000000004</v>
      </c>
      <c r="H284" s="119">
        <v>463959.93999999977</v>
      </c>
      <c r="I284" s="119">
        <v>462321.92999999988</v>
      </c>
      <c r="J284" s="119">
        <v>477429.70999999979</v>
      </c>
      <c r="K284" s="119">
        <v>555627.02</v>
      </c>
      <c r="L284" s="119">
        <v>456701.19</v>
      </c>
      <c r="M284" s="119">
        <v>464115.17999999993</v>
      </c>
      <c r="N284" s="119">
        <v>468388.87999999995</v>
      </c>
      <c r="O284" s="119">
        <v>473057.79000000004</v>
      </c>
      <c r="P284" s="119">
        <v>634363.84000000008</v>
      </c>
      <c r="Q284" s="119">
        <f t="shared" si="6"/>
        <v>5697318.379999999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2645064.4799999995</v>
      </c>
      <c r="V284" s="115"/>
    </row>
    <row r="285" spans="2:22" ht="25.5" x14ac:dyDescent="0.2">
      <c r="B285" s="113"/>
      <c r="C285" s="117" t="s">
        <v>57</v>
      </c>
      <c r="D285" s="118" t="s">
        <v>277</v>
      </c>
      <c r="E285" s="119">
        <v>11416.04</v>
      </c>
      <c r="F285" s="119">
        <v>15440.38</v>
      </c>
      <c r="G285" s="119">
        <v>16930.28</v>
      </c>
      <c r="H285" s="119">
        <v>15624.359999999999</v>
      </c>
      <c r="I285" s="119">
        <v>15396.599999999999</v>
      </c>
      <c r="J285" s="119">
        <v>15383.669999999998</v>
      </c>
      <c r="K285" s="119">
        <v>15518.74</v>
      </c>
      <c r="L285" s="119">
        <v>15407.22</v>
      </c>
      <c r="M285" s="119">
        <v>15935.48</v>
      </c>
      <c r="N285" s="119">
        <v>15441.529999999999</v>
      </c>
      <c r="O285" s="119">
        <v>15411.599999999999</v>
      </c>
      <c r="P285" s="119">
        <v>15481.290000000003</v>
      </c>
      <c r="Q285" s="119">
        <f t="shared" si="6"/>
        <v>183387.19000000003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90191.33</v>
      </c>
      <c r="V285" s="115"/>
    </row>
    <row r="286" spans="2:22" x14ac:dyDescent="0.2">
      <c r="B286" s="113"/>
      <c r="C286" s="117" t="s">
        <v>58</v>
      </c>
      <c r="D286" s="118" t="s">
        <v>278</v>
      </c>
      <c r="E286" s="119">
        <v>3512.11</v>
      </c>
      <c r="F286" s="119">
        <v>4759.26</v>
      </c>
      <c r="G286" s="119">
        <v>5566.67</v>
      </c>
      <c r="H286" s="119">
        <v>5166.67</v>
      </c>
      <c r="I286" s="119">
        <v>5166.67</v>
      </c>
      <c r="J286" s="119">
        <v>5566.67</v>
      </c>
      <c r="K286" s="119">
        <v>3116.67</v>
      </c>
      <c r="L286" s="119">
        <v>3116.67</v>
      </c>
      <c r="M286" s="119">
        <v>5006.6400000000003</v>
      </c>
      <c r="N286" s="119">
        <v>3116.67</v>
      </c>
      <c r="O286" s="119">
        <v>3116.67</v>
      </c>
      <c r="P286" s="119">
        <v>3116.63</v>
      </c>
      <c r="Q286" s="119">
        <f t="shared" si="6"/>
        <v>50327.999999999985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29738.049999999996</v>
      </c>
      <c r="V286" s="115"/>
    </row>
    <row r="287" spans="2:22" x14ac:dyDescent="0.2">
      <c r="B287" s="113"/>
      <c r="C287" s="117" t="s">
        <v>59</v>
      </c>
      <c r="D287" s="118" t="s">
        <v>279</v>
      </c>
      <c r="E287" s="119">
        <v>52349.850000000006</v>
      </c>
      <c r="F287" s="119">
        <v>90542.23000000001</v>
      </c>
      <c r="G287" s="119">
        <v>119038.29000000002</v>
      </c>
      <c r="H287" s="119">
        <v>114815.39000000003</v>
      </c>
      <c r="I287" s="119">
        <v>188161.53999999998</v>
      </c>
      <c r="J287" s="119">
        <v>105974.86000000003</v>
      </c>
      <c r="K287" s="119">
        <v>102777.49000000002</v>
      </c>
      <c r="L287" s="119">
        <v>102377.49000000002</v>
      </c>
      <c r="M287" s="119">
        <v>106849.93000000002</v>
      </c>
      <c r="N287" s="119">
        <v>98577.49000000002</v>
      </c>
      <c r="O287" s="119">
        <v>97517.41</v>
      </c>
      <c r="P287" s="119">
        <v>88724.194000000003</v>
      </c>
      <c r="Q287" s="119">
        <f t="shared" si="6"/>
        <v>1267706.1639999999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670882.16</v>
      </c>
      <c r="V287" s="115"/>
    </row>
    <row r="288" spans="2:22" x14ac:dyDescent="0.2">
      <c r="B288" s="113"/>
      <c r="C288" s="117" t="s">
        <v>60</v>
      </c>
      <c r="D288" s="118" t="s">
        <v>280</v>
      </c>
      <c r="E288" s="119">
        <v>36612.770000000004</v>
      </c>
      <c r="F288" s="119">
        <v>36612.770000000004</v>
      </c>
      <c r="G288" s="119">
        <v>42234.29</v>
      </c>
      <c r="H288" s="119">
        <v>41770.080000000009</v>
      </c>
      <c r="I288" s="119">
        <v>39563.850000000006</v>
      </c>
      <c r="J288" s="119">
        <v>42971.570000000007</v>
      </c>
      <c r="K288" s="119">
        <v>44506.650000000009</v>
      </c>
      <c r="L288" s="119">
        <v>39679.060000000005</v>
      </c>
      <c r="M288" s="119">
        <v>37295.980000000003</v>
      </c>
      <c r="N288" s="119">
        <v>44588.860000000008</v>
      </c>
      <c r="O288" s="119">
        <v>55088.76</v>
      </c>
      <c r="P288" s="119">
        <v>96627.359999999986</v>
      </c>
      <c r="Q288" s="119">
        <f t="shared" si="6"/>
        <v>557552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239765.33000000005</v>
      </c>
      <c r="V288" s="115"/>
    </row>
    <row r="289" spans="2:22" x14ac:dyDescent="0.2">
      <c r="B289" s="113"/>
      <c r="C289" s="117" t="s">
        <v>61</v>
      </c>
      <c r="D289" s="118" t="s">
        <v>281</v>
      </c>
      <c r="E289" s="119">
        <v>27847.170000000002</v>
      </c>
      <c r="F289" s="119">
        <v>37580.199999999997</v>
      </c>
      <c r="G289" s="119">
        <v>40343.180000000015</v>
      </c>
      <c r="H289" s="119">
        <v>42335.479999999974</v>
      </c>
      <c r="I289" s="119">
        <v>42100.349999999984</v>
      </c>
      <c r="J289" s="119">
        <v>41611.12999999999</v>
      </c>
      <c r="K289" s="119">
        <v>42276.219999999972</v>
      </c>
      <c r="L289" s="119">
        <v>39498.880000000005</v>
      </c>
      <c r="M289" s="119">
        <v>40362.03</v>
      </c>
      <c r="N289" s="119">
        <v>41313.150000000009</v>
      </c>
      <c r="O289" s="119">
        <v>40290.499999999993</v>
      </c>
      <c r="P289" s="119">
        <v>53586.856</v>
      </c>
      <c r="Q289" s="119">
        <f t="shared" si="6"/>
        <v>489145.14599999995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231817.50999999995</v>
      </c>
      <c r="V289" s="115"/>
    </row>
    <row r="290" spans="2:22" x14ac:dyDescent="0.2">
      <c r="B290" s="113"/>
      <c r="C290" s="117" t="s">
        <v>62</v>
      </c>
      <c r="D290" s="118" t="s">
        <v>282</v>
      </c>
      <c r="E290" s="119">
        <v>2886.6800000000003</v>
      </c>
      <c r="F290" s="119">
        <v>3191.2000000000003</v>
      </c>
      <c r="G290" s="119">
        <v>3213.4400000000005</v>
      </c>
      <c r="H290" s="119">
        <v>3214.5</v>
      </c>
      <c r="I290" s="119">
        <v>3194.07</v>
      </c>
      <c r="J290" s="119">
        <v>3205.55</v>
      </c>
      <c r="K290" s="119">
        <v>3220.53</v>
      </c>
      <c r="L290" s="119">
        <v>3195.0800000000004</v>
      </c>
      <c r="M290" s="119">
        <v>3198.9300000000003</v>
      </c>
      <c r="N290" s="119">
        <v>3220.6900000000005</v>
      </c>
      <c r="O290" s="119">
        <v>3222.9200000000005</v>
      </c>
      <c r="P290" s="119">
        <v>3664.0349999999999</v>
      </c>
      <c r="Q290" s="119">
        <f t="shared" si="6"/>
        <v>38627.625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18905.440000000002</v>
      </c>
      <c r="V290" s="115"/>
    </row>
    <row r="291" spans="2:22" x14ac:dyDescent="0.2">
      <c r="B291" s="113"/>
      <c r="C291" s="117" t="s">
        <v>63</v>
      </c>
      <c r="D291" s="118" t="s">
        <v>283</v>
      </c>
      <c r="E291" s="119">
        <v>0</v>
      </c>
      <c r="F291" s="119">
        <v>0</v>
      </c>
      <c r="G291" s="119">
        <v>901.41</v>
      </c>
      <c r="H291" s="119">
        <v>1055.23</v>
      </c>
      <c r="I291" s="119">
        <v>667.45</v>
      </c>
      <c r="J291" s="119">
        <v>1187.0999999999999</v>
      </c>
      <c r="K291" s="119">
        <v>986.46</v>
      </c>
      <c r="L291" s="119">
        <v>651.66</v>
      </c>
      <c r="M291" s="119">
        <v>832.25</v>
      </c>
      <c r="N291" s="119">
        <v>1251.54</v>
      </c>
      <c r="O291" s="119">
        <v>1215.1500000000001</v>
      </c>
      <c r="P291" s="119">
        <v>3851.75</v>
      </c>
      <c r="Q291" s="119">
        <f t="shared" si="6"/>
        <v>12600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3811.19</v>
      </c>
      <c r="V291" s="115"/>
    </row>
    <row r="292" spans="2:22" x14ac:dyDescent="0.2">
      <c r="B292" s="113"/>
      <c r="C292" s="117" t="s">
        <v>64</v>
      </c>
      <c r="D292" s="118" t="s">
        <v>284</v>
      </c>
      <c r="E292" s="119">
        <v>635708.26</v>
      </c>
      <c r="F292" s="119">
        <v>751622.4</v>
      </c>
      <c r="G292" s="119">
        <v>693665.33000000007</v>
      </c>
      <c r="H292" s="119">
        <v>693665.33000000007</v>
      </c>
      <c r="I292" s="119">
        <v>693665.33000000007</v>
      </c>
      <c r="J292" s="119">
        <v>693665.33000000007</v>
      </c>
      <c r="K292" s="119">
        <v>693665.33000000007</v>
      </c>
      <c r="L292" s="119">
        <v>693665.33000000007</v>
      </c>
      <c r="M292" s="119">
        <v>693665.33000000007</v>
      </c>
      <c r="N292" s="119">
        <v>693665.33000000007</v>
      </c>
      <c r="O292" s="119">
        <v>693665.34</v>
      </c>
      <c r="P292" s="119">
        <v>693665.5199999999</v>
      </c>
      <c r="Q292" s="119">
        <f t="shared" si="6"/>
        <v>8323984.1600000001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4161991.9800000004</v>
      </c>
      <c r="V292" s="115"/>
    </row>
    <row r="293" spans="2:22" x14ac:dyDescent="0.2">
      <c r="B293" s="113"/>
      <c r="C293" s="117" t="s">
        <v>65</v>
      </c>
      <c r="D293" s="118" t="s">
        <v>285</v>
      </c>
      <c r="E293" s="119">
        <v>1268396.9600000009</v>
      </c>
      <c r="F293" s="119">
        <v>1268396.9600000009</v>
      </c>
      <c r="G293" s="119">
        <v>1298184.830000001</v>
      </c>
      <c r="H293" s="119">
        <v>1333711.8500000006</v>
      </c>
      <c r="I293" s="119">
        <v>1270830.9500000016</v>
      </c>
      <c r="J293" s="119">
        <v>1266813.5200000009</v>
      </c>
      <c r="K293" s="119">
        <v>1414586.580000001</v>
      </c>
      <c r="L293" s="119">
        <v>1268317.4000000011</v>
      </c>
      <c r="M293" s="119">
        <v>1264626.8900000011</v>
      </c>
      <c r="N293" s="119">
        <v>1303598.7400000002</v>
      </c>
      <c r="O293" s="119">
        <v>1307331.3400000003</v>
      </c>
      <c r="P293" s="119">
        <v>1857041.4100000004</v>
      </c>
      <c r="Q293" s="119">
        <f t="shared" si="6"/>
        <v>16121837.430000007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7706335.0700000059</v>
      </c>
      <c r="V293" s="115"/>
    </row>
    <row r="294" spans="2:22" x14ac:dyDescent="0.2">
      <c r="B294" s="113"/>
      <c r="C294" s="117" t="s">
        <v>66</v>
      </c>
      <c r="D294" s="118" t="s">
        <v>286</v>
      </c>
      <c r="E294" s="119">
        <v>238690.83999999991</v>
      </c>
      <c r="F294" s="119">
        <v>269840.98999999993</v>
      </c>
      <c r="G294" s="119">
        <v>516338.90000000014</v>
      </c>
      <c r="H294" s="119">
        <v>428832.47000000003</v>
      </c>
      <c r="I294" s="119">
        <v>732731.64000000013</v>
      </c>
      <c r="J294" s="119">
        <v>394159.10000000009</v>
      </c>
      <c r="K294" s="119">
        <v>484704.90000000008</v>
      </c>
      <c r="L294" s="119">
        <v>279243.36999999994</v>
      </c>
      <c r="M294" s="119">
        <v>244911.11000000007</v>
      </c>
      <c r="N294" s="119">
        <v>290481.24</v>
      </c>
      <c r="O294" s="119">
        <v>421690.51000000007</v>
      </c>
      <c r="P294" s="119">
        <v>650276.98600000003</v>
      </c>
      <c r="Q294" s="119">
        <f t="shared" si="6"/>
        <v>4951902.0559999999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2580593.94</v>
      </c>
      <c r="V294" s="115"/>
    </row>
    <row r="295" spans="2:22" x14ac:dyDescent="0.2">
      <c r="B295" s="113"/>
      <c r="C295" s="117" t="s">
        <v>67</v>
      </c>
      <c r="D295" s="118" t="s">
        <v>287</v>
      </c>
      <c r="E295" s="119">
        <v>17466.389999999996</v>
      </c>
      <c r="F295" s="119">
        <v>14816.76</v>
      </c>
      <c r="G295" s="119">
        <v>10401.65</v>
      </c>
      <c r="H295" s="119">
        <v>10347.970000000001</v>
      </c>
      <c r="I295" s="119">
        <v>291453.59999999998</v>
      </c>
      <c r="J295" s="119">
        <v>160219.84</v>
      </c>
      <c r="K295" s="119">
        <v>160441.47999999998</v>
      </c>
      <c r="L295" s="119">
        <v>9661.6700000000019</v>
      </c>
      <c r="M295" s="119">
        <v>10148.39</v>
      </c>
      <c r="N295" s="119">
        <v>10547.99</v>
      </c>
      <c r="O295" s="119">
        <v>10941.16</v>
      </c>
      <c r="P295" s="119">
        <v>13605.100000000002</v>
      </c>
      <c r="Q295" s="119">
        <f t="shared" si="6"/>
        <v>720052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504706.20999999996</v>
      </c>
      <c r="V295" s="115"/>
    </row>
    <row r="296" spans="2:22" ht="25.5" x14ac:dyDescent="0.2">
      <c r="B296" s="113"/>
      <c r="C296" s="117" t="s">
        <v>68</v>
      </c>
      <c r="D296" s="118" t="s">
        <v>288</v>
      </c>
      <c r="E296" s="119">
        <v>0</v>
      </c>
      <c r="F296" s="119">
        <v>0</v>
      </c>
      <c r="G296" s="119">
        <v>1681.3999999999999</v>
      </c>
      <c r="H296" s="119">
        <v>1649.6200000000001</v>
      </c>
      <c r="I296" s="119">
        <v>762.03</v>
      </c>
      <c r="J296" s="119">
        <v>1236.4599999999998</v>
      </c>
      <c r="K296" s="119">
        <v>1953.01</v>
      </c>
      <c r="L296" s="119">
        <v>947.54000000000008</v>
      </c>
      <c r="M296" s="119">
        <v>1097.67</v>
      </c>
      <c r="N296" s="119">
        <v>1925.2</v>
      </c>
      <c r="O296" s="119">
        <v>2011.49</v>
      </c>
      <c r="P296" s="119">
        <v>6736.58</v>
      </c>
      <c r="Q296" s="119">
        <f t="shared" si="6"/>
        <v>20001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5329.51</v>
      </c>
      <c r="V296" s="115"/>
    </row>
    <row r="297" spans="2:22" x14ac:dyDescent="0.2">
      <c r="B297" s="113"/>
      <c r="C297" s="117" t="s">
        <v>491</v>
      </c>
      <c r="D297" s="118" t="s">
        <v>492</v>
      </c>
      <c r="E297" s="119">
        <v>0</v>
      </c>
      <c r="F297" s="119">
        <v>0</v>
      </c>
      <c r="G297" s="119">
        <v>832.28000000000009</v>
      </c>
      <c r="H297" s="119">
        <v>793.1400000000001</v>
      </c>
      <c r="I297" s="119">
        <v>390.62000000000006</v>
      </c>
      <c r="J297" s="119">
        <v>635.5899999999998</v>
      </c>
      <c r="K297" s="119">
        <v>997.24000000000012</v>
      </c>
      <c r="L297" s="119">
        <v>472.57000000000005</v>
      </c>
      <c r="M297" s="119">
        <v>508.45000000000005</v>
      </c>
      <c r="N297" s="119">
        <v>972.32</v>
      </c>
      <c r="O297" s="119">
        <v>1024.1399999999999</v>
      </c>
      <c r="P297" s="119">
        <v>3376.6500000000005</v>
      </c>
      <c r="Q297" s="119">
        <f t="shared" si="6"/>
        <v>10003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2651.63</v>
      </c>
      <c r="V297" s="115"/>
    </row>
    <row r="298" spans="2:22" x14ac:dyDescent="0.2">
      <c r="B298" s="113"/>
      <c r="C298" s="117" t="s">
        <v>69</v>
      </c>
      <c r="D298" s="118" t="s">
        <v>289</v>
      </c>
      <c r="E298" s="119">
        <v>286803.96999999997</v>
      </c>
      <c r="F298" s="119">
        <v>290759.71000000002</v>
      </c>
      <c r="G298" s="119">
        <v>625176.28</v>
      </c>
      <c r="H298" s="119">
        <v>1191694.03</v>
      </c>
      <c r="I298" s="119">
        <v>1901084.24</v>
      </c>
      <c r="J298" s="119">
        <v>372057.11000000004</v>
      </c>
      <c r="K298" s="119">
        <v>564134.6100000001</v>
      </c>
      <c r="L298" s="119">
        <v>551817.65</v>
      </c>
      <c r="M298" s="119">
        <v>363313.2800000002</v>
      </c>
      <c r="N298" s="119">
        <v>563361.17999999993</v>
      </c>
      <c r="O298" s="119">
        <v>500558.75999999995</v>
      </c>
      <c r="P298" s="119">
        <v>1027443.749</v>
      </c>
      <c r="Q298" s="119">
        <f t="shared" si="6"/>
        <v>8238204.5690000011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4667575.3400000008</v>
      </c>
      <c r="V298" s="115"/>
    </row>
    <row r="299" spans="2:22" x14ac:dyDescent="0.2">
      <c r="B299" s="113"/>
      <c r="C299" s="117" t="s">
        <v>70</v>
      </c>
      <c r="D299" s="118" t="s">
        <v>290</v>
      </c>
      <c r="E299" s="119">
        <v>38490.239999999998</v>
      </c>
      <c r="F299" s="119">
        <v>38490.239999999998</v>
      </c>
      <c r="G299" s="119">
        <v>111689.74999999999</v>
      </c>
      <c r="H299" s="119">
        <v>70870.539999999994</v>
      </c>
      <c r="I299" s="119">
        <v>77459.17</v>
      </c>
      <c r="J299" s="119">
        <v>65890.909999999989</v>
      </c>
      <c r="K299" s="119">
        <v>96147.319999999992</v>
      </c>
      <c r="L299" s="119">
        <v>50007.669999999991</v>
      </c>
      <c r="M299" s="119">
        <v>58682.719999999994</v>
      </c>
      <c r="N299" s="119">
        <v>109705.33</v>
      </c>
      <c r="O299" s="119">
        <v>96204.13</v>
      </c>
      <c r="P299" s="119">
        <v>270649.43</v>
      </c>
      <c r="Q299" s="119">
        <f t="shared" si="6"/>
        <v>1084287.45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402890.84999999992</v>
      </c>
      <c r="V299" s="115"/>
    </row>
    <row r="300" spans="2:22" x14ac:dyDescent="0.2">
      <c r="B300" s="113"/>
      <c r="C300" s="117" t="s">
        <v>71</v>
      </c>
      <c r="D300" s="118" t="s">
        <v>293</v>
      </c>
      <c r="E300" s="119">
        <v>1559333.33</v>
      </c>
      <c r="F300" s="119">
        <v>1559333.33</v>
      </c>
      <c r="G300" s="119">
        <v>1474677.35</v>
      </c>
      <c r="H300" s="119">
        <v>1778978.27</v>
      </c>
      <c r="I300" s="119">
        <v>2319883.0699999998</v>
      </c>
      <c r="J300" s="119">
        <v>1626827.81</v>
      </c>
      <c r="K300" s="119">
        <v>1626827.81</v>
      </c>
      <c r="L300" s="119">
        <v>1626827.81</v>
      </c>
      <c r="M300" s="119">
        <v>1626827.81</v>
      </c>
      <c r="N300" s="119">
        <v>1626827.81</v>
      </c>
      <c r="O300" s="119">
        <v>1474677.35</v>
      </c>
      <c r="P300" s="119">
        <v>1778978.25</v>
      </c>
      <c r="Q300" s="119">
        <f t="shared" si="6"/>
        <v>20080000.000000004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10319033.16</v>
      </c>
      <c r="V300" s="115"/>
    </row>
    <row r="301" spans="2:22" x14ac:dyDescent="0.2">
      <c r="B301" s="113"/>
      <c r="C301" s="117" t="s">
        <v>72</v>
      </c>
      <c r="D301" s="118" t="s">
        <v>291</v>
      </c>
      <c r="E301" s="119">
        <v>125626.85</v>
      </c>
      <c r="F301" s="119">
        <v>80063.100000000006</v>
      </c>
      <c r="G301" s="119">
        <v>133397.82</v>
      </c>
      <c r="H301" s="119">
        <v>96942.77</v>
      </c>
      <c r="I301" s="119">
        <v>88244.07</v>
      </c>
      <c r="J301" s="119">
        <v>91368.21</v>
      </c>
      <c r="K301" s="119">
        <v>111737.1</v>
      </c>
      <c r="L301" s="119">
        <v>86603.13</v>
      </c>
      <c r="M301" s="119">
        <v>800033.76</v>
      </c>
      <c r="N301" s="119">
        <v>836989.47</v>
      </c>
      <c r="O301" s="119">
        <v>844470.3899999999</v>
      </c>
      <c r="P301" s="119">
        <v>860965.76799999969</v>
      </c>
      <c r="Q301" s="119">
        <f t="shared" si="6"/>
        <v>4156442.4379999996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615642.82000000007</v>
      </c>
      <c r="V301" s="115"/>
    </row>
    <row r="302" spans="2:22" x14ac:dyDescent="0.2">
      <c r="B302" s="113"/>
      <c r="C302" s="117" t="s">
        <v>73</v>
      </c>
      <c r="D302" s="118" t="s">
        <v>294</v>
      </c>
      <c r="E302" s="119">
        <v>75750.519999999975</v>
      </c>
      <c r="F302" s="119">
        <v>88550.059999999969</v>
      </c>
      <c r="G302" s="119">
        <v>102461.29000000002</v>
      </c>
      <c r="H302" s="119">
        <v>98821.010000000038</v>
      </c>
      <c r="I302" s="119">
        <v>91315.7</v>
      </c>
      <c r="J302" s="119">
        <v>88883.079999999958</v>
      </c>
      <c r="K302" s="119">
        <v>98116.62</v>
      </c>
      <c r="L302" s="119">
        <v>85952.9</v>
      </c>
      <c r="M302" s="119">
        <v>90621.090000000026</v>
      </c>
      <c r="N302" s="119">
        <v>96026.789999999979</v>
      </c>
      <c r="O302" s="119">
        <v>93670.980000000025</v>
      </c>
      <c r="P302" s="119">
        <v>134242.21999999555</v>
      </c>
      <c r="Q302" s="119">
        <f t="shared" si="6"/>
        <v>1144412.2599999956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545781.65999999992</v>
      </c>
      <c r="V302" s="115"/>
    </row>
    <row r="303" spans="2:22" x14ac:dyDescent="0.2">
      <c r="B303" s="113"/>
      <c r="C303" s="117" t="s">
        <v>74</v>
      </c>
      <c r="D303" s="118" t="s">
        <v>292</v>
      </c>
      <c r="E303" s="119">
        <v>117949.36999999998</v>
      </c>
      <c r="F303" s="119">
        <v>122377.47999999997</v>
      </c>
      <c r="G303" s="119">
        <v>141037.30999999994</v>
      </c>
      <c r="H303" s="119">
        <v>285470.37999999995</v>
      </c>
      <c r="I303" s="119">
        <v>137873.01999999993</v>
      </c>
      <c r="J303" s="119">
        <v>138392.04</v>
      </c>
      <c r="K303" s="119">
        <v>143243.61999999994</v>
      </c>
      <c r="L303" s="119">
        <v>136642.11999999997</v>
      </c>
      <c r="M303" s="119">
        <v>137310.31999999995</v>
      </c>
      <c r="N303" s="119">
        <v>140304.37999999986</v>
      </c>
      <c r="O303" s="119">
        <v>141027.35999999996</v>
      </c>
      <c r="P303" s="119">
        <v>168581.36399999418</v>
      </c>
      <c r="Q303" s="119">
        <f t="shared" si="6"/>
        <v>1810208.7639999937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943099.59999999974</v>
      </c>
      <c r="V303" s="115"/>
    </row>
    <row r="304" spans="2:22" x14ac:dyDescent="0.2">
      <c r="B304" s="113"/>
      <c r="C304" s="117" t="s">
        <v>524</v>
      </c>
      <c r="D304" s="118" t="s">
        <v>525</v>
      </c>
      <c r="E304" s="119">
        <v>34662.709999999985</v>
      </c>
      <c r="F304" s="119">
        <v>33807.569999999992</v>
      </c>
      <c r="G304" s="119">
        <v>47853.200000000012</v>
      </c>
      <c r="H304" s="119">
        <v>46419.810000000005</v>
      </c>
      <c r="I304" s="119">
        <v>44803.990000000005</v>
      </c>
      <c r="J304" s="119">
        <v>67315.509999999995</v>
      </c>
      <c r="K304" s="119">
        <v>47407.009999999995</v>
      </c>
      <c r="L304" s="119">
        <v>41909.700000000004</v>
      </c>
      <c r="M304" s="119">
        <v>42899.330000000009</v>
      </c>
      <c r="N304" s="119">
        <v>48477.32999999998</v>
      </c>
      <c r="O304" s="119">
        <v>49555.179999999978</v>
      </c>
      <c r="P304" s="119">
        <v>71432.75</v>
      </c>
      <c r="Q304" s="119">
        <f t="shared" si="6"/>
        <v>576544.09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274862.78999999998</v>
      </c>
      <c r="V304" s="115"/>
    </row>
    <row r="305" spans="2:22" x14ac:dyDescent="0.2">
      <c r="B305" s="113"/>
      <c r="C305" s="117" t="s">
        <v>526</v>
      </c>
      <c r="D305" s="118" t="s">
        <v>527</v>
      </c>
      <c r="E305" s="119">
        <v>0</v>
      </c>
      <c r="F305" s="119">
        <v>0</v>
      </c>
      <c r="G305" s="119">
        <v>72164.570000000022</v>
      </c>
      <c r="H305" s="119">
        <v>74730.009999999995</v>
      </c>
      <c r="I305" s="119">
        <v>73399.16</v>
      </c>
      <c r="J305" s="119">
        <v>71362.700000000012</v>
      </c>
      <c r="K305" s="119">
        <v>77255.350000000006</v>
      </c>
      <c r="L305" s="119">
        <v>67090.570000000007</v>
      </c>
      <c r="M305" s="119">
        <v>72892.760000000009</v>
      </c>
      <c r="N305" s="119">
        <v>78872.929999999993</v>
      </c>
      <c r="O305" s="119">
        <v>75479.37000000001</v>
      </c>
      <c r="P305" s="119">
        <v>126157.57999999999</v>
      </c>
      <c r="Q305" s="119">
        <f t="shared" si="6"/>
        <v>789405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291656.44000000006</v>
      </c>
      <c r="V305" s="115"/>
    </row>
    <row r="306" spans="2:22" x14ac:dyDescent="0.2">
      <c r="B306" s="113"/>
      <c r="C306" s="117" t="s">
        <v>528</v>
      </c>
      <c r="D306" s="118" t="s">
        <v>529</v>
      </c>
      <c r="E306" s="119">
        <v>0</v>
      </c>
      <c r="F306" s="119">
        <v>0</v>
      </c>
      <c r="G306" s="119">
        <v>48988.54</v>
      </c>
      <c r="H306" s="119">
        <v>78256.010000000009</v>
      </c>
      <c r="I306" s="119">
        <v>103198.22</v>
      </c>
      <c r="J306" s="119">
        <v>58210.95</v>
      </c>
      <c r="K306" s="119">
        <v>88098.14</v>
      </c>
      <c r="L306" s="119">
        <v>43420.479999999996</v>
      </c>
      <c r="M306" s="119">
        <v>67670.289999999994</v>
      </c>
      <c r="N306" s="119">
        <v>89540.6</v>
      </c>
      <c r="O306" s="119">
        <v>62300.44</v>
      </c>
      <c r="P306" s="119">
        <v>352427.23</v>
      </c>
      <c r="Q306" s="119">
        <f t="shared" si="6"/>
        <v>992110.89999999991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288653.72000000003</v>
      </c>
      <c r="V306" s="115"/>
    </row>
    <row r="307" spans="2:22" x14ac:dyDescent="0.2">
      <c r="B307" s="113"/>
      <c r="C307" s="117" t="s">
        <v>75</v>
      </c>
      <c r="D307" s="118" t="s">
        <v>295</v>
      </c>
      <c r="E307" s="119">
        <v>76534.909999999974</v>
      </c>
      <c r="F307" s="119">
        <v>82742.569999999978</v>
      </c>
      <c r="G307" s="119">
        <v>124387.45999999996</v>
      </c>
      <c r="H307" s="119">
        <v>114566.11000000002</v>
      </c>
      <c r="I307" s="119">
        <v>114796.44</v>
      </c>
      <c r="J307" s="119">
        <v>115155.08999999998</v>
      </c>
      <c r="K307" s="119">
        <v>123341.50999999997</v>
      </c>
      <c r="L307" s="119">
        <v>112854.05999999998</v>
      </c>
      <c r="M307" s="119">
        <v>116588.09</v>
      </c>
      <c r="N307" s="119">
        <v>119690.85000000002</v>
      </c>
      <c r="O307" s="119">
        <v>122751.06999999998</v>
      </c>
      <c r="P307" s="119">
        <v>137914.14749999929</v>
      </c>
      <c r="Q307" s="119">
        <f t="shared" si="6"/>
        <v>1361322.3074999992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628182.57999999996</v>
      </c>
      <c r="V307" s="115"/>
    </row>
    <row r="308" spans="2:22" x14ac:dyDescent="0.2">
      <c r="B308" s="113"/>
      <c r="C308" s="117" t="s">
        <v>76</v>
      </c>
      <c r="D308" s="118" t="s">
        <v>296</v>
      </c>
      <c r="E308" s="119">
        <v>180437.05</v>
      </c>
      <c r="F308" s="119">
        <v>185267.81999999995</v>
      </c>
      <c r="G308" s="119">
        <v>265933.74999999977</v>
      </c>
      <c r="H308" s="119">
        <v>268489.54999999987</v>
      </c>
      <c r="I308" s="119">
        <v>268260.78999999992</v>
      </c>
      <c r="J308" s="119">
        <v>263403.08</v>
      </c>
      <c r="K308" s="119">
        <v>267742.83</v>
      </c>
      <c r="L308" s="119">
        <v>254054.35000000009</v>
      </c>
      <c r="M308" s="119">
        <v>261628.88</v>
      </c>
      <c r="N308" s="119">
        <v>264872.89999999991</v>
      </c>
      <c r="O308" s="119">
        <v>260980.69999999995</v>
      </c>
      <c r="P308" s="119">
        <v>300319.01250000211</v>
      </c>
      <c r="Q308" s="119">
        <f t="shared" si="6"/>
        <v>3041390.7125000013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1431792.0399999996</v>
      </c>
      <c r="V308" s="115"/>
    </row>
    <row r="309" spans="2:22" x14ac:dyDescent="0.2">
      <c r="B309" s="113"/>
      <c r="C309" s="117" t="s">
        <v>77</v>
      </c>
      <c r="D309" s="118" t="s">
        <v>297</v>
      </c>
      <c r="E309" s="119">
        <v>197044.73999999993</v>
      </c>
      <c r="F309" s="119">
        <v>197626.7099999999</v>
      </c>
      <c r="G309" s="119">
        <v>266611.07</v>
      </c>
      <c r="H309" s="119">
        <v>254567.51000000004</v>
      </c>
      <c r="I309" s="119">
        <v>238263.56999999992</v>
      </c>
      <c r="J309" s="119">
        <v>245468.41000000012</v>
      </c>
      <c r="K309" s="119">
        <v>251683.80000000005</v>
      </c>
      <c r="L309" s="119">
        <v>232580.54999999996</v>
      </c>
      <c r="M309" s="119">
        <v>246369.94999999998</v>
      </c>
      <c r="N309" s="119">
        <v>254977.78999999998</v>
      </c>
      <c r="O309" s="119">
        <v>254489.34999999998</v>
      </c>
      <c r="P309" s="119">
        <v>315996.64199999161</v>
      </c>
      <c r="Q309" s="119">
        <f t="shared" si="6"/>
        <v>2955680.0919999918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1399582.0099999998</v>
      </c>
      <c r="V309" s="115"/>
    </row>
    <row r="310" spans="2:22" x14ac:dyDescent="0.2">
      <c r="B310" s="113"/>
      <c r="C310" s="117" t="s">
        <v>78</v>
      </c>
      <c r="D310" s="118" t="s">
        <v>298</v>
      </c>
      <c r="E310" s="119">
        <v>354970.7900000001</v>
      </c>
      <c r="F310" s="119">
        <v>360631.14000000013</v>
      </c>
      <c r="G310" s="119">
        <v>483796.24</v>
      </c>
      <c r="H310" s="119">
        <v>475366.86999999982</v>
      </c>
      <c r="I310" s="119">
        <v>458477.72000000015</v>
      </c>
      <c r="J310" s="119">
        <v>463155.49999999994</v>
      </c>
      <c r="K310" s="119">
        <v>479128.37000000017</v>
      </c>
      <c r="L310" s="119">
        <v>442518</v>
      </c>
      <c r="M310" s="119">
        <v>457092.70000000024</v>
      </c>
      <c r="N310" s="119">
        <v>467865.46000000008</v>
      </c>
      <c r="O310" s="119">
        <v>465658.57999999984</v>
      </c>
      <c r="P310" s="119">
        <v>467152.17900001525</v>
      </c>
      <c r="Q310" s="119">
        <f t="shared" si="6"/>
        <v>5375813.5490000164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2596398.2600000002</v>
      </c>
      <c r="V310" s="115"/>
    </row>
    <row r="311" spans="2:22" x14ac:dyDescent="0.2">
      <c r="B311" s="113"/>
      <c r="C311" s="117" t="s">
        <v>79</v>
      </c>
      <c r="D311" s="118" t="s">
        <v>299</v>
      </c>
      <c r="E311" s="119">
        <v>901597.30000000203</v>
      </c>
      <c r="F311" s="119">
        <v>914641.62000000151</v>
      </c>
      <c r="G311" s="119">
        <v>1258339.1099999971</v>
      </c>
      <c r="H311" s="119">
        <v>1196966.1500000029</v>
      </c>
      <c r="I311" s="119">
        <v>1144812.1000000029</v>
      </c>
      <c r="J311" s="119">
        <v>1148131.180000003</v>
      </c>
      <c r="K311" s="119">
        <v>1172225.4799999974</v>
      </c>
      <c r="L311" s="119">
        <v>1076683.1700000009</v>
      </c>
      <c r="M311" s="119">
        <v>1143291.1800000009</v>
      </c>
      <c r="N311" s="119">
        <v>1170197.1500000008</v>
      </c>
      <c r="O311" s="119">
        <v>1173037.1900000023</v>
      </c>
      <c r="P311" s="119">
        <v>1282295.7835001266</v>
      </c>
      <c r="Q311" s="119">
        <f t="shared" si="6"/>
        <v>13582217.413500141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6564487.4600000102</v>
      </c>
      <c r="V311" s="115"/>
    </row>
    <row r="312" spans="2:22" x14ac:dyDescent="0.2">
      <c r="B312" s="113"/>
      <c r="C312" s="117" t="s">
        <v>80</v>
      </c>
      <c r="D312" s="118" t="s">
        <v>300</v>
      </c>
      <c r="E312" s="119">
        <v>406027.81000000035</v>
      </c>
      <c r="F312" s="119">
        <v>373755.43000000034</v>
      </c>
      <c r="G312" s="119">
        <v>597067.54000000015</v>
      </c>
      <c r="H312" s="119">
        <v>566235.38999999978</v>
      </c>
      <c r="I312" s="119">
        <v>492779.8000000001</v>
      </c>
      <c r="J312" s="119">
        <v>546617.30999999971</v>
      </c>
      <c r="K312" s="119">
        <v>578132.52000000014</v>
      </c>
      <c r="L312" s="119">
        <v>494512.2900000001</v>
      </c>
      <c r="M312" s="119">
        <v>542369.91999999993</v>
      </c>
      <c r="N312" s="119">
        <v>563247.10000000021</v>
      </c>
      <c r="O312" s="119">
        <v>550799.4800000001</v>
      </c>
      <c r="P312" s="119">
        <v>742549.98400000436</v>
      </c>
      <c r="Q312" s="119">
        <f t="shared" si="6"/>
        <v>6454094.5740000047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2982483.2800000003</v>
      </c>
      <c r="V312" s="115"/>
    </row>
    <row r="313" spans="2:22" x14ac:dyDescent="0.2">
      <c r="B313" s="113"/>
      <c r="C313" s="117" t="s">
        <v>81</v>
      </c>
      <c r="D313" s="118" t="s">
        <v>301</v>
      </c>
      <c r="E313" s="119">
        <v>441266.58000000101</v>
      </c>
      <c r="F313" s="119">
        <v>453954.94000000117</v>
      </c>
      <c r="G313" s="119">
        <v>612757.2100000002</v>
      </c>
      <c r="H313" s="119">
        <v>630896.94000000029</v>
      </c>
      <c r="I313" s="119">
        <v>580150.62999999861</v>
      </c>
      <c r="J313" s="119">
        <v>607056.7700000013</v>
      </c>
      <c r="K313" s="119">
        <v>602983.9600000002</v>
      </c>
      <c r="L313" s="119">
        <v>555362.26000000106</v>
      </c>
      <c r="M313" s="119">
        <v>593424.50000000081</v>
      </c>
      <c r="N313" s="119">
        <v>630897.63000000152</v>
      </c>
      <c r="O313" s="119">
        <v>657583.00000000012</v>
      </c>
      <c r="P313" s="119">
        <v>844569.8780000977</v>
      </c>
      <c r="Q313" s="119">
        <f t="shared" si="6"/>
        <v>7210904.2980001038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3326083.0700000026</v>
      </c>
      <c r="V313" s="115"/>
    </row>
    <row r="314" spans="2:22" x14ac:dyDescent="0.2">
      <c r="B314" s="113"/>
      <c r="C314" s="117" t="s">
        <v>82</v>
      </c>
      <c r="D314" s="118" t="s">
        <v>302</v>
      </c>
      <c r="E314" s="119">
        <v>118520.90000000005</v>
      </c>
      <c r="F314" s="119">
        <v>125182.97000000003</v>
      </c>
      <c r="G314" s="119">
        <v>167983.87</v>
      </c>
      <c r="H314" s="119">
        <v>167568.54999999993</v>
      </c>
      <c r="I314" s="119">
        <v>156927.28000000006</v>
      </c>
      <c r="J314" s="119">
        <v>163510.12999999995</v>
      </c>
      <c r="K314" s="119">
        <v>160109.10000000003</v>
      </c>
      <c r="L314" s="119">
        <v>151285.14000000004</v>
      </c>
      <c r="M314" s="119">
        <v>157962.47999999992</v>
      </c>
      <c r="N314" s="119">
        <v>167403.24999999991</v>
      </c>
      <c r="O314" s="119">
        <v>180714.1699999999</v>
      </c>
      <c r="P314" s="119">
        <v>227436.57749999402</v>
      </c>
      <c r="Q314" s="119">
        <f t="shared" si="6"/>
        <v>1944604.4174999942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899693.7</v>
      </c>
      <c r="V314" s="115"/>
    </row>
    <row r="315" spans="2:22" x14ac:dyDescent="0.2">
      <c r="B315" s="113"/>
      <c r="C315" s="117" t="s">
        <v>83</v>
      </c>
      <c r="D315" s="118" t="s">
        <v>303</v>
      </c>
      <c r="E315" s="119">
        <v>169792.72000000006</v>
      </c>
      <c r="F315" s="119">
        <v>160703.78000000006</v>
      </c>
      <c r="G315" s="119">
        <v>245153.63999999996</v>
      </c>
      <c r="H315" s="119">
        <v>257355.51000000007</v>
      </c>
      <c r="I315" s="119">
        <v>243536.99000000002</v>
      </c>
      <c r="J315" s="119">
        <v>248800.69000000006</v>
      </c>
      <c r="K315" s="119">
        <v>246940.99999999997</v>
      </c>
      <c r="L315" s="119">
        <v>240036.42000000007</v>
      </c>
      <c r="M315" s="119">
        <v>727538.89000000013</v>
      </c>
      <c r="N315" s="119">
        <v>251381.19</v>
      </c>
      <c r="O315" s="119">
        <v>262822.78000000003</v>
      </c>
      <c r="P315" s="119">
        <v>304508.28750000306</v>
      </c>
      <c r="Q315" s="119">
        <f t="shared" si="6"/>
        <v>3358571.8975000032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1325343.33</v>
      </c>
      <c r="V315" s="115"/>
    </row>
    <row r="316" spans="2:22" x14ac:dyDescent="0.2">
      <c r="B316" s="113"/>
      <c r="C316" s="117" t="s">
        <v>84</v>
      </c>
      <c r="D316" s="118" t="s">
        <v>304</v>
      </c>
      <c r="E316" s="119">
        <v>86735.450000000012</v>
      </c>
      <c r="F316" s="119">
        <v>91016.549999999988</v>
      </c>
      <c r="G316" s="119">
        <v>172361.15999999995</v>
      </c>
      <c r="H316" s="119">
        <v>176738.78999999995</v>
      </c>
      <c r="I316" s="119">
        <v>172295.02</v>
      </c>
      <c r="J316" s="119">
        <v>174214.49</v>
      </c>
      <c r="K316" s="119">
        <v>176853.82</v>
      </c>
      <c r="L316" s="119">
        <v>167961.85999999993</v>
      </c>
      <c r="M316" s="119">
        <v>172269.02</v>
      </c>
      <c r="N316" s="119">
        <v>178408.33999999997</v>
      </c>
      <c r="O316" s="119">
        <v>178294.90999999997</v>
      </c>
      <c r="P316" s="119">
        <v>233679.85499999757</v>
      </c>
      <c r="Q316" s="119">
        <f t="shared" si="6"/>
        <v>1980829.2649999971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873361.45999999985</v>
      </c>
      <c r="V316" s="115"/>
    </row>
    <row r="317" spans="2:22" x14ac:dyDescent="0.2">
      <c r="B317" s="113"/>
      <c r="C317" s="117" t="s">
        <v>85</v>
      </c>
      <c r="D317" s="118" t="s">
        <v>305</v>
      </c>
      <c r="E317" s="119">
        <v>910107.3</v>
      </c>
      <c r="F317" s="119">
        <v>1210146.5300000003</v>
      </c>
      <c r="G317" s="119">
        <v>1255302.3099999996</v>
      </c>
      <c r="H317" s="119">
        <v>1149045.1500000001</v>
      </c>
      <c r="I317" s="119">
        <v>1124238.6399999999</v>
      </c>
      <c r="J317" s="119">
        <v>1143565.54</v>
      </c>
      <c r="K317" s="119">
        <v>1142739.2299999993</v>
      </c>
      <c r="L317" s="119">
        <v>1094954.8700000001</v>
      </c>
      <c r="M317" s="119">
        <v>1125975.3099999998</v>
      </c>
      <c r="N317" s="119">
        <v>1175527.6099999996</v>
      </c>
      <c r="O317" s="119">
        <v>1137217.78</v>
      </c>
      <c r="P317" s="119">
        <v>1663575.3000000259</v>
      </c>
      <c r="Q317" s="119">
        <f t="shared" si="6"/>
        <v>14132395.570000026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6792405.4699999997</v>
      </c>
      <c r="V317" s="115"/>
    </row>
    <row r="318" spans="2:22" ht="25.5" x14ac:dyDescent="0.2">
      <c r="B318" s="113"/>
      <c r="C318" s="117" t="s">
        <v>86</v>
      </c>
      <c r="D318" s="118" t="s">
        <v>306</v>
      </c>
      <c r="E318" s="119">
        <v>35125.829999999987</v>
      </c>
      <c r="F318" s="119">
        <v>38924.899999999987</v>
      </c>
      <c r="G318" s="119">
        <v>39143.859999999993</v>
      </c>
      <c r="H318" s="119">
        <v>46096.229999999989</v>
      </c>
      <c r="I318" s="119">
        <v>42050.260000000009</v>
      </c>
      <c r="J318" s="119">
        <v>40760.000000000015</v>
      </c>
      <c r="K318" s="119">
        <v>41125.980000000003</v>
      </c>
      <c r="L318" s="119">
        <v>39645.180000000008</v>
      </c>
      <c r="M318" s="119">
        <v>39497.889999999992</v>
      </c>
      <c r="N318" s="119">
        <v>39680.19000000001</v>
      </c>
      <c r="O318" s="119">
        <v>44259.539999999994</v>
      </c>
      <c r="P318" s="119">
        <v>68058.719999999361</v>
      </c>
      <c r="Q318" s="119">
        <f t="shared" si="6"/>
        <v>514368.57999999926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242101.07999999996</v>
      </c>
      <c r="V318" s="115"/>
    </row>
    <row r="319" spans="2:22" x14ac:dyDescent="0.2">
      <c r="B319" s="113"/>
      <c r="C319" s="117" t="s">
        <v>87</v>
      </c>
      <c r="D319" s="118" t="s">
        <v>307</v>
      </c>
      <c r="E319" s="119">
        <v>56797.189999999981</v>
      </c>
      <c r="F319" s="119">
        <v>57339.929999999986</v>
      </c>
      <c r="G319" s="119">
        <v>75110.010000000009</v>
      </c>
      <c r="H319" s="119">
        <v>76293.33</v>
      </c>
      <c r="I319" s="119">
        <v>75539.660000000033</v>
      </c>
      <c r="J319" s="119">
        <v>74023.429999999949</v>
      </c>
      <c r="K319" s="119">
        <v>79554.33</v>
      </c>
      <c r="L319" s="119">
        <v>70313.299999999988</v>
      </c>
      <c r="M319" s="119">
        <v>73304.709999999977</v>
      </c>
      <c r="N319" s="119">
        <v>77589.11</v>
      </c>
      <c r="O319" s="119">
        <v>77497.249999999985</v>
      </c>
      <c r="P319" s="119">
        <v>114943.75999999998</v>
      </c>
      <c r="Q319" s="119">
        <f t="shared" si="6"/>
        <v>908306.00999999989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415103.54999999993</v>
      </c>
      <c r="V319" s="115"/>
    </row>
    <row r="320" spans="2:22" ht="25.5" x14ac:dyDescent="0.2">
      <c r="B320" s="113"/>
      <c r="C320" s="117" t="s">
        <v>88</v>
      </c>
      <c r="D320" s="118" t="s">
        <v>308</v>
      </c>
      <c r="E320" s="119">
        <v>55355.869999999981</v>
      </c>
      <c r="F320" s="119">
        <v>57644.1</v>
      </c>
      <c r="G320" s="119">
        <v>76595.199999999983</v>
      </c>
      <c r="H320" s="119">
        <v>78643.150000000009</v>
      </c>
      <c r="I320" s="119">
        <v>72930.63</v>
      </c>
      <c r="J320" s="119">
        <v>69280.14</v>
      </c>
      <c r="K320" s="119">
        <v>73698.349999999977</v>
      </c>
      <c r="L320" s="119">
        <v>67251.489999999962</v>
      </c>
      <c r="M320" s="119">
        <v>69609.42</v>
      </c>
      <c r="N320" s="119">
        <v>72836.249999999985</v>
      </c>
      <c r="O320" s="119">
        <v>71505.89</v>
      </c>
      <c r="P320" s="119">
        <v>81086.070000000007</v>
      </c>
      <c r="Q320" s="119">
        <f t="shared" si="6"/>
        <v>846436.56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410449.08999999997</v>
      </c>
      <c r="V320" s="115"/>
    </row>
    <row r="321" spans="2:22" x14ac:dyDescent="0.2">
      <c r="B321" s="113"/>
      <c r="C321" s="117" t="s">
        <v>89</v>
      </c>
      <c r="D321" s="118" t="s">
        <v>309</v>
      </c>
      <c r="E321" s="119">
        <v>128653.82999999999</v>
      </c>
      <c r="F321" s="119">
        <v>128751.37999999999</v>
      </c>
      <c r="G321" s="119">
        <v>135850.21</v>
      </c>
      <c r="H321" s="119">
        <v>121363.13</v>
      </c>
      <c r="I321" s="119">
        <v>160716.41999999998</v>
      </c>
      <c r="J321" s="119">
        <v>177323.55000000002</v>
      </c>
      <c r="K321" s="119">
        <v>308826.58999999997</v>
      </c>
      <c r="L321" s="119">
        <v>103967.57</v>
      </c>
      <c r="M321" s="119">
        <v>379667.99</v>
      </c>
      <c r="N321" s="119">
        <v>167277.61000000002</v>
      </c>
      <c r="O321" s="119">
        <v>600042.12</v>
      </c>
      <c r="P321" s="119">
        <v>660230.05000000005</v>
      </c>
      <c r="Q321" s="119">
        <f t="shared" si="6"/>
        <v>3072670.45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852658.52</v>
      </c>
      <c r="V321" s="115"/>
    </row>
    <row r="322" spans="2:22" x14ac:dyDescent="0.2">
      <c r="B322" s="113"/>
      <c r="C322" s="117" t="s">
        <v>90</v>
      </c>
      <c r="D322" s="118" t="s">
        <v>310</v>
      </c>
      <c r="E322" s="119">
        <v>148882.28000000003</v>
      </c>
      <c r="F322" s="119">
        <v>149947.55000000002</v>
      </c>
      <c r="G322" s="119">
        <v>214156.47</v>
      </c>
      <c r="H322" s="119">
        <v>219873.25000000003</v>
      </c>
      <c r="I322" s="119">
        <v>222164.46000000005</v>
      </c>
      <c r="J322" s="119">
        <v>213792.33999999997</v>
      </c>
      <c r="K322" s="119">
        <v>247249.64</v>
      </c>
      <c r="L322" s="119">
        <v>200638.09</v>
      </c>
      <c r="M322" s="119">
        <v>207107.68</v>
      </c>
      <c r="N322" s="119">
        <v>247513.28999999992</v>
      </c>
      <c r="O322" s="119">
        <v>228942.22000000003</v>
      </c>
      <c r="P322" s="119">
        <v>574531.66500000062</v>
      </c>
      <c r="Q322" s="119">
        <f t="shared" si="6"/>
        <v>2874798.935000001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1168816.3500000001</v>
      </c>
      <c r="V322" s="115"/>
    </row>
    <row r="323" spans="2:22" x14ac:dyDescent="0.2">
      <c r="B323" s="113"/>
      <c r="C323" s="117" t="s">
        <v>91</v>
      </c>
      <c r="D323" s="118" t="s">
        <v>311</v>
      </c>
      <c r="E323" s="119">
        <v>43156.779999999992</v>
      </c>
      <c r="F323" s="119">
        <v>42461.579999999987</v>
      </c>
      <c r="G323" s="119">
        <v>58454.749999999985</v>
      </c>
      <c r="H323" s="119">
        <v>54428.259999999987</v>
      </c>
      <c r="I323" s="119">
        <v>55621.919999999984</v>
      </c>
      <c r="J323" s="119">
        <v>53456.919999999984</v>
      </c>
      <c r="K323" s="119">
        <v>54357.729999999981</v>
      </c>
      <c r="L323" s="119">
        <v>49117.98</v>
      </c>
      <c r="M323" s="119">
        <v>47864.079999999994</v>
      </c>
      <c r="N323" s="119">
        <v>48937.27</v>
      </c>
      <c r="O323" s="119">
        <v>60815.079999999994</v>
      </c>
      <c r="P323" s="119">
        <v>83254.405499999368</v>
      </c>
      <c r="Q323" s="119">
        <f t="shared" si="6"/>
        <v>651926.75549999939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307580.20999999996</v>
      </c>
      <c r="V323" s="115"/>
    </row>
    <row r="324" spans="2:22" x14ac:dyDescent="0.2">
      <c r="B324" s="113"/>
      <c r="C324" s="117" t="s">
        <v>92</v>
      </c>
      <c r="D324" s="118" t="s">
        <v>312</v>
      </c>
      <c r="E324" s="119">
        <v>43575.5</v>
      </c>
      <c r="F324" s="119">
        <v>67050.140000000014</v>
      </c>
      <c r="G324" s="119">
        <v>61513.079999999994</v>
      </c>
      <c r="H324" s="119">
        <v>65221.819999999978</v>
      </c>
      <c r="I324" s="119">
        <v>56986.76999999999</v>
      </c>
      <c r="J324" s="119">
        <v>64978.739999999991</v>
      </c>
      <c r="K324" s="119">
        <v>69400.560000000012</v>
      </c>
      <c r="L324" s="119">
        <v>51578.529999999992</v>
      </c>
      <c r="M324" s="119">
        <v>54789.390000000014</v>
      </c>
      <c r="N324" s="119">
        <v>76553.22</v>
      </c>
      <c r="O324" s="119">
        <v>81274.299999999988</v>
      </c>
      <c r="P324" s="119">
        <v>133352.84999999998</v>
      </c>
      <c r="Q324" s="119">
        <f t="shared" si="6"/>
        <v>826274.89999999979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359326.04999999993</v>
      </c>
      <c r="V324" s="115"/>
    </row>
    <row r="325" spans="2:22" ht="25.5" x14ac:dyDescent="0.2">
      <c r="B325" s="113"/>
      <c r="C325" s="117" t="s">
        <v>93</v>
      </c>
      <c r="D325" s="118" t="s">
        <v>313</v>
      </c>
      <c r="E325" s="119">
        <v>30726.649999999998</v>
      </c>
      <c r="F325" s="119">
        <v>30822.519999999997</v>
      </c>
      <c r="G325" s="119">
        <v>77672.12999999999</v>
      </c>
      <c r="H325" s="119">
        <v>53675.079999999994</v>
      </c>
      <c r="I325" s="119">
        <v>54855.94</v>
      </c>
      <c r="J325" s="119">
        <v>48413.37</v>
      </c>
      <c r="K325" s="119">
        <v>52559.170000000006</v>
      </c>
      <c r="L325" s="119">
        <v>42306.85000000002</v>
      </c>
      <c r="M325" s="119">
        <v>45898.100000000006</v>
      </c>
      <c r="N325" s="119">
        <v>47083.670000000013</v>
      </c>
      <c r="O325" s="119">
        <v>49157.56</v>
      </c>
      <c r="P325" s="119">
        <v>59530.748000000014</v>
      </c>
      <c r="Q325" s="119">
        <f t="shared" si="6"/>
        <v>592701.78800000006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296165.69</v>
      </c>
      <c r="V325" s="115"/>
    </row>
    <row r="326" spans="2:22" x14ac:dyDescent="0.2">
      <c r="B326" s="113"/>
      <c r="C326" s="117" t="s">
        <v>94</v>
      </c>
      <c r="D326" s="118" t="s">
        <v>314</v>
      </c>
      <c r="E326" s="119">
        <v>19175.750000000004</v>
      </c>
      <c r="F326" s="119">
        <v>8175.75</v>
      </c>
      <c r="G326" s="119">
        <v>31167.919999999998</v>
      </c>
      <c r="H326" s="119">
        <v>20807.370000000003</v>
      </c>
      <c r="I326" s="119">
        <v>19903.87</v>
      </c>
      <c r="J326" s="119">
        <v>20334.500000000004</v>
      </c>
      <c r="K326" s="119">
        <v>20355.480000000003</v>
      </c>
      <c r="L326" s="119">
        <v>19240.509999999998</v>
      </c>
      <c r="M326" s="119">
        <v>20249.629999999997</v>
      </c>
      <c r="N326" s="119">
        <v>20673.750000000004</v>
      </c>
      <c r="O326" s="119">
        <v>20824.760000000002</v>
      </c>
      <c r="P326" s="119">
        <v>30332.672999999966</v>
      </c>
      <c r="Q326" s="119">
        <f t="shared" si="6"/>
        <v>251241.96299999999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119565.16</v>
      </c>
      <c r="V326" s="115"/>
    </row>
    <row r="327" spans="2:22" ht="25.5" x14ac:dyDescent="0.2">
      <c r="B327" s="113"/>
      <c r="C327" s="117" t="s">
        <v>95</v>
      </c>
      <c r="D327" s="118" t="s">
        <v>315</v>
      </c>
      <c r="E327" s="119">
        <v>0</v>
      </c>
      <c r="F327" s="119">
        <v>0</v>
      </c>
      <c r="G327" s="119">
        <v>25881.910000000003</v>
      </c>
      <c r="H327" s="119">
        <v>24783.890000000003</v>
      </c>
      <c r="I327" s="119">
        <v>12059.53</v>
      </c>
      <c r="J327" s="119">
        <v>19602.88</v>
      </c>
      <c r="K327" s="119">
        <v>30793.340000000007</v>
      </c>
      <c r="L327" s="119">
        <v>14661.009999999998</v>
      </c>
      <c r="M327" s="119">
        <v>16009.58</v>
      </c>
      <c r="N327" s="119">
        <v>30087.88</v>
      </c>
      <c r="O327" s="119">
        <v>31642.170000000002</v>
      </c>
      <c r="P327" s="119">
        <v>104660.81000000003</v>
      </c>
      <c r="Q327" s="119">
        <f t="shared" si="6"/>
        <v>310183.00000000006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82328.210000000006</v>
      </c>
      <c r="V327" s="115"/>
    </row>
    <row r="328" spans="2:22" x14ac:dyDescent="0.2">
      <c r="B328" s="113"/>
      <c r="C328" s="117" t="s">
        <v>96</v>
      </c>
      <c r="D328" s="118" t="s">
        <v>316</v>
      </c>
      <c r="E328" s="119">
        <v>0</v>
      </c>
      <c r="F328" s="119">
        <v>70000</v>
      </c>
      <c r="G328" s="119">
        <v>303823.63</v>
      </c>
      <c r="H328" s="119">
        <v>367072.16</v>
      </c>
      <c r="I328" s="119">
        <v>97605.14</v>
      </c>
      <c r="J328" s="119">
        <v>153046.25</v>
      </c>
      <c r="K328" s="119">
        <v>261617.41999999998</v>
      </c>
      <c r="L328" s="119">
        <v>160438.06999999998</v>
      </c>
      <c r="M328" s="119">
        <v>301557.99</v>
      </c>
      <c r="N328" s="119">
        <v>289761.85000000003</v>
      </c>
      <c r="O328" s="119">
        <v>278288.05000000005</v>
      </c>
      <c r="P328" s="119">
        <v>1020191.44</v>
      </c>
      <c r="Q328" s="119">
        <f t="shared" si="6"/>
        <v>3303402.0000000005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991547.18</v>
      </c>
      <c r="V328" s="115"/>
    </row>
    <row r="329" spans="2:22" x14ac:dyDescent="0.2">
      <c r="B329" s="113"/>
      <c r="C329" s="117" t="s">
        <v>97</v>
      </c>
      <c r="D329" s="118" t="s">
        <v>317</v>
      </c>
      <c r="E329" s="119">
        <v>99218.640000000014</v>
      </c>
      <c r="F329" s="119">
        <v>173495.27000000002</v>
      </c>
      <c r="G329" s="119">
        <v>184645.18</v>
      </c>
      <c r="H329" s="119">
        <v>177780.66000000003</v>
      </c>
      <c r="I329" s="119">
        <v>179165.3</v>
      </c>
      <c r="J329" s="119">
        <v>189760.38</v>
      </c>
      <c r="K329" s="119">
        <v>187299.03999999998</v>
      </c>
      <c r="L329" s="119">
        <v>164345.82000000007</v>
      </c>
      <c r="M329" s="119">
        <v>252835.24</v>
      </c>
      <c r="N329" s="119">
        <v>189338.95</v>
      </c>
      <c r="O329" s="119">
        <v>192908.16999999998</v>
      </c>
      <c r="P329" s="119">
        <v>292443.85600000049</v>
      </c>
      <c r="Q329" s="119">
        <f t="shared" si="6"/>
        <v>2283236.5060000005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1004065.43</v>
      </c>
      <c r="V329" s="115"/>
    </row>
    <row r="330" spans="2:22" x14ac:dyDescent="0.2">
      <c r="B330" s="113"/>
      <c r="C330" s="117" t="s">
        <v>98</v>
      </c>
      <c r="D330" s="118" t="s">
        <v>318</v>
      </c>
      <c r="E330" s="119">
        <v>160405.52000000002</v>
      </c>
      <c r="F330" s="119">
        <v>160459.54999999999</v>
      </c>
      <c r="G330" s="119">
        <v>39074.400000000009</v>
      </c>
      <c r="H330" s="119">
        <v>40359.520000000011</v>
      </c>
      <c r="I330" s="119">
        <v>39799.18</v>
      </c>
      <c r="J330" s="119">
        <v>1543911.9</v>
      </c>
      <c r="K330" s="119">
        <v>41230.22</v>
      </c>
      <c r="L330" s="119">
        <v>37854.160000000003</v>
      </c>
      <c r="M330" s="119">
        <v>37487.21</v>
      </c>
      <c r="N330" s="119">
        <v>40965.719999999987</v>
      </c>
      <c r="O330" s="119">
        <v>44452.26</v>
      </c>
      <c r="P330" s="119">
        <v>67126.436000000744</v>
      </c>
      <c r="Q330" s="119">
        <f t="shared" si="6"/>
        <v>2253126.0760000004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1984010.0699999998</v>
      </c>
      <c r="V330" s="115"/>
    </row>
    <row r="331" spans="2:22" x14ac:dyDescent="0.2">
      <c r="B331" s="113"/>
      <c r="C331" s="117" t="s">
        <v>99</v>
      </c>
      <c r="D331" s="118" t="s">
        <v>319</v>
      </c>
      <c r="E331" s="119">
        <v>75738.629999999961</v>
      </c>
      <c r="F331" s="119">
        <v>75805.15999999996</v>
      </c>
      <c r="G331" s="119">
        <v>85272.370000000024</v>
      </c>
      <c r="H331" s="119">
        <v>77114.499999999985</v>
      </c>
      <c r="I331" s="119">
        <v>75154.22</v>
      </c>
      <c r="J331" s="119">
        <v>74482.809999999969</v>
      </c>
      <c r="K331" s="119">
        <v>82313.91</v>
      </c>
      <c r="L331" s="119">
        <v>73505.659999999974</v>
      </c>
      <c r="M331" s="119">
        <v>74781.250000000015</v>
      </c>
      <c r="N331" s="119">
        <v>78348.55</v>
      </c>
      <c r="O331" s="119">
        <v>74373.52</v>
      </c>
      <c r="P331" s="119">
        <v>120815.73999999874</v>
      </c>
      <c r="Q331" s="119">
        <f t="shared" si="6"/>
        <v>967706.31999999855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463567.68999999983</v>
      </c>
      <c r="V331" s="115"/>
    </row>
    <row r="332" spans="2:22" x14ac:dyDescent="0.2">
      <c r="B332" s="113"/>
      <c r="C332" s="117" t="s">
        <v>100</v>
      </c>
      <c r="D332" s="118" t="s">
        <v>320</v>
      </c>
      <c r="E332" s="119">
        <v>19075.879999999997</v>
      </c>
      <c r="F332" s="119">
        <v>19075.879999999997</v>
      </c>
      <c r="G332" s="119">
        <v>13922.36</v>
      </c>
      <c r="H332" s="119">
        <v>33759.69</v>
      </c>
      <c r="I332" s="119">
        <v>39982.42</v>
      </c>
      <c r="J332" s="119">
        <v>24440.190000000002</v>
      </c>
      <c r="K332" s="119">
        <v>35454.22</v>
      </c>
      <c r="L332" s="119">
        <v>18059.96</v>
      </c>
      <c r="M332" s="119">
        <v>28248.18</v>
      </c>
      <c r="N332" s="119">
        <v>33796.119999999995</v>
      </c>
      <c r="O332" s="119">
        <v>23584.309999999998</v>
      </c>
      <c r="P332" s="119">
        <v>152235.35</v>
      </c>
      <c r="Q332" s="119">
        <f t="shared" si="6"/>
        <v>441634.55999999994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150256.41999999998</v>
      </c>
      <c r="V332" s="115"/>
    </row>
    <row r="333" spans="2:22" ht="25.5" x14ac:dyDescent="0.2">
      <c r="B333" s="113"/>
      <c r="C333" s="117" t="s">
        <v>101</v>
      </c>
      <c r="D333" s="118" t="s">
        <v>321</v>
      </c>
      <c r="E333" s="119">
        <v>477439.71000000014</v>
      </c>
      <c r="F333" s="119">
        <v>502877.2900000001</v>
      </c>
      <c r="G333" s="119">
        <v>592769.31000000029</v>
      </c>
      <c r="H333" s="119">
        <v>676509.4</v>
      </c>
      <c r="I333" s="119">
        <v>723960.82000000018</v>
      </c>
      <c r="J333" s="119">
        <v>587961.57999999961</v>
      </c>
      <c r="K333" s="119">
        <v>738555.28999999992</v>
      </c>
      <c r="L333" s="119">
        <v>533101.91999999993</v>
      </c>
      <c r="M333" s="119">
        <v>601074.31000000006</v>
      </c>
      <c r="N333" s="119">
        <v>712584.69000000018</v>
      </c>
      <c r="O333" s="119">
        <v>633142.93000000005</v>
      </c>
      <c r="P333" s="119">
        <v>2004468.5800000005</v>
      </c>
      <c r="Q333" s="119">
        <f t="shared" si="6"/>
        <v>8784445.8300000019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3561518.1100000003</v>
      </c>
      <c r="V333" s="115"/>
    </row>
    <row r="334" spans="2:22" x14ac:dyDescent="0.2">
      <c r="B334" s="113"/>
      <c r="C334" s="117" t="s">
        <v>102</v>
      </c>
      <c r="D334" s="118" t="s">
        <v>322</v>
      </c>
      <c r="E334" s="119">
        <v>46650.67</v>
      </c>
      <c r="F334" s="119">
        <v>74131.61</v>
      </c>
      <c r="G334" s="119">
        <v>70844.66</v>
      </c>
      <c r="H334" s="119">
        <v>68842.930000000008</v>
      </c>
      <c r="I334" s="119">
        <v>83347.049999999988</v>
      </c>
      <c r="J334" s="119">
        <v>73704.62</v>
      </c>
      <c r="K334" s="119">
        <v>61320.180000000008</v>
      </c>
      <c r="L334" s="119">
        <v>50662.349999999991</v>
      </c>
      <c r="M334" s="119">
        <v>46474.110000000008</v>
      </c>
      <c r="N334" s="119">
        <v>52757.770000000004</v>
      </c>
      <c r="O334" s="119">
        <v>50290.14</v>
      </c>
      <c r="P334" s="119">
        <v>96669.698999999484</v>
      </c>
      <c r="Q334" s="119">
        <f t="shared" si="6"/>
        <v>775695.78899999941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417521.54</v>
      </c>
      <c r="V334" s="115"/>
    </row>
    <row r="335" spans="2:22" x14ac:dyDescent="0.2">
      <c r="B335" s="113"/>
      <c r="C335" s="117" t="s">
        <v>103</v>
      </c>
      <c r="D335" s="118" t="s">
        <v>323</v>
      </c>
      <c r="E335" s="119">
        <v>1052727.4799999995</v>
      </c>
      <c r="F335" s="119">
        <v>1293322.6300000004</v>
      </c>
      <c r="G335" s="119">
        <v>1043469.3200000001</v>
      </c>
      <c r="H335" s="119">
        <v>1256741.8200000003</v>
      </c>
      <c r="I335" s="119">
        <v>1339783.6200000008</v>
      </c>
      <c r="J335" s="119">
        <v>1178380.3600000001</v>
      </c>
      <c r="K335" s="119">
        <v>1354821.0699999998</v>
      </c>
      <c r="L335" s="119">
        <v>1136911.9899999998</v>
      </c>
      <c r="M335" s="119">
        <v>1206612.5300000003</v>
      </c>
      <c r="N335" s="119">
        <v>1329948.04</v>
      </c>
      <c r="O335" s="119">
        <v>1168239.3699999996</v>
      </c>
      <c r="P335" s="119">
        <v>3171309.35</v>
      </c>
      <c r="Q335" s="119">
        <f t="shared" si="6"/>
        <v>16532267.579999998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7164425.2300000014</v>
      </c>
      <c r="V335" s="115"/>
    </row>
    <row r="336" spans="2:22" ht="25.5" x14ac:dyDescent="0.2">
      <c r="B336" s="113"/>
      <c r="C336" s="117" t="s">
        <v>104</v>
      </c>
      <c r="D336" s="118" t="s">
        <v>324</v>
      </c>
      <c r="E336" s="119">
        <v>31996.669999999995</v>
      </c>
      <c r="F336" s="119">
        <v>32063.499999999996</v>
      </c>
      <c r="G336" s="119">
        <v>40479.200000000004</v>
      </c>
      <c r="H336" s="119">
        <v>40764.679999999993</v>
      </c>
      <c r="I336" s="119">
        <v>39773.510000000009</v>
      </c>
      <c r="J336" s="119">
        <v>39305.93</v>
      </c>
      <c r="K336" s="119">
        <v>41721.919999999984</v>
      </c>
      <c r="L336" s="119">
        <v>39281.51</v>
      </c>
      <c r="M336" s="119">
        <v>41052.300000000003</v>
      </c>
      <c r="N336" s="119">
        <v>41932.080000000009</v>
      </c>
      <c r="O336" s="119">
        <v>41681.26999999999</v>
      </c>
      <c r="P336" s="119">
        <v>59106.089000000131</v>
      </c>
      <c r="Q336" s="119">
        <f t="shared" si="6"/>
        <v>489158.6590000001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224383.49</v>
      </c>
      <c r="V336" s="115"/>
    </row>
    <row r="337" spans="2:22" x14ac:dyDescent="0.2">
      <c r="B337" s="113"/>
      <c r="C337" s="117" t="s">
        <v>105</v>
      </c>
      <c r="D337" s="118" t="s">
        <v>325</v>
      </c>
      <c r="E337" s="119">
        <v>1024131.0199999998</v>
      </c>
      <c r="F337" s="119">
        <v>1059626.8499999996</v>
      </c>
      <c r="G337" s="119">
        <v>1453535.14</v>
      </c>
      <c r="H337" s="119">
        <v>1321479.03</v>
      </c>
      <c r="I337" s="119">
        <v>1293199.1400000004</v>
      </c>
      <c r="J337" s="119">
        <v>1161548.3700000001</v>
      </c>
      <c r="K337" s="119">
        <v>1725627.7999999998</v>
      </c>
      <c r="L337" s="119">
        <v>1187288.79</v>
      </c>
      <c r="M337" s="119">
        <v>1303538.7500000002</v>
      </c>
      <c r="N337" s="119">
        <v>1534661.26</v>
      </c>
      <c r="O337" s="119">
        <v>1351645.2299999995</v>
      </c>
      <c r="P337" s="119">
        <v>3152587.370000001</v>
      </c>
      <c r="Q337" s="119">
        <f t="shared" si="6"/>
        <v>17568868.75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7313519.5499999998</v>
      </c>
      <c r="V337" s="115"/>
    </row>
    <row r="338" spans="2:22" x14ac:dyDescent="0.2">
      <c r="B338" s="113"/>
      <c r="C338" s="117" t="s">
        <v>106</v>
      </c>
      <c r="D338" s="118" t="s">
        <v>327</v>
      </c>
      <c r="E338" s="119">
        <v>6056590.3899999969</v>
      </c>
      <c r="F338" s="119">
        <v>7442699.2899999954</v>
      </c>
      <c r="G338" s="119">
        <v>6248199.4699999997</v>
      </c>
      <c r="H338" s="119">
        <v>7233884.3999999985</v>
      </c>
      <c r="I338" s="119">
        <v>7534220.3400000008</v>
      </c>
      <c r="J338" s="119">
        <v>7294378.7999999989</v>
      </c>
      <c r="K338" s="119">
        <v>7547367.3100000005</v>
      </c>
      <c r="L338" s="119">
        <v>7162243.8000000007</v>
      </c>
      <c r="M338" s="119">
        <v>7305165.3499999996</v>
      </c>
      <c r="N338" s="119">
        <v>7612793.0599999987</v>
      </c>
      <c r="O338" s="119">
        <v>7691569.0900000017</v>
      </c>
      <c r="P338" s="119">
        <v>10453270.310000196</v>
      </c>
      <c r="Q338" s="119">
        <f t="shared" ref="Q338:Q401" si="7">SUM(E338:P338)</f>
        <v>89582381.610000193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41809972.68999999</v>
      </c>
      <c r="V338" s="115"/>
    </row>
    <row r="339" spans="2:22" ht="25.5" x14ac:dyDescent="0.2">
      <c r="B339" s="113"/>
      <c r="C339" s="117" t="s">
        <v>107</v>
      </c>
      <c r="D339" s="118" t="s">
        <v>328</v>
      </c>
      <c r="E339" s="119">
        <v>0</v>
      </c>
      <c r="F339" s="119">
        <v>0</v>
      </c>
      <c r="G339" s="119">
        <v>14610.830000000002</v>
      </c>
      <c r="H339" s="119">
        <v>17467.240000000002</v>
      </c>
      <c r="I339" s="119">
        <v>4817.5200000000004</v>
      </c>
      <c r="J339" s="119">
        <v>7584.86</v>
      </c>
      <c r="K339" s="119">
        <v>12879.300000000001</v>
      </c>
      <c r="L339" s="119">
        <v>7758.4400000000005</v>
      </c>
      <c r="M339" s="119">
        <v>14207.59</v>
      </c>
      <c r="N339" s="119">
        <v>14132.95</v>
      </c>
      <c r="O339" s="119">
        <v>13663.460000000001</v>
      </c>
      <c r="P339" s="119">
        <v>52877.81</v>
      </c>
      <c r="Q339" s="119">
        <f t="shared" si="7"/>
        <v>160000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44480.450000000004</v>
      </c>
      <c r="V339" s="115"/>
    </row>
    <row r="340" spans="2:22" ht="25.5" x14ac:dyDescent="0.2">
      <c r="B340" s="113"/>
      <c r="C340" s="117" t="s">
        <v>108</v>
      </c>
      <c r="D340" s="118" t="s">
        <v>330</v>
      </c>
      <c r="E340" s="119">
        <v>139500</v>
      </c>
      <c r="F340" s="119">
        <v>28000</v>
      </c>
      <c r="G340" s="119">
        <v>790958.45</v>
      </c>
      <c r="H340" s="119">
        <v>757290.23</v>
      </c>
      <c r="I340" s="119">
        <v>204074.53</v>
      </c>
      <c r="J340" s="119">
        <v>320727.67000000004</v>
      </c>
      <c r="K340" s="119">
        <v>546889.53</v>
      </c>
      <c r="L340" s="119">
        <v>334120.5</v>
      </c>
      <c r="M340" s="119">
        <v>617260.07999999996</v>
      </c>
      <c r="N340" s="119">
        <v>598710.69000000006</v>
      </c>
      <c r="O340" s="119">
        <v>576061.15999999992</v>
      </c>
      <c r="P340" s="119">
        <v>2086407.1600000001</v>
      </c>
      <c r="Q340" s="119">
        <f t="shared" si="7"/>
        <v>7000000.0000000009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2240550.88</v>
      </c>
      <c r="V340" s="115"/>
    </row>
    <row r="341" spans="2:22" ht="25.5" x14ac:dyDescent="0.2">
      <c r="B341" s="113"/>
      <c r="C341" s="117" t="s">
        <v>109</v>
      </c>
      <c r="D341" s="118" t="s">
        <v>331</v>
      </c>
      <c r="E341" s="119">
        <v>443873.52000000008</v>
      </c>
      <c r="F341" s="119">
        <v>608029.78</v>
      </c>
      <c r="G341" s="119">
        <v>618549.78</v>
      </c>
      <c r="H341" s="119">
        <v>656598.08999999985</v>
      </c>
      <c r="I341" s="119">
        <v>584720.47000000009</v>
      </c>
      <c r="J341" s="119">
        <v>538756.95000000007</v>
      </c>
      <c r="K341" s="119">
        <v>886532.1599999998</v>
      </c>
      <c r="L341" s="119">
        <v>585589.35</v>
      </c>
      <c r="M341" s="119">
        <v>1016781.1199999999</v>
      </c>
      <c r="N341" s="119">
        <v>706649.5199999999</v>
      </c>
      <c r="O341" s="119">
        <v>631034.01999999979</v>
      </c>
      <c r="P341" s="119">
        <v>1108646.3199999998</v>
      </c>
      <c r="Q341" s="119">
        <f t="shared" si="7"/>
        <v>8385761.0799999982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3450528.5900000003</v>
      </c>
      <c r="V341" s="115"/>
    </row>
    <row r="342" spans="2:22" x14ac:dyDescent="0.2">
      <c r="B342" s="113"/>
      <c r="C342" s="117" t="s">
        <v>110</v>
      </c>
      <c r="D342" s="118" t="s">
        <v>326</v>
      </c>
      <c r="E342" s="119">
        <v>199477.27999999997</v>
      </c>
      <c r="F342" s="119">
        <v>199477.27999999997</v>
      </c>
      <c r="G342" s="119">
        <v>199836.55</v>
      </c>
      <c r="H342" s="119">
        <v>282827.28000000003</v>
      </c>
      <c r="I342" s="119">
        <v>197890.71000000002</v>
      </c>
      <c r="J342" s="119">
        <v>188379.27000000002</v>
      </c>
      <c r="K342" s="119">
        <v>287994.67000000004</v>
      </c>
      <c r="L342" s="119">
        <v>223483.84999999998</v>
      </c>
      <c r="M342" s="119">
        <v>239569.13</v>
      </c>
      <c r="N342" s="119">
        <v>289923.26</v>
      </c>
      <c r="O342" s="119">
        <v>257604.94</v>
      </c>
      <c r="P342" s="119">
        <v>1118536.68</v>
      </c>
      <c r="Q342" s="119">
        <f t="shared" si="7"/>
        <v>3685000.9000000004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1267888.3699999999</v>
      </c>
      <c r="V342" s="115"/>
    </row>
    <row r="343" spans="2:22" x14ac:dyDescent="0.2">
      <c r="B343" s="113"/>
      <c r="C343" s="117" t="s">
        <v>111</v>
      </c>
      <c r="D343" s="118" t="s">
        <v>329</v>
      </c>
      <c r="E343" s="119">
        <v>671330.01000000047</v>
      </c>
      <c r="F343" s="119">
        <v>761378.85000000044</v>
      </c>
      <c r="G343" s="119">
        <v>873360.91</v>
      </c>
      <c r="H343" s="119">
        <v>829327.01</v>
      </c>
      <c r="I343" s="119">
        <v>797108.63</v>
      </c>
      <c r="J343" s="119">
        <v>835024.22</v>
      </c>
      <c r="K343" s="119">
        <v>880432.28000000026</v>
      </c>
      <c r="L343" s="119">
        <v>802342.1600000005</v>
      </c>
      <c r="M343" s="119">
        <v>806637.15000000037</v>
      </c>
      <c r="N343" s="119">
        <v>880212.3400000002</v>
      </c>
      <c r="O343" s="119">
        <v>846953.01000000047</v>
      </c>
      <c r="P343" s="119">
        <v>1183778.850000019</v>
      </c>
      <c r="Q343" s="119">
        <f t="shared" si="7"/>
        <v>10167885.42000002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4767529.6300000008</v>
      </c>
      <c r="V343" s="115"/>
    </row>
    <row r="344" spans="2:22" x14ac:dyDescent="0.2">
      <c r="B344" s="113"/>
      <c r="C344" s="117" t="s">
        <v>112</v>
      </c>
      <c r="D344" s="118" t="s">
        <v>332</v>
      </c>
      <c r="E344" s="119">
        <v>215409.50000000006</v>
      </c>
      <c r="F344" s="119">
        <v>379330.06</v>
      </c>
      <c r="G344" s="119">
        <v>416968.66000000003</v>
      </c>
      <c r="H344" s="119">
        <v>360636.10000000009</v>
      </c>
      <c r="I344" s="119">
        <v>532553.51</v>
      </c>
      <c r="J344" s="119">
        <v>340862.09000000008</v>
      </c>
      <c r="K344" s="119">
        <v>387040.1</v>
      </c>
      <c r="L344" s="119">
        <v>259543.69000000006</v>
      </c>
      <c r="M344" s="119">
        <v>250673.16000000009</v>
      </c>
      <c r="N344" s="119">
        <v>277645.76000000007</v>
      </c>
      <c r="O344" s="119">
        <v>350369.64999999991</v>
      </c>
      <c r="P344" s="119">
        <v>344152.17800000065</v>
      </c>
      <c r="Q344" s="119">
        <f t="shared" si="7"/>
        <v>4115184.4580000015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2245759.9200000004</v>
      </c>
      <c r="V344" s="115"/>
    </row>
    <row r="345" spans="2:22" x14ac:dyDescent="0.2">
      <c r="B345" s="113"/>
      <c r="C345" s="117" t="s">
        <v>113</v>
      </c>
      <c r="D345" s="118" t="s">
        <v>333</v>
      </c>
      <c r="E345" s="119">
        <v>187584.20999999996</v>
      </c>
      <c r="F345" s="119">
        <v>407584.20999999996</v>
      </c>
      <c r="G345" s="119">
        <v>329537.64</v>
      </c>
      <c r="H345" s="119">
        <v>487420.57000000012</v>
      </c>
      <c r="I345" s="119">
        <v>318318.33</v>
      </c>
      <c r="J345" s="119">
        <v>291045.62</v>
      </c>
      <c r="K345" s="119">
        <v>346840.45000000013</v>
      </c>
      <c r="L345" s="119">
        <v>302096.21000000014</v>
      </c>
      <c r="M345" s="119">
        <v>325035.68</v>
      </c>
      <c r="N345" s="119">
        <v>301633.14999999997</v>
      </c>
      <c r="O345" s="119">
        <v>266310.59000000003</v>
      </c>
      <c r="P345" s="119">
        <v>305009.51000000007</v>
      </c>
      <c r="Q345" s="119">
        <f t="shared" si="7"/>
        <v>3868416.1700000004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2021490.58</v>
      </c>
      <c r="V345" s="115"/>
    </row>
    <row r="346" spans="2:22" x14ac:dyDescent="0.2">
      <c r="B346" s="113"/>
      <c r="C346" s="117" t="s">
        <v>114</v>
      </c>
      <c r="D346" s="118" t="s">
        <v>334</v>
      </c>
      <c r="E346" s="119">
        <v>3138924.540000001</v>
      </c>
      <c r="F346" s="119">
        <v>3507217.0500000017</v>
      </c>
      <c r="G346" s="119">
        <v>3728489.0100000002</v>
      </c>
      <c r="H346" s="119">
        <v>3764192.47</v>
      </c>
      <c r="I346" s="119">
        <v>3571904.0700000008</v>
      </c>
      <c r="J346" s="119">
        <v>3592832.6899999995</v>
      </c>
      <c r="K346" s="119">
        <v>4140386.7199999997</v>
      </c>
      <c r="L346" s="119">
        <v>3714185.5399999996</v>
      </c>
      <c r="M346" s="119">
        <v>4115800.0700000003</v>
      </c>
      <c r="N346" s="119">
        <v>4039680.8299999991</v>
      </c>
      <c r="O346" s="119">
        <v>3778841.5399999996</v>
      </c>
      <c r="P346" s="119">
        <v>5757498.4699999979</v>
      </c>
      <c r="Q346" s="119">
        <f t="shared" si="7"/>
        <v>46849953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21303559.830000006</v>
      </c>
      <c r="V346" s="115"/>
    </row>
    <row r="347" spans="2:22" x14ac:dyDescent="0.2">
      <c r="B347" s="113"/>
      <c r="C347" s="117" t="s">
        <v>115</v>
      </c>
      <c r="D347" s="118" t="s">
        <v>335</v>
      </c>
      <c r="E347" s="119">
        <v>85456.370000000024</v>
      </c>
      <c r="F347" s="119">
        <v>93571.61000000003</v>
      </c>
      <c r="G347" s="119">
        <v>110865.50000000003</v>
      </c>
      <c r="H347" s="119">
        <v>136805.39000000001</v>
      </c>
      <c r="I347" s="119">
        <v>139938.51000000004</v>
      </c>
      <c r="J347" s="119">
        <v>102446.56000000001</v>
      </c>
      <c r="K347" s="119">
        <v>125912.35</v>
      </c>
      <c r="L347" s="119">
        <v>84543.510000000038</v>
      </c>
      <c r="M347" s="119">
        <v>83583.910000000018</v>
      </c>
      <c r="N347" s="119">
        <v>95279.459999999992</v>
      </c>
      <c r="O347" s="119">
        <v>109996.68999999999</v>
      </c>
      <c r="P347" s="119">
        <v>165274.32000000004</v>
      </c>
      <c r="Q347" s="119">
        <f t="shared" si="7"/>
        <v>1333674.1800000002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669083.94000000018</v>
      </c>
      <c r="V347" s="115"/>
    </row>
    <row r="348" spans="2:22" x14ac:dyDescent="0.2">
      <c r="B348" s="113"/>
      <c r="C348" s="117" t="s">
        <v>116</v>
      </c>
      <c r="D348" s="118" t="s">
        <v>336</v>
      </c>
      <c r="E348" s="119">
        <v>78891.64</v>
      </c>
      <c r="F348" s="119">
        <v>78891.64</v>
      </c>
      <c r="G348" s="119">
        <v>115306.13999999998</v>
      </c>
      <c r="H348" s="119">
        <v>140066.64000000001</v>
      </c>
      <c r="I348" s="119">
        <v>108536.33000000002</v>
      </c>
      <c r="J348" s="119">
        <v>112159.05999999998</v>
      </c>
      <c r="K348" s="119">
        <v>223609.78000000003</v>
      </c>
      <c r="L348" s="119">
        <v>84677.89</v>
      </c>
      <c r="M348" s="119">
        <v>111216.72000000003</v>
      </c>
      <c r="N348" s="119">
        <v>169968.44</v>
      </c>
      <c r="O348" s="119">
        <v>149114.71000000002</v>
      </c>
      <c r="P348" s="119">
        <v>316618.38000000006</v>
      </c>
      <c r="Q348" s="119">
        <f t="shared" si="7"/>
        <v>1689057.37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633851.44999999995</v>
      </c>
      <c r="V348" s="115"/>
    </row>
    <row r="349" spans="2:22" x14ac:dyDescent="0.2">
      <c r="B349" s="113"/>
      <c r="C349" s="117" t="s">
        <v>117</v>
      </c>
      <c r="D349" s="118" t="s">
        <v>337</v>
      </c>
      <c r="E349" s="119">
        <v>298743.69999999995</v>
      </c>
      <c r="F349" s="119">
        <v>298743.69999999995</v>
      </c>
      <c r="G349" s="119">
        <v>228929.49999999997</v>
      </c>
      <c r="H349" s="119">
        <v>550744.94999999995</v>
      </c>
      <c r="I349" s="119">
        <v>541556.27999999991</v>
      </c>
      <c r="J349" s="119">
        <v>455247.29</v>
      </c>
      <c r="K349" s="119">
        <v>489327.11000000004</v>
      </c>
      <c r="L349" s="119">
        <v>266003.98000000004</v>
      </c>
      <c r="M349" s="119">
        <v>452305.35</v>
      </c>
      <c r="N349" s="119">
        <v>584445.66</v>
      </c>
      <c r="O349" s="119">
        <v>347049.81</v>
      </c>
      <c r="P349" s="119">
        <v>2351859.25</v>
      </c>
      <c r="Q349" s="119">
        <f t="shared" si="7"/>
        <v>6864956.5800000001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2373965.42</v>
      </c>
      <c r="V349" s="115"/>
    </row>
    <row r="350" spans="2:22" x14ac:dyDescent="0.2">
      <c r="B350" s="113"/>
      <c r="C350" s="117" t="s">
        <v>118</v>
      </c>
      <c r="D350" s="118" t="s">
        <v>338</v>
      </c>
      <c r="E350" s="119">
        <v>25806.75</v>
      </c>
      <c r="F350" s="119">
        <v>25806.75</v>
      </c>
      <c r="G350" s="119">
        <v>15904.240000000002</v>
      </c>
      <c r="H350" s="119">
        <v>44263.950000000004</v>
      </c>
      <c r="I350" s="119">
        <v>52468.02</v>
      </c>
      <c r="J350" s="119">
        <v>29709.41</v>
      </c>
      <c r="K350" s="119">
        <v>42981.32</v>
      </c>
      <c r="L350" s="119">
        <v>22664.78</v>
      </c>
      <c r="M350" s="119">
        <v>38436.65</v>
      </c>
      <c r="N350" s="119">
        <v>41393.009999999995</v>
      </c>
      <c r="O350" s="119">
        <v>26755.55</v>
      </c>
      <c r="P350" s="119">
        <v>192809.57</v>
      </c>
      <c r="Q350" s="119">
        <f t="shared" si="7"/>
        <v>559000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193959.12</v>
      </c>
      <c r="V350" s="115"/>
    </row>
    <row r="351" spans="2:22" ht="25.5" x14ac:dyDescent="0.2">
      <c r="B351" s="113"/>
      <c r="C351" s="117" t="s">
        <v>119</v>
      </c>
      <c r="D351" s="118" t="s">
        <v>339</v>
      </c>
      <c r="E351" s="119">
        <v>169354.56</v>
      </c>
      <c r="F351" s="119">
        <v>228765.14</v>
      </c>
      <c r="G351" s="119">
        <v>248288.90999999997</v>
      </c>
      <c r="H351" s="119">
        <v>238288.87</v>
      </c>
      <c r="I351" s="119">
        <v>238788.8</v>
      </c>
      <c r="J351" s="119">
        <v>238288.82999999996</v>
      </c>
      <c r="K351" s="119">
        <v>239245.46999999997</v>
      </c>
      <c r="L351" s="119">
        <v>238288.78999999998</v>
      </c>
      <c r="M351" s="119">
        <v>248363.70999999996</v>
      </c>
      <c r="N351" s="119">
        <v>238288.86</v>
      </c>
      <c r="O351" s="119">
        <v>238288.86</v>
      </c>
      <c r="P351" s="119">
        <v>238288.14</v>
      </c>
      <c r="Q351" s="119">
        <f t="shared" si="7"/>
        <v>2802538.94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1361775.1099999999</v>
      </c>
      <c r="V351" s="115"/>
    </row>
    <row r="352" spans="2:22" x14ac:dyDescent="0.2">
      <c r="B352" s="113"/>
      <c r="C352" s="117" t="s">
        <v>120</v>
      </c>
      <c r="D352" s="118" t="s">
        <v>340</v>
      </c>
      <c r="E352" s="119">
        <v>37437.98000000001</v>
      </c>
      <c r="F352" s="119">
        <v>104287.06</v>
      </c>
      <c r="G352" s="119">
        <v>44340.569999999992</v>
      </c>
      <c r="H352" s="119">
        <v>47939.92</v>
      </c>
      <c r="I352" s="119">
        <v>44213.01999999999</v>
      </c>
      <c r="J352" s="119">
        <v>81296.709999999992</v>
      </c>
      <c r="K352" s="119">
        <v>27202.989999999998</v>
      </c>
      <c r="L352" s="119">
        <v>21697.409999999996</v>
      </c>
      <c r="M352" s="119">
        <v>25366.969999999998</v>
      </c>
      <c r="N352" s="119">
        <v>25366.969999999998</v>
      </c>
      <c r="O352" s="119">
        <v>25366.949999999997</v>
      </c>
      <c r="P352" s="119">
        <v>16968.776999999507</v>
      </c>
      <c r="Q352" s="119">
        <f t="shared" si="7"/>
        <v>501485.32699999935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359515.25999999989</v>
      </c>
      <c r="V352" s="115"/>
    </row>
    <row r="353" spans="2:22" x14ac:dyDescent="0.2">
      <c r="B353" s="113"/>
      <c r="C353" s="117" t="s">
        <v>121</v>
      </c>
      <c r="D353" s="118" t="s">
        <v>341</v>
      </c>
      <c r="E353" s="119">
        <v>122481.17000000001</v>
      </c>
      <c r="F353" s="119">
        <v>131315.40000000002</v>
      </c>
      <c r="G353" s="119">
        <v>167305.14000000007</v>
      </c>
      <c r="H353" s="119">
        <v>184299.26999999996</v>
      </c>
      <c r="I353" s="119">
        <v>122845.66999999997</v>
      </c>
      <c r="J353" s="119">
        <v>136330.1</v>
      </c>
      <c r="K353" s="119">
        <v>177855.78</v>
      </c>
      <c r="L353" s="119">
        <v>132321.22999999995</v>
      </c>
      <c r="M353" s="119">
        <v>191750.46999999997</v>
      </c>
      <c r="N353" s="119">
        <v>175275.54999999993</v>
      </c>
      <c r="O353" s="119">
        <v>165566.32000000004</v>
      </c>
      <c r="P353" s="119">
        <v>402498.02</v>
      </c>
      <c r="Q353" s="119">
        <f t="shared" si="7"/>
        <v>2109844.12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864576.74999999988</v>
      </c>
      <c r="V353" s="115"/>
    </row>
    <row r="354" spans="2:22" x14ac:dyDescent="0.2">
      <c r="B354" s="113"/>
      <c r="C354" s="117" t="s">
        <v>122</v>
      </c>
      <c r="D354" s="118" t="s">
        <v>342</v>
      </c>
      <c r="E354" s="119">
        <v>2273680.1299999994</v>
      </c>
      <c r="F354" s="119">
        <v>2636978.7099999995</v>
      </c>
      <c r="G354" s="119">
        <v>3853697.1999999997</v>
      </c>
      <c r="H354" s="119">
        <v>2528074.9600000004</v>
      </c>
      <c r="I354" s="119">
        <v>2558154.1000000006</v>
      </c>
      <c r="J354" s="119">
        <v>2427960.7000000002</v>
      </c>
      <c r="K354" s="119">
        <v>2626870.3800000004</v>
      </c>
      <c r="L354" s="119">
        <v>2393285.1200000006</v>
      </c>
      <c r="M354" s="119">
        <v>2434462.2900000005</v>
      </c>
      <c r="N354" s="119">
        <v>2688894.6899999995</v>
      </c>
      <c r="O354" s="119">
        <v>2644308.1100000003</v>
      </c>
      <c r="P354" s="119">
        <v>3362376.5300000003</v>
      </c>
      <c r="Q354" s="119">
        <f t="shared" si="7"/>
        <v>32428742.920000002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16278545.800000001</v>
      </c>
      <c r="V354" s="115"/>
    </row>
    <row r="355" spans="2:22" x14ac:dyDescent="0.2">
      <c r="B355" s="113"/>
      <c r="C355" s="117" t="s">
        <v>123</v>
      </c>
      <c r="D355" s="118" t="s">
        <v>343</v>
      </c>
      <c r="E355" s="119">
        <v>109374.81999999998</v>
      </c>
      <c r="F355" s="119">
        <v>121429.70999999999</v>
      </c>
      <c r="G355" s="119">
        <v>361083.47000000003</v>
      </c>
      <c r="H355" s="119">
        <v>416315.11999999994</v>
      </c>
      <c r="I355" s="119">
        <v>265229.78999999998</v>
      </c>
      <c r="J355" s="119">
        <v>443923.70999999996</v>
      </c>
      <c r="K355" s="119">
        <v>357469.11</v>
      </c>
      <c r="L355" s="119">
        <v>147352.18000000002</v>
      </c>
      <c r="M355" s="119">
        <v>318628.28999999998</v>
      </c>
      <c r="N355" s="119">
        <v>358180.27999999997</v>
      </c>
      <c r="O355" s="119">
        <v>282895.95</v>
      </c>
      <c r="P355" s="119">
        <v>1378722.22</v>
      </c>
      <c r="Q355" s="119">
        <f t="shared" si="7"/>
        <v>4560604.6500000004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1717356.6199999999</v>
      </c>
      <c r="V355" s="115"/>
    </row>
    <row r="356" spans="2:22" x14ac:dyDescent="0.2">
      <c r="B356" s="113"/>
      <c r="C356" s="117" t="s">
        <v>124</v>
      </c>
      <c r="D356" s="118" t="s">
        <v>344</v>
      </c>
      <c r="E356" s="119">
        <v>8050000</v>
      </c>
      <c r="F356" s="119">
        <v>8050000</v>
      </c>
      <c r="G356" s="119">
        <v>2744200</v>
      </c>
      <c r="H356" s="119">
        <v>2744200</v>
      </c>
      <c r="I356" s="119">
        <v>2744200</v>
      </c>
      <c r="J356" s="119">
        <v>2744200</v>
      </c>
      <c r="K356" s="119">
        <v>2744200</v>
      </c>
      <c r="L356" s="119">
        <v>2744200</v>
      </c>
      <c r="M356" s="119">
        <v>2744200</v>
      </c>
      <c r="N356" s="119">
        <v>2744200</v>
      </c>
      <c r="O356" s="119">
        <v>2744200</v>
      </c>
      <c r="P356" s="119">
        <v>2744200</v>
      </c>
      <c r="Q356" s="119">
        <f t="shared" si="7"/>
        <v>43542000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27076800</v>
      </c>
      <c r="V356" s="115"/>
    </row>
    <row r="357" spans="2:22" x14ac:dyDescent="0.2">
      <c r="B357" s="113"/>
      <c r="C357" s="117" t="s">
        <v>125</v>
      </c>
      <c r="D357" s="118" t="s">
        <v>345</v>
      </c>
      <c r="E357" s="119">
        <v>44719858.810000002</v>
      </c>
      <c r="F357" s="119">
        <v>15020608.560000001</v>
      </c>
      <c r="G357" s="119">
        <v>70112982.329999998</v>
      </c>
      <c r="H357" s="119">
        <v>537117535.52999997</v>
      </c>
      <c r="I357" s="119">
        <v>69869045.310000017</v>
      </c>
      <c r="J357" s="119">
        <v>51820158.180000007</v>
      </c>
      <c r="K357" s="119">
        <v>45008331.800000004</v>
      </c>
      <c r="L357" s="119">
        <v>21784983.189999998</v>
      </c>
      <c r="M357" s="119">
        <v>54597135.850000009</v>
      </c>
      <c r="N357" s="119">
        <v>34484233.870000005</v>
      </c>
      <c r="O357" s="119">
        <v>39992747.170000002</v>
      </c>
      <c r="P357" s="119">
        <v>58917389.389999054</v>
      </c>
      <c r="Q357" s="119">
        <f t="shared" si="7"/>
        <v>1043445009.9899991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788660188.72000003</v>
      </c>
      <c r="V357" s="115"/>
    </row>
    <row r="358" spans="2:22" ht="25.5" x14ac:dyDescent="0.2">
      <c r="B358" s="113"/>
      <c r="C358" s="117" t="s">
        <v>126</v>
      </c>
      <c r="D358" s="118" t="s">
        <v>346</v>
      </c>
      <c r="E358" s="119">
        <v>64527.200000000012</v>
      </c>
      <c r="F358" s="119">
        <v>88082.00999999998</v>
      </c>
      <c r="G358" s="119">
        <v>96955.700000000055</v>
      </c>
      <c r="H358" s="119">
        <v>96131.890000000058</v>
      </c>
      <c r="I358" s="119">
        <v>95431.820000000051</v>
      </c>
      <c r="J358" s="119">
        <v>95613.630000000034</v>
      </c>
      <c r="K358" s="119">
        <v>96870.96000000005</v>
      </c>
      <c r="L358" s="119">
        <v>96842.150000000023</v>
      </c>
      <c r="M358" s="119">
        <v>96844.900000000038</v>
      </c>
      <c r="N358" s="119">
        <v>96888.650000000038</v>
      </c>
      <c r="O358" s="119">
        <v>96607.190000000031</v>
      </c>
      <c r="P358" s="119">
        <v>95569.07</v>
      </c>
      <c r="Q358" s="119">
        <f t="shared" si="7"/>
        <v>1116365.1700000004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536742.25000000023</v>
      </c>
      <c r="V358" s="115"/>
    </row>
    <row r="359" spans="2:22" x14ac:dyDescent="0.2">
      <c r="B359" s="113"/>
      <c r="C359" s="117" t="s">
        <v>127</v>
      </c>
      <c r="D359" s="118" t="s">
        <v>347</v>
      </c>
      <c r="E359" s="119">
        <v>207614.29000000004</v>
      </c>
      <c r="F359" s="119">
        <v>254075.25999999998</v>
      </c>
      <c r="G359" s="119">
        <v>297506.64</v>
      </c>
      <c r="H359" s="119">
        <v>250643.86000000002</v>
      </c>
      <c r="I359" s="119">
        <v>238923.70999999993</v>
      </c>
      <c r="J359" s="119">
        <v>227256.08000000002</v>
      </c>
      <c r="K359" s="119">
        <v>239859.52000000002</v>
      </c>
      <c r="L359" s="119">
        <v>220171.23</v>
      </c>
      <c r="M359" s="119">
        <v>221044.05999999994</v>
      </c>
      <c r="N359" s="119">
        <v>241576.13999999996</v>
      </c>
      <c r="O359" s="119">
        <v>258396.11999999997</v>
      </c>
      <c r="P359" s="119">
        <v>400883.19899999473</v>
      </c>
      <c r="Q359" s="119">
        <f t="shared" si="7"/>
        <v>3057950.108999995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1476019.84</v>
      </c>
      <c r="V359" s="115"/>
    </row>
    <row r="360" spans="2:22" ht="25.5" x14ac:dyDescent="0.2">
      <c r="B360" s="113"/>
      <c r="C360" s="117" t="s">
        <v>128</v>
      </c>
      <c r="D360" s="118" t="s">
        <v>348</v>
      </c>
      <c r="E360" s="119">
        <v>26825.769999999986</v>
      </c>
      <c r="F360" s="119">
        <v>30360.87999999999</v>
      </c>
      <c r="G360" s="119">
        <v>49125.049999999988</v>
      </c>
      <c r="H360" s="119">
        <v>45182.80999999999</v>
      </c>
      <c r="I360" s="119">
        <v>46198.469999999987</v>
      </c>
      <c r="J360" s="119">
        <v>43018.819999999992</v>
      </c>
      <c r="K360" s="119">
        <v>46241.68</v>
      </c>
      <c r="L360" s="119">
        <v>41835.009999999995</v>
      </c>
      <c r="M360" s="119">
        <v>44284.649999999987</v>
      </c>
      <c r="N360" s="119">
        <v>47305.859999999993</v>
      </c>
      <c r="O360" s="119">
        <v>46001.62999999999</v>
      </c>
      <c r="P360" s="119">
        <v>62049.239999999991</v>
      </c>
      <c r="Q360" s="119">
        <f t="shared" si="7"/>
        <v>528429.86999999988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240711.79999999993</v>
      </c>
      <c r="V360" s="115"/>
    </row>
    <row r="361" spans="2:22" x14ac:dyDescent="0.2">
      <c r="B361" s="113"/>
      <c r="C361" s="117" t="s">
        <v>129</v>
      </c>
      <c r="D361" s="118" t="s">
        <v>349</v>
      </c>
      <c r="E361" s="119">
        <v>35968.449999999997</v>
      </c>
      <c r="F361" s="119">
        <v>38412.80999999999</v>
      </c>
      <c r="G361" s="119">
        <v>46628.939999999988</v>
      </c>
      <c r="H361" s="119">
        <v>48258.419999999991</v>
      </c>
      <c r="I361" s="119">
        <v>47935.249999999993</v>
      </c>
      <c r="J361" s="119">
        <v>47426.220000000008</v>
      </c>
      <c r="K361" s="119">
        <v>49286.779999999992</v>
      </c>
      <c r="L361" s="119">
        <v>47195</v>
      </c>
      <c r="M361" s="119">
        <v>48039.100000000006</v>
      </c>
      <c r="N361" s="119">
        <v>48465.47</v>
      </c>
      <c r="O361" s="119">
        <v>48456.960000000014</v>
      </c>
      <c r="P361" s="119">
        <v>50959.5</v>
      </c>
      <c r="Q361" s="119">
        <f t="shared" si="7"/>
        <v>557032.89999999991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264630.08999999997</v>
      </c>
      <c r="V361" s="115"/>
    </row>
    <row r="362" spans="2:22" x14ac:dyDescent="0.2">
      <c r="B362" s="113"/>
      <c r="C362" s="117" t="s">
        <v>130</v>
      </c>
      <c r="D362" s="118" t="s">
        <v>350</v>
      </c>
      <c r="E362" s="119">
        <v>463.26</v>
      </c>
      <c r="F362" s="119">
        <v>1014.3600000000001</v>
      </c>
      <c r="G362" s="119">
        <v>2029.83</v>
      </c>
      <c r="H362" s="119">
        <v>2168.94</v>
      </c>
      <c r="I362" s="119">
        <v>1946.37</v>
      </c>
      <c r="J362" s="119">
        <v>2159.04</v>
      </c>
      <c r="K362" s="119">
        <v>2445.4899999999998</v>
      </c>
      <c r="L362" s="119">
        <v>1941.38</v>
      </c>
      <c r="M362" s="119">
        <v>1779.81</v>
      </c>
      <c r="N362" s="119">
        <v>2836.47</v>
      </c>
      <c r="O362" s="119">
        <v>2896.45</v>
      </c>
      <c r="P362" s="119">
        <v>6996.0999999999995</v>
      </c>
      <c r="Q362" s="119">
        <f t="shared" si="7"/>
        <v>28677.499999999996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9781.7999999999993</v>
      </c>
      <c r="V362" s="115"/>
    </row>
    <row r="363" spans="2:22" x14ac:dyDescent="0.2">
      <c r="B363" s="113"/>
      <c r="C363" s="117" t="s">
        <v>131</v>
      </c>
      <c r="D363" s="118" t="s">
        <v>351</v>
      </c>
      <c r="E363" s="119">
        <v>123662</v>
      </c>
      <c r="F363" s="119">
        <v>133031.93999999997</v>
      </c>
      <c r="G363" s="119">
        <v>130813.33000000005</v>
      </c>
      <c r="H363" s="119">
        <v>139561.14999999997</v>
      </c>
      <c r="I363" s="119">
        <v>208125.32</v>
      </c>
      <c r="J363" s="119">
        <v>206787.43000000002</v>
      </c>
      <c r="K363" s="119">
        <v>134382.04</v>
      </c>
      <c r="L363" s="119">
        <v>179155.35</v>
      </c>
      <c r="M363" s="119">
        <v>118176.17</v>
      </c>
      <c r="N363" s="119">
        <v>140419.01</v>
      </c>
      <c r="O363" s="119">
        <v>333736.75999999995</v>
      </c>
      <c r="P363" s="119">
        <v>515872.57999999996</v>
      </c>
      <c r="Q363" s="119">
        <f t="shared" si="7"/>
        <v>2363723.08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941981.17</v>
      </c>
      <c r="V363" s="115"/>
    </row>
    <row r="364" spans="2:22" x14ac:dyDescent="0.2">
      <c r="B364" s="113"/>
      <c r="C364" s="117" t="s">
        <v>132</v>
      </c>
      <c r="D364" s="118" t="s">
        <v>356</v>
      </c>
      <c r="E364" s="119">
        <v>369418.62000000005</v>
      </c>
      <c r="F364" s="119">
        <v>19104.419999999998</v>
      </c>
      <c r="G364" s="119">
        <v>44064.830000000009</v>
      </c>
      <c r="H364" s="119">
        <v>46298.46</v>
      </c>
      <c r="I364" s="119">
        <v>34970.679999999993</v>
      </c>
      <c r="J364" s="119">
        <v>8696540.0099999998</v>
      </c>
      <c r="K364" s="119">
        <v>41940.57</v>
      </c>
      <c r="L364" s="119">
        <v>24372.839999999993</v>
      </c>
      <c r="M364" s="119">
        <v>37452.410000000003</v>
      </c>
      <c r="N364" s="119">
        <v>42132.119999999995</v>
      </c>
      <c r="O364" s="119">
        <v>37967.61</v>
      </c>
      <c r="P364" s="119">
        <v>139211.03</v>
      </c>
      <c r="Q364" s="119">
        <f t="shared" si="7"/>
        <v>9533473.5999999978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9210397.0199999996</v>
      </c>
      <c r="V364" s="115"/>
    </row>
    <row r="365" spans="2:22" x14ac:dyDescent="0.2">
      <c r="B365" s="113"/>
      <c r="C365" s="117" t="s">
        <v>133</v>
      </c>
      <c r="D365" s="118" t="s">
        <v>357</v>
      </c>
      <c r="E365" s="119">
        <v>92436.73</v>
      </c>
      <c r="F365" s="119">
        <v>93262.82</v>
      </c>
      <c r="G365" s="119">
        <v>134861.68</v>
      </c>
      <c r="H365" s="119">
        <v>144098.06999999998</v>
      </c>
      <c r="I365" s="119">
        <v>157723.68999999997</v>
      </c>
      <c r="J365" s="119">
        <v>135759.12</v>
      </c>
      <c r="K365" s="119">
        <v>156653.56999999995</v>
      </c>
      <c r="L365" s="119">
        <v>133545.03</v>
      </c>
      <c r="M365" s="119">
        <v>139133.51999999999</v>
      </c>
      <c r="N365" s="119">
        <v>153733.99999999997</v>
      </c>
      <c r="O365" s="119">
        <v>141686.06</v>
      </c>
      <c r="P365" s="119">
        <v>295339.13999999996</v>
      </c>
      <c r="Q365" s="119">
        <f t="shared" si="7"/>
        <v>1778233.4299999997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758142.10999999987</v>
      </c>
      <c r="V365" s="115"/>
    </row>
    <row r="366" spans="2:22" x14ac:dyDescent="0.2">
      <c r="B366" s="113"/>
      <c r="C366" s="117" t="s">
        <v>134</v>
      </c>
      <c r="D366" s="118" t="s">
        <v>358</v>
      </c>
      <c r="E366" s="119">
        <v>127307.81</v>
      </c>
      <c r="F366" s="119">
        <v>180878.46</v>
      </c>
      <c r="G366" s="119">
        <v>186311.74999999997</v>
      </c>
      <c r="H366" s="119">
        <v>176160.98</v>
      </c>
      <c r="I366" s="119">
        <v>182867.16000000003</v>
      </c>
      <c r="J366" s="119">
        <v>181867.16000000003</v>
      </c>
      <c r="K366" s="119">
        <v>206567.07000000004</v>
      </c>
      <c r="L366" s="119">
        <v>170217.14</v>
      </c>
      <c r="M366" s="119">
        <v>170217.07000000004</v>
      </c>
      <c r="N366" s="119">
        <v>177817.08000000002</v>
      </c>
      <c r="O366" s="119">
        <v>169817.28000000003</v>
      </c>
      <c r="P366" s="119">
        <v>169817.34</v>
      </c>
      <c r="Q366" s="119">
        <f t="shared" si="7"/>
        <v>2099846.3000000003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1035393.3200000001</v>
      </c>
      <c r="V366" s="115"/>
    </row>
    <row r="367" spans="2:22" x14ac:dyDescent="0.2">
      <c r="B367" s="113"/>
      <c r="C367" s="117" t="s">
        <v>135</v>
      </c>
      <c r="D367" s="118" t="s">
        <v>359</v>
      </c>
      <c r="E367" s="119">
        <v>10896.919999999998</v>
      </c>
      <c r="F367" s="119">
        <v>10406.959999999999</v>
      </c>
      <c r="G367" s="119">
        <v>34286.490000000005</v>
      </c>
      <c r="H367" s="119">
        <v>19132.650000000001</v>
      </c>
      <c r="I367" s="119">
        <v>28801.730000000003</v>
      </c>
      <c r="J367" s="119">
        <v>26632.65</v>
      </c>
      <c r="K367" s="119">
        <v>14632.650000000001</v>
      </c>
      <c r="L367" s="119">
        <v>14632.650000000001</v>
      </c>
      <c r="M367" s="119">
        <v>17632.650000000001</v>
      </c>
      <c r="N367" s="119">
        <v>35172.65</v>
      </c>
      <c r="O367" s="119">
        <v>14374.650000000001</v>
      </c>
      <c r="P367" s="119">
        <v>297951.75</v>
      </c>
      <c r="Q367" s="119">
        <f t="shared" si="7"/>
        <v>524554.39999999991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130157.4</v>
      </c>
      <c r="V367" s="115"/>
    </row>
    <row r="368" spans="2:22" x14ac:dyDescent="0.2">
      <c r="B368" s="113"/>
      <c r="C368" s="117" t="s">
        <v>136</v>
      </c>
      <c r="D368" s="118" t="s">
        <v>360</v>
      </c>
      <c r="E368" s="119">
        <v>32993.180000000008</v>
      </c>
      <c r="F368" s="119">
        <v>37065.840000000004</v>
      </c>
      <c r="G368" s="119">
        <v>47057.44000000001</v>
      </c>
      <c r="H368" s="119">
        <v>43365.159999999996</v>
      </c>
      <c r="I368" s="119">
        <v>45004.11</v>
      </c>
      <c r="J368" s="119">
        <v>41750.9</v>
      </c>
      <c r="K368" s="119">
        <v>41470.39</v>
      </c>
      <c r="L368" s="119">
        <v>41470.300000000003</v>
      </c>
      <c r="M368" s="119">
        <v>41470.32</v>
      </c>
      <c r="N368" s="119">
        <v>41342.820000000007</v>
      </c>
      <c r="O368" s="119">
        <v>41075.68</v>
      </c>
      <c r="P368" s="119">
        <v>39466.51</v>
      </c>
      <c r="Q368" s="119">
        <f t="shared" si="7"/>
        <v>493532.65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247236.63000000003</v>
      </c>
      <c r="V368" s="115"/>
    </row>
    <row r="369" spans="2:22" x14ac:dyDescent="0.2">
      <c r="B369" s="113"/>
      <c r="C369" s="117" t="s">
        <v>137</v>
      </c>
      <c r="D369" s="118" t="s">
        <v>361</v>
      </c>
      <c r="E369" s="119">
        <v>1267828.79</v>
      </c>
      <c r="F369" s="119">
        <v>1267828.79</v>
      </c>
      <c r="G369" s="119">
        <v>1491754.7300000007</v>
      </c>
      <c r="H369" s="119">
        <v>2300468.1400000006</v>
      </c>
      <c r="I369" s="119">
        <v>1498650.9100000001</v>
      </c>
      <c r="J369" s="119">
        <v>2526407.3300000005</v>
      </c>
      <c r="K369" s="119">
        <v>1532223.4100000006</v>
      </c>
      <c r="L369" s="119">
        <v>1581974.7600000007</v>
      </c>
      <c r="M369" s="119">
        <v>1722175.9000000004</v>
      </c>
      <c r="N369" s="119">
        <v>2792875.31</v>
      </c>
      <c r="O369" s="119">
        <v>2015116.6300000001</v>
      </c>
      <c r="P369" s="119">
        <v>7193186.2999999477</v>
      </c>
      <c r="Q369" s="119">
        <f t="shared" si="7"/>
        <v>27190490.999999952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10352938.690000001</v>
      </c>
      <c r="V369" s="115"/>
    </row>
    <row r="370" spans="2:22" ht="25.5" x14ac:dyDescent="0.2">
      <c r="B370" s="113"/>
      <c r="C370" s="117" t="s">
        <v>493</v>
      </c>
      <c r="D370" s="118" t="s">
        <v>494</v>
      </c>
      <c r="E370" s="119">
        <v>74959.67</v>
      </c>
      <c r="F370" s="119">
        <v>229434.75</v>
      </c>
      <c r="G370" s="119">
        <v>42992.349999999991</v>
      </c>
      <c r="H370" s="119">
        <v>44854.779999999992</v>
      </c>
      <c r="I370" s="119">
        <v>43078.13</v>
      </c>
      <c r="J370" s="119">
        <v>44243.12</v>
      </c>
      <c r="K370" s="119">
        <v>52721.69</v>
      </c>
      <c r="L370" s="119">
        <v>51906.559999999998</v>
      </c>
      <c r="M370" s="119">
        <v>52130.969999999994</v>
      </c>
      <c r="N370" s="119">
        <v>77030.83</v>
      </c>
      <c r="O370" s="119">
        <v>133344.39000000001</v>
      </c>
      <c r="P370" s="119">
        <v>1672452.6199999999</v>
      </c>
      <c r="Q370" s="119">
        <f t="shared" si="7"/>
        <v>2519149.86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479562.79999999993</v>
      </c>
      <c r="V370" s="115"/>
    </row>
    <row r="371" spans="2:22" x14ac:dyDescent="0.2">
      <c r="B371" s="113"/>
      <c r="C371" s="117" t="s">
        <v>138</v>
      </c>
      <c r="D371" s="118" t="s">
        <v>363</v>
      </c>
      <c r="E371" s="119">
        <v>285352.19000000006</v>
      </c>
      <c r="F371" s="119">
        <v>293820.2300000001</v>
      </c>
      <c r="G371" s="119">
        <v>528406.23000000021</v>
      </c>
      <c r="H371" s="119">
        <v>377886.01000000018</v>
      </c>
      <c r="I371" s="119">
        <v>421710.32000000007</v>
      </c>
      <c r="J371" s="119">
        <v>553656.47000000009</v>
      </c>
      <c r="K371" s="119">
        <v>481102.00000000012</v>
      </c>
      <c r="L371" s="119">
        <v>376458.49000000005</v>
      </c>
      <c r="M371" s="119">
        <v>362142.91</v>
      </c>
      <c r="N371" s="119">
        <v>471313.61</v>
      </c>
      <c r="O371" s="119">
        <v>434738.58</v>
      </c>
      <c r="P371" s="119">
        <v>689783.82</v>
      </c>
      <c r="Q371" s="119">
        <f t="shared" si="7"/>
        <v>5276370.8600000013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2460831.4500000007</v>
      </c>
      <c r="V371" s="115"/>
    </row>
    <row r="372" spans="2:22" x14ac:dyDescent="0.2">
      <c r="B372" s="113"/>
      <c r="C372" s="117" t="s">
        <v>139</v>
      </c>
      <c r="D372" s="118" t="s">
        <v>352</v>
      </c>
      <c r="E372" s="119">
        <v>375163.94</v>
      </c>
      <c r="F372" s="119">
        <v>378229.08000000007</v>
      </c>
      <c r="G372" s="119">
        <v>410659.39000000013</v>
      </c>
      <c r="H372" s="119">
        <v>412900.3000000001</v>
      </c>
      <c r="I372" s="119">
        <v>406889.6</v>
      </c>
      <c r="J372" s="119">
        <v>406103.81999999983</v>
      </c>
      <c r="K372" s="119">
        <v>416567.18999999989</v>
      </c>
      <c r="L372" s="119">
        <v>400927.41999999987</v>
      </c>
      <c r="M372" s="119">
        <v>409068.01999999996</v>
      </c>
      <c r="N372" s="119">
        <v>414591.35000000015</v>
      </c>
      <c r="O372" s="119">
        <v>411467.52999999997</v>
      </c>
      <c r="P372" s="119">
        <v>438977.6999999999</v>
      </c>
      <c r="Q372" s="119">
        <f t="shared" si="7"/>
        <v>4881545.34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2389946.13</v>
      </c>
      <c r="V372" s="115"/>
    </row>
    <row r="373" spans="2:22" x14ac:dyDescent="0.2">
      <c r="B373" s="113"/>
      <c r="C373" s="117" t="s">
        <v>140</v>
      </c>
      <c r="D373" s="118" t="s">
        <v>353</v>
      </c>
      <c r="E373" s="119">
        <v>32800.839999999997</v>
      </c>
      <c r="F373" s="119">
        <v>32969.160000000003</v>
      </c>
      <c r="G373" s="119">
        <v>91359.47</v>
      </c>
      <c r="H373" s="119">
        <v>65020.900000000016</v>
      </c>
      <c r="I373" s="119">
        <v>73537.72</v>
      </c>
      <c r="J373" s="119">
        <v>61531.71</v>
      </c>
      <c r="K373" s="119">
        <v>77677.980000000025</v>
      </c>
      <c r="L373" s="119">
        <v>58904.000000000007</v>
      </c>
      <c r="M373" s="119">
        <v>60917.269999999982</v>
      </c>
      <c r="N373" s="119">
        <v>83980.35</v>
      </c>
      <c r="O373" s="119">
        <v>79153.149999999994</v>
      </c>
      <c r="P373" s="119">
        <v>134902</v>
      </c>
      <c r="Q373" s="119">
        <f t="shared" si="7"/>
        <v>852754.55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357219.80000000005</v>
      </c>
      <c r="V373" s="115"/>
    </row>
    <row r="374" spans="2:22" x14ac:dyDescent="0.2">
      <c r="B374" s="113"/>
      <c r="C374" s="117" t="s">
        <v>141</v>
      </c>
      <c r="D374" s="118" t="s">
        <v>354</v>
      </c>
      <c r="E374" s="119">
        <v>108804.83</v>
      </c>
      <c r="F374" s="119">
        <v>118235.64</v>
      </c>
      <c r="G374" s="119">
        <v>256688.87999999998</v>
      </c>
      <c r="H374" s="119">
        <v>169292.61000000002</v>
      </c>
      <c r="I374" s="119">
        <v>206408.83999999997</v>
      </c>
      <c r="J374" s="119">
        <v>158891.94000000006</v>
      </c>
      <c r="K374" s="119">
        <v>224452.00999999998</v>
      </c>
      <c r="L374" s="119">
        <v>150874.41999999995</v>
      </c>
      <c r="M374" s="119">
        <v>159098.76</v>
      </c>
      <c r="N374" s="119">
        <v>248527.50000000006</v>
      </c>
      <c r="O374" s="119">
        <v>218282.61999999994</v>
      </c>
      <c r="P374" s="119">
        <v>449303.19000000012</v>
      </c>
      <c r="Q374" s="119">
        <f t="shared" si="7"/>
        <v>2468861.2399999998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1018322.74</v>
      </c>
      <c r="V374" s="115"/>
    </row>
    <row r="375" spans="2:22" x14ac:dyDescent="0.2">
      <c r="B375" s="113"/>
      <c r="C375" s="117" t="s">
        <v>142</v>
      </c>
      <c r="D375" s="118" t="s">
        <v>355</v>
      </c>
      <c r="E375" s="119">
        <v>401998.68</v>
      </c>
      <c r="F375" s="119">
        <v>437615.75</v>
      </c>
      <c r="G375" s="119">
        <v>480329.22</v>
      </c>
      <c r="H375" s="119">
        <v>550345.37999999989</v>
      </c>
      <c r="I375" s="119">
        <v>513508.56000000023</v>
      </c>
      <c r="J375" s="119">
        <v>515091.63999999996</v>
      </c>
      <c r="K375" s="119">
        <v>523961.61000000004</v>
      </c>
      <c r="L375" s="119">
        <v>500983.51</v>
      </c>
      <c r="M375" s="119">
        <v>504305.7099999999</v>
      </c>
      <c r="N375" s="119">
        <v>520764.87000000005</v>
      </c>
      <c r="O375" s="119">
        <v>515902.46</v>
      </c>
      <c r="P375" s="119">
        <v>697289.41000000923</v>
      </c>
      <c r="Q375" s="119">
        <f t="shared" si="7"/>
        <v>6162096.8000000091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2898889.23</v>
      </c>
      <c r="V375" s="115"/>
    </row>
    <row r="376" spans="2:22" x14ac:dyDescent="0.2">
      <c r="B376" s="113"/>
      <c r="C376" s="117" t="s">
        <v>143</v>
      </c>
      <c r="D376" s="118" t="s">
        <v>364</v>
      </c>
      <c r="E376" s="119">
        <v>107033.17000000001</v>
      </c>
      <c r="F376" s="119">
        <v>124964.1</v>
      </c>
      <c r="G376" s="119">
        <v>198566.09000000003</v>
      </c>
      <c r="H376" s="119">
        <v>159366.39000000004</v>
      </c>
      <c r="I376" s="119">
        <v>163386.88000000006</v>
      </c>
      <c r="J376" s="119">
        <v>160116.20999999996</v>
      </c>
      <c r="K376" s="119">
        <v>213204.65000000002</v>
      </c>
      <c r="L376" s="119">
        <v>139245.49</v>
      </c>
      <c r="M376" s="119">
        <v>159418.81999999998</v>
      </c>
      <c r="N376" s="119">
        <v>200285.28</v>
      </c>
      <c r="O376" s="119">
        <v>178813.92</v>
      </c>
      <c r="P376" s="119">
        <v>378197.88999999623</v>
      </c>
      <c r="Q376" s="119">
        <f t="shared" si="7"/>
        <v>2182598.8899999964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913432.84000000008</v>
      </c>
      <c r="V376" s="115"/>
    </row>
    <row r="377" spans="2:22" x14ac:dyDescent="0.2">
      <c r="B377" s="113"/>
      <c r="C377" s="117" t="s">
        <v>144</v>
      </c>
      <c r="D377" s="118" t="s">
        <v>365</v>
      </c>
      <c r="E377" s="119">
        <v>36583.950000000004</v>
      </c>
      <c r="F377" s="119">
        <v>40337.530000000006</v>
      </c>
      <c r="G377" s="119">
        <v>87894.300000000017</v>
      </c>
      <c r="H377" s="119">
        <v>55041.340000000004</v>
      </c>
      <c r="I377" s="119">
        <v>64960.909999999996</v>
      </c>
      <c r="J377" s="119">
        <v>51619.169999999991</v>
      </c>
      <c r="K377" s="119">
        <v>75502.890000000014</v>
      </c>
      <c r="L377" s="119">
        <v>49295.790000000008</v>
      </c>
      <c r="M377" s="119">
        <v>52996.289999999986</v>
      </c>
      <c r="N377" s="119">
        <v>82695.209999999977</v>
      </c>
      <c r="O377" s="119">
        <v>74557.02</v>
      </c>
      <c r="P377" s="119">
        <v>144034.63</v>
      </c>
      <c r="Q377" s="119">
        <f t="shared" si="7"/>
        <v>815519.03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336437.2</v>
      </c>
      <c r="V377" s="115"/>
    </row>
    <row r="378" spans="2:22" x14ac:dyDescent="0.2">
      <c r="B378" s="113"/>
      <c r="C378" s="117" t="s">
        <v>530</v>
      </c>
      <c r="D378" s="118" t="s">
        <v>531</v>
      </c>
      <c r="E378" s="119">
        <v>2635.4200000000005</v>
      </c>
      <c r="F378" s="119">
        <v>2635.4200000000005</v>
      </c>
      <c r="G378" s="119">
        <v>2772.1600000000003</v>
      </c>
      <c r="H378" s="119">
        <v>3283.1</v>
      </c>
      <c r="I378" s="119">
        <v>2769.8900000000003</v>
      </c>
      <c r="J378" s="119">
        <v>2892.1899999999996</v>
      </c>
      <c r="K378" s="119">
        <v>3279.7799999999997</v>
      </c>
      <c r="L378" s="119">
        <v>2681.3100000000004</v>
      </c>
      <c r="M378" s="119">
        <v>2871.19</v>
      </c>
      <c r="N378" s="119">
        <v>3166.1</v>
      </c>
      <c r="O378" s="119">
        <v>3424.1499999999996</v>
      </c>
      <c r="P378" s="119">
        <v>7089.2900000000009</v>
      </c>
      <c r="Q378" s="119">
        <f t="shared" si="7"/>
        <v>39500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16988.18</v>
      </c>
      <c r="V378" s="115"/>
    </row>
    <row r="379" spans="2:22" x14ac:dyDescent="0.2">
      <c r="B379" s="113"/>
      <c r="C379" s="117" t="s">
        <v>495</v>
      </c>
      <c r="D379" s="118" t="s">
        <v>496</v>
      </c>
      <c r="E379" s="119">
        <v>101015.16</v>
      </c>
      <c r="F379" s="119">
        <v>108983.57999999999</v>
      </c>
      <c r="G379" s="119">
        <v>146575.72000000003</v>
      </c>
      <c r="H379" s="119">
        <v>141592.45000000004</v>
      </c>
      <c r="I379" s="119">
        <v>131933.12000000002</v>
      </c>
      <c r="J379" s="119">
        <v>130894.22999999998</v>
      </c>
      <c r="K379" s="119">
        <v>146637.55000000002</v>
      </c>
      <c r="L379" s="119">
        <v>121326.50999999997</v>
      </c>
      <c r="M379" s="119">
        <v>122842.06000000003</v>
      </c>
      <c r="N379" s="119">
        <v>132849.37999999998</v>
      </c>
      <c r="O379" s="119">
        <v>126101.26000000002</v>
      </c>
      <c r="P379" s="119">
        <v>194232.45999999205</v>
      </c>
      <c r="Q379" s="119">
        <f t="shared" si="7"/>
        <v>1604983.4799999921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760994.26</v>
      </c>
      <c r="V379" s="115"/>
    </row>
    <row r="380" spans="2:22" x14ac:dyDescent="0.2">
      <c r="B380" s="113"/>
      <c r="C380" s="117" t="s">
        <v>497</v>
      </c>
      <c r="D380" s="118" t="s">
        <v>498</v>
      </c>
      <c r="E380" s="119">
        <v>170302.61999999997</v>
      </c>
      <c r="F380" s="119">
        <v>237293.09999999989</v>
      </c>
      <c r="G380" s="119">
        <v>181292.62000000005</v>
      </c>
      <c r="H380" s="119">
        <v>464976.5799999999</v>
      </c>
      <c r="I380" s="119">
        <v>130579.87000000002</v>
      </c>
      <c r="J380" s="119">
        <v>132182.84000000003</v>
      </c>
      <c r="K380" s="119">
        <v>153443.76000000007</v>
      </c>
      <c r="L380" s="119">
        <v>200801.57000000004</v>
      </c>
      <c r="M380" s="119">
        <v>401254.23999999993</v>
      </c>
      <c r="N380" s="119">
        <v>239804.80000000002</v>
      </c>
      <c r="O380" s="119">
        <v>195632.58999999997</v>
      </c>
      <c r="P380" s="119">
        <v>454279.62700000458</v>
      </c>
      <c r="Q380" s="119">
        <f t="shared" si="7"/>
        <v>2961844.2170000044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1316627.6299999999</v>
      </c>
      <c r="V380" s="115"/>
    </row>
    <row r="381" spans="2:22" x14ac:dyDescent="0.2">
      <c r="B381" s="113"/>
      <c r="C381" s="117" t="s">
        <v>499</v>
      </c>
      <c r="D381" s="118" t="s">
        <v>500</v>
      </c>
      <c r="E381" s="119">
        <v>171873.86</v>
      </c>
      <c r="F381" s="119">
        <v>183042.81</v>
      </c>
      <c r="G381" s="119">
        <v>222950.85999999996</v>
      </c>
      <c r="H381" s="119">
        <v>220470.55</v>
      </c>
      <c r="I381" s="119">
        <v>219103.02000000002</v>
      </c>
      <c r="J381" s="119">
        <v>219649.85</v>
      </c>
      <c r="K381" s="119">
        <v>233206.41999999998</v>
      </c>
      <c r="L381" s="119">
        <v>220396.37</v>
      </c>
      <c r="M381" s="119">
        <v>221766.13000000006</v>
      </c>
      <c r="N381" s="119">
        <v>228555.8</v>
      </c>
      <c r="O381" s="119">
        <v>226001.8</v>
      </c>
      <c r="P381" s="119">
        <v>254564.44000000006</v>
      </c>
      <c r="Q381" s="119">
        <f t="shared" si="7"/>
        <v>2621581.9099999997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1237090.95</v>
      </c>
      <c r="V381" s="115"/>
    </row>
    <row r="382" spans="2:22" x14ac:dyDescent="0.2">
      <c r="B382" s="113"/>
      <c r="C382" s="117" t="s">
        <v>145</v>
      </c>
      <c r="D382" s="118" t="s">
        <v>366</v>
      </c>
      <c r="E382" s="119">
        <v>132989.93</v>
      </c>
      <c r="F382" s="119">
        <v>103303.62000000001</v>
      </c>
      <c r="G382" s="119">
        <v>1215881.3700000001</v>
      </c>
      <c r="H382" s="119">
        <v>125085.12000000001</v>
      </c>
      <c r="I382" s="119">
        <v>124226.85</v>
      </c>
      <c r="J382" s="119">
        <v>115477.28999999994</v>
      </c>
      <c r="K382" s="119">
        <v>128402.76</v>
      </c>
      <c r="L382" s="119">
        <v>103509.98999999999</v>
      </c>
      <c r="M382" s="119">
        <v>98550.470000000016</v>
      </c>
      <c r="N382" s="119">
        <v>117555.48999999999</v>
      </c>
      <c r="O382" s="119">
        <v>134892.11000000002</v>
      </c>
      <c r="P382" s="119">
        <v>595781.14499999455</v>
      </c>
      <c r="Q382" s="119">
        <f t="shared" si="7"/>
        <v>2995656.1449999949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1816964.1800000004</v>
      </c>
      <c r="V382" s="115"/>
    </row>
    <row r="383" spans="2:22" x14ac:dyDescent="0.2">
      <c r="B383" s="113"/>
      <c r="C383" s="117" t="s">
        <v>146</v>
      </c>
      <c r="D383" s="118" t="s">
        <v>367</v>
      </c>
      <c r="E383" s="119">
        <v>137430.73999999993</v>
      </c>
      <c r="F383" s="119">
        <v>138355.97999999995</v>
      </c>
      <c r="G383" s="119">
        <v>168006.90000000005</v>
      </c>
      <c r="H383" s="119">
        <v>169862.16</v>
      </c>
      <c r="I383" s="119">
        <v>150627.47999999998</v>
      </c>
      <c r="J383" s="119">
        <v>172715.16999999998</v>
      </c>
      <c r="K383" s="119">
        <v>167336.63</v>
      </c>
      <c r="L383" s="119">
        <v>136561.48000000001</v>
      </c>
      <c r="M383" s="119">
        <v>156551.51999999999</v>
      </c>
      <c r="N383" s="119">
        <v>167189.36000000004</v>
      </c>
      <c r="O383" s="119">
        <v>157494.07000000004</v>
      </c>
      <c r="P383" s="119">
        <v>314815.46999999764</v>
      </c>
      <c r="Q383" s="119">
        <f t="shared" si="7"/>
        <v>2036946.9599999979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936998.42999999993</v>
      </c>
      <c r="V383" s="115"/>
    </row>
    <row r="384" spans="2:22" ht="25.5" x14ac:dyDescent="0.2">
      <c r="B384" s="113"/>
      <c r="C384" s="117" t="s">
        <v>147</v>
      </c>
      <c r="D384" s="118" t="s">
        <v>368</v>
      </c>
      <c r="E384" s="119">
        <v>54497.94</v>
      </c>
      <c r="F384" s="119">
        <v>54773.38</v>
      </c>
      <c r="G384" s="119">
        <v>77188.330000000031</v>
      </c>
      <c r="H384" s="119">
        <v>72265.500000000015</v>
      </c>
      <c r="I384" s="119">
        <v>71374.550000000017</v>
      </c>
      <c r="J384" s="119">
        <v>71210.360000000015</v>
      </c>
      <c r="K384" s="119">
        <v>75924.350000000006</v>
      </c>
      <c r="L384" s="119">
        <v>71150.800000000017</v>
      </c>
      <c r="M384" s="119">
        <v>71515.819999999992</v>
      </c>
      <c r="N384" s="119">
        <v>74023.789999999994</v>
      </c>
      <c r="O384" s="119">
        <v>72107.380000000019</v>
      </c>
      <c r="P384" s="119">
        <v>80432.910000001357</v>
      </c>
      <c r="Q384" s="119">
        <f t="shared" si="7"/>
        <v>846465.11000000138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401310.06000000006</v>
      </c>
      <c r="V384" s="115"/>
    </row>
    <row r="385" spans="2:22" x14ac:dyDescent="0.2">
      <c r="B385" s="113"/>
      <c r="C385" s="117" t="s">
        <v>148</v>
      </c>
      <c r="D385" s="118" t="s">
        <v>369</v>
      </c>
      <c r="E385" s="119">
        <v>11768.279999999999</v>
      </c>
      <c r="F385" s="119">
        <v>11768.279999999999</v>
      </c>
      <c r="G385" s="119">
        <v>38707.72</v>
      </c>
      <c r="H385" s="119">
        <v>41739.300000000003</v>
      </c>
      <c r="I385" s="119">
        <v>21749.91</v>
      </c>
      <c r="J385" s="119">
        <v>40843.24</v>
      </c>
      <c r="K385" s="119">
        <v>40804.539999999994</v>
      </c>
      <c r="L385" s="119">
        <v>14572.39</v>
      </c>
      <c r="M385" s="119">
        <v>28601.86</v>
      </c>
      <c r="N385" s="119">
        <v>40352.080000000002</v>
      </c>
      <c r="O385" s="119">
        <v>35698.86</v>
      </c>
      <c r="P385" s="119">
        <v>164820.02000000002</v>
      </c>
      <c r="Q385" s="119">
        <f t="shared" si="7"/>
        <v>491426.48000000004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166576.73000000001</v>
      </c>
      <c r="V385" s="115"/>
    </row>
    <row r="386" spans="2:22" ht="25.5" x14ac:dyDescent="0.2">
      <c r="B386" s="113"/>
      <c r="C386" s="117" t="s">
        <v>532</v>
      </c>
      <c r="D386" s="118" t="s">
        <v>533</v>
      </c>
      <c r="E386" s="119">
        <v>17388.880000000005</v>
      </c>
      <c r="F386" s="119">
        <v>18767.690000000006</v>
      </c>
      <c r="G386" s="119">
        <v>23454.880000000001</v>
      </c>
      <c r="H386" s="119">
        <v>24400.21</v>
      </c>
      <c r="I386" s="119">
        <v>20114.84</v>
      </c>
      <c r="J386" s="119">
        <v>27808.720000000001</v>
      </c>
      <c r="K386" s="119">
        <v>24203.89</v>
      </c>
      <c r="L386" s="119">
        <v>18658.650000000001</v>
      </c>
      <c r="M386" s="119">
        <v>21568.660000000003</v>
      </c>
      <c r="N386" s="119">
        <v>24338.250000000004</v>
      </c>
      <c r="O386" s="119">
        <v>23576.670000000006</v>
      </c>
      <c r="P386" s="119">
        <v>50810.654999999992</v>
      </c>
      <c r="Q386" s="119">
        <f t="shared" si="7"/>
        <v>295091.995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131935.22</v>
      </c>
      <c r="V386" s="115"/>
    </row>
    <row r="387" spans="2:22" ht="25.5" x14ac:dyDescent="0.2">
      <c r="B387" s="113"/>
      <c r="C387" s="117" t="s">
        <v>534</v>
      </c>
      <c r="D387" s="118" t="s">
        <v>535</v>
      </c>
      <c r="E387" s="119">
        <v>88671.93</v>
      </c>
      <c r="F387" s="119">
        <v>88671.93</v>
      </c>
      <c r="G387" s="119">
        <v>73229.650000000009</v>
      </c>
      <c r="H387" s="119">
        <v>86681.290000000008</v>
      </c>
      <c r="I387" s="119">
        <v>210635.17</v>
      </c>
      <c r="J387" s="119">
        <v>233973.68</v>
      </c>
      <c r="K387" s="119">
        <v>57206.27</v>
      </c>
      <c r="L387" s="119">
        <v>164407.50999999998</v>
      </c>
      <c r="M387" s="119">
        <v>52090.670000000006</v>
      </c>
      <c r="N387" s="119">
        <v>77689.289999999979</v>
      </c>
      <c r="O387" s="119">
        <v>460698.82999999996</v>
      </c>
      <c r="P387" s="119">
        <v>809071.78</v>
      </c>
      <c r="Q387" s="119">
        <f t="shared" si="7"/>
        <v>2403028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781863.65000000014</v>
      </c>
      <c r="V387" s="115"/>
    </row>
    <row r="388" spans="2:22" x14ac:dyDescent="0.2">
      <c r="B388" s="113"/>
      <c r="C388" s="117" t="s">
        <v>149</v>
      </c>
      <c r="D388" s="118" t="s">
        <v>370</v>
      </c>
      <c r="E388" s="119">
        <v>43629.39</v>
      </c>
      <c r="F388" s="119">
        <v>43843.359999999993</v>
      </c>
      <c r="G388" s="119">
        <v>78817.930000000008</v>
      </c>
      <c r="H388" s="119">
        <v>67600.17</v>
      </c>
      <c r="I388" s="119">
        <v>65521.740000000005</v>
      </c>
      <c r="J388" s="119">
        <v>64102.390000000007</v>
      </c>
      <c r="K388" s="119">
        <v>76610.559999999998</v>
      </c>
      <c r="L388" s="119">
        <v>50957.16</v>
      </c>
      <c r="M388" s="119">
        <v>50652.2</v>
      </c>
      <c r="N388" s="119">
        <v>67904.340000000011</v>
      </c>
      <c r="O388" s="119">
        <v>75235.77</v>
      </c>
      <c r="P388" s="119">
        <v>160046.05000000002</v>
      </c>
      <c r="Q388" s="119">
        <f t="shared" si="7"/>
        <v>844921.05999999994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363514.98</v>
      </c>
      <c r="V388" s="115"/>
    </row>
    <row r="389" spans="2:22" x14ac:dyDescent="0.2">
      <c r="B389" s="113"/>
      <c r="C389" s="117" t="s">
        <v>150</v>
      </c>
      <c r="D389" s="118" t="s">
        <v>371</v>
      </c>
      <c r="E389" s="119">
        <v>10867.459999999997</v>
      </c>
      <c r="F389" s="119">
        <v>8889.0499999999975</v>
      </c>
      <c r="G389" s="119">
        <v>66465.149999999994</v>
      </c>
      <c r="H389" s="119">
        <v>76903.210000000006</v>
      </c>
      <c r="I389" s="119">
        <v>50826.750000000007</v>
      </c>
      <c r="J389" s="119">
        <v>90915.23</v>
      </c>
      <c r="K389" s="119">
        <v>73814.489999999991</v>
      </c>
      <c r="L389" s="119">
        <v>29402.560000000005</v>
      </c>
      <c r="M389" s="119">
        <v>61708.310000000005</v>
      </c>
      <c r="N389" s="119">
        <v>67496.090000000011</v>
      </c>
      <c r="O389" s="119">
        <v>54029.469999999994</v>
      </c>
      <c r="P389" s="119">
        <v>287815.78999999998</v>
      </c>
      <c r="Q389" s="119">
        <f t="shared" si="7"/>
        <v>879133.55999999982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304866.84999999998</v>
      </c>
      <c r="V389" s="115"/>
    </row>
    <row r="390" spans="2:22" x14ac:dyDescent="0.2">
      <c r="B390" s="113"/>
      <c r="C390" s="117" t="s">
        <v>151</v>
      </c>
      <c r="D390" s="118" t="s">
        <v>372</v>
      </c>
      <c r="E390" s="119">
        <v>9735.33</v>
      </c>
      <c r="F390" s="119">
        <v>7966.1399999999994</v>
      </c>
      <c r="G390" s="119">
        <v>35343.64</v>
      </c>
      <c r="H390" s="119">
        <v>39754.519999999997</v>
      </c>
      <c r="I390" s="119">
        <v>21471.42</v>
      </c>
      <c r="J390" s="119">
        <v>40980.18</v>
      </c>
      <c r="K390" s="119">
        <v>35882.399999999994</v>
      </c>
      <c r="L390" s="119">
        <v>11997.08</v>
      </c>
      <c r="M390" s="119">
        <v>27962.230000000003</v>
      </c>
      <c r="N390" s="119">
        <v>36388.199999999997</v>
      </c>
      <c r="O390" s="119">
        <v>30709.41</v>
      </c>
      <c r="P390" s="119">
        <v>151304.65</v>
      </c>
      <c r="Q390" s="119">
        <f t="shared" si="7"/>
        <v>449495.19999999995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155251.23000000001</v>
      </c>
      <c r="V390" s="115"/>
    </row>
    <row r="391" spans="2:22" x14ac:dyDescent="0.2">
      <c r="B391" s="113"/>
      <c r="C391" s="117" t="s">
        <v>152</v>
      </c>
      <c r="D391" s="118" t="s">
        <v>373</v>
      </c>
      <c r="E391" s="119">
        <v>1265.73</v>
      </c>
      <c r="F391" s="119">
        <v>1265.73</v>
      </c>
      <c r="G391" s="119">
        <v>1664.78</v>
      </c>
      <c r="H391" s="119">
        <v>1845.22</v>
      </c>
      <c r="I391" s="119">
        <v>1868.0600000000002</v>
      </c>
      <c r="J391" s="119">
        <v>2426.2699999999995</v>
      </c>
      <c r="K391" s="119">
        <v>1824.22</v>
      </c>
      <c r="L391" s="119">
        <v>1647.85</v>
      </c>
      <c r="M391" s="119">
        <v>1324.0300000000002</v>
      </c>
      <c r="N391" s="119">
        <v>2114.8200000000002</v>
      </c>
      <c r="O391" s="119">
        <v>4051.0800000000004</v>
      </c>
      <c r="P391" s="119">
        <v>8241.119999999999</v>
      </c>
      <c r="Q391" s="119">
        <f t="shared" si="7"/>
        <v>29538.910000000003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10335.790000000001</v>
      </c>
      <c r="V391" s="115"/>
    </row>
    <row r="392" spans="2:22" x14ac:dyDescent="0.2">
      <c r="B392" s="113"/>
      <c r="C392" s="117" t="s">
        <v>153</v>
      </c>
      <c r="D392" s="118" t="s">
        <v>374</v>
      </c>
      <c r="E392" s="119">
        <v>165281.53</v>
      </c>
      <c r="F392" s="119">
        <v>187926.22</v>
      </c>
      <c r="G392" s="119">
        <v>215545.45999999996</v>
      </c>
      <c r="H392" s="119">
        <v>263520.24999999994</v>
      </c>
      <c r="I392" s="119">
        <v>188396.46000000002</v>
      </c>
      <c r="J392" s="119">
        <v>274594.52999999991</v>
      </c>
      <c r="K392" s="119">
        <v>429029.79</v>
      </c>
      <c r="L392" s="119">
        <v>367805.22</v>
      </c>
      <c r="M392" s="119">
        <v>344570.26999999996</v>
      </c>
      <c r="N392" s="119">
        <v>317959.55</v>
      </c>
      <c r="O392" s="119">
        <v>172932.37000000005</v>
      </c>
      <c r="P392" s="119">
        <v>257749.90000000008</v>
      </c>
      <c r="Q392" s="119">
        <f t="shared" si="7"/>
        <v>3185311.5499999993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1295264.4499999997</v>
      </c>
      <c r="V392" s="115"/>
    </row>
    <row r="393" spans="2:22" x14ac:dyDescent="0.2">
      <c r="B393" s="113"/>
      <c r="C393" s="117" t="s">
        <v>154</v>
      </c>
      <c r="D393" s="118" t="s">
        <v>375</v>
      </c>
      <c r="E393" s="119">
        <v>135000</v>
      </c>
      <c r="F393" s="119">
        <v>1107000</v>
      </c>
      <c r="G393" s="119">
        <v>578654.95999999985</v>
      </c>
      <c r="H393" s="119">
        <v>537659.1099999994</v>
      </c>
      <c r="I393" s="119">
        <v>272599.24999999971</v>
      </c>
      <c r="J393" s="119">
        <v>480315.21999999968</v>
      </c>
      <c r="K393" s="119">
        <v>662267.00999999943</v>
      </c>
      <c r="L393" s="119">
        <v>375746.10999999964</v>
      </c>
      <c r="M393" s="119">
        <v>997386.77999999945</v>
      </c>
      <c r="N393" s="119">
        <v>997185.33999999915</v>
      </c>
      <c r="O393" s="119">
        <v>771270.10000000021</v>
      </c>
      <c r="P393" s="119">
        <v>3014933.1200000416</v>
      </c>
      <c r="Q393" s="119">
        <f t="shared" si="7"/>
        <v>9930017.0000000373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3111228.5399999986</v>
      </c>
      <c r="V393" s="115"/>
    </row>
    <row r="394" spans="2:22" x14ac:dyDescent="0.2">
      <c r="B394" s="113"/>
      <c r="C394" s="117" t="s">
        <v>155</v>
      </c>
      <c r="D394" s="118" t="s">
        <v>376</v>
      </c>
      <c r="E394" s="119">
        <v>135623.43999999989</v>
      </c>
      <c r="F394" s="119">
        <v>160371.7399999999</v>
      </c>
      <c r="G394" s="119">
        <v>220247.39999999994</v>
      </c>
      <c r="H394" s="119">
        <v>251412.33999999997</v>
      </c>
      <c r="I394" s="119">
        <v>226456.05000000002</v>
      </c>
      <c r="J394" s="119">
        <v>250918.05999999997</v>
      </c>
      <c r="K394" s="119">
        <v>244224.65999999997</v>
      </c>
      <c r="L394" s="119">
        <v>175755.82000000004</v>
      </c>
      <c r="M394" s="119">
        <v>222528.71999999997</v>
      </c>
      <c r="N394" s="119">
        <v>241431.69999999992</v>
      </c>
      <c r="O394" s="119">
        <v>221183.37999999995</v>
      </c>
      <c r="P394" s="119">
        <v>617182.79200000607</v>
      </c>
      <c r="Q394" s="119">
        <f t="shared" si="7"/>
        <v>2967336.1020000055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1245029.0299999998</v>
      </c>
      <c r="V394" s="115"/>
    </row>
    <row r="395" spans="2:22" x14ac:dyDescent="0.2">
      <c r="B395" s="113"/>
      <c r="C395" s="117" t="s">
        <v>156</v>
      </c>
      <c r="D395" s="118" t="s">
        <v>377</v>
      </c>
      <c r="E395" s="119">
        <v>1991672.93</v>
      </c>
      <c r="F395" s="119">
        <v>1991672.93</v>
      </c>
      <c r="G395" s="119">
        <v>2084358.95</v>
      </c>
      <c r="H395" s="119">
        <v>1990807.65</v>
      </c>
      <c r="I395" s="119">
        <v>1958583.8599999999</v>
      </c>
      <c r="J395" s="119">
        <v>2157649.2799999998</v>
      </c>
      <c r="K395" s="119">
        <v>2363093.77</v>
      </c>
      <c r="L395" s="119">
        <v>1955124.26</v>
      </c>
      <c r="M395" s="119">
        <v>2272185.0499999998</v>
      </c>
      <c r="N395" s="119">
        <v>2017407.49</v>
      </c>
      <c r="O395" s="119">
        <v>2078533.0699999998</v>
      </c>
      <c r="P395" s="119">
        <v>2065910.7599999998</v>
      </c>
      <c r="Q395" s="119">
        <f t="shared" si="7"/>
        <v>24926999.999999993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12174745.599999998</v>
      </c>
      <c r="V395" s="115"/>
    </row>
    <row r="396" spans="2:22" x14ac:dyDescent="0.2">
      <c r="B396" s="113"/>
      <c r="C396" s="117" t="s">
        <v>157</v>
      </c>
      <c r="D396" s="118" t="s">
        <v>378</v>
      </c>
      <c r="E396" s="119">
        <v>144018.31</v>
      </c>
      <c r="F396" s="119">
        <v>144018.31</v>
      </c>
      <c r="G396" s="119">
        <v>181766.97000000003</v>
      </c>
      <c r="H396" s="119">
        <v>295924.15999999997</v>
      </c>
      <c r="I396" s="119">
        <v>167307.07</v>
      </c>
      <c r="J396" s="119">
        <v>163576.78999999998</v>
      </c>
      <c r="K396" s="119">
        <v>983582.02000000014</v>
      </c>
      <c r="L396" s="119">
        <v>153498.5</v>
      </c>
      <c r="M396" s="119">
        <v>221594.45</v>
      </c>
      <c r="N396" s="119">
        <v>402093.98</v>
      </c>
      <c r="O396" s="119">
        <v>246931.78</v>
      </c>
      <c r="P396" s="119">
        <v>595688.66</v>
      </c>
      <c r="Q396" s="119">
        <f t="shared" si="7"/>
        <v>3700001.0000000005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1096611.6100000001</v>
      </c>
      <c r="V396" s="115"/>
    </row>
    <row r="397" spans="2:22" x14ac:dyDescent="0.2">
      <c r="B397" s="113"/>
      <c r="C397" s="117" t="s">
        <v>158</v>
      </c>
      <c r="D397" s="118" t="s">
        <v>379</v>
      </c>
      <c r="E397" s="119">
        <v>402093.34999999986</v>
      </c>
      <c r="F397" s="119">
        <v>401962.85999999981</v>
      </c>
      <c r="G397" s="119">
        <v>508906.65000000008</v>
      </c>
      <c r="H397" s="119">
        <v>463546.11000000022</v>
      </c>
      <c r="I397" s="119">
        <v>450377.75000000012</v>
      </c>
      <c r="J397" s="119">
        <v>449803.97000000009</v>
      </c>
      <c r="K397" s="119">
        <v>466574.23000000004</v>
      </c>
      <c r="L397" s="119">
        <v>413402.06000000006</v>
      </c>
      <c r="M397" s="119">
        <v>426523.30000000005</v>
      </c>
      <c r="N397" s="119">
        <v>450299.89999999997</v>
      </c>
      <c r="O397" s="119">
        <v>450371.21</v>
      </c>
      <c r="P397" s="119">
        <v>568003.69000001776</v>
      </c>
      <c r="Q397" s="119">
        <f t="shared" si="7"/>
        <v>5451865.0800000187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2676690.6900000004</v>
      </c>
      <c r="V397" s="115"/>
    </row>
    <row r="398" spans="2:22" x14ac:dyDescent="0.2">
      <c r="B398" s="113"/>
      <c r="C398" s="117" t="s">
        <v>159</v>
      </c>
      <c r="D398" s="118" t="s">
        <v>380</v>
      </c>
      <c r="E398" s="119">
        <v>47051.96</v>
      </c>
      <c r="F398" s="119">
        <v>63551.96</v>
      </c>
      <c r="G398" s="119">
        <v>86919.61</v>
      </c>
      <c r="H398" s="119">
        <v>108050.9</v>
      </c>
      <c r="I398" s="119">
        <v>72743.86</v>
      </c>
      <c r="J398" s="119">
        <v>79432.13</v>
      </c>
      <c r="K398" s="119">
        <v>108050.9</v>
      </c>
      <c r="L398" s="119">
        <v>70419.61</v>
      </c>
      <c r="M398" s="119">
        <v>73681.820000000007</v>
      </c>
      <c r="N398" s="119">
        <v>88776.1</v>
      </c>
      <c r="O398" s="119">
        <v>98037.94</v>
      </c>
      <c r="P398" s="119">
        <v>99583.209999999992</v>
      </c>
      <c r="Q398" s="119">
        <f t="shared" si="7"/>
        <v>996300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457750.42</v>
      </c>
      <c r="V398" s="115"/>
    </row>
    <row r="399" spans="2:22" x14ac:dyDescent="0.2">
      <c r="B399" s="113"/>
      <c r="C399" s="117" t="s">
        <v>160</v>
      </c>
      <c r="D399" s="118" t="s">
        <v>381</v>
      </c>
      <c r="E399" s="119">
        <v>17688.979999999996</v>
      </c>
      <c r="F399" s="119">
        <v>17688.979999999996</v>
      </c>
      <c r="G399" s="119">
        <v>22094.340000000007</v>
      </c>
      <c r="H399" s="119">
        <v>22334.639999999999</v>
      </c>
      <c r="I399" s="119">
        <v>21580.530000000002</v>
      </c>
      <c r="J399" s="119">
        <v>21505.250000000004</v>
      </c>
      <c r="K399" s="119">
        <v>23797.140000000003</v>
      </c>
      <c r="L399" s="119">
        <v>20876.29</v>
      </c>
      <c r="M399" s="119">
        <v>21671.27</v>
      </c>
      <c r="N399" s="119">
        <v>23220.409999999993</v>
      </c>
      <c r="O399" s="119">
        <v>22831.390000000007</v>
      </c>
      <c r="P399" s="119">
        <v>33352.950000000012</v>
      </c>
      <c r="Q399" s="119">
        <f t="shared" si="7"/>
        <v>268642.17000000004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122892.72</v>
      </c>
      <c r="V399" s="115"/>
    </row>
    <row r="400" spans="2:22" x14ac:dyDescent="0.2">
      <c r="B400" s="113"/>
      <c r="C400" s="117" t="s">
        <v>161</v>
      </c>
      <c r="D400" s="118" t="s">
        <v>382</v>
      </c>
      <c r="E400" s="119">
        <v>26187.81</v>
      </c>
      <c r="F400" s="119">
        <v>26273.190000000002</v>
      </c>
      <c r="G400" s="119">
        <v>31306.940000000002</v>
      </c>
      <c r="H400" s="119">
        <v>32129.25</v>
      </c>
      <c r="I400" s="119">
        <v>30988.320000000003</v>
      </c>
      <c r="J400" s="119">
        <v>30960.400000000001</v>
      </c>
      <c r="K400" s="119">
        <v>32896.04</v>
      </c>
      <c r="L400" s="119">
        <v>29288.279999999992</v>
      </c>
      <c r="M400" s="119">
        <v>30607.77</v>
      </c>
      <c r="N400" s="119">
        <v>32541.19</v>
      </c>
      <c r="O400" s="119">
        <v>32319.040000000005</v>
      </c>
      <c r="P400" s="119">
        <v>48501.357000000389</v>
      </c>
      <c r="Q400" s="119">
        <f t="shared" si="7"/>
        <v>383999.58700000035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177845.91</v>
      </c>
      <c r="V400" s="115"/>
    </row>
    <row r="401" spans="2:22" x14ac:dyDescent="0.2">
      <c r="B401" s="113"/>
      <c r="C401" s="117" t="s">
        <v>162</v>
      </c>
      <c r="D401" s="118" t="s">
        <v>383</v>
      </c>
      <c r="E401" s="119">
        <v>2172680.41</v>
      </c>
      <c r="F401" s="119">
        <v>2172680.41</v>
      </c>
      <c r="G401" s="119">
        <v>2174256.67</v>
      </c>
      <c r="H401" s="119">
        <v>2179023.5</v>
      </c>
      <c r="I401" s="119">
        <v>2173652.87</v>
      </c>
      <c r="J401" s="119">
        <v>2173497.1</v>
      </c>
      <c r="K401" s="119">
        <v>2207737.85</v>
      </c>
      <c r="L401" s="119">
        <v>2173076.27</v>
      </c>
      <c r="M401" s="119">
        <v>2175919.73</v>
      </c>
      <c r="N401" s="119">
        <v>2183456.81</v>
      </c>
      <c r="O401" s="119">
        <v>2176977.7399999998</v>
      </c>
      <c r="P401" s="119">
        <v>2191540.6399999997</v>
      </c>
      <c r="Q401" s="119">
        <f t="shared" si="7"/>
        <v>26154499.999999996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13045790.959999999</v>
      </c>
      <c r="V401" s="115"/>
    </row>
    <row r="402" spans="2:22" x14ac:dyDescent="0.2">
      <c r="B402" s="113"/>
      <c r="C402" s="117" t="s">
        <v>163</v>
      </c>
      <c r="D402" s="118" t="s">
        <v>384</v>
      </c>
      <c r="E402" s="119">
        <v>35057.409999999996</v>
      </c>
      <c r="F402" s="119">
        <v>35253.42</v>
      </c>
      <c r="G402" s="119">
        <v>36192.849999999984</v>
      </c>
      <c r="H402" s="119">
        <v>38503.69</v>
      </c>
      <c r="I402" s="119">
        <v>48239.439999999995</v>
      </c>
      <c r="J402" s="119">
        <v>49568.530000000006</v>
      </c>
      <c r="K402" s="119">
        <v>37070.939999999988</v>
      </c>
      <c r="L402" s="119">
        <v>44384.710000000006</v>
      </c>
      <c r="M402" s="119">
        <v>34474.069999999992</v>
      </c>
      <c r="N402" s="119">
        <v>39205.149999999994</v>
      </c>
      <c r="O402" s="119">
        <v>73036.52999999997</v>
      </c>
      <c r="P402" s="119">
        <v>115042.64999999838</v>
      </c>
      <c r="Q402" s="119">
        <f t="shared" ref="Q402:Q465" si="8">SUM(E402:P402)</f>
        <v>586029.38999999827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242815.33999999997</v>
      </c>
      <c r="V402" s="115"/>
    </row>
    <row r="403" spans="2:22" ht="25.5" x14ac:dyDescent="0.2">
      <c r="B403" s="113"/>
      <c r="C403" s="117" t="s">
        <v>164</v>
      </c>
      <c r="D403" s="118" t="s">
        <v>385</v>
      </c>
      <c r="E403" s="119">
        <v>2739.84</v>
      </c>
      <c r="F403" s="119">
        <v>1190.6000000000001</v>
      </c>
      <c r="G403" s="119">
        <v>51658.369999999995</v>
      </c>
      <c r="H403" s="119">
        <v>2458.77</v>
      </c>
      <c r="I403" s="119">
        <v>51889.48</v>
      </c>
      <c r="J403" s="119">
        <v>52322.13</v>
      </c>
      <c r="K403" s="119">
        <v>51281.74</v>
      </c>
      <c r="L403" s="119">
        <v>1738.5700000000002</v>
      </c>
      <c r="M403" s="119">
        <v>929.66</v>
      </c>
      <c r="N403" s="119">
        <v>929.66</v>
      </c>
      <c r="O403" s="119">
        <v>929.66</v>
      </c>
      <c r="P403" s="119">
        <v>1113.92</v>
      </c>
      <c r="Q403" s="119">
        <f t="shared" si="8"/>
        <v>219182.40000000002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162259.19</v>
      </c>
      <c r="V403" s="115"/>
    </row>
    <row r="404" spans="2:22" x14ac:dyDescent="0.2">
      <c r="B404" s="113"/>
      <c r="C404" s="117" t="s">
        <v>165</v>
      </c>
      <c r="D404" s="118" t="s">
        <v>386</v>
      </c>
      <c r="E404" s="119">
        <v>42711.349999999991</v>
      </c>
      <c r="F404" s="119">
        <v>40943.65</v>
      </c>
      <c r="G404" s="119">
        <v>56458.090000000004</v>
      </c>
      <c r="H404" s="119">
        <v>42685.33</v>
      </c>
      <c r="I404" s="119">
        <v>44221.840000000018</v>
      </c>
      <c r="J404" s="119">
        <v>84256.069999999992</v>
      </c>
      <c r="K404" s="119">
        <v>73340.67</v>
      </c>
      <c r="L404" s="119">
        <v>41287.980000000003</v>
      </c>
      <c r="M404" s="119">
        <v>44810.06</v>
      </c>
      <c r="N404" s="119">
        <v>57158.94000000001</v>
      </c>
      <c r="O404" s="119">
        <v>50322.85000000002</v>
      </c>
      <c r="P404" s="119">
        <v>57802.450000000019</v>
      </c>
      <c r="Q404" s="119">
        <f t="shared" si="8"/>
        <v>635999.28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311276.33</v>
      </c>
      <c r="V404" s="115"/>
    </row>
    <row r="405" spans="2:22" x14ac:dyDescent="0.2">
      <c r="B405" s="113"/>
      <c r="C405" s="117" t="s">
        <v>166</v>
      </c>
      <c r="D405" s="118" t="s">
        <v>387</v>
      </c>
      <c r="E405" s="119">
        <v>42772.859999999986</v>
      </c>
      <c r="F405" s="119">
        <v>53700.57</v>
      </c>
      <c r="G405" s="119">
        <v>71574.7</v>
      </c>
      <c r="H405" s="119">
        <v>72643.779999999984</v>
      </c>
      <c r="I405" s="119">
        <v>70619.050000000032</v>
      </c>
      <c r="J405" s="119">
        <v>74391.279999999984</v>
      </c>
      <c r="K405" s="119">
        <v>79244.200000000012</v>
      </c>
      <c r="L405" s="119">
        <v>69403.299999999959</v>
      </c>
      <c r="M405" s="119">
        <v>71700.549999999988</v>
      </c>
      <c r="N405" s="119">
        <v>76137.369999999981</v>
      </c>
      <c r="O405" s="119">
        <v>77512.999999999985</v>
      </c>
      <c r="P405" s="119">
        <v>101735.49999999814</v>
      </c>
      <c r="Q405" s="119">
        <f t="shared" si="8"/>
        <v>861436.15999999817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385702.24</v>
      </c>
      <c r="V405" s="115"/>
    </row>
    <row r="406" spans="2:22" ht="25.5" x14ac:dyDescent="0.2">
      <c r="B406" s="113"/>
      <c r="C406" s="117" t="s">
        <v>167</v>
      </c>
      <c r="D406" s="118" t="s">
        <v>388</v>
      </c>
      <c r="E406" s="119">
        <v>25829.489999999994</v>
      </c>
      <c r="F406" s="119">
        <v>118866.78</v>
      </c>
      <c r="G406" s="119">
        <v>141490.07999999999</v>
      </c>
      <c r="H406" s="119">
        <v>186022.11000000002</v>
      </c>
      <c r="I406" s="119">
        <v>127086.63</v>
      </c>
      <c r="J406" s="119">
        <v>126921.31000000001</v>
      </c>
      <c r="K406" s="119">
        <v>125838</v>
      </c>
      <c r="L406" s="119">
        <v>122656.58</v>
      </c>
      <c r="M406" s="119">
        <v>122704.57</v>
      </c>
      <c r="N406" s="119">
        <v>122632.45</v>
      </c>
      <c r="O406" s="119">
        <v>122549.96</v>
      </c>
      <c r="P406" s="119">
        <v>214403.65000000002</v>
      </c>
      <c r="Q406" s="119">
        <f t="shared" si="8"/>
        <v>1557001.6099999999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726216.4</v>
      </c>
      <c r="V406" s="115"/>
    </row>
    <row r="407" spans="2:22" x14ac:dyDescent="0.2">
      <c r="B407" s="113"/>
      <c r="C407" s="117" t="s">
        <v>168</v>
      </c>
      <c r="D407" s="118" t="s">
        <v>389</v>
      </c>
      <c r="E407" s="119">
        <v>359000</v>
      </c>
      <c r="F407" s="119">
        <v>1707462.04</v>
      </c>
      <c r="G407" s="119">
        <v>766555.72999999986</v>
      </c>
      <c r="H407" s="119">
        <v>563935</v>
      </c>
      <c r="I407" s="119">
        <v>407043.61999999994</v>
      </c>
      <c r="J407" s="119">
        <v>480218.73999999993</v>
      </c>
      <c r="K407" s="119">
        <v>706216.41999999993</v>
      </c>
      <c r="L407" s="119">
        <v>423370.14</v>
      </c>
      <c r="M407" s="119">
        <v>883300.22</v>
      </c>
      <c r="N407" s="119">
        <v>883513.23</v>
      </c>
      <c r="O407" s="119">
        <v>602257.54999999993</v>
      </c>
      <c r="P407" s="119">
        <v>1417130.31</v>
      </c>
      <c r="Q407" s="119">
        <f t="shared" si="8"/>
        <v>9200002.9999999981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4284215.13</v>
      </c>
      <c r="V407" s="115"/>
    </row>
    <row r="408" spans="2:22" x14ac:dyDescent="0.2">
      <c r="B408" s="113"/>
      <c r="C408" s="117" t="s">
        <v>169</v>
      </c>
      <c r="D408" s="118" t="s">
        <v>390</v>
      </c>
      <c r="E408" s="119">
        <v>81846.180000000022</v>
      </c>
      <c r="F408" s="119">
        <v>82086.840000000026</v>
      </c>
      <c r="G408" s="119">
        <v>111165.01000000002</v>
      </c>
      <c r="H408" s="119">
        <v>116199.26</v>
      </c>
      <c r="I408" s="119">
        <v>123184.29000000005</v>
      </c>
      <c r="J408" s="119">
        <v>102258.46000000004</v>
      </c>
      <c r="K408" s="119">
        <v>112808.23000000004</v>
      </c>
      <c r="L408" s="119">
        <v>99256.909999999974</v>
      </c>
      <c r="M408" s="119">
        <v>94796.829999999987</v>
      </c>
      <c r="N408" s="119">
        <v>100311.33</v>
      </c>
      <c r="O408" s="119">
        <v>106283.77999999996</v>
      </c>
      <c r="P408" s="119">
        <v>132114.59000000189</v>
      </c>
      <c r="Q408" s="119">
        <f t="shared" si="8"/>
        <v>1262311.7100000021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616740.04000000015</v>
      </c>
      <c r="V408" s="115"/>
    </row>
    <row r="409" spans="2:22" x14ac:dyDescent="0.2">
      <c r="B409" s="113"/>
      <c r="C409" s="117" t="s">
        <v>170</v>
      </c>
      <c r="D409" s="118" t="s">
        <v>391</v>
      </c>
      <c r="E409" s="119">
        <v>37504.140000000007</v>
      </c>
      <c r="F409" s="119">
        <v>102988.93</v>
      </c>
      <c r="G409" s="119">
        <v>93276.47</v>
      </c>
      <c r="H409" s="119">
        <v>94370.3</v>
      </c>
      <c r="I409" s="119">
        <v>92052.08</v>
      </c>
      <c r="J409" s="119">
        <v>93493.209999999992</v>
      </c>
      <c r="K409" s="119">
        <v>96316.25</v>
      </c>
      <c r="L409" s="119">
        <v>91970.329999999987</v>
      </c>
      <c r="M409" s="119">
        <v>92389.479999999981</v>
      </c>
      <c r="N409" s="119">
        <v>95734.829999999987</v>
      </c>
      <c r="O409" s="119">
        <v>96068.669999999984</v>
      </c>
      <c r="P409" s="119">
        <v>112583.21</v>
      </c>
      <c r="Q409" s="119">
        <f t="shared" si="8"/>
        <v>1098747.8999999999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513685.13</v>
      </c>
      <c r="V409" s="115"/>
    </row>
    <row r="410" spans="2:22" x14ac:dyDescent="0.2">
      <c r="B410" s="113"/>
      <c r="C410" s="117" t="s">
        <v>171</v>
      </c>
      <c r="D410" s="118" t="s">
        <v>392</v>
      </c>
      <c r="E410" s="119">
        <v>14372.560000000001</v>
      </c>
      <c r="F410" s="119">
        <v>52484.159999999989</v>
      </c>
      <c r="G410" s="119">
        <v>74387.799999999974</v>
      </c>
      <c r="H410" s="119">
        <v>56005.02</v>
      </c>
      <c r="I410" s="119">
        <v>52331.58</v>
      </c>
      <c r="J410" s="119">
        <v>55061.37000000001</v>
      </c>
      <c r="K410" s="119">
        <v>62231.109999999986</v>
      </c>
      <c r="L410" s="119">
        <v>45253.109999999993</v>
      </c>
      <c r="M410" s="119">
        <v>46868.21</v>
      </c>
      <c r="N410" s="119">
        <v>67774.110000000015</v>
      </c>
      <c r="O410" s="119">
        <v>23896.229999999996</v>
      </c>
      <c r="P410" s="119">
        <v>152348.16999999998</v>
      </c>
      <c r="Q410" s="119">
        <f t="shared" si="8"/>
        <v>703013.42999999993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304642.48999999993</v>
      </c>
      <c r="V410" s="115"/>
    </row>
    <row r="411" spans="2:22" x14ac:dyDescent="0.2">
      <c r="B411" s="113"/>
      <c r="C411" s="117" t="s">
        <v>520</v>
      </c>
      <c r="D411" s="118" t="s">
        <v>521</v>
      </c>
      <c r="E411" s="119">
        <v>33162.300000000003</v>
      </c>
      <c r="F411" s="119">
        <v>33162.300000000003</v>
      </c>
      <c r="G411" s="119">
        <v>51344.840000000004</v>
      </c>
      <c r="H411" s="119">
        <v>166085.40999999997</v>
      </c>
      <c r="I411" s="119">
        <v>21044.329999999998</v>
      </c>
      <c r="J411" s="119">
        <v>328510.40999999997</v>
      </c>
      <c r="K411" s="119">
        <v>39977.33</v>
      </c>
      <c r="L411" s="119">
        <v>35821.160000000003</v>
      </c>
      <c r="M411" s="119">
        <v>93179.76</v>
      </c>
      <c r="N411" s="119">
        <v>323456.7</v>
      </c>
      <c r="O411" s="119">
        <v>58877.83</v>
      </c>
      <c r="P411" s="119">
        <v>669790.90999999992</v>
      </c>
      <c r="Q411" s="119">
        <f t="shared" si="8"/>
        <v>1854413.28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633309.59</v>
      </c>
      <c r="V411" s="115"/>
    </row>
    <row r="412" spans="2:22" x14ac:dyDescent="0.2">
      <c r="B412" s="113"/>
      <c r="C412" s="117" t="s">
        <v>172</v>
      </c>
      <c r="D412" s="118" t="s">
        <v>393</v>
      </c>
      <c r="E412" s="119">
        <v>12473.029999999999</v>
      </c>
      <c r="F412" s="119">
        <v>12582.35</v>
      </c>
      <c r="G412" s="119">
        <v>13638.91</v>
      </c>
      <c r="H412" s="119">
        <v>13754.23</v>
      </c>
      <c r="I412" s="119">
        <v>13616.410000000002</v>
      </c>
      <c r="J412" s="119">
        <v>13765.679999999998</v>
      </c>
      <c r="K412" s="119">
        <v>13703.539999999999</v>
      </c>
      <c r="L412" s="119">
        <v>13494.39</v>
      </c>
      <c r="M412" s="119">
        <v>13669.199999999999</v>
      </c>
      <c r="N412" s="119">
        <v>13827.619999999999</v>
      </c>
      <c r="O412" s="119">
        <v>13930.9</v>
      </c>
      <c r="P412" s="119">
        <v>14573.220000000261</v>
      </c>
      <c r="Q412" s="119">
        <f t="shared" si="8"/>
        <v>163029.48000000024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79830.609999999986</v>
      </c>
      <c r="V412" s="115"/>
    </row>
    <row r="413" spans="2:22" x14ac:dyDescent="0.2">
      <c r="B413" s="113"/>
      <c r="C413" s="117" t="s">
        <v>173</v>
      </c>
      <c r="D413" s="118" t="s">
        <v>394</v>
      </c>
      <c r="E413" s="119">
        <v>48618.110000000008</v>
      </c>
      <c r="F413" s="119">
        <v>53618.110000000008</v>
      </c>
      <c r="G413" s="119">
        <v>295789.08</v>
      </c>
      <c r="H413" s="119">
        <v>344001.02</v>
      </c>
      <c r="I413" s="119">
        <v>193878.5</v>
      </c>
      <c r="J413" s="119">
        <v>374751.68</v>
      </c>
      <c r="K413" s="119">
        <v>277796.7</v>
      </c>
      <c r="L413" s="119">
        <v>72508.01999999999</v>
      </c>
      <c r="M413" s="119">
        <v>246671.18000000002</v>
      </c>
      <c r="N413" s="119">
        <v>277251.69000000006</v>
      </c>
      <c r="O413" s="119">
        <v>203262.74999999997</v>
      </c>
      <c r="P413" s="119">
        <v>1266862.76</v>
      </c>
      <c r="Q413" s="119">
        <f t="shared" si="8"/>
        <v>3655009.5999999996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1310656.5</v>
      </c>
      <c r="V413" s="115"/>
    </row>
    <row r="414" spans="2:22" ht="25.5" x14ac:dyDescent="0.2">
      <c r="B414" s="113"/>
      <c r="C414" s="117" t="s">
        <v>174</v>
      </c>
      <c r="D414" s="118" t="s">
        <v>395</v>
      </c>
      <c r="E414" s="119">
        <v>2531.5700000000006</v>
      </c>
      <c r="F414" s="119">
        <v>2531.5700000000006</v>
      </c>
      <c r="G414" s="119">
        <v>2994.78</v>
      </c>
      <c r="H414" s="119">
        <v>3604.42</v>
      </c>
      <c r="I414" s="119">
        <v>2392.4499999999998</v>
      </c>
      <c r="J414" s="119">
        <v>3823.96</v>
      </c>
      <c r="K414" s="119">
        <v>3449.67</v>
      </c>
      <c r="L414" s="119">
        <v>2315.1299999999997</v>
      </c>
      <c r="M414" s="119">
        <v>2790.6499999999996</v>
      </c>
      <c r="N414" s="119">
        <v>4075.3</v>
      </c>
      <c r="O414" s="119">
        <v>4231.13</v>
      </c>
      <c r="P414" s="119">
        <v>15445.069999999998</v>
      </c>
      <c r="Q414" s="119">
        <f t="shared" si="8"/>
        <v>50185.7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17878.75</v>
      </c>
      <c r="V414" s="115"/>
    </row>
    <row r="415" spans="2:22" x14ac:dyDescent="0.2">
      <c r="B415" s="113"/>
      <c r="C415" s="117" t="s">
        <v>175</v>
      </c>
      <c r="D415" s="118" t="s">
        <v>396</v>
      </c>
      <c r="E415" s="119">
        <v>57782.810000000005</v>
      </c>
      <c r="F415" s="119">
        <v>57862.490000000005</v>
      </c>
      <c r="G415" s="119">
        <v>43137.42</v>
      </c>
      <c r="H415" s="119">
        <v>38098.279999999992</v>
      </c>
      <c r="I415" s="119">
        <v>34836.350000000006</v>
      </c>
      <c r="J415" s="119">
        <v>41777.629999999997</v>
      </c>
      <c r="K415" s="119">
        <v>48221.82</v>
      </c>
      <c r="L415" s="119">
        <v>44543.81</v>
      </c>
      <c r="M415" s="119">
        <v>50760.84</v>
      </c>
      <c r="N415" s="119">
        <v>84134.8</v>
      </c>
      <c r="O415" s="119">
        <v>113112.37000000001</v>
      </c>
      <c r="P415" s="119">
        <v>191020.97999999998</v>
      </c>
      <c r="Q415" s="119">
        <f t="shared" si="8"/>
        <v>805289.60000000009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273494.98000000004</v>
      </c>
      <c r="V415" s="115"/>
    </row>
    <row r="416" spans="2:22" ht="25.5" x14ac:dyDescent="0.2">
      <c r="B416" s="113"/>
      <c r="C416" s="117" t="s">
        <v>176</v>
      </c>
      <c r="D416" s="118" t="s">
        <v>397</v>
      </c>
      <c r="E416" s="119">
        <v>59840.08</v>
      </c>
      <c r="F416" s="119">
        <v>59840.08</v>
      </c>
      <c r="G416" s="119">
        <v>364824.74</v>
      </c>
      <c r="H416" s="119">
        <v>430415.41000000003</v>
      </c>
      <c r="I416" s="119">
        <v>232330.95</v>
      </c>
      <c r="J416" s="119">
        <v>471027.6</v>
      </c>
      <c r="K416" s="119">
        <v>342061.41000000003</v>
      </c>
      <c r="L416" s="119">
        <v>80852.06</v>
      </c>
      <c r="M416" s="119">
        <v>307377.23</v>
      </c>
      <c r="N416" s="119">
        <v>343187.66</v>
      </c>
      <c r="O416" s="119">
        <v>245440.8</v>
      </c>
      <c r="P416" s="119">
        <v>1612801.98</v>
      </c>
      <c r="Q416" s="119">
        <f t="shared" si="8"/>
        <v>4550000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1618278.8599999999</v>
      </c>
      <c r="V416" s="115"/>
    </row>
    <row r="417" spans="2:22" x14ac:dyDescent="0.2">
      <c r="B417" s="113"/>
      <c r="C417" s="117" t="s">
        <v>177</v>
      </c>
      <c r="D417" s="118" t="s">
        <v>398</v>
      </c>
      <c r="E417" s="119">
        <v>16534.02</v>
      </c>
      <c r="F417" s="119">
        <v>16627.82</v>
      </c>
      <c r="G417" s="119">
        <v>25533.910000000003</v>
      </c>
      <c r="H417" s="119">
        <v>22809.239999999998</v>
      </c>
      <c r="I417" s="119">
        <v>31826.94</v>
      </c>
      <c r="J417" s="119">
        <v>22951.640000000003</v>
      </c>
      <c r="K417" s="119">
        <v>25175.260000000002</v>
      </c>
      <c r="L417" s="119">
        <v>18185.100000000002</v>
      </c>
      <c r="M417" s="119">
        <v>16126.640000000001</v>
      </c>
      <c r="N417" s="119">
        <v>19618.030000000002</v>
      </c>
      <c r="O417" s="119">
        <v>28338.440000000002</v>
      </c>
      <c r="P417" s="119">
        <v>45611.939999999995</v>
      </c>
      <c r="Q417" s="119">
        <f t="shared" si="8"/>
        <v>289338.98000000004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136283.57</v>
      </c>
      <c r="V417" s="115"/>
    </row>
    <row r="418" spans="2:22" x14ac:dyDescent="0.2">
      <c r="B418" s="113"/>
      <c r="C418" s="117" t="s">
        <v>178</v>
      </c>
      <c r="D418" s="118" t="s">
        <v>399</v>
      </c>
      <c r="E418" s="119">
        <v>16632.04</v>
      </c>
      <c r="F418" s="119">
        <v>16632.04</v>
      </c>
      <c r="G418" s="119">
        <v>86181.96</v>
      </c>
      <c r="H418" s="119">
        <v>93176.26</v>
      </c>
      <c r="I418" s="119">
        <v>73153.89</v>
      </c>
      <c r="J418" s="119">
        <v>98385.21</v>
      </c>
      <c r="K418" s="119">
        <v>81032.61</v>
      </c>
      <c r="L418" s="119">
        <v>21624.34</v>
      </c>
      <c r="M418" s="119">
        <v>60096.56</v>
      </c>
      <c r="N418" s="119">
        <v>70508.45</v>
      </c>
      <c r="O418" s="119">
        <v>62175.88</v>
      </c>
      <c r="P418" s="119">
        <v>325600.76</v>
      </c>
      <c r="Q418" s="119">
        <f t="shared" si="8"/>
        <v>1005200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384161.4</v>
      </c>
      <c r="V418" s="115"/>
    </row>
    <row r="419" spans="2:22" x14ac:dyDescent="0.2">
      <c r="B419" s="113"/>
      <c r="C419" s="117" t="s">
        <v>501</v>
      </c>
      <c r="D419" s="118" t="s">
        <v>502</v>
      </c>
      <c r="E419" s="119">
        <v>59887.62999999999</v>
      </c>
      <c r="F419" s="119">
        <v>59424.77</v>
      </c>
      <c r="G419" s="119">
        <v>77142.149999999994</v>
      </c>
      <c r="H419" s="119">
        <v>76264.5</v>
      </c>
      <c r="I419" s="119">
        <v>68946.11</v>
      </c>
      <c r="J419" s="119">
        <v>69098.760000000009</v>
      </c>
      <c r="K419" s="119">
        <v>86291.12000000001</v>
      </c>
      <c r="L419" s="119">
        <v>64709.82</v>
      </c>
      <c r="M419" s="119">
        <v>102239.36999999997</v>
      </c>
      <c r="N419" s="119">
        <v>84066.36</v>
      </c>
      <c r="O419" s="119">
        <v>103446.09999999998</v>
      </c>
      <c r="P419" s="119">
        <v>156588.07999999999</v>
      </c>
      <c r="Q419" s="119">
        <f t="shared" si="8"/>
        <v>1008104.7699999999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410763.92</v>
      </c>
      <c r="V419" s="115"/>
    </row>
    <row r="420" spans="2:22" x14ac:dyDescent="0.2">
      <c r="B420" s="113"/>
      <c r="C420" s="117" t="s">
        <v>536</v>
      </c>
      <c r="D420" s="118" t="s">
        <v>537</v>
      </c>
      <c r="E420" s="119">
        <v>22546.070000000011</v>
      </c>
      <c r="F420" s="119">
        <v>30638.910000000007</v>
      </c>
      <c r="G420" s="119">
        <v>33184.78</v>
      </c>
      <c r="H420" s="119">
        <v>33471.229999999996</v>
      </c>
      <c r="I420" s="119">
        <v>34250.81</v>
      </c>
      <c r="J420" s="119">
        <v>35297.51</v>
      </c>
      <c r="K420" s="119">
        <v>33655.85</v>
      </c>
      <c r="L420" s="119">
        <v>33675.29</v>
      </c>
      <c r="M420" s="119">
        <v>32105.710000000003</v>
      </c>
      <c r="N420" s="119">
        <v>34150.100000000006</v>
      </c>
      <c r="O420" s="119">
        <v>40353.740000000005</v>
      </c>
      <c r="P420" s="119">
        <v>61096.699999999983</v>
      </c>
      <c r="Q420" s="119">
        <f t="shared" si="8"/>
        <v>424426.69999999995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189389.31</v>
      </c>
      <c r="V420" s="115"/>
    </row>
    <row r="421" spans="2:22" x14ac:dyDescent="0.2">
      <c r="B421" s="113"/>
      <c r="C421" s="117" t="s">
        <v>538</v>
      </c>
      <c r="D421" s="118" t="s">
        <v>539</v>
      </c>
      <c r="E421" s="119">
        <v>34404.22</v>
      </c>
      <c r="F421" s="119">
        <v>34461.410000000003</v>
      </c>
      <c r="G421" s="119">
        <v>51645.820000000007</v>
      </c>
      <c r="H421" s="119">
        <v>138887.81</v>
      </c>
      <c r="I421" s="119">
        <v>29195.11</v>
      </c>
      <c r="J421" s="119">
        <v>263410.21999999997</v>
      </c>
      <c r="K421" s="119">
        <v>42443.299999999996</v>
      </c>
      <c r="L421" s="119">
        <v>39117.490000000005</v>
      </c>
      <c r="M421" s="119">
        <v>83758.59</v>
      </c>
      <c r="N421" s="119">
        <v>259138.47</v>
      </c>
      <c r="O421" s="119">
        <v>56928.619999999995</v>
      </c>
      <c r="P421" s="119">
        <v>518721.99999999994</v>
      </c>
      <c r="Q421" s="119">
        <f t="shared" si="8"/>
        <v>1552113.0599999998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552004.59</v>
      </c>
      <c r="V421" s="115"/>
    </row>
    <row r="422" spans="2:22" x14ac:dyDescent="0.2">
      <c r="B422" s="113"/>
      <c r="C422" s="117" t="s">
        <v>540</v>
      </c>
      <c r="D422" s="118" t="s">
        <v>541</v>
      </c>
      <c r="E422" s="119">
        <v>28037.629999999997</v>
      </c>
      <c r="F422" s="119">
        <v>33367.37999999999</v>
      </c>
      <c r="G422" s="119">
        <v>60295.929999999993</v>
      </c>
      <c r="H422" s="119">
        <v>63821.499999999993</v>
      </c>
      <c r="I422" s="119">
        <v>56482.170000000013</v>
      </c>
      <c r="J422" s="119">
        <v>54919.430000000008</v>
      </c>
      <c r="K422" s="119">
        <v>54776.089999999989</v>
      </c>
      <c r="L422" s="119">
        <v>49635.439999999988</v>
      </c>
      <c r="M422" s="119">
        <v>50846.94000000001</v>
      </c>
      <c r="N422" s="119">
        <v>55123.340000000018</v>
      </c>
      <c r="O422" s="119">
        <v>59167.18</v>
      </c>
      <c r="P422" s="119">
        <v>98084.87999999999</v>
      </c>
      <c r="Q422" s="119">
        <f t="shared" si="8"/>
        <v>664557.91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296924.03999999998</v>
      </c>
      <c r="V422" s="115"/>
    </row>
    <row r="423" spans="2:22" x14ac:dyDescent="0.2">
      <c r="B423" s="113"/>
      <c r="C423" s="117" t="s">
        <v>518</v>
      </c>
      <c r="D423" s="118" t="s">
        <v>519</v>
      </c>
      <c r="E423" s="119">
        <v>24767.820000000007</v>
      </c>
      <c r="F423" s="119">
        <v>25562.670000000006</v>
      </c>
      <c r="G423" s="119">
        <v>36879.76999999999</v>
      </c>
      <c r="H423" s="119">
        <v>39312.649999999994</v>
      </c>
      <c r="I423" s="119">
        <v>38291.029999999992</v>
      </c>
      <c r="J423" s="119">
        <v>37828.73000000001</v>
      </c>
      <c r="K423" s="119">
        <v>39978.839999999989</v>
      </c>
      <c r="L423" s="119">
        <v>35397.1</v>
      </c>
      <c r="M423" s="119">
        <v>36556.959999999992</v>
      </c>
      <c r="N423" s="119">
        <v>37753.349999999984</v>
      </c>
      <c r="O423" s="119">
        <v>36354.829999999987</v>
      </c>
      <c r="P423" s="119">
        <v>59557.560999999754</v>
      </c>
      <c r="Q423" s="119">
        <f t="shared" si="8"/>
        <v>448241.31099999964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202642.67</v>
      </c>
      <c r="V423" s="115"/>
    </row>
    <row r="424" spans="2:22" ht="25.5" x14ac:dyDescent="0.2">
      <c r="B424" s="113"/>
      <c r="C424" s="117" t="s">
        <v>522</v>
      </c>
      <c r="D424" s="118" t="s">
        <v>523</v>
      </c>
      <c r="E424" s="119">
        <v>36804.25</v>
      </c>
      <c r="F424" s="119">
        <v>36854.18</v>
      </c>
      <c r="G424" s="119">
        <v>42233.649999999994</v>
      </c>
      <c r="H424" s="119">
        <v>39892.430000000008</v>
      </c>
      <c r="I424" s="119">
        <v>37584.920000000006</v>
      </c>
      <c r="J424" s="119">
        <v>37960.370000000024</v>
      </c>
      <c r="K424" s="119">
        <v>93508.88</v>
      </c>
      <c r="L424" s="119">
        <v>35923.48000000001</v>
      </c>
      <c r="M424" s="119">
        <v>39004.889999999992</v>
      </c>
      <c r="N424" s="119">
        <v>38108.060000000005</v>
      </c>
      <c r="O424" s="119">
        <v>38530.679999999993</v>
      </c>
      <c r="P424" s="119">
        <v>45034.560999999121</v>
      </c>
      <c r="Q424" s="119">
        <f t="shared" si="8"/>
        <v>521440.35099999915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231329.80000000005</v>
      </c>
      <c r="V424" s="115"/>
    </row>
    <row r="425" spans="2:22" x14ac:dyDescent="0.2">
      <c r="B425" s="113"/>
      <c r="C425" s="117" t="s">
        <v>542</v>
      </c>
      <c r="D425" s="118" t="s">
        <v>543</v>
      </c>
      <c r="E425" s="119">
        <v>56630.170000000006</v>
      </c>
      <c r="F425" s="119">
        <v>58398.44</v>
      </c>
      <c r="G425" s="119">
        <v>75982.590000000011</v>
      </c>
      <c r="H425" s="119">
        <v>88005.720000000016</v>
      </c>
      <c r="I425" s="119">
        <v>75512.36000000003</v>
      </c>
      <c r="J425" s="119">
        <v>81816.170000000027</v>
      </c>
      <c r="K425" s="119">
        <v>79817.790000000008</v>
      </c>
      <c r="L425" s="119">
        <v>72304.009999999995</v>
      </c>
      <c r="M425" s="119">
        <v>84684.690000000017</v>
      </c>
      <c r="N425" s="119">
        <v>80495.250000000015</v>
      </c>
      <c r="O425" s="119">
        <v>80604.33</v>
      </c>
      <c r="P425" s="119">
        <v>93124.229999999065</v>
      </c>
      <c r="Q425" s="119">
        <f t="shared" si="8"/>
        <v>927375.74999999919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436345.45000000013</v>
      </c>
      <c r="V425" s="115"/>
    </row>
    <row r="426" spans="2:22" x14ac:dyDescent="0.2">
      <c r="B426" s="113"/>
      <c r="C426" s="117" t="s">
        <v>544</v>
      </c>
      <c r="D426" s="118" t="s">
        <v>545</v>
      </c>
      <c r="E426" s="119">
        <v>56306.129999999983</v>
      </c>
      <c r="F426" s="119">
        <v>69962.420000000027</v>
      </c>
      <c r="G426" s="119">
        <v>52900.470000000008</v>
      </c>
      <c r="H426" s="119">
        <v>50924.630000000012</v>
      </c>
      <c r="I426" s="119">
        <v>58621.37</v>
      </c>
      <c r="J426" s="119">
        <v>64624.63</v>
      </c>
      <c r="K426" s="119">
        <v>60085.799999999996</v>
      </c>
      <c r="L426" s="119">
        <v>54999.770000000004</v>
      </c>
      <c r="M426" s="119">
        <v>53180.459999999992</v>
      </c>
      <c r="N426" s="119">
        <v>55994.26999999999</v>
      </c>
      <c r="O426" s="119">
        <v>59324.98000000001</v>
      </c>
      <c r="P426" s="119">
        <v>96447.67</v>
      </c>
      <c r="Q426" s="119">
        <f t="shared" si="8"/>
        <v>733372.60000000009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353339.65</v>
      </c>
      <c r="V426" s="115"/>
    </row>
    <row r="427" spans="2:22" x14ac:dyDescent="0.2">
      <c r="B427" s="113"/>
      <c r="C427" s="117" t="s">
        <v>179</v>
      </c>
      <c r="D427" s="118" t="s">
        <v>400</v>
      </c>
      <c r="E427" s="119">
        <v>2019340.2699999998</v>
      </c>
      <c r="F427" s="119">
        <v>2022642.4199999997</v>
      </c>
      <c r="G427" s="119">
        <v>1530799.23</v>
      </c>
      <c r="H427" s="119">
        <v>1855593.7700000003</v>
      </c>
      <c r="I427" s="119">
        <v>1326594.1600000004</v>
      </c>
      <c r="J427" s="119">
        <v>1497729.8099999998</v>
      </c>
      <c r="K427" s="119">
        <v>4750924.1700000009</v>
      </c>
      <c r="L427" s="119">
        <v>1552646.8</v>
      </c>
      <c r="M427" s="119">
        <v>2044513.9200000002</v>
      </c>
      <c r="N427" s="119">
        <v>3689959.1000000006</v>
      </c>
      <c r="O427" s="119">
        <v>3955237.8299999996</v>
      </c>
      <c r="P427" s="119">
        <v>6578277.1099999994</v>
      </c>
      <c r="Q427" s="119">
        <f t="shared" si="8"/>
        <v>32824258.590000004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10252699.660000002</v>
      </c>
      <c r="V427" s="115"/>
    </row>
    <row r="428" spans="2:22" x14ac:dyDescent="0.2">
      <c r="B428" s="113"/>
      <c r="C428" s="117" t="s">
        <v>180</v>
      </c>
      <c r="D428" s="118" t="s">
        <v>401</v>
      </c>
      <c r="E428" s="119">
        <v>344626.16000000003</v>
      </c>
      <c r="F428" s="119">
        <v>345707.09000000008</v>
      </c>
      <c r="G428" s="119">
        <v>329195.80000000005</v>
      </c>
      <c r="H428" s="119">
        <v>308151.73000000004</v>
      </c>
      <c r="I428" s="119">
        <v>282464.30999999994</v>
      </c>
      <c r="J428" s="119">
        <v>331451.04000000015</v>
      </c>
      <c r="K428" s="119">
        <v>341323.04000000004</v>
      </c>
      <c r="L428" s="119">
        <v>319773.97999999992</v>
      </c>
      <c r="M428" s="119">
        <v>346668.21000000008</v>
      </c>
      <c r="N428" s="119">
        <v>498855.57999999996</v>
      </c>
      <c r="O428" s="119">
        <v>611131.69999999995</v>
      </c>
      <c r="P428" s="119">
        <v>907154.94</v>
      </c>
      <c r="Q428" s="119">
        <f t="shared" si="8"/>
        <v>4966503.58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1941596.1300000004</v>
      </c>
      <c r="V428" s="115"/>
    </row>
    <row r="429" spans="2:22" x14ac:dyDescent="0.2">
      <c r="B429" s="113"/>
      <c r="C429" s="117" t="s">
        <v>181</v>
      </c>
      <c r="D429" s="118" t="s">
        <v>402</v>
      </c>
      <c r="E429" s="119">
        <v>508390.43000000005</v>
      </c>
      <c r="F429" s="119">
        <v>519464.29000000004</v>
      </c>
      <c r="G429" s="119">
        <v>398945.86999999994</v>
      </c>
      <c r="H429" s="119">
        <v>294266.62</v>
      </c>
      <c r="I429" s="119">
        <v>1246168.44</v>
      </c>
      <c r="J429" s="119">
        <v>589763.83999999997</v>
      </c>
      <c r="K429" s="119">
        <v>467203.86</v>
      </c>
      <c r="L429" s="119">
        <v>371408.68000000005</v>
      </c>
      <c r="M429" s="119">
        <v>1223622.29</v>
      </c>
      <c r="N429" s="119">
        <v>953665.91999999993</v>
      </c>
      <c r="O429" s="119">
        <v>868427.39000000013</v>
      </c>
      <c r="P429" s="119">
        <v>658506.43799999868</v>
      </c>
      <c r="Q429" s="119">
        <f t="shared" si="8"/>
        <v>8099834.0679999981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3556999.4899999998</v>
      </c>
      <c r="V429" s="115"/>
    </row>
    <row r="430" spans="2:22" x14ac:dyDescent="0.2">
      <c r="B430" s="113"/>
      <c r="C430" s="117" t="s">
        <v>182</v>
      </c>
      <c r="D430" s="118" t="s">
        <v>403</v>
      </c>
      <c r="E430" s="119">
        <v>1293288.3600000001</v>
      </c>
      <c r="F430" s="119">
        <v>1313361.5300000003</v>
      </c>
      <c r="G430" s="119">
        <v>784677.68</v>
      </c>
      <c r="H430" s="119">
        <v>656658.07000000007</v>
      </c>
      <c r="I430" s="119">
        <v>642823.5</v>
      </c>
      <c r="J430" s="119">
        <v>782872.56</v>
      </c>
      <c r="K430" s="119">
        <v>886303.83999999985</v>
      </c>
      <c r="L430" s="119">
        <v>916261.29</v>
      </c>
      <c r="M430" s="119">
        <v>1084254.77</v>
      </c>
      <c r="N430" s="119">
        <v>1913835.1099999999</v>
      </c>
      <c r="O430" s="119">
        <v>2667606.9</v>
      </c>
      <c r="P430" s="119">
        <v>3535635.866000005</v>
      </c>
      <c r="Q430" s="119">
        <f t="shared" si="8"/>
        <v>16477579.476000007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5473681.7000000011</v>
      </c>
      <c r="V430" s="115"/>
    </row>
    <row r="431" spans="2:22" ht="25.5" x14ac:dyDescent="0.2">
      <c r="B431" s="113"/>
      <c r="C431" s="117" t="s">
        <v>183</v>
      </c>
      <c r="D431" s="118" t="s">
        <v>405</v>
      </c>
      <c r="E431" s="119">
        <v>0</v>
      </c>
      <c r="F431" s="119">
        <v>0</v>
      </c>
      <c r="G431" s="119">
        <v>19087.650000000001</v>
      </c>
      <c r="H431" s="119">
        <v>22862.71</v>
      </c>
      <c r="I431" s="119">
        <v>6224.7</v>
      </c>
      <c r="J431" s="119">
        <v>9767.1</v>
      </c>
      <c r="K431" s="119">
        <v>16624.170000000002</v>
      </c>
      <c r="L431" s="119">
        <v>10090.76</v>
      </c>
      <c r="M431" s="119">
        <v>18672.48</v>
      </c>
      <c r="N431" s="119">
        <v>18312.02</v>
      </c>
      <c r="O431" s="119">
        <v>17655.590000000004</v>
      </c>
      <c r="P431" s="119">
        <v>68702.820000000007</v>
      </c>
      <c r="Q431" s="119">
        <f t="shared" si="8"/>
        <v>208000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57942.159999999996</v>
      </c>
      <c r="V431" s="115"/>
    </row>
    <row r="432" spans="2:22" x14ac:dyDescent="0.2">
      <c r="B432" s="113"/>
      <c r="C432" s="117" t="s">
        <v>184</v>
      </c>
      <c r="D432" s="118" t="s">
        <v>406</v>
      </c>
      <c r="E432" s="119">
        <v>97143.250000000015</v>
      </c>
      <c r="F432" s="119">
        <v>97274.790000000008</v>
      </c>
      <c r="G432" s="119">
        <v>79805.179999999993</v>
      </c>
      <c r="H432" s="119">
        <v>68902.53</v>
      </c>
      <c r="I432" s="119">
        <v>68074.37999999999</v>
      </c>
      <c r="J432" s="119">
        <v>73427.48000000001</v>
      </c>
      <c r="K432" s="119">
        <v>89945.43</v>
      </c>
      <c r="L432" s="119">
        <v>74535.91</v>
      </c>
      <c r="M432" s="119">
        <v>84075.6</v>
      </c>
      <c r="N432" s="119">
        <v>145639.25</v>
      </c>
      <c r="O432" s="119">
        <v>198222.1</v>
      </c>
      <c r="P432" s="119">
        <v>308709.37300000002</v>
      </c>
      <c r="Q432" s="119">
        <f t="shared" si="8"/>
        <v>1385755.273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484627.61</v>
      </c>
      <c r="V432" s="115"/>
    </row>
    <row r="433" spans="2:22" x14ac:dyDescent="0.2">
      <c r="B433" s="113"/>
      <c r="C433" s="117" t="s">
        <v>185</v>
      </c>
      <c r="D433" s="118" t="s">
        <v>407</v>
      </c>
      <c r="E433" s="119">
        <v>18451.560000000001</v>
      </c>
      <c r="F433" s="119">
        <v>18523.22</v>
      </c>
      <c r="G433" s="119">
        <v>34559.020000000004</v>
      </c>
      <c r="H433" s="119">
        <v>31886.259999999995</v>
      </c>
      <c r="I433" s="119">
        <v>25616.249999999996</v>
      </c>
      <c r="J433" s="119">
        <v>29744.489999999998</v>
      </c>
      <c r="K433" s="119">
        <v>37109.820000000007</v>
      </c>
      <c r="L433" s="119">
        <v>25370.069999999992</v>
      </c>
      <c r="M433" s="119">
        <v>26090.01</v>
      </c>
      <c r="N433" s="119">
        <v>34277.599999999999</v>
      </c>
      <c r="O433" s="119">
        <v>35419.000000000015</v>
      </c>
      <c r="P433" s="119">
        <v>78978.636999999842</v>
      </c>
      <c r="Q433" s="119">
        <f t="shared" si="8"/>
        <v>396025.9369999998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158780.79999999999</v>
      </c>
      <c r="V433" s="115"/>
    </row>
    <row r="434" spans="2:22" x14ac:dyDescent="0.2">
      <c r="B434" s="113"/>
      <c r="C434" s="117" t="s">
        <v>186</v>
      </c>
      <c r="D434" s="118" t="s">
        <v>408</v>
      </c>
      <c r="E434" s="119">
        <v>524879.07000000007</v>
      </c>
      <c r="F434" s="119">
        <v>511832.65</v>
      </c>
      <c r="G434" s="119">
        <v>557661.12000000011</v>
      </c>
      <c r="H434" s="119">
        <v>573887.51000000013</v>
      </c>
      <c r="I434" s="119">
        <v>622768.34</v>
      </c>
      <c r="J434" s="119">
        <v>655735.13000000012</v>
      </c>
      <c r="K434" s="119">
        <v>603840.85999999987</v>
      </c>
      <c r="L434" s="119">
        <v>614334.63</v>
      </c>
      <c r="M434" s="119">
        <v>669347.52000000014</v>
      </c>
      <c r="N434" s="119">
        <v>731259.84000000008</v>
      </c>
      <c r="O434" s="119">
        <v>660634.74000000022</v>
      </c>
      <c r="P434" s="119">
        <v>771778.03000000014</v>
      </c>
      <c r="Q434" s="119">
        <f t="shared" si="8"/>
        <v>7497959.4400000013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3446763.8200000003</v>
      </c>
      <c r="V434" s="115"/>
    </row>
    <row r="435" spans="2:22" x14ac:dyDescent="0.2">
      <c r="B435" s="113"/>
      <c r="C435" s="117" t="s">
        <v>187</v>
      </c>
      <c r="D435" s="118" t="s">
        <v>409</v>
      </c>
      <c r="E435" s="119">
        <v>729309.99</v>
      </c>
      <c r="F435" s="119">
        <v>137413.65</v>
      </c>
      <c r="G435" s="119">
        <v>94491.26</v>
      </c>
      <c r="H435" s="119">
        <v>69856.45</v>
      </c>
      <c r="I435" s="119">
        <v>51180.579999999994</v>
      </c>
      <c r="J435" s="119">
        <v>101647.66999999998</v>
      </c>
      <c r="K435" s="119">
        <v>128895.40000000001</v>
      </c>
      <c r="L435" s="119">
        <v>72937.440000000002</v>
      </c>
      <c r="M435" s="119">
        <v>186497.12</v>
      </c>
      <c r="N435" s="119">
        <v>186375.74999999997</v>
      </c>
      <c r="O435" s="119">
        <v>151478.31999999998</v>
      </c>
      <c r="P435" s="119">
        <v>497492.47</v>
      </c>
      <c r="Q435" s="119">
        <f t="shared" si="8"/>
        <v>2407576.0999999996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1183899.5999999999</v>
      </c>
      <c r="V435" s="115"/>
    </row>
    <row r="436" spans="2:22" x14ac:dyDescent="0.2">
      <c r="B436" s="113"/>
      <c r="C436" s="117" t="s">
        <v>188</v>
      </c>
      <c r="D436" s="118" t="s">
        <v>410</v>
      </c>
      <c r="E436" s="119">
        <v>37253.79</v>
      </c>
      <c r="F436" s="119">
        <v>38471.800000000003</v>
      </c>
      <c r="G436" s="119">
        <v>67598.55</v>
      </c>
      <c r="H436" s="119">
        <v>72853.430000000008</v>
      </c>
      <c r="I436" s="119">
        <v>55717.909999999996</v>
      </c>
      <c r="J436" s="119">
        <v>51372.859999999993</v>
      </c>
      <c r="K436" s="119">
        <v>82251.87000000001</v>
      </c>
      <c r="L436" s="119">
        <v>48698.240000000005</v>
      </c>
      <c r="M436" s="119">
        <v>76748.139999999985</v>
      </c>
      <c r="N436" s="119">
        <v>86899.300000000017</v>
      </c>
      <c r="O436" s="119">
        <v>94187.5</v>
      </c>
      <c r="P436" s="119">
        <v>197362.21</v>
      </c>
      <c r="Q436" s="119">
        <f t="shared" si="8"/>
        <v>909415.6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323268.33999999997</v>
      </c>
      <c r="V436" s="115"/>
    </row>
    <row r="437" spans="2:22" ht="25.5" x14ac:dyDescent="0.2">
      <c r="B437" s="113"/>
      <c r="C437" s="117" t="s">
        <v>189</v>
      </c>
      <c r="D437" s="118" t="s">
        <v>404</v>
      </c>
      <c r="E437" s="119">
        <v>73228.09000000004</v>
      </c>
      <c r="F437" s="119">
        <v>74848.640000000043</v>
      </c>
      <c r="G437" s="119">
        <v>138738.42999999996</v>
      </c>
      <c r="H437" s="119">
        <v>120106.23</v>
      </c>
      <c r="I437" s="119">
        <v>107392.63</v>
      </c>
      <c r="J437" s="119">
        <v>100822.42999999995</v>
      </c>
      <c r="K437" s="119">
        <v>110621.60000000005</v>
      </c>
      <c r="L437" s="119">
        <v>91895.25</v>
      </c>
      <c r="M437" s="119">
        <v>100048.60999999999</v>
      </c>
      <c r="N437" s="119">
        <v>102196.73000000003</v>
      </c>
      <c r="O437" s="119">
        <v>103874.67000000001</v>
      </c>
      <c r="P437" s="119">
        <v>179662.48399999712</v>
      </c>
      <c r="Q437" s="119">
        <f t="shared" si="8"/>
        <v>1303435.7939999972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615136.44999999995</v>
      </c>
      <c r="V437" s="115"/>
    </row>
    <row r="438" spans="2:22" x14ac:dyDescent="0.2">
      <c r="B438" s="113"/>
      <c r="C438" s="117" t="s">
        <v>190</v>
      </c>
      <c r="D438" s="118" t="s">
        <v>411</v>
      </c>
      <c r="E438" s="119">
        <v>73912.55</v>
      </c>
      <c r="F438" s="119">
        <v>126446.73</v>
      </c>
      <c r="G438" s="119">
        <v>122531.01</v>
      </c>
      <c r="H438" s="119">
        <v>119724.45999999998</v>
      </c>
      <c r="I438" s="119">
        <v>114009.86999999998</v>
      </c>
      <c r="J438" s="119">
        <v>127649.21000000002</v>
      </c>
      <c r="K438" s="119">
        <v>135011.02000000002</v>
      </c>
      <c r="L438" s="119">
        <v>112632.26999999997</v>
      </c>
      <c r="M438" s="119">
        <v>112931.56</v>
      </c>
      <c r="N438" s="119">
        <v>134070.63999999996</v>
      </c>
      <c r="O438" s="119">
        <v>137605.60000000003</v>
      </c>
      <c r="P438" s="119">
        <v>227135.62999999998</v>
      </c>
      <c r="Q438" s="119">
        <f t="shared" si="8"/>
        <v>1543660.5499999998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684273.82999999984</v>
      </c>
      <c r="V438" s="115"/>
    </row>
    <row r="439" spans="2:22" x14ac:dyDescent="0.2">
      <c r="B439" s="113"/>
      <c r="C439" s="117" t="s">
        <v>191</v>
      </c>
      <c r="D439" s="118" t="s">
        <v>412</v>
      </c>
      <c r="E439" s="119">
        <v>107502.09999999999</v>
      </c>
      <c r="F439" s="119">
        <v>108063.15999999999</v>
      </c>
      <c r="G439" s="119">
        <v>147422.93</v>
      </c>
      <c r="H439" s="119">
        <v>171803.59000000003</v>
      </c>
      <c r="I439" s="119">
        <v>149143.70000000004</v>
      </c>
      <c r="J439" s="119">
        <v>161787.47</v>
      </c>
      <c r="K439" s="119">
        <v>170073.22000000006</v>
      </c>
      <c r="L439" s="119">
        <v>140223.12000000005</v>
      </c>
      <c r="M439" s="119">
        <v>168767.53000000003</v>
      </c>
      <c r="N439" s="119">
        <v>180594.44</v>
      </c>
      <c r="O439" s="119">
        <v>167317.00000000003</v>
      </c>
      <c r="P439" s="119">
        <v>335762.02999999479</v>
      </c>
      <c r="Q439" s="119">
        <f t="shared" si="8"/>
        <v>2008460.2899999949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845722.95000000007</v>
      </c>
      <c r="V439" s="115"/>
    </row>
    <row r="440" spans="2:22" x14ac:dyDescent="0.2">
      <c r="B440" s="113"/>
      <c r="C440" s="117" t="s">
        <v>192</v>
      </c>
      <c r="D440" s="118" t="s">
        <v>413</v>
      </c>
      <c r="E440" s="119">
        <v>736052.35000000009</v>
      </c>
      <c r="F440" s="119">
        <v>1171981.1400000001</v>
      </c>
      <c r="G440" s="119">
        <v>1177895.6599999999</v>
      </c>
      <c r="H440" s="119">
        <v>1178023.6600000001</v>
      </c>
      <c r="I440" s="119">
        <v>1177103.1899999997</v>
      </c>
      <c r="J440" s="119">
        <v>1175575.22</v>
      </c>
      <c r="K440" s="119">
        <v>1185657.8399999996</v>
      </c>
      <c r="L440" s="119">
        <v>1177736.5299999998</v>
      </c>
      <c r="M440" s="119">
        <v>1177171.77</v>
      </c>
      <c r="N440" s="119">
        <v>1182366.6400000001</v>
      </c>
      <c r="O440" s="119">
        <v>1180512.0999999999</v>
      </c>
      <c r="P440" s="119">
        <v>1647838.9000000004</v>
      </c>
      <c r="Q440" s="119">
        <f t="shared" si="8"/>
        <v>14167915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6616631.2199999997</v>
      </c>
      <c r="V440" s="115"/>
    </row>
    <row r="441" spans="2:22" x14ac:dyDescent="0.2">
      <c r="B441" s="113"/>
      <c r="C441" s="117" t="s">
        <v>193</v>
      </c>
      <c r="D441" s="118" t="s">
        <v>414</v>
      </c>
      <c r="E441" s="119">
        <v>1292283.2300000002</v>
      </c>
      <c r="F441" s="119">
        <v>2168160.2799999998</v>
      </c>
      <c r="G441" s="119">
        <v>1777285.01</v>
      </c>
      <c r="H441" s="119">
        <v>2090628.1800000002</v>
      </c>
      <c r="I441" s="119">
        <v>1548752.6600000001</v>
      </c>
      <c r="J441" s="119">
        <v>2103173.1800000002</v>
      </c>
      <c r="K441" s="119">
        <v>1487793.3299999998</v>
      </c>
      <c r="L441" s="119">
        <v>1186887.7499999998</v>
      </c>
      <c r="M441" s="119">
        <v>2117311.8100000005</v>
      </c>
      <c r="N441" s="119">
        <v>2091446.5200000007</v>
      </c>
      <c r="O441" s="119">
        <v>2027794.93</v>
      </c>
      <c r="P441" s="119">
        <v>2446032.7599999998</v>
      </c>
      <c r="Q441" s="119">
        <f t="shared" si="8"/>
        <v>22337549.640000001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10980282.539999999</v>
      </c>
      <c r="V441" s="115"/>
    </row>
    <row r="442" spans="2:22" x14ac:dyDescent="0.2">
      <c r="B442" s="113"/>
      <c r="C442" s="117" t="s">
        <v>194</v>
      </c>
      <c r="D442" s="118" t="s">
        <v>415</v>
      </c>
      <c r="E442" s="119">
        <v>4944.9900000000007</v>
      </c>
      <c r="F442" s="119">
        <v>5573.7800000000007</v>
      </c>
      <c r="G442" s="119">
        <v>9259.58</v>
      </c>
      <c r="H442" s="119">
        <v>7498.0499999999993</v>
      </c>
      <c r="I442" s="119">
        <v>7640.2900000000009</v>
      </c>
      <c r="J442" s="119">
        <v>6636.2099999999991</v>
      </c>
      <c r="K442" s="119">
        <v>6124.7400000000007</v>
      </c>
      <c r="L442" s="119">
        <v>5633.3200000000006</v>
      </c>
      <c r="M442" s="119">
        <v>5713.5400000000027</v>
      </c>
      <c r="N442" s="119">
        <v>6299.1000000000013</v>
      </c>
      <c r="O442" s="119">
        <v>7168.9100000000017</v>
      </c>
      <c r="P442" s="119">
        <v>9070.0400000000009</v>
      </c>
      <c r="Q442" s="119">
        <f t="shared" si="8"/>
        <v>81562.549999999988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41552.9</v>
      </c>
      <c r="V442" s="115"/>
    </row>
    <row r="443" spans="2:22" x14ac:dyDescent="0.2">
      <c r="B443" s="113"/>
      <c r="C443" s="117" t="s">
        <v>195</v>
      </c>
      <c r="D443" s="118" t="s">
        <v>416</v>
      </c>
      <c r="E443" s="119">
        <v>0</v>
      </c>
      <c r="F443" s="119">
        <v>10000</v>
      </c>
      <c r="G443" s="119">
        <v>15620.489999999998</v>
      </c>
      <c r="H443" s="119">
        <v>23440.490000000005</v>
      </c>
      <c r="I443" s="119">
        <v>19891.510000000002</v>
      </c>
      <c r="J443" s="119">
        <v>16524.640000000003</v>
      </c>
      <c r="K443" s="119">
        <v>24985.98</v>
      </c>
      <c r="L443" s="119">
        <v>12657.900000000003</v>
      </c>
      <c r="M443" s="119">
        <v>18175.79</v>
      </c>
      <c r="N443" s="119">
        <v>24370.6</v>
      </c>
      <c r="O443" s="119">
        <v>20339.939999999999</v>
      </c>
      <c r="P443" s="119">
        <v>89396.659999999989</v>
      </c>
      <c r="Q443" s="119">
        <f t="shared" si="8"/>
        <v>275404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85477.13</v>
      </c>
      <c r="V443" s="115"/>
    </row>
    <row r="444" spans="2:22" x14ac:dyDescent="0.2">
      <c r="B444" s="113"/>
      <c r="C444" s="117" t="s">
        <v>196</v>
      </c>
      <c r="D444" s="118" t="s">
        <v>417</v>
      </c>
      <c r="E444" s="119">
        <v>964500</v>
      </c>
      <c r="F444" s="119">
        <v>1001659.66</v>
      </c>
      <c r="G444" s="119">
        <v>2967874.3000000007</v>
      </c>
      <c r="H444" s="119">
        <v>4279424.4299999988</v>
      </c>
      <c r="I444" s="119">
        <v>2329947.1999999997</v>
      </c>
      <c r="J444" s="119">
        <v>3102753.9899999979</v>
      </c>
      <c r="K444" s="119">
        <v>4544128.72</v>
      </c>
      <c r="L444" s="119">
        <v>2002637.4900000012</v>
      </c>
      <c r="M444" s="119">
        <v>4439568.66</v>
      </c>
      <c r="N444" s="119">
        <v>4470171.3099999968</v>
      </c>
      <c r="O444" s="119">
        <v>5389644.9299999988</v>
      </c>
      <c r="P444" s="119">
        <v>12512702.3099999</v>
      </c>
      <c r="Q444" s="119">
        <f t="shared" si="8"/>
        <v>48005012.999999896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14646159.579999998</v>
      </c>
      <c r="V444" s="115"/>
    </row>
    <row r="445" spans="2:22" x14ac:dyDescent="0.2">
      <c r="B445" s="113"/>
      <c r="C445" s="117" t="s">
        <v>197</v>
      </c>
      <c r="D445" s="118" t="s">
        <v>418</v>
      </c>
      <c r="E445" s="119">
        <v>0</v>
      </c>
      <c r="F445" s="119">
        <v>11223.11</v>
      </c>
      <c r="G445" s="119">
        <v>310592.75</v>
      </c>
      <c r="H445" s="119">
        <v>465153.08999999997</v>
      </c>
      <c r="I445" s="119">
        <v>195957.86</v>
      </c>
      <c r="J445" s="119">
        <v>208879.99</v>
      </c>
      <c r="K445" s="119">
        <v>516000.69</v>
      </c>
      <c r="L445" s="119">
        <v>188331.65000000002</v>
      </c>
      <c r="M445" s="119">
        <v>542593.86</v>
      </c>
      <c r="N445" s="119">
        <v>530000.98</v>
      </c>
      <c r="O445" s="119">
        <v>661711.69999999995</v>
      </c>
      <c r="P445" s="119">
        <v>1610554.3199999998</v>
      </c>
      <c r="Q445" s="119">
        <f t="shared" si="8"/>
        <v>5241000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1191806.7999999998</v>
      </c>
      <c r="V445" s="115"/>
    </row>
    <row r="446" spans="2:22" x14ac:dyDescent="0.2">
      <c r="B446" s="113"/>
      <c r="C446" s="117" t="s">
        <v>198</v>
      </c>
      <c r="D446" s="118" t="s">
        <v>419</v>
      </c>
      <c r="E446" s="119">
        <v>201400</v>
      </c>
      <c r="F446" s="119">
        <v>0</v>
      </c>
      <c r="G446" s="119">
        <v>5217631.01</v>
      </c>
      <c r="H446" s="119">
        <v>8975038.8099999987</v>
      </c>
      <c r="I446" s="119">
        <v>4073207.3200000003</v>
      </c>
      <c r="J446" s="119">
        <v>4519430.72</v>
      </c>
      <c r="K446" s="119">
        <v>10019098.010000002</v>
      </c>
      <c r="L446" s="119">
        <v>3909302.83</v>
      </c>
      <c r="M446" s="119">
        <v>10102866.259999998</v>
      </c>
      <c r="N446" s="119">
        <v>10310767.17</v>
      </c>
      <c r="O446" s="119">
        <v>13835902.5</v>
      </c>
      <c r="P446" s="119">
        <v>33851355.370000005</v>
      </c>
      <c r="Q446" s="119">
        <f t="shared" si="8"/>
        <v>105016000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22986707.859999999</v>
      </c>
      <c r="V446" s="115"/>
    </row>
    <row r="447" spans="2:22" x14ac:dyDescent="0.2">
      <c r="B447" s="113"/>
      <c r="C447" s="117" t="s">
        <v>199</v>
      </c>
      <c r="D447" s="118" t="s">
        <v>420</v>
      </c>
      <c r="E447" s="119">
        <v>441000</v>
      </c>
      <c r="F447" s="119">
        <v>625000</v>
      </c>
      <c r="G447" s="119">
        <v>2118816.5599999991</v>
      </c>
      <c r="H447" s="119">
        <v>1512393.5200000003</v>
      </c>
      <c r="I447" s="119">
        <v>722811.19000000006</v>
      </c>
      <c r="J447" s="119">
        <v>1520488.6400000006</v>
      </c>
      <c r="K447" s="119">
        <v>2039218.5800000003</v>
      </c>
      <c r="L447" s="119">
        <v>1166127.1900000002</v>
      </c>
      <c r="M447" s="119">
        <v>3320442.05</v>
      </c>
      <c r="N447" s="119">
        <v>3275865.6300000004</v>
      </c>
      <c r="O447" s="119">
        <v>2491848.1899999995</v>
      </c>
      <c r="P447" s="119">
        <v>9345991.4499999993</v>
      </c>
      <c r="Q447" s="119">
        <f t="shared" si="8"/>
        <v>28580003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6940509.9100000001</v>
      </c>
      <c r="V447" s="115"/>
    </row>
    <row r="448" spans="2:22" ht="25.5" x14ac:dyDescent="0.2">
      <c r="B448" s="113"/>
      <c r="C448" s="117" t="s">
        <v>200</v>
      </c>
      <c r="D448" s="118" t="s">
        <v>421</v>
      </c>
      <c r="E448" s="119">
        <v>0</v>
      </c>
      <c r="F448" s="119">
        <v>436668.71</v>
      </c>
      <c r="G448" s="119">
        <v>1221774.3200000003</v>
      </c>
      <c r="H448" s="119">
        <v>493665.25000000006</v>
      </c>
      <c r="I448" s="119">
        <v>270703.06000000006</v>
      </c>
      <c r="J448" s="119">
        <v>299084.75</v>
      </c>
      <c r="K448" s="119">
        <v>541145.66</v>
      </c>
      <c r="L448" s="119">
        <v>269132.89</v>
      </c>
      <c r="M448" s="119">
        <v>542563.62000000011</v>
      </c>
      <c r="N448" s="119">
        <v>550927.45000000007</v>
      </c>
      <c r="O448" s="119">
        <v>655082.56000000006</v>
      </c>
      <c r="P448" s="119">
        <v>1457251.73</v>
      </c>
      <c r="Q448" s="119">
        <f t="shared" si="8"/>
        <v>6738000.0000000019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2721896.0900000003</v>
      </c>
      <c r="V448" s="115"/>
    </row>
    <row r="449" spans="2:22" x14ac:dyDescent="0.2">
      <c r="B449" s="113"/>
      <c r="C449" s="117" t="s">
        <v>512</v>
      </c>
      <c r="D449" s="118" t="s">
        <v>513</v>
      </c>
      <c r="E449" s="119">
        <v>27728.480000000007</v>
      </c>
      <c r="F449" s="119">
        <v>1539634.6900000002</v>
      </c>
      <c r="G449" s="119">
        <v>1553407.49</v>
      </c>
      <c r="H449" s="119">
        <v>576004.21999999986</v>
      </c>
      <c r="I449" s="119">
        <v>1050743.8200000003</v>
      </c>
      <c r="J449" s="119">
        <v>47828.560000000012</v>
      </c>
      <c r="K449" s="119">
        <v>47188.479999999981</v>
      </c>
      <c r="L449" s="119">
        <v>36254.590000000004</v>
      </c>
      <c r="M449" s="119">
        <v>289318.93</v>
      </c>
      <c r="N449" s="119">
        <v>44854.109999999971</v>
      </c>
      <c r="O449" s="119">
        <v>44403.19999999999</v>
      </c>
      <c r="P449" s="119">
        <v>67317.713000006072</v>
      </c>
      <c r="Q449" s="119">
        <f t="shared" si="8"/>
        <v>5324684.2830000063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4795347.26</v>
      </c>
      <c r="V449" s="115"/>
    </row>
    <row r="450" spans="2:22" x14ac:dyDescent="0.2">
      <c r="B450" s="113"/>
      <c r="C450" s="117" t="s">
        <v>546</v>
      </c>
      <c r="D450" s="118" t="s">
        <v>547</v>
      </c>
      <c r="E450" s="119">
        <v>70823.440000000017</v>
      </c>
      <c r="F450" s="119">
        <v>73427.770000000019</v>
      </c>
      <c r="G450" s="119">
        <v>203941.55000000002</v>
      </c>
      <c r="H450" s="119">
        <v>127533.95000000004</v>
      </c>
      <c r="I450" s="119">
        <v>92777.540000000023</v>
      </c>
      <c r="J450" s="119">
        <v>93894.94</v>
      </c>
      <c r="K450" s="119">
        <v>95978.370000000054</v>
      </c>
      <c r="L450" s="119">
        <v>91123.060000000012</v>
      </c>
      <c r="M450" s="119">
        <v>95342.480000000098</v>
      </c>
      <c r="N450" s="119">
        <v>101158.18999999999</v>
      </c>
      <c r="O450" s="119">
        <v>99131.070000000036</v>
      </c>
      <c r="P450" s="119">
        <v>127609.55899999684</v>
      </c>
      <c r="Q450" s="119">
        <f t="shared" si="8"/>
        <v>1272741.9189999972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662399.19000000018</v>
      </c>
      <c r="V450" s="115"/>
    </row>
    <row r="451" spans="2:22" x14ac:dyDescent="0.2">
      <c r="B451" s="113"/>
      <c r="C451" s="117" t="s">
        <v>548</v>
      </c>
      <c r="D451" s="118" t="s">
        <v>549</v>
      </c>
      <c r="E451" s="119">
        <v>99341.620000000039</v>
      </c>
      <c r="F451" s="119">
        <v>83694.750000000044</v>
      </c>
      <c r="G451" s="119">
        <v>275767.63000000012</v>
      </c>
      <c r="H451" s="119">
        <v>277587.93</v>
      </c>
      <c r="I451" s="119">
        <v>152008.94</v>
      </c>
      <c r="J451" s="119">
        <v>144215.46000000002</v>
      </c>
      <c r="K451" s="119">
        <v>155828.61999999991</v>
      </c>
      <c r="L451" s="119">
        <v>130853.69999999994</v>
      </c>
      <c r="M451" s="119">
        <v>130020.53000000003</v>
      </c>
      <c r="N451" s="119">
        <v>157808.24000000002</v>
      </c>
      <c r="O451" s="119">
        <v>162505.38</v>
      </c>
      <c r="P451" s="119">
        <v>150580.28999999992</v>
      </c>
      <c r="Q451" s="119">
        <f t="shared" si="8"/>
        <v>1920213.0899999999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1032616.3300000001</v>
      </c>
      <c r="V451" s="115"/>
    </row>
    <row r="452" spans="2:22" x14ac:dyDescent="0.2">
      <c r="B452" s="113"/>
      <c r="C452" s="117" t="s">
        <v>201</v>
      </c>
      <c r="D452" s="118" t="s">
        <v>422</v>
      </c>
      <c r="E452" s="119">
        <v>36835.919999999998</v>
      </c>
      <c r="F452" s="119">
        <v>41005.440000000002</v>
      </c>
      <c r="G452" s="119">
        <v>101923.69</v>
      </c>
      <c r="H452" s="119">
        <v>83711.650000000009</v>
      </c>
      <c r="I452" s="119">
        <v>85376.37000000001</v>
      </c>
      <c r="J452" s="119">
        <v>80661.63</v>
      </c>
      <c r="K452" s="119">
        <v>95182</v>
      </c>
      <c r="L452" s="119">
        <v>77464.860000000015</v>
      </c>
      <c r="M452" s="119">
        <v>78916.11</v>
      </c>
      <c r="N452" s="119">
        <v>99277.57</v>
      </c>
      <c r="O452" s="119">
        <v>95243.819999999992</v>
      </c>
      <c r="P452" s="119">
        <v>150617.54999999874</v>
      </c>
      <c r="Q452" s="119">
        <f t="shared" si="8"/>
        <v>1026216.6099999987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429514.7</v>
      </c>
      <c r="V452" s="115"/>
    </row>
    <row r="453" spans="2:22" x14ac:dyDescent="0.2">
      <c r="B453" s="113"/>
      <c r="C453" s="117" t="s">
        <v>202</v>
      </c>
      <c r="D453" s="118" t="s">
        <v>423</v>
      </c>
      <c r="E453" s="119">
        <v>80950.09</v>
      </c>
      <c r="F453" s="119">
        <v>337236.04</v>
      </c>
      <c r="G453" s="119">
        <v>344068.73</v>
      </c>
      <c r="H453" s="119">
        <v>161364.51999999999</v>
      </c>
      <c r="I453" s="119">
        <v>20292.54</v>
      </c>
      <c r="J453" s="119">
        <v>23050.909999999996</v>
      </c>
      <c r="K453" s="119">
        <v>25475.030000000002</v>
      </c>
      <c r="L453" s="119">
        <v>20892.400000000001</v>
      </c>
      <c r="M453" s="119">
        <v>21474.289999999997</v>
      </c>
      <c r="N453" s="119">
        <v>25735.749999999996</v>
      </c>
      <c r="O453" s="119">
        <v>26070.25</v>
      </c>
      <c r="P453" s="119">
        <v>48472.849999999991</v>
      </c>
      <c r="Q453" s="119">
        <f t="shared" si="8"/>
        <v>1135083.4000000001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966962.83000000007</v>
      </c>
      <c r="V453" s="115"/>
    </row>
    <row r="454" spans="2:22" x14ac:dyDescent="0.2">
      <c r="B454" s="113"/>
      <c r="C454" s="117" t="s">
        <v>203</v>
      </c>
      <c r="D454" s="118" t="s">
        <v>424</v>
      </c>
      <c r="E454" s="119">
        <v>154771.62999999995</v>
      </c>
      <c r="F454" s="119">
        <v>157728.03999999992</v>
      </c>
      <c r="G454" s="119">
        <v>220973.28999999992</v>
      </c>
      <c r="H454" s="119">
        <v>223034.30999999997</v>
      </c>
      <c r="I454" s="119">
        <v>182691.06999999995</v>
      </c>
      <c r="J454" s="119">
        <v>203198.93999999992</v>
      </c>
      <c r="K454" s="119">
        <v>263277.24999999994</v>
      </c>
      <c r="L454" s="119">
        <v>185011.71999999997</v>
      </c>
      <c r="M454" s="119">
        <v>191755.08999999994</v>
      </c>
      <c r="N454" s="119">
        <v>258841.58</v>
      </c>
      <c r="O454" s="119">
        <v>254369.0199999999</v>
      </c>
      <c r="P454" s="119">
        <v>636372.5169999944</v>
      </c>
      <c r="Q454" s="119">
        <f t="shared" si="8"/>
        <v>2932024.4569999939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1142397.2799999996</v>
      </c>
      <c r="V454" s="115"/>
    </row>
    <row r="455" spans="2:22" x14ac:dyDescent="0.2">
      <c r="B455" s="113"/>
      <c r="C455" s="117" t="s">
        <v>204</v>
      </c>
      <c r="D455" s="118" t="s">
        <v>425</v>
      </c>
      <c r="E455" s="119">
        <v>521500</v>
      </c>
      <c r="F455" s="119">
        <v>1006500</v>
      </c>
      <c r="G455" s="119">
        <v>899189.90999999968</v>
      </c>
      <c r="H455" s="119">
        <v>726964.71999999974</v>
      </c>
      <c r="I455" s="119">
        <v>343310.21999999991</v>
      </c>
      <c r="J455" s="119">
        <v>756777.18000000017</v>
      </c>
      <c r="K455" s="119">
        <v>1013388.0599999999</v>
      </c>
      <c r="L455" s="119">
        <v>573908.50000000023</v>
      </c>
      <c r="M455" s="119">
        <v>1638981.7600000005</v>
      </c>
      <c r="N455" s="119">
        <v>1633625.6800000006</v>
      </c>
      <c r="O455" s="119">
        <v>1247009.8200000005</v>
      </c>
      <c r="P455" s="119">
        <v>4678851.1500000022</v>
      </c>
      <c r="Q455" s="119">
        <f t="shared" si="8"/>
        <v>15040007.000000004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4254242.0299999993</v>
      </c>
      <c r="V455" s="115"/>
    </row>
    <row r="456" spans="2:22" x14ac:dyDescent="0.2">
      <c r="B456" s="113"/>
      <c r="C456" s="117" t="s">
        <v>205</v>
      </c>
      <c r="D456" s="118" t="s">
        <v>426</v>
      </c>
      <c r="E456" s="119">
        <v>0</v>
      </c>
      <c r="F456" s="119">
        <v>0</v>
      </c>
      <c r="G456" s="119">
        <v>31799.21000000001</v>
      </c>
      <c r="H456" s="119">
        <v>43000.070000000007</v>
      </c>
      <c r="I456" s="119">
        <v>35948.340000000011</v>
      </c>
      <c r="J456" s="119">
        <v>32795.120000000003</v>
      </c>
      <c r="K456" s="119">
        <v>49609.639999999985</v>
      </c>
      <c r="L456" s="119">
        <v>24327.559999999998</v>
      </c>
      <c r="M456" s="119">
        <v>31741.119999999995</v>
      </c>
      <c r="N456" s="119">
        <v>47894.049999999988</v>
      </c>
      <c r="O456" s="119">
        <v>42866.319999999992</v>
      </c>
      <c r="P456" s="119">
        <v>188500.56999999998</v>
      </c>
      <c r="Q456" s="119">
        <f t="shared" si="8"/>
        <v>528482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143542.74000000002</v>
      </c>
      <c r="V456" s="115"/>
    </row>
    <row r="457" spans="2:22" x14ac:dyDescent="0.2">
      <c r="B457" s="113"/>
      <c r="C457" s="117" t="s">
        <v>206</v>
      </c>
      <c r="D457" s="118" t="s">
        <v>427</v>
      </c>
      <c r="E457" s="119">
        <v>138373.96999999997</v>
      </c>
      <c r="F457" s="119">
        <v>177985.50999999998</v>
      </c>
      <c r="G457" s="119">
        <v>341749.20999999996</v>
      </c>
      <c r="H457" s="119">
        <v>256780.68000000002</v>
      </c>
      <c r="I457" s="119">
        <v>184924.78999999995</v>
      </c>
      <c r="J457" s="119">
        <v>259153.04999999996</v>
      </c>
      <c r="K457" s="119">
        <v>345100.74999999994</v>
      </c>
      <c r="L457" s="119">
        <v>222638.97999999986</v>
      </c>
      <c r="M457" s="119">
        <v>235965.44999999998</v>
      </c>
      <c r="N457" s="119">
        <v>344510.48</v>
      </c>
      <c r="O457" s="119">
        <v>354634.46999999986</v>
      </c>
      <c r="P457" s="119">
        <v>918798.8899999999</v>
      </c>
      <c r="Q457" s="119">
        <f t="shared" si="8"/>
        <v>3780616.2299999995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1358967.21</v>
      </c>
      <c r="V457" s="115"/>
    </row>
    <row r="458" spans="2:22" x14ac:dyDescent="0.2">
      <c r="B458" s="113"/>
      <c r="C458" s="117" t="s">
        <v>207</v>
      </c>
      <c r="D458" s="118" t="s">
        <v>428</v>
      </c>
      <c r="E458" s="119">
        <v>94467.19</v>
      </c>
      <c r="F458" s="119">
        <v>96786.670000000013</v>
      </c>
      <c r="G458" s="119">
        <v>116059.51999999999</v>
      </c>
      <c r="H458" s="119">
        <v>124977.20999999999</v>
      </c>
      <c r="I458" s="119">
        <v>89388.029999999984</v>
      </c>
      <c r="J458" s="119">
        <v>96793.409999999989</v>
      </c>
      <c r="K458" s="119">
        <v>111725.10999999999</v>
      </c>
      <c r="L458" s="119">
        <v>97791.72</v>
      </c>
      <c r="M458" s="119">
        <v>116736.54</v>
      </c>
      <c r="N458" s="119">
        <v>115653.55999999998</v>
      </c>
      <c r="O458" s="119">
        <v>114120.77999999998</v>
      </c>
      <c r="P458" s="119">
        <v>225058.16999999998</v>
      </c>
      <c r="Q458" s="119">
        <f t="shared" si="8"/>
        <v>1399557.91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618472.02999999991</v>
      </c>
      <c r="V458" s="115"/>
    </row>
    <row r="459" spans="2:22" x14ac:dyDescent="0.2">
      <c r="B459" s="113"/>
      <c r="C459" s="117" t="s">
        <v>208</v>
      </c>
      <c r="D459" s="118" t="s">
        <v>429</v>
      </c>
      <c r="E459" s="119">
        <v>90017.999999999971</v>
      </c>
      <c r="F459" s="119">
        <v>92291.749999999971</v>
      </c>
      <c r="G459" s="119">
        <v>104136.69</v>
      </c>
      <c r="H459" s="119">
        <v>104984.95000000001</v>
      </c>
      <c r="I459" s="119">
        <v>102367.33000000003</v>
      </c>
      <c r="J459" s="119">
        <v>103350.61</v>
      </c>
      <c r="K459" s="119">
        <v>106908.05000000002</v>
      </c>
      <c r="L459" s="119">
        <v>100772.44999999997</v>
      </c>
      <c r="M459" s="119">
        <v>103090.70999999998</v>
      </c>
      <c r="N459" s="119">
        <v>106811.63000000002</v>
      </c>
      <c r="O459" s="119">
        <v>104355.79000000001</v>
      </c>
      <c r="P459" s="119">
        <v>133113.54999999999</v>
      </c>
      <c r="Q459" s="119">
        <f t="shared" si="8"/>
        <v>1252201.51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597149.32999999996</v>
      </c>
      <c r="V459" s="115"/>
    </row>
    <row r="460" spans="2:22" x14ac:dyDescent="0.2">
      <c r="B460" s="113"/>
      <c r="C460" s="117" t="s">
        <v>554</v>
      </c>
      <c r="D460" s="118" t="e">
        <v>#N/A</v>
      </c>
      <c r="E460" s="119">
        <v>0</v>
      </c>
      <c r="F460" s="119">
        <v>0</v>
      </c>
      <c r="G460" s="119">
        <v>753051.52</v>
      </c>
      <c r="H460" s="119">
        <v>726575.17999999993</v>
      </c>
      <c r="I460" s="119">
        <v>281399.33</v>
      </c>
      <c r="J460" s="119">
        <v>540147.18000000005</v>
      </c>
      <c r="K460" s="119">
        <v>778944.05</v>
      </c>
      <c r="L460" s="119">
        <v>451218.16</v>
      </c>
      <c r="M460" s="119">
        <v>1082362.1299999999</v>
      </c>
      <c r="N460" s="119">
        <v>1095505.6200000001</v>
      </c>
      <c r="O460" s="119">
        <v>905668.91</v>
      </c>
      <c r="P460" s="119">
        <v>3385127.92</v>
      </c>
      <c r="Q460" s="119">
        <f t="shared" si="8"/>
        <v>10000000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2301173.21</v>
      </c>
      <c r="V460" s="115"/>
    </row>
    <row r="461" spans="2:22" x14ac:dyDescent="0.2">
      <c r="B461" s="113"/>
      <c r="C461" s="117" t="s">
        <v>209</v>
      </c>
      <c r="D461" s="118" t="s">
        <v>430</v>
      </c>
      <c r="E461" s="119">
        <v>150290.32000000004</v>
      </c>
      <c r="F461" s="119">
        <v>149481.83000000005</v>
      </c>
      <c r="G461" s="119">
        <v>188821.80000000008</v>
      </c>
      <c r="H461" s="119">
        <v>223430.88999999998</v>
      </c>
      <c r="I461" s="119">
        <v>208359.44000000003</v>
      </c>
      <c r="J461" s="119">
        <v>173937.60000000003</v>
      </c>
      <c r="K461" s="119">
        <v>191969.28999999995</v>
      </c>
      <c r="L461" s="119">
        <v>159831.92000000004</v>
      </c>
      <c r="M461" s="119">
        <v>175916.43</v>
      </c>
      <c r="N461" s="119">
        <v>187477.34999999995</v>
      </c>
      <c r="O461" s="119">
        <v>161704.63</v>
      </c>
      <c r="P461" s="119">
        <v>380315.46999999991</v>
      </c>
      <c r="Q461" s="119">
        <f t="shared" si="8"/>
        <v>2351536.9699999997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1094321.8800000004</v>
      </c>
      <c r="V461" s="115"/>
    </row>
    <row r="462" spans="2:22" x14ac:dyDescent="0.2">
      <c r="B462" s="113"/>
      <c r="C462" s="117" t="s">
        <v>210</v>
      </c>
      <c r="D462" s="118" t="s">
        <v>431</v>
      </c>
      <c r="E462" s="119">
        <v>9660.66</v>
      </c>
      <c r="F462" s="119">
        <v>9248.5399999999991</v>
      </c>
      <c r="G462" s="119">
        <v>12613.390000000001</v>
      </c>
      <c r="H462" s="119">
        <v>12721.9</v>
      </c>
      <c r="I462" s="119">
        <v>12440.17</v>
      </c>
      <c r="J462" s="119">
        <v>10275.300000000001</v>
      </c>
      <c r="K462" s="119">
        <v>11586.46</v>
      </c>
      <c r="L462" s="119">
        <v>9887.8500000000022</v>
      </c>
      <c r="M462" s="119">
        <v>10730.869999999999</v>
      </c>
      <c r="N462" s="119">
        <v>11084.480000000003</v>
      </c>
      <c r="O462" s="119">
        <v>10893.640000000001</v>
      </c>
      <c r="P462" s="119">
        <v>18107.669999999998</v>
      </c>
      <c r="Q462" s="119">
        <f t="shared" si="8"/>
        <v>139250.93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66959.959999999992</v>
      </c>
      <c r="V462" s="115"/>
    </row>
    <row r="463" spans="2:22" ht="25.5" x14ac:dyDescent="0.2">
      <c r="B463" s="113"/>
      <c r="C463" s="117" t="s">
        <v>503</v>
      </c>
      <c r="D463" s="118" t="s">
        <v>504</v>
      </c>
      <c r="E463" s="119">
        <v>135601.20000000001</v>
      </c>
      <c r="F463" s="119">
        <v>155277.82999999999</v>
      </c>
      <c r="G463" s="119">
        <v>85402.750000000044</v>
      </c>
      <c r="H463" s="119">
        <v>73301.580000000016</v>
      </c>
      <c r="I463" s="119">
        <v>74424.800000000017</v>
      </c>
      <c r="J463" s="119">
        <v>68802.190000000017</v>
      </c>
      <c r="K463" s="119">
        <v>73046.990000000005</v>
      </c>
      <c r="L463" s="119">
        <v>70526.089999999982</v>
      </c>
      <c r="M463" s="119">
        <v>70808.680000000037</v>
      </c>
      <c r="N463" s="119">
        <v>75343.759999999995</v>
      </c>
      <c r="O463" s="119">
        <v>78979.890000000014</v>
      </c>
      <c r="P463" s="119">
        <v>96872.369999997667</v>
      </c>
      <c r="Q463" s="119">
        <f t="shared" si="8"/>
        <v>1058388.129999998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592810.35000000021</v>
      </c>
      <c r="V463" s="115"/>
    </row>
    <row r="464" spans="2:22" x14ac:dyDescent="0.2">
      <c r="B464" s="113"/>
      <c r="C464" s="117" t="s">
        <v>505</v>
      </c>
      <c r="D464" s="118" t="s">
        <v>506</v>
      </c>
      <c r="E464" s="119">
        <v>60140.190000000017</v>
      </c>
      <c r="F464" s="119">
        <v>61236.050000000017</v>
      </c>
      <c r="G464" s="119">
        <v>139010.22999999998</v>
      </c>
      <c r="H464" s="119">
        <v>113342.67000000004</v>
      </c>
      <c r="I464" s="119">
        <v>124870.72</v>
      </c>
      <c r="J464" s="119">
        <v>105569.01</v>
      </c>
      <c r="K464" s="119">
        <v>132892.10999999999</v>
      </c>
      <c r="L464" s="119">
        <v>99954.150000000009</v>
      </c>
      <c r="M464" s="119">
        <v>104831.16999999998</v>
      </c>
      <c r="N464" s="119">
        <v>136178.03</v>
      </c>
      <c r="O464" s="119">
        <v>126762.72000000002</v>
      </c>
      <c r="P464" s="119">
        <v>226945.28000000003</v>
      </c>
      <c r="Q464" s="119">
        <f t="shared" si="8"/>
        <v>1431732.33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604168.87000000011</v>
      </c>
      <c r="V464" s="115"/>
    </row>
    <row r="465" spans="2:22" x14ac:dyDescent="0.2">
      <c r="B465" s="113"/>
      <c r="C465" s="117" t="s">
        <v>507</v>
      </c>
      <c r="D465" s="118" t="s">
        <v>362</v>
      </c>
      <c r="E465" s="119">
        <v>82532.619999999981</v>
      </c>
      <c r="F465" s="119">
        <v>95762.389999999985</v>
      </c>
      <c r="G465" s="119">
        <v>106931.12999999999</v>
      </c>
      <c r="H465" s="119">
        <v>107912.08999999998</v>
      </c>
      <c r="I465" s="119">
        <v>97738.240000000005</v>
      </c>
      <c r="J465" s="119">
        <v>101517.47000000002</v>
      </c>
      <c r="K465" s="119">
        <v>124280.15</v>
      </c>
      <c r="L465" s="119">
        <v>102847.03999999999</v>
      </c>
      <c r="M465" s="119">
        <v>125265.59</v>
      </c>
      <c r="N465" s="119">
        <v>93200.020000000019</v>
      </c>
      <c r="O465" s="119">
        <v>87640.18</v>
      </c>
      <c r="P465" s="119">
        <v>127148.11</v>
      </c>
      <c r="Q465" s="119">
        <f t="shared" si="8"/>
        <v>1252775.03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592393.93999999994</v>
      </c>
      <c r="V465" s="115"/>
    </row>
    <row r="466" spans="2:22" x14ac:dyDescent="0.2">
      <c r="B466" s="113"/>
      <c r="C466" s="117" t="s">
        <v>508</v>
      </c>
      <c r="D466" s="118" t="s">
        <v>509</v>
      </c>
      <c r="E466" s="119">
        <v>260796.92</v>
      </c>
      <c r="F466" s="119">
        <v>288700.25</v>
      </c>
      <c r="G466" s="119">
        <v>363890.09999999992</v>
      </c>
      <c r="H466" s="119">
        <v>362272.33000000013</v>
      </c>
      <c r="I466" s="119">
        <v>354713.35000000003</v>
      </c>
      <c r="J466" s="119">
        <v>350238.71</v>
      </c>
      <c r="K466" s="119">
        <v>381175.39999999997</v>
      </c>
      <c r="L466" s="119">
        <v>337466.95000000007</v>
      </c>
      <c r="M466" s="119">
        <v>353165.72000000003</v>
      </c>
      <c r="N466" s="119">
        <v>325858.09000000014</v>
      </c>
      <c r="O466" s="119">
        <v>315029.94999999995</v>
      </c>
      <c r="P466" s="119">
        <v>357634.66</v>
      </c>
      <c r="Q466" s="119">
        <f t="shared" ref="Q466:Q525" si="9">SUM(E466:P466)</f>
        <v>4050942.4300000006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1980611.6600000001</v>
      </c>
      <c r="V466" s="115"/>
    </row>
    <row r="467" spans="2:22" ht="25.5" x14ac:dyDescent="0.2">
      <c r="B467" s="113"/>
      <c r="C467" s="117" t="s">
        <v>516</v>
      </c>
      <c r="D467" s="118" t="s">
        <v>517</v>
      </c>
      <c r="E467" s="119">
        <v>89478.500000000015</v>
      </c>
      <c r="F467" s="119">
        <v>101117.48</v>
      </c>
      <c r="G467" s="119">
        <v>116862.47000000002</v>
      </c>
      <c r="H467" s="119">
        <v>93690.12999999999</v>
      </c>
      <c r="I467" s="119">
        <v>175263.88999999998</v>
      </c>
      <c r="J467" s="119">
        <v>77141.029999999984</v>
      </c>
      <c r="K467" s="119">
        <v>83503.880000000019</v>
      </c>
      <c r="L467" s="119">
        <v>68906.289999999994</v>
      </c>
      <c r="M467" s="119">
        <v>67612.299999999988</v>
      </c>
      <c r="N467" s="119">
        <v>78093.669999999984</v>
      </c>
      <c r="O467" s="119">
        <v>83065.939999999988</v>
      </c>
      <c r="P467" s="119">
        <v>182105.45899999791</v>
      </c>
      <c r="Q467" s="119">
        <f t="shared" si="9"/>
        <v>1216841.0389999978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653553.5</v>
      </c>
      <c r="V467" s="115"/>
    </row>
    <row r="468" spans="2:22" x14ac:dyDescent="0.2">
      <c r="B468" s="113"/>
      <c r="C468" s="117" t="s">
        <v>211</v>
      </c>
      <c r="D468" s="118" t="s">
        <v>432</v>
      </c>
      <c r="E468" s="119">
        <v>670435.10000000021</v>
      </c>
      <c r="F468" s="119">
        <v>356654.22000000003</v>
      </c>
      <c r="G468" s="119">
        <v>935826.84000000008</v>
      </c>
      <c r="H468" s="119">
        <v>954421.78999999992</v>
      </c>
      <c r="I468" s="119">
        <v>1050356.4100000001</v>
      </c>
      <c r="J468" s="119">
        <v>751197.7</v>
      </c>
      <c r="K468" s="119">
        <v>885254.72</v>
      </c>
      <c r="L468" s="119">
        <v>661521.37999999989</v>
      </c>
      <c r="M468" s="119">
        <v>864790.40999999992</v>
      </c>
      <c r="N468" s="119">
        <v>810773.7100000002</v>
      </c>
      <c r="O468" s="119">
        <v>879895.73</v>
      </c>
      <c r="P468" s="119">
        <v>2225780.4099999997</v>
      </c>
      <c r="Q468" s="119">
        <f t="shared" si="9"/>
        <v>11046908.42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4718892.0600000005</v>
      </c>
      <c r="V468" s="115"/>
    </row>
    <row r="469" spans="2:22" x14ac:dyDescent="0.2">
      <c r="B469" s="113"/>
      <c r="C469" s="117" t="s">
        <v>212</v>
      </c>
      <c r="D469" s="118" t="s">
        <v>433</v>
      </c>
      <c r="E469" s="119">
        <v>238739.88</v>
      </c>
      <c r="F469" s="119">
        <v>111877.31</v>
      </c>
      <c r="G469" s="119">
        <v>135298.68</v>
      </c>
      <c r="H469" s="119">
        <v>211332.69999999998</v>
      </c>
      <c r="I469" s="119">
        <v>427074.56</v>
      </c>
      <c r="J469" s="119">
        <v>1021868.5700000001</v>
      </c>
      <c r="K469" s="119">
        <v>968254.01000000013</v>
      </c>
      <c r="L469" s="119">
        <v>1360051.95</v>
      </c>
      <c r="M469" s="119">
        <v>460493.01999999996</v>
      </c>
      <c r="N469" s="119">
        <v>131032.93999999999</v>
      </c>
      <c r="O469" s="119">
        <v>307308.95999999996</v>
      </c>
      <c r="P469" s="119">
        <v>337308.88</v>
      </c>
      <c r="Q469" s="119">
        <f t="shared" si="9"/>
        <v>5710641.46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2146191.7000000002</v>
      </c>
      <c r="V469" s="115"/>
    </row>
    <row r="470" spans="2:22" x14ac:dyDescent="0.2">
      <c r="B470" s="113"/>
      <c r="C470" s="117" t="s">
        <v>213</v>
      </c>
      <c r="D470" s="118" t="s">
        <v>434</v>
      </c>
      <c r="E470" s="119">
        <v>116410.61000000003</v>
      </c>
      <c r="F470" s="119">
        <v>96632.740000000063</v>
      </c>
      <c r="G470" s="119">
        <v>198670.12999999995</v>
      </c>
      <c r="H470" s="119">
        <v>182986.1</v>
      </c>
      <c r="I470" s="119">
        <v>182591.23000000004</v>
      </c>
      <c r="J470" s="119">
        <v>179701.93000000008</v>
      </c>
      <c r="K470" s="119">
        <v>107540.99999999999</v>
      </c>
      <c r="L470" s="119">
        <v>95822.64</v>
      </c>
      <c r="M470" s="119">
        <v>184252.33000000013</v>
      </c>
      <c r="N470" s="119">
        <v>184443.71</v>
      </c>
      <c r="O470" s="119">
        <v>186417.25999999995</v>
      </c>
      <c r="P470" s="119">
        <v>165264.89999999705</v>
      </c>
      <c r="Q470" s="119">
        <f t="shared" si="9"/>
        <v>1880734.579999997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956992.74000000011</v>
      </c>
      <c r="V470" s="115"/>
    </row>
    <row r="471" spans="2:22" x14ac:dyDescent="0.2">
      <c r="B471" s="113"/>
      <c r="C471" s="117" t="s">
        <v>214</v>
      </c>
      <c r="D471" s="118" t="s">
        <v>435</v>
      </c>
      <c r="E471" s="119">
        <v>98666.42</v>
      </c>
      <c r="F471" s="119">
        <v>199868.79999999999</v>
      </c>
      <c r="G471" s="119">
        <v>143691.78000000003</v>
      </c>
      <c r="H471" s="119">
        <v>133323.67000000001</v>
      </c>
      <c r="I471" s="119">
        <v>217626.25</v>
      </c>
      <c r="J471" s="119">
        <v>132940.65000000002</v>
      </c>
      <c r="K471" s="119">
        <v>137243.34</v>
      </c>
      <c r="L471" s="119">
        <v>124282.85999999999</v>
      </c>
      <c r="M471" s="119">
        <v>103964.58999999998</v>
      </c>
      <c r="N471" s="119">
        <v>113681.87999999999</v>
      </c>
      <c r="O471" s="119">
        <v>112892.02</v>
      </c>
      <c r="P471" s="119">
        <v>147383.74100000292</v>
      </c>
      <c r="Q471" s="119">
        <f t="shared" si="9"/>
        <v>1665566.001000003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926117.57000000007</v>
      </c>
      <c r="V471" s="115"/>
    </row>
    <row r="472" spans="2:22" x14ac:dyDescent="0.2">
      <c r="B472" s="113"/>
      <c r="C472" s="117" t="s">
        <v>215</v>
      </c>
      <c r="D472" s="118" t="s">
        <v>436</v>
      </c>
      <c r="E472" s="119">
        <v>46773.259999999995</v>
      </c>
      <c r="F472" s="119">
        <v>44656.719999999994</v>
      </c>
      <c r="G472" s="119">
        <v>69425.770000000019</v>
      </c>
      <c r="H472" s="119">
        <v>75915.180000000008</v>
      </c>
      <c r="I472" s="119">
        <v>83450.950000000026</v>
      </c>
      <c r="J472" s="119">
        <v>65291.369999999995</v>
      </c>
      <c r="K472" s="119">
        <v>63726.919999999984</v>
      </c>
      <c r="L472" s="119">
        <v>57352.98</v>
      </c>
      <c r="M472" s="119">
        <v>63019.94999999999</v>
      </c>
      <c r="N472" s="119">
        <v>66451.239999999991</v>
      </c>
      <c r="O472" s="119">
        <v>69843.659999999974</v>
      </c>
      <c r="P472" s="119">
        <v>94351.770000000019</v>
      </c>
      <c r="Q472" s="119">
        <f t="shared" si="9"/>
        <v>800259.77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385513.25</v>
      </c>
      <c r="V472" s="115"/>
    </row>
    <row r="473" spans="2:22" ht="25.5" x14ac:dyDescent="0.2">
      <c r="B473" s="113"/>
      <c r="C473" s="117" t="s">
        <v>216</v>
      </c>
      <c r="D473" s="118" t="s">
        <v>437</v>
      </c>
      <c r="E473" s="119">
        <v>24190.37</v>
      </c>
      <c r="F473" s="119">
        <v>27362.55</v>
      </c>
      <c r="G473" s="119">
        <v>39230.490000000013</v>
      </c>
      <c r="H473" s="119">
        <v>44125.340000000011</v>
      </c>
      <c r="I473" s="119">
        <v>37053.600000000006</v>
      </c>
      <c r="J473" s="119">
        <v>37655.140000000007</v>
      </c>
      <c r="K473" s="119">
        <v>38899.18</v>
      </c>
      <c r="L473" s="119">
        <v>36026.320000000007</v>
      </c>
      <c r="M473" s="119">
        <v>35145.089999999997</v>
      </c>
      <c r="N473" s="119">
        <v>37295.880000000019</v>
      </c>
      <c r="O473" s="119">
        <v>37798.890000000007</v>
      </c>
      <c r="P473" s="119">
        <v>45252.895000000193</v>
      </c>
      <c r="Q473" s="119">
        <f t="shared" si="9"/>
        <v>440035.74500000017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209617.49000000002</v>
      </c>
      <c r="V473" s="115"/>
    </row>
    <row r="474" spans="2:22" x14ac:dyDescent="0.2">
      <c r="B474" s="113"/>
      <c r="C474" s="117" t="s">
        <v>217</v>
      </c>
      <c r="D474" s="118" t="s">
        <v>439</v>
      </c>
      <c r="E474" s="119">
        <v>0</v>
      </c>
      <c r="F474" s="119">
        <v>0</v>
      </c>
      <c r="G474" s="119">
        <v>17628.169999999998</v>
      </c>
      <c r="H474" s="119">
        <v>21039</v>
      </c>
      <c r="I474" s="119">
        <v>5822.35</v>
      </c>
      <c r="J474" s="119">
        <v>9163.67</v>
      </c>
      <c r="K474" s="119">
        <v>15550.92</v>
      </c>
      <c r="L474" s="119">
        <v>9356.9399999999987</v>
      </c>
      <c r="M474" s="119">
        <v>17099.939999999999</v>
      </c>
      <c r="N474" s="119">
        <v>17053.530000000002</v>
      </c>
      <c r="O474" s="119">
        <v>16494.66</v>
      </c>
      <c r="P474" s="119">
        <v>63790.820000000007</v>
      </c>
      <c r="Q474" s="119">
        <f t="shared" si="9"/>
        <v>193000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53653.189999999995</v>
      </c>
      <c r="V474" s="115"/>
    </row>
    <row r="475" spans="2:22" x14ac:dyDescent="0.2">
      <c r="B475" s="113"/>
      <c r="C475" s="117" t="s">
        <v>218</v>
      </c>
      <c r="D475" s="118" t="s">
        <v>440</v>
      </c>
      <c r="E475" s="119">
        <v>323826</v>
      </c>
      <c r="F475" s="119">
        <v>3004674.99</v>
      </c>
      <c r="G475" s="119">
        <v>1200414.1599999999</v>
      </c>
      <c r="H475" s="119">
        <v>802355.35999999987</v>
      </c>
      <c r="I475" s="119">
        <v>221712.72999999995</v>
      </c>
      <c r="J475" s="119">
        <v>338620.08000000013</v>
      </c>
      <c r="K475" s="119">
        <v>571159.33999999985</v>
      </c>
      <c r="L475" s="119">
        <v>343852.76</v>
      </c>
      <c r="M475" s="119">
        <v>626792.42999999982</v>
      </c>
      <c r="N475" s="119">
        <v>589985.89999999967</v>
      </c>
      <c r="O475" s="119">
        <v>562942.85000000033</v>
      </c>
      <c r="P475" s="119">
        <v>2139672.4</v>
      </c>
      <c r="Q475" s="119">
        <f t="shared" si="9"/>
        <v>10726008.999999998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5891603.3199999994</v>
      </c>
      <c r="V475" s="115"/>
    </row>
    <row r="476" spans="2:22" x14ac:dyDescent="0.2">
      <c r="B476" s="113"/>
      <c r="C476" s="117" t="s">
        <v>219</v>
      </c>
      <c r="D476" s="118" t="s">
        <v>441</v>
      </c>
      <c r="E476" s="119">
        <v>3568713.71</v>
      </c>
      <c r="F476" s="119">
        <v>3674115.68</v>
      </c>
      <c r="G476" s="119">
        <v>3599332.0000000005</v>
      </c>
      <c r="H476" s="119">
        <v>3573861.57</v>
      </c>
      <c r="I476" s="119">
        <v>3548208.2199999993</v>
      </c>
      <c r="J476" s="119">
        <v>3522160.34</v>
      </c>
      <c r="K476" s="119">
        <v>3487789.42</v>
      </c>
      <c r="L476" s="119">
        <v>3456301.8899999997</v>
      </c>
      <c r="M476" s="119">
        <v>3496583.6199999996</v>
      </c>
      <c r="N476" s="119">
        <v>3518377.6000000006</v>
      </c>
      <c r="O476" s="119">
        <v>3562288.4300000006</v>
      </c>
      <c r="P476" s="119">
        <v>3537340.9700000891</v>
      </c>
      <c r="Q476" s="119">
        <f t="shared" si="9"/>
        <v>42545073.450000085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21486391.52</v>
      </c>
      <c r="V476" s="115"/>
    </row>
    <row r="477" spans="2:22" x14ac:dyDescent="0.2">
      <c r="B477" s="113"/>
      <c r="C477" s="117" t="s">
        <v>220</v>
      </c>
      <c r="D477" s="118" t="s">
        <v>442</v>
      </c>
      <c r="E477" s="119">
        <v>10139649.820000002</v>
      </c>
      <c r="F477" s="119">
        <v>10954480.599999998</v>
      </c>
      <c r="G477" s="119">
        <v>10504479.700000001</v>
      </c>
      <c r="H477" s="119">
        <v>10629958.410000002</v>
      </c>
      <c r="I477" s="119">
        <v>10546317.73</v>
      </c>
      <c r="J477" s="119">
        <v>10579054.989999998</v>
      </c>
      <c r="K477" s="119">
        <v>10364116.500000002</v>
      </c>
      <c r="L477" s="119">
        <v>10341515.439999998</v>
      </c>
      <c r="M477" s="119">
        <v>10420233.780000001</v>
      </c>
      <c r="N477" s="119">
        <v>10685173.240000002</v>
      </c>
      <c r="O477" s="119">
        <v>10583365.440000001</v>
      </c>
      <c r="P477" s="119">
        <v>10803180.730000313</v>
      </c>
      <c r="Q477" s="119">
        <f t="shared" si="9"/>
        <v>126551526.38000032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63353941.25</v>
      </c>
      <c r="V477" s="115"/>
    </row>
    <row r="478" spans="2:22" x14ac:dyDescent="0.2">
      <c r="B478" s="113"/>
      <c r="C478" s="117" t="s">
        <v>221</v>
      </c>
      <c r="D478" s="118" t="s">
        <v>443</v>
      </c>
      <c r="E478" s="119">
        <v>4027785.5300000012</v>
      </c>
      <c r="F478" s="119">
        <v>4281550.7700000005</v>
      </c>
      <c r="G478" s="119">
        <v>4198862.8100000005</v>
      </c>
      <c r="H478" s="119">
        <v>4349253.6999999974</v>
      </c>
      <c r="I478" s="119">
        <v>4268919.4300000006</v>
      </c>
      <c r="J478" s="119">
        <v>4292671.37</v>
      </c>
      <c r="K478" s="119">
        <v>4203098.13</v>
      </c>
      <c r="L478" s="119">
        <v>4168778.47</v>
      </c>
      <c r="M478" s="119">
        <v>4270740.2099999981</v>
      </c>
      <c r="N478" s="119">
        <v>4337564.5399999991</v>
      </c>
      <c r="O478" s="119">
        <v>4249580.4399999985</v>
      </c>
      <c r="P478" s="119">
        <v>4520972.3500000956</v>
      </c>
      <c r="Q478" s="119">
        <f t="shared" si="9"/>
        <v>51169777.750000097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25419043.610000003</v>
      </c>
      <c r="V478" s="115"/>
    </row>
    <row r="479" spans="2:22" x14ac:dyDescent="0.2">
      <c r="B479" s="113"/>
      <c r="C479" s="117" t="s">
        <v>222</v>
      </c>
      <c r="D479" s="118" t="s">
        <v>444</v>
      </c>
      <c r="E479" s="119">
        <v>1316151.76</v>
      </c>
      <c r="F479" s="119">
        <v>103516.65000000001</v>
      </c>
      <c r="G479" s="119">
        <v>1453190</v>
      </c>
      <c r="H479" s="119">
        <v>1486890.21</v>
      </c>
      <c r="I479" s="119">
        <v>1469445.5799999998</v>
      </c>
      <c r="J479" s="119">
        <v>1473700.36</v>
      </c>
      <c r="K479" s="119">
        <v>1598988.02</v>
      </c>
      <c r="L479" s="119">
        <v>1439318.9899999998</v>
      </c>
      <c r="M479" s="119">
        <v>1471838.03</v>
      </c>
      <c r="N479" s="119">
        <v>1502585.4599999997</v>
      </c>
      <c r="O479" s="119">
        <v>1478702.71</v>
      </c>
      <c r="P479" s="119">
        <v>1749653.89</v>
      </c>
      <c r="Q479" s="119">
        <f t="shared" si="9"/>
        <v>16543981.66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7302894.5600000005</v>
      </c>
      <c r="V479" s="115"/>
    </row>
    <row r="480" spans="2:22" x14ac:dyDescent="0.2">
      <c r="B480" s="113"/>
      <c r="C480" s="117" t="s">
        <v>223</v>
      </c>
      <c r="D480" s="118" t="s">
        <v>445</v>
      </c>
      <c r="E480" s="119">
        <v>3038979.4499999997</v>
      </c>
      <c r="F480" s="119">
        <v>3531988.33</v>
      </c>
      <c r="G480" s="119">
        <v>3607006.1500000008</v>
      </c>
      <c r="H480" s="119">
        <v>3552797.4800000009</v>
      </c>
      <c r="I480" s="119">
        <v>3542052.3800000004</v>
      </c>
      <c r="J480" s="119">
        <v>3543897.290000001</v>
      </c>
      <c r="K480" s="119">
        <v>3548480.09</v>
      </c>
      <c r="L480" s="119">
        <v>3542685.870000001</v>
      </c>
      <c r="M480" s="119">
        <v>3537299.0000000009</v>
      </c>
      <c r="N480" s="119">
        <v>3495495.61</v>
      </c>
      <c r="O480" s="119">
        <v>3609653.7600000002</v>
      </c>
      <c r="P480" s="119">
        <v>3627568.8399999333</v>
      </c>
      <c r="Q480" s="119">
        <f t="shared" si="9"/>
        <v>42177904.249999933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20816721.079999998</v>
      </c>
      <c r="V480" s="115"/>
    </row>
    <row r="481" spans="2:22" x14ac:dyDescent="0.2">
      <c r="B481" s="113"/>
      <c r="C481" s="117" t="s">
        <v>224</v>
      </c>
      <c r="D481" s="118" t="s">
        <v>446</v>
      </c>
      <c r="E481" s="119">
        <v>175530.03000000003</v>
      </c>
      <c r="F481" s="119">
        <v>555047.17000000004</v>
      </c>
      <c r="G481" s="119">
        <v>654815.52</v>
      </c>
      <c r="H481" s="119">
        <v>651477.9</v>
      </c>
      <c r="I481" s="119">
        <v>643957.91</v>
      </c>
      <c r="J481" s="119">
        <v>564393.64</v>
      </c>
      <c r="K481" s="119">
        <v>135171.77000000002</v>
      </c>
      <c r="L481" s="119">
        <v>209531.36</v>
      </c>
      <c r="M481" s="119">
        <v>560151.68000000005</v>
      </c>
      <c r="N481" s="119">
        <v>565497.67000000004</v>
      </c>
      <c r="O481" s="119">
        <v>582162.73</v>
      </c>
      <c r="P481" s="119">
        <v>670590.62</v>
      </c>
      <c r="Q481" s="119">
        <f t="shared" si="9"/>
        <v>5968328.0000000009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3245222.1700000004</v>
      </c>
      <c r="V481" s="115"/>
    </row>
    <row r="482" spans="2:22" x14ac:dyDescent="0.2">
      <c r="B482" s="113"/>
      <c r="C482" s="117" t="s">
        <v>225</v>
      </c>
      <c r="D482" s="118" t="s">
        <v>447</v>
      </c>
      <c r="E482" s="119">
        <v>322984.38000000006</v>
      </c>
      <c r="F482" s="119">
        <v>1689412.82</v>
      </c>
      <c r="G482" s="119">
        <v>1061892.07</v>
      </c>
      <c r="H482" s="119">
        <v>1069400.31</v>
      </c>
      <c r="I482" s="119">
        <v>1057780.99</v>
      </c>
      <c r="J482" s="119">
        <v>1071840.3199999998</v>
      </c>
      <c r="K482" s="119">
        <v>320520.56</v>
      </c>
      <c r="L482" s="119">
        <v>312286.17</v>
      </c>
      <c r="M482" s="119">
        <v>1063332.1199999999</v>
      </c>
      <c r="N482" s="119">
        <v>1071199.26</v>
      </c>
      <c r="O482" s="119">
        <v>759810.78</v>
      </c>
      <c r="P482" s="119">
        <v>828340.14000000013</v>
      </c>
      <c r="Q482" s="119">
        <f t="shared" si="9"/>
        <v>10628799.92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6273310.8900000006</v>
      </c>
      <c r="V482" s="115"/>
    </row>
    <row r="483" spans="2:22" x14ac:dyDescent="0.2">
      <c r="B483" s="113"/>
      <c r="C483" s="117" t="s">
        <v>226</v>
      </c>
      <c r="D483" s="118" t="s">
        <v>448</v>
      </c>
      <c r="E483" s="119">
        <v>168186.75</v>
      </c>
      <c r="F483" s="119">
        <v>169503.56</v>
      </c>
      <c r="G483" s="119">
        <v>231047.20999999996</v>
      </c>
      <c r="H483" s="119">
        <v>486011.65000000014</v>
      </c>
      <c r="I483" s="119">
        <v>188511.59</v>
      </c>
      <c r="J483" s="119">
        <v>211203.33999999991</v>
      </c>
      <c r="K483" s="119">
        <v>252563.13</v>
      </c>
      <c r="L483" s="119">
        <v>188352.35</v>
      </c>
      <c r="M483" s="119">
        <v>196374.66999999998</v>
      </c>
      <c r="N483" s="119">
        <v>247455.13</v>
      </c>
      <c r="O483" s="119">
        <v>251251.75000000003</v>
      </c>
      <c r="P483" s="119">
        <v>282221.07999999996</v>
      </c>
      <c r="Q483" s="119">
        <f t="shared" si="9"/>
        <v>2872682.21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1454464.1</v>
      </c>
      <c r="V483" s="115"/>
    </row>
    <row r="484" spans="2:22" x14ac:dyDescent="0.2">
      <c r="B484" s="113"/>
      <c r="C484" s="117" t="s">
        <v>227</v>
      </c>
      <c r="D484" s="118" t="s">
        <v>449</v>
      </c>
      <c r="E484" s="119">
        <v>544858.95000000007</v>
      </c>
      <c r="F484" s="119">
        <v>281034.26</v>
      </c>
      <c r="G484" s="119">
        <v>3649165.62</v>
      </c>
      <c r="H484" s="119">
        <v>1189871.51</v>
      </c>
      <c r="I484" s="119">
        <v>467003.21</v>
      </c>
      <c r="J484" s="119">
        <v>244666.66999999998</v>
      </c>
      <c r="K484" s="119">
        <v>3581166.75</v>
      </c>
      <c r="L484" s="119">
        <v>233333.38999999998</v>
      </c>
      <c r="M484" s="119">
        <v>243666.65999999997</v>
      </c>
      <c r="N484" s="119">
        <v>193666.65999999997</v>
      </c>
      <c r="O484" s="119">
        <v>183333.34999999998</v>
      </c>
      <c r="P484" s="119">
        <v>183333.97</v>
      </c>
      <c r="Q484" s="119">
        <f t="shared" si="9"/>
        <v>10995101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6376600.2199999997</v>
      </c>
      <c r="V484" s="115"/>
    </row>
    <row r="485" spans="2:22" x14ac:dyDescent="0.2">
      <c r="B485" s="113"/>
      <c r="C485" s="117" t="s">
        <v>228</v>
      </c>
      <c r="D485" s="118" t="s">
        <v>438</v>
      </c>
      <c r="E485" s="119">
        <v>0</v>
      </c>
      <c r="F485" s="119">
        <v>500</v>
      </c>
      <c r="G485" s="119">
        <v>222711.70999999993</v>
      </c>
      <c r="H485" s="119">
        <v>266902.87999999989</v>
      </c>
      <c r="I485" s="119">
        <v>73058.249999999985</v>
      </c>
      <c r="J485" s="119">
        <v>114958.86000000002</v>
      </c>
      <c r="K485" s="119">
        <v>195467.87</v>
      </c>
      <c r="L485" s="119">
        <v>118162.61000000004</v>
      </c>
      <c r="M485" s="119">
        <v>217535.56999999992</v>
      </c>
      <c r="N485" s="119">
        <v>214888.01999999993</v>
      </c>
      <c r="O485" s="119">
        <v>207478.05000000005</v>
      </c>
      <c r="P485" s="119">
        <v>804336.18</v>
      </c>
      <c r="Q485" s="119">
        <f t="shared" si="9"/>
        <v>2436000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678131.69999999984</v>
      </c>
      <c r="V485" s="115"/>
    </row>
    <row r="486" spans="2:22" x14ac:dyDescent="0.2">
      <c r="B486" s="113"/>
      <c r="C486" s="117" t="s">
        <v>229</v>
      </c>
      <c r="D486" s="118" t="s">
        <v>451</v>
      </c>
      <c r="E486" s="119">
        <v>22930.590000000004</v>
      </c>
      <c r="F486" s="119">
        <v>13406.720000000001</v>
      </c>
      <c r="G486" s="119">
        <v>92067.950000000012</v>
      </c>
      <c r="H486" s="119">
        <v>27853.629999999997</v>
      </c>
      <c r="I486" s="119">
        <v>30520.12</v>
      </c>
      <c r="J486" s="119">
        <v>29248.42</v>
      </c>
      <c r="K486" s="119">
        <v>25443.22</v>
      </c>
      <c r="L486" s="119">
        <v>24202.25</v>
      </c>
      <c r="M486" s="119">
        <v>10466.11</v>
      </c>
      <c r="N486" s="119">
        <v>9957.31</v>
      </c>
      <c r="O486" s="119">
        <v>9203.2999999999993</v>
      </c>
      <c r="P486" s="119">
        <v>9293.790999999932</v>
      </c>
      <c r="Q486" s="119">
        <f t="shared" si="9"/>
        <v>304593.41099999991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216027.43</v>
      </c>
      <c r="V486" s="115"/>
    </row>
    <row r="487" spans="2:22" x14ac:dyDescent="0.2">
      <c r="B487" s="113"/>
      <c r="C487" s="117" t="s">
        <v>230</v>
      </c>
      <c r="D487" s="118" t="s">
        <v>452</v>
      </c>
      <c r="E487" s="119">
        <v>132294.91</v>
      </c>
      <c r="F487" s="119">
        <v>109580.15</v>
      </c>
      <c r="G487" s="119">
        <v>649622.11</v>
      </c>
      <c r="H487" s="119">
        <v>687028.48</v>
      </c>
      <c r="I487" s="119">
        <v>929747.22</v>
      </c>
      <c r="J487" s="119">
        <v>591256.32000000007</v>
      </c>
      <c r="K487" s="119">
        <v>673476.22</v>
      </c>
      <c r="L487" s="119">
        <v>298933.48</v>
      </c>
      <c r="M487" s="119">
        <v>361411.07</v>
      </c>
      <c r="N487" s="119">
        <v>427713.94999999995</v>
      </c>
      <c r="O487" s="119">
        <v>531456.46</v>
      </c>
      <c r="P487" s="119">
        <v>1379731.69</v>
      </c>
      <c r="Q487" s="119">
        <f t="shared" si="9"/>
        <v>6772252.0600000005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3099529.1900000004</v>
      </c>
      <c r="V487" s="115"/>
    </row>
    <row r="488" spans="2:22" x14ac:dyDescent="0.2">
      <c r="B488" s="113"/>
      <c r="C488" s="117" t="s">
        <v>231</v>
      </c>
      <c r="D488" s="118" t="s">
        <v>453</v>
      </c>
      <c r="E488" s="119">
        <v>0</v>
      </c>
      <c r="F488" s="119">
        <v>644000</v>
      </c>
      <c r="G488" s="119">
        <v>16410.080000000002</v>
      </c>
      <c r="H488" s="119">
        <v>19323.730000000003</v>
      </c>
      <c r="I488" s="119">
        <v>5580.57</v>
      </c>
      <c r="J488" s="119">
        <v>8816.0599999999977</v>
      </c>
      <c r="K488" s="119">
        <v>14850.18</v>
      </c>
      <c r="L488" s="119">
        <v>8758.61</v>
      </c>
      <c r="M488" s="119">
        <v>15518.130000000001</v>
      </c>
      <c r="N488" s="119">
        <v>16117.580000000002</v>
      </c>
      <c r="O488" s="119">
        <v>15704.909999999998</v>
      </c>
      <c r="P488" s="119">
        <v>59922.150000000009</v>
      </c>
      <c r="Q488" s="119">
        <f t="shared" si="9"/>
        <v>825002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694130.44</v>
      </c>
      <c r="V488" s="115"/>
    </row>
    <row r="489" spans="2:22" x14ac:dyDescent="0.2">
      <c r="B489" s="113"/>
      <c r="C489" s="117" t="s">
        <v>232</v>
      </c>
      <c r="D489" s="118" t="s">
        <v>450</v>
      </c>
      <c r="E489" s="119">
        <v>58604.460000000006</v>
      </c>
      <c r="F489" s="119">
        <v>57295.889999999992</v>
      </c>
      <c r="G489" s="119">
        <v>83199.750000000015</v>
      </c>
      <c r="H489" s="119">
        <v>83798.260000000024</v>
      </c>
      <c r="I489" s="119">
        <v>81984.77</v>
      </c>
      <c r="J489" s="119">
        <v>82994.760000000024</v>
      </c>
      <c r="K489" s="119">
        <v>82654.840000000026</v>
      </c>
      <c r="L489" s="119">
        <v>79360.329999999987</v>
      </c>
      <c r="M489" s="119">
        <v>83135.430000000008</v>
      </c>
      <c r="N489" s="119">
        <v>83842.64</v>
      </c>
      <c r="O489" s="119">
        <v>79985.640000000014</v>
      </c>
      <c r="P489" s="119">
        <v>92733.650000000009</v>
      </c>
      <c r="Q489" s="119">
        <f t="shared" si="9"/>
        <v>949590.42000000016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447877.89000000007</v>
      </c>
      <c r="V489" s="115"/>
    </row>
    <row r="490" spans="2:22" ht="25.5" x14ac:dyDescent="0.2">
      <c r="B490" s="113"/>
      <c r="C490" s="117" t="s">
        <v>510</v>
      </c>
      <c r="D490" s="118" t="s">
        <v>511</v>
      </c>
      <c r="E490" s="119">
        <v>479655.29</v>
      </c>
      <c r="F490" s="119">
        <v>524411.9</v>
      </c>
      <c r="G490" s="119">
        <v>1125364.0199999998</v>
      </c>
      <c r="H490" s="119">
        <v>911075.38000000012</v>
      </c>
      <c r="I490" s="119">
        <v>800152.33000000007</v>
      </c>
      <c r="J490" s="119">
        <v>455241.64</v>
      </c>
      <c r="K490" s="119">
        <v>561805.47000000009</v>
      </c>
      <c r="L490" s="119">
        <v>467686.32</v>
      </c>
      <c r="M490" s="119">
        <v>792668.69000000006</v>
      </c>
      <c r="N490" s="119">
        <v>894921</v>
      </c>
      <c r="O490" s="119">
        <v>812241.21000000008</v>
      </c>
      <c r="P490" s="119">
        <v>1263085.2499999995</v>
      </c>
      <c r="Q490" s="119">
        <f t="shared" si="9"/>
        <v>9088308.5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4295900.5599999996</v>
      </c>
      <c r="V490" s="115"/>
    </row>
    <row r="491" spans="2:22" x14ac:dyDescent="0.2">
      <c r="B491" s="113"/>
      <c r="C491" s="117" t="s">
        <v>233</v>
      </c>
      <c r="D491" s="118" t="s">
        <v>454</v>
      </c>
      <c r="E491" s="119">
        <v>132623.37000000002</v>
      </c>
      <c r="F491" s="119">
        <v>70950.959999999992</v>
      </c>
      <c r="G491" s="119">
        <v>360700.71</v>
      </c>
      <c r="H491" s="119">
        <v>683537.6</v>
      </c>
      <c r="I491" s="119">
        <v>242430.92</v>
      </c>
      <c r="J491" s="119">
        <v>414537.92</v>
      </c>
      <c r="K491" s="119">
        <v>850707.08</v>
      </c>
      <c r="L491" s="119">
        <v>287588.27999999997</v>
      </c>
      <c r="M491" s="119">
        <v>408391.3</v>
      </c>
      <c r="N491" s="119">
        <v>119094.53</v>
      </c>
      <c r="O491" s="119">
        <v>107934.37</v>
      </c>
      <c r="P491" s="119">
        <v>193985.4</v>
      </c>
      <c r="Q491" s="119">
        <f t="shared" si="9"/>
        <v>3872482.4399999995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1904781.48</v>
      </c>
      <c r="V491" s="115"/>
    </row>
    <row r="492" spans="2:22" x14ac:dyDescent="0.2">
      <c r="B492" s="113"/>
      <c r="C492" s="117" t="s">
        <v>234</v>
      </c>
      <c r="D492" s="118" t="s">
        <v>455</v>
      </c>
      <c r="E492" s="119">
        <v>580718.6100000015</v>
      </c>
      <c r="F492" s="119">
        <v>690866.55000000075</v>
      </c>
      <c r="G492" s="119">
        <v>875896.07999999949</v>
      </c>
      <c r="H492" s="119">
        <v>980115.10999999917</v>
      </c>
      <c r="I492" s="119">
        <v>796100.35</v>
      </c>
      <c r="J492" s="119">
        <v>899429.1099999994</v>
      </c>
      <c r="K492" s="119">
        <v>897934.53999999969</v>
      </c>
      <c r="L492" s="119">
        <v>667297.55000000016</v>
      </c>
      <c r="M492" s="119">
        <v>842796.44999999937</v>
      </c>
      <c r="N492" s="119">
        <v>810096.79999999946</v>
      </c>
      <c r="O492" s="119">
        <v>749999.11999999953</v>
      </c>
      <c r="P492" s="119">
        <v>1371267.3260000327</v>
      </c>
      <c r="Q492" s="119">
        <f t="shared" si="9"/>
        <v>10162517.596000032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4823125.8100000005</v>
      </c>
      <c r="V492" s="115"/>
    </row>
    <row r="493" spans="2:22" x14ac:dyDescent="0.2">
      <c r="B493" s="113"/>
      <c r="C493" s="117" t="s">
        <v>235</v>
      </c>
      <c r="D493" s="118" t="s">
        <v>456</v>
      </c>
      <c r="E493" s="119">
        <v>123193.44</v>
      </c>
      <c r="F493" s="119">
        <v>4367.1900000000005</v>
      </c>
      <c r="G493" s="119">
        <v>4351.5300000000007</v>
      </c>
      <c r="H493" s="119">
        <v>35434.54</v>
      </c>
      <c r="I493" s="119">
        <v>4105.29</v>
      </c>
      <c r="J493" s="119">
        <v>282008.19999999995</v>
      </c>
      <c r="K493" s="119">
        <v>902292.74999999988</v>
      </c>
      <c r="L493" s="119">
        <v>155517.1</v>
      </c>
      <c r="M493" s="119">
        <v>4083.6600000000003</v>
      </c>
      <c r="N493" s="119">
        <v>4450.1499999999996</v>
      </c>
      <c r="O493" s="119">
        <v>37417.11</v>
      </c>
      <c r="P493" s="119">
        <v>1314432.4600000002</v>
      </c>
      <c r="Q493" s="119">
        <f t="shared" si="9"/>
        <v>2871653.42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453460.18999999994</v>
      </c>
      <c r="V493" s="115"/>
    </row>
    <row r="494" spans="2:22" x14ac:dyDescent="0.2">
      <c r="B494" s="113"/>
      <c r="C494" s="117" t="s">
        <v>236</v>
      </c>
      <c r="D494" s="118" t="s">
        <v>458</v>
      </c>
      <c r="E494" s="119">
        <v>40192.189999999995</v>
      </c>
      <c r="F494" s="119">
        <v>37027.049999999996</v>
      </c>
      <c r="G494" s="119">
        <v>117669.18999999997</v>
      </c>
      <c r="H494" s="119">
        <v>127797.29</v>
      </c>
      <c r="I494" s="119">
        <v>50346.229999999996</v>
      </c>
      <c r="J494" s="119">
        <v>72454.98</v>
      </c>
      <c r="K494" s="119">
        <v>100134.43</v>
      </c>
      <c r="L494" s="119">
        <v>36320.87000000001</v>
      </c>
      <c r="M494" s="119">
        <v>51157.500000000007</v>
      </c>
      <c r="N494" s="119">
        <v>74928.539999999994</v>
      </c>
      <c r="O494" s="119">
        <v>90253.25</v>
      </c>
      <c r="P494" s="119">
        <v>542896.17999999993</v>
      </c>
      <c r="Q494" s="119">
        <f t="shared" si="9"/>
        <v>1341177.6999999997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445486.92999999993</v>
      </c>
      <c r="V494" s="115"/>
    </row>
    <row r="495" spans="2:22" x14ac:dyDescent="0.2">
      <c r="B495" s="113"/>
      <c r="C495" s="117" t="s">
        <v>237</v>
      </c>
      <c r="D495" s="118" t="s">
        <v>459</v>
      </c>
      <c r="E495" s="119">
        <v>341783.00000000023</v>
      </c>
      <c r="F495" s="119">
        <v>338899.72000000038</v>
      </c>
      <c r="G495" s="119">
        <v>393593.71000000014</v>
      </c>
      <c r="H495" s="119">
        <v>437539.01999999984</v>
      </c>
      <c r="I495" s="119">
        <v>414623.24999999983</v>
      </c>
      <c r="J495" s="119">
        <v>459752.45</v>
      </c>
      <c r="K495" s="119">
        <v>457001.53000000014</v>
      </c>
      <c r="L495" s="119">
        <v>381005.49999999994</v>
      </c>
      <c r="M495" s="119">
        <v>456168.32999999984</v>
      </c>
      <c r="N495" s="119">
        <v>582848.19000000029</v>
      </c>
      <c r="O495" s="119">
        <v>438517.31000000006</v>
      </c>
      <c r="P495" s="119">
        <v>598424.56100000744</v>
      </c>
      <c r="Q495" s="119">
        <f t="shared" si="9"/>
        <v>5300156.5710000088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2386191.1500000004</v>
      </c>
      <c r="V495" s="115"/>
    </row>
    <row r="496" spans="2:22" x14ac:dyDescent="0.2">
      <c r="B496" s="113"/>
      <c r="C496" s="117" t="s">
        <v>238</v>
      </c>
      <c r="D496" s="118" t="s">
        <v>460</v>
      </c>
      <c r="E496" s="119">
        <v>131869.29000000004</v>
      </c>
      <c r="F496" s="119">
        <v>136339.42000000001</v>
      </c>
      <c r="G496" s="119">
        <v>156276.27000000008</v>
      </c>
      <c r="H496" s="119">
        <v>157849.60000000001</v>
      </c>
      <c r="I496" s="119">
        <v>154424.54000000007</v>
      </c>
      <c r="J496" s="119">
        <v>160711.98999999996</v>
      </c>
      <c r="K496" s="119">
        <v>153908.23999999996</v>
      </c>
      <c r="L496" s="119">
        <v>143001.69000000003</v>
      </c>
      <c r="M496" s="119">
        <v>154235.87000000008</v>
      </c>
      <c r="N496" s="119">
        <v>168902.31999999995</v>
      </c>
      <c r="O496" s="119">
        <v>159121.49999999994</v>
      </c>
      <c r="P496" s="119">
        <v>240315.95600000329</v>
      </c>
      <c r="Q496" s="119">
        <f t="shared" si="9"/>
        <v>1916956.6860000032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897471.11000000022</v>
      </c>
      <c r="V496" s="115"/>
    </row>
    <row r="497" spans="2:22" x14ac:dyDescent="0.2">
      <c r="B497" s="113"/>
      <c r="C497" s="117" t="s">
        <v>239</v>
      </c>
      <c r="D497" s="118" t="s">
        <v>461</v>
      </c>
      <c r="E497" s="119">
        <v>84709.719999999987</v>
      </c>
      <c r="F497" s="119">
        <v>85873.889999999985</v>
      </c>
      <c r="G497" s="119">
        <v>102182.73999999999</v>
      </c>
      <c r="H497" s="119">
        <v>105081.88000000002</v>
      </c>
      <c r="I497" s="119">
        <v>104095.41000000003</v>
      </c>
      <c r="J497" s="119">
        <v>102495.82000000002</v>
      </c>
      <c r="K497" s="119">
        <v>105871.20000000004</v>
      </c>
      <c r="L497" s="119">
        <v>101096.88999999998</v>
      </c>
      <c r="M497" s="119">
        <v>110714.39</v>
      </c>
      <c r="N497" s="119">
        <v>106076.06000000001</v>
      </c>
      <c r="O497" s="119">
        <v>106761.98000000001</v>
      </c>
      <c r="P497" s="119">
        <v>113240.39999999701</v>
      </c>
      <c r="Q497" s="119">
        <f t="shared" si="9"/>
        <v>1228200.3799999973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584439.46000000008</v>
      </c>
      <c r="V497" s="115"/>
    </row>
    <row r="498" spans="2:22" x14ac:dyDescent="0.2">
      <c r="B498" s="113"/>
      <c r="C498" s="117" t="s">
        <v>240</v>
      </c>
      <c r="D498" s="118" t="s">
        <v>462</v>
      </c>
      <c r="E498" s="119">
        <v>166770.64999999994</v>
      </c>
      <c r="F498" s="119">
        <v>172635.33999999994</v>
      </c>
      <c r="G498" s="119">
        <v>193588.66</v>
      </c>
      <c r="H498" s="119">
        <v>203697.53</v>
      </c>
      <c r="I498" s="119">
        <v>200913.99000000002</v>
      </c>
      <c r="J498" s="119">
        <v>199122.32</v>
      </c>
      <c r="K498" s="119">
        <v>226841.67</v>
      </c>
      <c r="L498" s="119">
        <v>196033.25000000012</v>
      </c>
      <c r="M498" s="119">
        <v>199057.87</v>
      </c>
      <c r="N498" s="119">
        <v>207285.56</v>
      </c>
      <c r="O498" s="119">
        <v>202843.23</v>
      </c>
      <c r="P498" s="119">
        <v>262863.01000000373</v>
      </c>
      <c r="Q498" s="119">
        <f t="shared" si="9"/>
        <v>2431653.0800000038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1136728.49</v>
      </c>
      <c r="V498" s="115"/>
    </row>
    <row r="499" spans="2:22" x14ac:dyDescent="0.2">
      <c r="B499" s="113"/>
      <c r="C499" s="117" t="s">
        <v>241</v>
      </c>
      <c r="D499" s="118" t="s">
        <v>463</v>
      </c>
      <c r="E499" s="119">
        <v>46451.189999999995</v>
      </c>
      <c r="F499" s="119">
        <v>46865.799999999996</v>
      </c>
      <c r="G499" s="119">
        <v>102441.40999999999</v>
      </c>
      <c r="H499" s="119">
        <v>87087.46</v>
      </c>
      <c r="I499" s="119">
        <v>93989.97</v>
      </c>
      <c r="J499" s="119">
        <v>85413.17</v>
      </c>
      <c r="K499" s="119">
        <v>98611.49000000002</v>
      </c>
      <c r="L499" s="119">
        <v>81786.679999999978</v>
      </c>
      <c r="M499" s="119">
        <v>83016.949999999983</v>
      </c>
      <c r="N499" s="119">
        <v>98017.479999999981</v>
      </c>
      <c r="O499" s="119">
        <v>99968.31</v>
      </c>
      <c r="P499" s="119">
        <v>200045.95</v>
      </c>
      <c r="Q499" s="119">
        <f t="shared" si="9"/>
        <v>1123695.8599999999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462248.99999999994</v>
      </c>
      <c r="V499" s="115"/>
    </row>
    <row r="500" spans="2:22" x14ac:dyDescent="0.2">
      <c r="B500" s="113"/>
      <c r="C500" s="117" t="s">
        <v>242</v>
      </c>
      <c r="D500" s="118" t="s">
        <v>464</v>
      </c>
      <c r="E500" s="119">
        <v>27979.63</v>
      </c>
      <c r="F500" s="119">
        <v>27979.63</v>
      </c>
      <c r="G500" s="119">
        <v>27979.63</v>
      </c>
      <c r="H500" s="119">
        <v>27979.63</v>
      </c>
      <c r="I500" s="119">
        <v>27979.63</v>
      </c>
      <c r="J500" s="119">
        <v>27979.63</v>
      </c>
      <c r="K500" s="119">
        <v>164252.73000000001</v>
      </c>
      <c r="L500" s="119">
        <v>36423.660000000003</v>
      </c>
      <c r="M500" s="119">
        <v>30276.75</v>
      </c>
      <c r="N500" s="119">
        <v>27979.63</v>
      </c>
      <c r="O500" s="119">
        <v>27979.63</v>
      </c>
      <c r="P500" s="119">
        <v>65109.82</v>
      </c>
      <c r="Q500" s="119">
        <f t="shared" si="9"/>
        <v>519900.00000000006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167877.78</v>
      </c>
      <c r="V500" s="115"/>
    </row>
    <row r="501" spans="2:22" x14ac:dyDescent="0.2">
      <c r="B501" s="113"/>
      <c r="C501" s="117" t="s">
        <v>243</v>
      </c>
      <c r="D501" s="118" t="s">
        <v>465</v>
      </c>
      <c r="E501" s="119">
        <v>16343.41</v>
      </c>
      <c r="F501" s="119">
        <v>39655.33</v>
      </c>
      <c r="G501" s="119">
        <v>36852.600000000006</v>
      </c>
      <c r="H501" s="119">
        <v>36820.92</v>
      </c>
      <c r="I501" s="119">
        <v>40477.119999999995</v>
      </c>
      <c r="J501" s="119">
        <v>36820.92</v>
      </c>
      <c r="K501" s="119">
        <v>39289.68</v>
      </c>
      <c r="L501" s="119">
        <v>25727.200000000001</v>
      </c>
      <c r="M501" s="119">
        <v>36820.910000000003</v>
      </c>
      <c r="N501" s="119">
        <v>36820.910000000003</v>
      </c>
      <c r="O501" s="119">
        <v>36820.910000000003</v>
      </c>
      <c r="P501" s="119">
        <v>36820.89</v>
      </c>
      <c r="Q501" s="119">
        <f t="shared" si="9"/>
        <v>419270.80000000005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206970.3</v>
      </c>
      <c r="V501" s="115"/>
    </row>
    <row r="502" spans="2:22" x14ac:dyDescent="0.2">
      <c r="B502" s="113"/>
      <c r="C502" s="117" t="s">
        <v>244</v>
      </c>
      <c r="D502" s="118" t="s">
        <v>466</v>
      </c>
      <c r="E502" s="119">
        <v>24000</v>
      </c>
      <c r="F502" s="119">
        <v>0</v>
      </c>
      <c r="G502" s="119">
        <v>76098.970000000016</v>
      </c>
      <c r="H502" s="119">
        <v>74172.270000000019</v>
      </c>
      <c r="I502" s="119">
        <v>27663.469999999994</v>
      </c>
      <c r="J502" s="119">
        <v>53630.360000000008</v>
      </c>
      <c r="K502" s="119">
        <v>78213.119999999995</v>
      </c>
      <c r="L502" s="119">
        <v>44977.04</v>
      </c>
      <c r="M502" s="119">
        <v>108320.71000000002</v>
      </c>
      <c r="N502" s="119">
        <v>109530.25000000001</v>
      </c>
      <c r="O502" s="119">
        <v>90810.41</v>
      </c>
      <c r="P502" s="119">
        <v>342585.40000000119</v>
      </c>
      <c r="Q502" s="119">
        <f t="shared" si="9"/>
        <v>1030002.0000000013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255565.07000000007</v>
      </c>
      <c r="V502" s="115"/>
    </row>
    <row r="503" spans="2:22" x14ac:dyDescent="0.2">
      <c r="B503" s="113"/>
      <c r="C503" s="117" t="s">
        <v>245</v>
      </c>
      <c r="D503" s="118" t="s">
        <v>467</v>
      </c>
      <c r="E503" s="119">
        <v>7012.5800000000008</v>
      </c>
      <c r="F503" s="119">
        <v>7012.5800000000008</v>
      </c>
      <c r="G503" s="119">
        <v>8820.89</v>
      </c>
      <c r="H503" s="119">
        <v>8854.6600000000017</v>
      </c>
      <c r="I503" s="119">
        <v>8677.99</v>
      </c>
      <c r="J503" s="119">
        <v>8555.16</v>
      </c>
      <c r="K503" s="119">
        <v>8791.69</v>
      </c>
      <c r="L503" s="119">
        <v>8536.93</v>
      </c>
      <c r="M503" s="119">
        <v>8803.5500000000011</v>
      </c>
      <c r="N503" s="119">
        <v>8985.8899999999976</v>
      </c>
      <c r="O503" s="119">
        <v>8831.33</v>
      </c>
      <c r="P503" s="119">
        <v>10572.490000000118</v>
      </c>
      <c r="Q503" s="119">
        <f t="shared" si="9"/>
        <v>103455.74000000014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48933.86</v>
      </c>
      <c r="V503" s="115"/>
    </row>
    <row r="504" spans="2:22" x14ac:dyDescent="0.2">
      <c r="B504" s="113"/>
      <c r="C504" s="117" t="s">
        <v>246</v>
      </c>
      <c r="D504" s="118" t="s">
        <v>457</v>
      </c>
      <c r="E504" s="119">
        <v>145026.50999999998</v>
      </c>
      <c r="F504" s="119">
        <v>202927.99</v>
      </c>
      <c r="G504" s="119">
        <v>198928.65999999997</v>
      </c>
      <c r="H504" s="119">
        <v>194924.99999999997</v>
      </c>
      <c r="I504" s="119">
        <v>160202.75</v>
      </c>
      <c r="J504" s="119">
        <v>199036.3</v>
      </c>
      <c r="K504" s="119">
        <v>247695.19</v>
      </c>
      <c r="L504" s="119">
        <v>127109.55999999997</v>
      </c>
      <c r="M504" s="119">
        <v>165047.80999999997</v>
      </c>
      <c r="N504" s="119">
        <v>197770.35999999996</v>
      </c>
      <c r="O504" s="119">
        <v>150065.26999999999</v>
      </c>
      <c r="P504" s="119">
        <v>432914.48800000013</v>
      </c>
      <c r="Q504" s="119">
        <f t="shared" si="9"/>
        <v>2421649.8880000003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1101047.21</v>
      </c>
      <c r="V504" s="115"/>
    </row>
    <row r="505" spans="2:22" x14ac:dyDescent="0.2">
      <c r="B505" s="113"/>
      <c r="C505" s="117" t="s">
        <v>247</v>
      </c>
      <c r="D505" s="118" t="s">
        <v>468</v>
      </c>
      <c r="E505" s="119">
        <v>5260.67</v>
      </c>
      <c r="F505" s="119">
        <v>5260.67</v>
      </c>
      <c r="G505" s="119">
        <v>33333.33</v>
      </c>
      <c r="H505" s="119">
        <v>33333.33</v>
      </c>
      <c r="I505" s="119">
        <v>61406.01</v>
      </c>
      <c r="J505" s="119">
        <v>33333.33</v>
      </c>
      <c r="K505" s="119">
        <v>33333.33</v>
      </c>
      <c r="L505" s="119">
        <v>33333.33</v>
      </c>
      <c r="M505" s="119">
        <v>61406.01</v>
      </c>
      <c r="N505" s="119">
        <v>33333.33</v>
      </c>
      <c r="O505" s="119">
        <v>33333.33</v>
      </c>
      <c r="P505" s="119">
        <v>33333.33</v>
      </c>
      <c r="Q505" s="119">
        <f t="shared" si="9"/>
        <v>400000.00000000012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171927.34000000003</v>
      </c>
      <c r="V505" s="115"/>
    </row>
    <row r="506" spans="2:22" x14ac:dyDescent="0.2">
      <c r="B506" s="113"/>
      <c r="C506" s="117" t="s">
        <v>248</v>
      </c>
      <c r="D506" s="118" t="s">
        <v>469</v>
      </c>
      <c r="E506" s="119">
        <v>105547.90000000001</v>
      </c>
      <c r="F506" s="119">
        <v>102864.96000000001</v>
      </c>
      <c r="G506" s="119">
        <v>679588.85000000009</v>
      </c>
      <c r="H506" s="119">
        <v>555186.4</v>
      </c>
      <c r="I506" s="119">
        <v>290077.57</v>
      </c>
      <c r="J506" s="119">
        <v>524779.1</v>
      </c>
      <c r="K506" s="119">
        <v>412378.38000000006</v>
      </c>
      <c r="L506" s="119">
        <v>244288.35000000003</v>
      </c>
      <c r="M506" s="119">
        <v>571812.46000000008</v>
      </c>
      <c r="N506" s="119">
        <v>395641.88000000006</v>
      </c>
      <c r="O506" s="119">
        <v>504715.18999999994</v>
      </c>
      <c r="P506" s="119">
        <v>1109744.4000000001</v>
      </c>
      <c r="Q506" s="119">
        <f t="shared" si="9"/>
        <v>5496625.4400000004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2258044.7800000003</v>
      </c>
      <c r="V506" s="115"/>
    </row>
    <row r="507" spans="2:22" x14ac:dyDescent="0.2">
      <c r="B507" s="113"/>
      <c r="C507" s="117" t="s">
        <v>249</v>
      </c>
      <c r="D507" s="118" t="s">
        <v>470</v>
      </c>
      <c r="E507" s="119">
        <v>16765690.020000005</v>
      </c>
      <c r="F507" s="119">
        <v>16783896.54000001</v>
      </c>
      <c r="G507" s="119">
        <v>18520578.680000007</v>
      </c>
      <c r="H507" s="119">
        <v>18889426.460000001</v>
      </c>
      <c r="I507" s="119">
        <v>16816039.530000009</v>
      </c>
      <c r="J507" s="119">
        <v>17963424.240000006</v>
      </c>
      <c r="K507" s="119">
        <v>17378512.140000001</v>
      </c>
      <c r="L507" s="119">
        <v>16656730.250000009</v>
      </c>
      <c r="M507" s="119">
        <v>18223883.819999997</v>
      </c>
      <c r="N507" s="119">
        <v>17768102.300000016</v>
      </c>
      <c r="O507" s="119">
        <v>17411635.449999992</v>
      </c>
      <c r="P507" s="119">
        <v>24302343.780999728</v>
      </c>
      <c r="Q507" s="119">
        <f t="shared" si="9"/>
        <v>217480263.21099976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105739055.47000003</v>
      </c>
      <c r="V507" s="115"/>
    </row>
    <row r="508" spans="2:22" x14ac:dyDescent="0.2">
      <c r="B508" s="113"/>
      <c r="C508" s="117" t="s">
        <v>250</v>
      </c>
      <c r="D508" s="118" t="s">
        <v>471</v>
      </c>
      <c r="E508" s="119">
        <v>2311467.8000000003</v>
      </c>
      <c r="F508" s="119">
        <v>4378085.1100000003</v>
      </c>
      <c r="G508" s="119">
        <v>4189878.1599999997</v>
      </c>
      <c r="H508" s="119">
        <v>3795466.3499999996</v>
      </c>
      <c r="I508" s="119">
        <v>3322325.96</v>
      </c>
      <c r="J508" s="119">
        <v>3773640.42</v>
      </c>
      <c r="K508" s="119">
        <v>4181411.9099999997</v>
      </c>
      <c r="L508" s="119">
        <v>4179137.97</v>
      </c>
      <c r="M508" s="119">
        <v>4075008.84</v>
      </c>
      <c r="N508" s="119">
        <v>4285959.13</v>
      </c>
      <c r="O508" s="119">
        <v>4211482.1599999992</v>
      </c>
      <c r="P508" s="119">
        <v>5169656.93</v>
      </c>
      <c r="Q508" s="119">
        <f t="shared" si="9"/>
        <v>47873520.739999995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21770863.799999997</v>
      </c>
      <c r="V508" s="115"/>
    </row>
    <row r="509" spans="2:22" x14ac:dyDescent="0.2">
      <c r="B509" s="113"/>
      <c r="C509" s="117" t="s">
        <v>251</v>
      </c>
      <c r="D509" s="118" t="s">
        <v>472</v>
      </c>
      <c r="E509" s="119">
        <v>405017.12999999989</v>
      </c>
      <c r="F509" s="119">
        <v>414042.04999999987</v>
      </c>
      <c r="G509" s="119">
        <v>1100690.9400000002</v>
      </c>
      <c r="H509" s="119">
        <v>763575.47000000009</v>
      </c>
      <c r="I509" s="119">
        <v>802332.85</v>
      </c>
      <c r="J509" s="119">
        <v>761485.1100000001</v>
      </c>
      <c r="K509" s="119">
        <v>921434.98</v>
      </c>
      <c r="L509" s="119">
        <v>544098.09999999986</v>
      </c>
      <c r="M509" s="119">
        <v>621632.55000000005</v>
      </c>
      <c r="N509" s="119">
        <v>793154.12</v>
      </c>
      <c r="O509" s="119">
        <v>766476.43999999971</v>
      </c>
      <c r="P509" s="119">
        <v>1336224.8710000096</v>
      </c>
      <c r="Q509" s="119">
        <f t="shared" si="9"/>
        <v>9230164.6110000089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4247143.55</v>
      </c>
      <c r="V509" s="115"/>
    </row>
    <row r="510" spans="2:22" x14ac:dyDescent="0.2">
      <c r="B510" s="113"/>
      <c r="C510" s="117" t="s">
        <v>252</v>
      </c>
      <c r="D510" s="118" t="s">
        <v>473</v>
      </c>
      <c r="E510" s="119">
        <v>480327.5500000001</v>
      </c>
      <c r="F510" s="119">
        <v>480327.5500000001</v>
      </c>
      <c r="G510" s="119">
        <v>622801.20000000007</v>
      </c>
      <c r="H510" s="119">
        <v>595584.70000000007</v>
      </c>
      <c r="I510" s="119">
        <v>470357.03</v>
      </c>
      <c r="J510" s="119">
        <v>748547.24000000011</v>
      </c>
      <c r="K510" s="119">
        <v>568355.13</v>
      </c>
      <c r="L510" s="119">
        <v>487310.14</v>
      </c>
      <c r="M510" s="119">
        <v>571157.76000000013</v>
      </c>
      <c r="N510" s="119">
        <v>576765.05000000005</v>
      </c>
      <c r="O510" s="119">
        <v>579095.63</v>
      </c>
      <c r="P510" s="119">
        <v>1076052.04</v>
      </c>
      <c r="Q510" s="119">
        <f t="shared" si="9"/>
        <v>7256681.0199999996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3397945.2700000005</v>
      </c>
      <c r="V510" s="115"/>
    </row>
    <row r="511" spans="2:22" ht="25.5" x14ac:dyDescent="0.2">
      <c r="B511" s="113"/>
      <c r="C511" s="117" t="s">
        <v>550</v>
      </c>
      <c r="D511" s="118" t="s">
        <v>551</v>
      </c>
      <c r="E511" s="119">
        <v>10384648.869999999</v>
      </c>
      <c r="F511" s="119">
        <v>13985124.189999999</v>
      </c>
      <c r="G511" s="119">
        <v>13655368.619999999</v>
      </c>
      <c r="H511" s="119">
        <v>16585966.68</v>
      </c>
      <c r="I511" s="119">
        <v>10027429.460000001</v>
      </c>
      <c r="J511" s="119">
        <v>13698273.5</v>
      </c>
      <c r="K511" s="119">
        <v>11859880.879999999</v>
      </c>
      <c r="L511" s="119">
        <v>9900419.0700000003</v>
      </c>
      <c r="M511" s="119">
        <v>14589315.719999999</v>
      </c>
      <c r="N511" s="119">
        <v>12799487.890000001</v>
      </c>
      <c r="O511" s="119">
        <v>12176511.389999999</v>
      </c>
      <c r="P511" s="119">
        <v>31129342.32</v>
      </c>
      <c r="Q511" s="119">
        <f t="shared" si="9"/>
        <v>170791768.58999997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78336811.319999993</v>
      </c>
      <c r="V511" s="115"/>
    </row>
    <row r="512" spans="2:22" x14ac:dyDescent="0.2">
      <c r="B512" s="113"/>
      <c r="C512" s="117" t="s">
        <v>253</v>
      </c>
      <c r="D512" s="118" t="s">
        <v>474</v>
      </c>
      <c r="E512" s="119">
        <v>105000</v>
      </c>
      <c r="F512" s="119">
        <v>1156000</v>
      </c>
      <c r="G512" s="119">
        <v>835724.98999999987</v>
      </c>
      <c r="H512" s="119">
        <v>1093466.6899999997</v>
      </c>
      <c r="I512" s="119">
        <v>530597.53999999992</v>
      </c>
      <c r="J512" s="119">
        <v>574395.20999999985</v>
      </c>
      <c r="K512" s="119">
        <v>924788.73999999964</v>
      </c>
      <c r="L512" s="119">
        <v>520149.86999999988</v>
      </c>
      <c r="M512" s="119">
        <v>879451.9</v>
      </c>
      <c r="N512" s="119">
        <v>966172.79999999993</v>
      </c>
      <c r="O512" s="119">
        <v>881378.820000001</v>
      </c>
      <c r="P512" s="119">
        <v>3611886.439999999</v>
      </c>
      <c r="Q512" s="119">
        <f t="shared" si="9"/>
        <v>12079013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4295184.43</v>
      </c>
      <c r="V512" s="115"/>
    </row>
    <row r="513" spans="2:22" x14ac:dyDescent="0.2">
      <c r="B513" s="113"/>
      <c r="C513" s="117" t="s">
        <v>254</v>
      </c>
      <c r="D513" s="118" t="s">
        <v>475</v>
      </c>
      <c r="E513" s="119">
        <v>0</v>
      </c>
      <c r="F513" s="119">
        <v>490000</v>
      </c>
      <c r="G513" s="119">
        <v>87021.989999999991</v>
      </c>
      <c r="H513" s="119">
        <v>2474.1899999999996</v>
      </c>
      <c r="I513" s="119">
        <v>1927.76</v>
      </c>
      <c r="J513" s="119">
        <v>1883.5399999999997</v>
      </c>
      <c r="K513" s="119">
        <v>2862.9799999999996</v>
      </c>
      <c r="L513" s="119">
        <v>1407.0999999999995</v>
      </c>
      <c r="M513" s="119">
        <v>1795.4599999999998</v>
      </c>
      <c r="N513" s="119">
        <v>2775.7499999999995</v>
      </c>
      <c r="O513" s="119">
        <v>2557.1699999999996</v>
      </c>
      <c r="P513" s="119">
        <v>10763.06</v>
      </c>
      <c r="Q513" s="119">
        <f t="shared" si="9"/>
        <v>605469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583307.48</v>
      </c>
      <c r="V513" s="115"/>
    </row>
    <row r="514" spans="2:22" x14ac:dyDescent="0.2">
      <c r="B514" s="113"/>
      <c r="C514" s="117" t="s">
        <v>255</v>
      </c>
      <c r="D514" s="118" t="s">
        <v>476</v>
      </c>
      <c r="E514" s="119">
        <v>204382.90999999997</v>
      </c>
      <c r="F514" s="119">
        <v>210764.90999999995</v>
      </c>
      <c r="G514" s="119">
        <v>330930.14000000019</v>
      </c>
      <c r="H514" s="119">
        <v>315779.90000000008</v>
      </c>
      <c r="I514" s="119">
        <v>337851.9200000001</v>
      </c>
      <c r="J514" s="119">
        <v>319980.60000000003</v>
      </c>
      <c r="K514" s="119">
        <v>334112.89</v>
      </c>
      <c r="L514" s="119">
        <v>241557.43000000008</v>
      </c>
      <c r="M514" s="119">
        <v>269419.78000000014</v>
      </c>
      <c r="N514" s="119">
        <v>293980.2200000002</v>
      </c>
      <c r="O514" s="119">
        <v>300808.94000000012</v>
      </c>
      <c r="P514" s="119">
        <v>533753.38300002809</v>
      </c>
      <c r="Q514" s="119">
        <f t="shared" si="9"/>
        <v>3693323.0230000289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1719690.3800000006</v>
      </c>
      <c r="V514" s="115"/>
    </row>
    <row r="515" spans="2:22" x14ac:dyDescent="0.2">
      <c r="B515" s="113"/>
      <c r="C515" s="117" t="s">
        <v>256</v>
      </c>
      <c r="D515" s="118" t="s">
        <v>477</v>
      </c>
      <c r="E515" s="119">
        <v>63002630.409999996</v>
      </c>
      <c r="F515" s="119">
        <v>65944050.810000002</v>
      </c>
      <c r="G515" s="119">
        <v>63766610.789999992</v>
      </c>
      <c r="H515" s="119">
        <v>64943554.629999988</v>
      </c>
      <c r="I515" s="119">
        <v>64943554.629999988</v>
      </c>
      <c r="J515" s="119">
        <v>64943554.629999988</v>
      </c>
      <c r="K515" s="119">
        <v>64943554.629999988</v>
      </c>
      <c r="L515" s="119">
        <v>64943554.629999988</v>
      </c>
      <c r="M515" s="119">
        <v>64943554.629999988</v>
      </c>
      <c r="N515" s="119">
        <v>64943554.629999988</v>
      </c>
      <c r="O515" s="119">
        <v>64943554.629999988</v>
      </c>
      <c r="P515" s="119">
        <v>64943554.590002984</v>
      </c>
      <c r="Q515" s="119">
        <f t="shared" si="9"/>
        <v>777205283.64000297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387543955.89999998</v>
      </c>
      <c r="V515" s="115"/>
    </row>
    <row r="516" spans="2:22" x14ac:dyDescent="0.2">
      <c r="B516" s="113"/>
      <c r="C516" s="117" t="s">
        <v>257</v>
      </c>
      <c r="D516" s="118" t="s">
        <v>478</v>
      </c>
      <c r="E516" s="119">
        <v>82860.290000000008</v>
      </c>
      <c r="F516" s="119">
        <v>152878.75999999998</v>
      </c>
      <c r="G516" s="119">
        <v>148712.1</v>
      </c>
      <c r="H516" s="119">
        <v>148712.1</v>
      </c>
      <c r="I516" s="119">
        <v>70018.48000000001</v>
      </c>
      <c r="J516" s="119">
        <v>148712.1</v>
      </c>
      <c r="K516" s="119">
        <v>148712.1</v>
      </c>
      <c r="L516" s="119">
        <v>148712.1</v>
      </c>
      <c r="M516" s="119">
        <v>148712.1</v>
      </c>
      <c r="N516" s="119">
        <v>148712.10999999999</v>
      </c>
      <c r="O516" s="119">
        <v>148712.07999999999</v>
      </c>
      <c r="P516" s="119">
        <v>144545.68</v>
      </c>
      <c r="Q516" s="119">
        <f t="shared" si="9"/>
        <v>1640000.0000000002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751893.83</v>
      </c>
      <c r="V516" s="115"/>
    </row>
    <row r="517" spans="2:22" ht="25.5" x14ac:dyDescent="0.2">
      <c r="B517" s="113"/>
      <c r="C517" s="117" t="s">
        <v>258</v>
      </c>
      <c r="D517" s="118" t="s">
        <v>479</v>
      </c>
      <c r="E517" s="119">
        <v>279683.52</v>
      </c>
      <c r="F517" s="119">
        <v>280766.52</v>
      </c>
      <c r="G517" s="119">
        <v>472820.42999999976</v>
      </c>
      <c r="H517" s="119">
        <v>372555.95</v>
      </c>
      <c r="I517" s="119">
        <v>389295.92</v>
      </c>
      <c r="J517" s="119">
        <v>356564.77999999991</v>
      </c>
      <c r="K517" s="119">
        <v>423858.22000000003</v>
      </c>
      <c r="L517" s="119">
        <v>326428.47999999986</v>
      </c>
      <c r="M517" s="119">
        <v>342476.05000000016</v>
      </c>
      <c r="N517" s="119">
        <v>459788.93000000017</v>
      </c>
      <c r="O517" s="119">
        <v>420972.35</v>
      </c>
      <c r="P517" s="119">
        <v>752679.31999999972</v>
      </c>
      <c r="Q517" s="119">
        <f t="shared" si="9"/>
        <v>4877890.47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2151687.1199999996</v>
      </c>
      <c r="V517" s="115"/>
    </row>
    <row r="518" spans="2:22" x14ac:dyDescent="0.2">
      <c r="B518" s="113"/>
      <c r="C518" s="117" t="s">
        <v>259</v>
      </c>
      <c r="D518" s="118" t="s">
        <v>480</v>
      </c>
      <c r="E518" s="119">
        <v>38923.85</v>
      </c>
      <c r="F518" s="119">
        <v>54864.94</v>
      </c>
      <c r="G518" s="119">
        <v>33185.1</v>
      </c>
      <c r="H518" s="119">
        <v>79979.48</v>
      </c>
      <c r="I518" s="119">
        <v>45218.11</v>
      </c>
      <c r="J518" s="119">
        <v>44209.93</v>
      </c>
      <c r="K518" s="119">
        <v>265832.90999999997</v>
      </c>
      <c r="L518" s="119">
        <v>41486.07</v>
      </c>
      <c r="M518" s="119">
        <v>59890.38</v>
      </c>
      <c r="N518" s="119">
        <v>108674.02</v>
      </c>
      <c r="O518" s="119">
        <v>66738.3</v>
      </c>
      <c r="P518" s="119">
        <v>160996.91</v>
      </c>
      <c r="Q518" s="119">
        <f t="shared" si="9"/>
        <v>1000000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296381.40999999997</v>
      </c>
      <c r="V518" s="115"/>
    </row>
    <row r="519" spans="2:22" x14ac:dyDescent="0.2">
      <c r="B519" s="113"/>
      <c r="C519" s="117" t="s">
        <v>260</v>
      </c>
      <c r="D519" s="118" t="s">
        <v>481</v>
      </c>
      <c r="E519" s="119">
        <v>1288026.4500000011</v>
      </c>
      <c r="F519" s="119">
        <v>1283076.7600000005</v>
      </c>
      <c r="G519" s="119">
        <v>1479160.8099999991</v>
      </c>
      <c r="H519" s="119">
        <v>1515143.9300000013</v>
      </c>
      <c r="I519" s="119">
        <v>1471090.1900000011</v>
      </c>
      <c r="J519" s="119">
        <v>1486592.8200000022</v>
      </c>
      <c r="K519" s="119">
        <v>1488748.4099999936</v>
      </c>
      <c r="L519" s="119">
        <v>1425490.5399999979</v>
      </c>
      <c r="M519" s="119">
        <v>1469273.5700000022</v>
      </c>
      <c r="N519" s="119">
        <v>1505627.8100000042</v>
      </c>
      <c r="O519" s="119">
        <v>1481429.7700000007</v>
      </c>
      <c r="P519" s="119">
        <v>1874990.8299999305</v>
      </c>
      <c r="Q519" s="119">
        <f t="shared" si="9"/>
        <v>17768651.889999934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8523090.9600000046</v>
      </c>
      <c r="V519" s="115"/>
    </row>
    <row r="520" spans="2:22" x14ac:dyDescent="0.2">
      <c r="B520" s="113"/>
      <c r="C520" s="117" t="s">
        <v>261</v>
      </c>
      <c r="D520" s="118" t="s">
        <v>482</v>
      </c>
      <c r="E520" s="119">
        <v>19506607.66</v>
      </c>
      <c r="F520" s="119">
        <v>23459337.5</v>
      </c>
      <c r="G520" s="119">
        <v>16125798.09</v>
      </c>
      <c r="H520" s="119">
        <v>19326826.16</v>
      </c>
      <c r="I520" s="119">
        <v>19185822.030000005</v>
      </c>
      <c r="J520" s="119">
        <v>19209053.440000005</v>
      </c>
      <c r="K520" s="119">
        <v>19422542.350000001</v>
      </c>
      <c r="L520" s="119">
        <v>19182330.849999998</v>
      </c>
      <c r="M520" s="119">
        <v>19235872.140000004</v>
      </c>
      <c r="N520" s="119">
        <v>19360820.240000002</v>
      </c>
      <c r="O520" s="119">
        <v>19365634.439999994</v>
      </c>
      <c r="P520" s="119">
        <v>19530151.830000006</v>
      </c>
      <c r="Q520" s="119">
        <f t="shared" si="9"/>
        <v>232910796.73000002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116813444.88</v>
      </c>
      <c r="V520" s="115"/>
    </row>
    <row r="521" spans="2:22" x14ac:dyDescent="0.2">
      <c r="B521" s="113"/>
      <c r="C521" s="117" t="s">
        <v>262</v>
      </c>
      <c r="D521" s="118" t="s">
        <v>483</v>
      </c>
      <c r="E521" s="119">
        <v>4197.8500000000004</v>
      </c>
      <c r="F521" s="119">
        <v>4197.8500000000004</v>
      </c>
      <c r="G521" s="119">
        <v>6790.079999999999</v>
      </c>
      <c r="H521" s="119">
        <v>6825.0599999999995</v>
      </c>
      <c r="I521" s="119">
        <v>6757.5499999999993</v>
      </c>
      <c r="J521" s="119">
        <v>6795.1900000000005</v>
      </c>
      <c r="K521" s="119">
        <v>6799.9199999999992</v>
      </c>
      <c r="L521" s="119">
        <v>6376.59</v>
      </c>
      <c r="M521" s="119">
        <v>9929.75</v>
      </c>
      <c r="N521" s="119">
        <v>6966.82</v>
      </c>
      <c r="O521" s="119">
        <v>7067.96</v>
      </c>
      <c r="P521" s="119">
        <v>8855.14</v>
      </c>
      <c r="Q521" s="119">
        <f t="shared" si="9"/>
        <v>81559.760000000009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35563.579999999994</v>
      </c>
      <c r="V521" s="115"/>
    </row>
    <row r="522" spans="2:22" x14ac:dyDescent="0.2">
      <c r="B522" s="113"/>
      <c r="C522" s="117" t="s">
        <v>263</v>
      </c>
      <c r="D522" s="118" t="s">
        <v>484</v>
      </c>
      <c r="E522" s="119">
        <v>25946.540000000005</v>
      </c>
      <c r="F522" s="119">
        <v>26179.380000000005</v>
      </c>
      <c r="G522" s="119">
        <v>45763.979999999989</v>
      </c>
      <c r="H522" s="119">
        <v>38058.959999999999</v>
      </c>
      <c r="I522" s="119">
        <v>36513.789999999994</v>
      </c>
      <c r="J522" s="119">
        <v>37087.380000000005</v>
      </c>
      <c r="K522" s="119">
        <v>39138.869999999995</v>
      </c>
      <c r="L522" s="119">
        <v>35687.15</v>
      </c>
      <c r="M522" s="119">
        <v>36069.360000000001</v>
      </c>
      <c r="N522" s="119">
        <v>38482.04</v>
      </c>
      <c r="O522" s="119">
        <v>38204.86</v>
      </c>
      <c r="P522" s="119">
        <v>49973.83</v>
      </c>
      <c r="Q522" s="119">
        <f t="shared" si="9"/>
        <v>447106.13999999996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209550.02999999997</v>
      </c>
      <c r="V522" s="115"/>
    </row>
    <row r="523" spans="2:22" x14ac:dyDescent="0.2">
      <c r="B523" s="113"/>
      <c r="C523" s="117" t="s">
        <v>264</v>
      </c>
      <c r="D523" s="118" t="s">
        <v>485</v>
      </c>
      <c r="E523" s="119">
        <v>85000</v>
      </c>
      <c r="F523" s="119">
        <v>500</v>
      </c>
      <c r="G523" s="119">
        <v>225006.61</v>
      </c>
      <c r="H523" s="119">
        <v>271038.87</v>
      </c>
      <c r="I523" s="119">
        <v>73013.45</v>
      </c>
      <c r="J523" s="119">
        <v>114746.22</v>
      </c>
      <c r="K523" s="119">
        <v>195672.57</v>
      </c>
      <c r="L523" s="119">
        <v>119170.08</v>
      </c>
      <c r="M523" s="119">
        <v>221842.46</v>
      </c>
      <c r="N523" s="119">
        <v>215954.17</v>
      </c>
      <c r="O523" s="119">
        <v>207928.46000000002</v>
      </c>
      <c r="P523" s="119">
        <v>810127.11</v>
      </c>
      <c r="Q523" s="119">
        <f t="shared" si="9"/>
        <v>2540000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769305.14999999991</v>
      </c>
      <c r="V523" s="115"/>
    </row>
    <row r="524" spans="2:22" ht="25.5" x14ac:dyDescent="0.2">
      <c r="B524" s="113"/>
      <c r="C524" s="117" t="s">
        <v>514</v>
      </c>
      <c r="D524" s="118" t="s">
        <v>515</v>
      </c>
      <c r="E524" s="119">
        <v>75574.870000000024</v>
      </c>
      <c r="F524" s="119">
        <v>76243.35000000002</v>
      </c>
      <c r="G524" s="119">
        <v>103701.40000000001</v>
      </c>
      <c r="H524" s="119">
        <v>89729.86000000003</v>
      </c>
      <c r="I524" s="119">
        <v>86412.780000000013</v>
      </c>
      <c r="J524" s="119">
        <v>86766.920000000013</v>
      </c>
      <c r="K524" s="119">
        <v>99960.12999999999</v>
      </c>
      <c r="L524" s="119">
        <v>85749.479999999981</v>
      </c>
      <c r="M524" s="119">
        <v>90696.910000000018</v>
      </c>
      <c r="N524" s="119">
        <v>96963.560000000012</v>
      </c>
      <c r="O524" s="119">
        <v>94477.580000000016</v>
      </c>
      <c r="P524" s="119">
        <v>139716.62999999998</v>
      </c>
      <c r="Q524" s="119">
        <f t="shared" si="9"/>
        <v>1125993.4700000002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518429.18000000017</v>
      </c>
      <c r="V524" s="115"/>
    </row>
    <row r="525" spans="2:22" ht="25.5" x14ac:dyDescent="0.2">
      <c r="B525" s="113"/>
      <c r="C525" s="117" t="s">
        <v>552</v>
      </c>
      <c r="D525" s="118" t="s">
        <v>553</v>
      </c>
      <c r="E525" s="119">
        <v>76260.87000000001</v>
      </c>
      <c r="F525" s="119">
        <v>73412.430000000008</v>
      </c>
      <c r="G525" s="119">
        <v>89290.090000000011</v>
      </c>
      <c r="H525" s="119">
        <v>91913.709999999992</v>
      </c>
      <c r="I525" s="119">
        <v>94248.71</v>
      </c>
      <c r="J525" s="119">
        <v>85128.1</v>
      </c>
      <c r="K525" s="119">
        <v>95755.01</v>
      </c>
      <c r="L525" s="119">
        <v>79097.22</v>
      </c>
      <c r="M525" s="119">
        <v>84365.26</v>
      </c>
      <c r="N525" s="119">
        <v>91636.580000000016</v>
      </c>
      <c r="O525" s="119">
        <v>92632.09</v>
      </c>
      <c r="P525" s="119">
        <v>162676.36000000002</v>
      </c>
      <c r="Q525" s="119">
        <f t="shared" si="9"/>
        <v>1116416.43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510253.91000000003</v>
      </c>
      <c r="V525" s="115"/>
    </row>
    <row r="526" spans="2:22" x14ac:dyDescent="0.2">
      <c r="B526" s="113"/>
      <c r="C526" s="117"/>
      <c r="D526" s="11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0</v>
      </c>
      <c r="V526" s="115"/>
    </row>
    <row r="527" spans="2:22" x14ac:dyDescent="0.2">
      <c r="B527" s="113"/>
      <c r="C527" s="117"/>
      <c r="D527" s="11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/>
      <c r="D528" s="11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0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XeKKJMtnOXamLWYEWifrM0bQGGuC/Nuibq/KB64360jnBL3w4lII28G4+HA0HQo7evu6/78JJjC+OjOauyfzag==" saltValue="P9ZBOacy/TJOOK3CLcZh8Q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2025-07-31T06:44:25Z</dcterms:modified>
</cp:coreProperties>
</file>