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N 2025\"/>
    </mc:Choice>
  </mc:AlternateContent>
  <xr:revisionPtr revIDLastSave="0" documentId="13_ncr:1_{9B1E7D63-9395-40AD-9BEB-5331257426D9}" xr6:coauthVersionLast="36" xr6:coauthVersionMax="36" xr10:uidLastSave="{00000000-0000-0000-0000-000000000000}"/>
  <workbookProtection workbookAlgorithmName="SHA-512" workbookHashValue="aJbsM14mWb7OfVeNP9plu35OnqXGYqfnrkQe3a3FT526qUBlnjXCCJpOPYWitoJoqvb0DW+n7vGyUizdtncFQg==" workbookSaltValue="n5wCcWb4n186VnR96yDM0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Q387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H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Q371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Q362" i="1" s="1"/>
  <c r="P357" i="1"/>
  <c r="O357" i="1"/>
  <c r="N357" i="1"/>
  <c r="M357" i="1"/>
  <c r="L357" i="1"/>
  <c r="K357" i="1"/>
  <c r="J357" i="1"/>
  <c r="I357" i="1"/>
  <c r="H357" i="1"/>
  <c r="G357" i="1"/>
  <c r="F357" i="1"/>
  <c r="F353" i="1" s="1"/>
  <c r="E357" i="1"/>
  <c r="Q357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Q354" i="1" s="1"/>
  <c r="P353" i="1"/>
  <c r="O353" i="1"/>
  <c r="N353" i="1"/>
  <c r="M353" i="1"/>
  <c r="L353" i="1"/>
  <c r="K353" i="1"/>
  <c r="J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P349" i="1"/>
  <c r="O349" i="1"/>
  <c r="N349" i="1"/>
  <c r="M349" i="1"/>
  <c r="M340" i="1" s="1"/>
  <c r="L349" i="1"/>
  <c r="K349" i="1"/>
  <c r="J349" i="1"/>
  <c r="I349" i="1"/>
  <c r="H349" i="1"/>
  <c r="G349" i="1"/>
  <c r="F349" i="1"/>
  <c r="E349" i="1"/>
  <c r="P343" i="1"/>
  <c r="O343" i="1"/>
  <c r="N343" i="1"/>
  <c r="N340" i="1" s="1"/>
  <c r="M343" i="1"/>
  <c r="L343" i="1"/>
  <c r="K343" i="1"/>
  <c r="J343" i="1"/>
  <c r="I343" i="1"/>
  <c r="H343" i="1"/>
  <c r="G343" i="1"/>
  <c r="G340" i="1" s="1"/>
  <c r="F343" i="1"/>
  <c r="F340" i="1" s="1"/>
  <c r="E343" i="1"/>
  <c r="Q343" i="1" s="1"/>
  <c r="P341" i="1"/>
  <c r="O341" i="1"/>
  <c r="N341" i="1"/>
  <c r="M341" i="1"/>
  <c r="L341" i="1"/>
  <c r="K341" i="1"/>
  <c r="J341" i="1"/>
  <c r="I341" i="1"/>
  <c r="I340" i="1" s="1"/>
  <c r="H341" i="1"/>
  <c r="G341" i="1"/>
  <c r="F341" i="1"/>
  <c r="E341" i="1"/>
  <c r="Q341" i="1" s="1"/>
  <c r="P340" i="1"/>
  <c r="O340" i="1"/>
  <c r="L340" i="1"/>
  <c r="K340" i="1"/>
  <c r="J340" i="1"/>
  <c r="H340" i="1"/>
  <c r="P338" i="1"/>
  <c r="O338" i="1"/>
  <c r="N338" i="1"/>
  <c r="M338" i="1"/>
  <c r="M319" i="1" s="1"/>
  <c r="L338" i="1"/>
  <c r="K338" i="1"/>
  <c r="J338" i="1"/>
  <c r="I338" i="1"/>
  <c r="H338" i="1"/>
  <c r="G338" i="1"/>
  <c r="F338" i="1"/>
  <c r="E338" i="1"/>
  <c r="Q338" i="1" s="1"/>
  <c r="P336" i="1"/>
  <c r="O336" i="1"/>
  <c r="N336" i="1"/>
  <c r="M336" i="1"/>
  <c r="L336" i="1"/>
  <c r="K336" i="1"/>
  <c r="J336" i="1"/>
  <c r="I336" i="1"/>
  <c r="H336" i="1"/>
  <c r="G336" i="1"/>
  <c r="G319" i="1" s="1"/>
  <c r="F336" i="1"/>
  <c r="F319" i="1" s="1"/>
  <c r="E336" i="1"/>
  <c r="Q336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I319" i="1" s="1"/>
  <c r="H320" i="1"/>
  <c r="G320" i="1"/>
  <c r="F320" i="1"/>
  <c r="E320" i="1"/>
  <c r="Q320" i="1" s="1"/>
  <c r="P319" i="1"/>
  <c r="O319" i="1"/>
  <c r="N319" i="1"/>
  <c r="L319" i="1"/>
  <c r="K319" i="1"/>
  <c r="J319" i="1"/>
  <c r="H319" i="1"/>
  <c r="P317" i="1"/>
  <c r="O317" i="1"/>
  <c r="O306" i="1" s="1"/>
  <c r="N317" i="1"/>
  <c r="M317" i="1"/>
  <c r="L317" i="1"/>
  <c r="K317" i="1"/>
  <c r="J317" i="1"/>
  <c r="I317" i="1"/>
  <c r="H317" i="1"/>
  <c r="G317" i="1"/>
  <c r="F317" i="1"/>
  <c r="E317" i="1"/>
  <c r="P306" i="1"/>
  <c r="N306" i="1"/>
  <c r="M306" i="1"/>
  <c r="L306" i="1"/>
  <c r="K306" i="1"/>
  <c r="J306" i="1"/>
  <c r="I306" i="1"/>
  <c r="H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Q293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Q291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K251" i="1" s="1"/>
  <c r="J278" i="1"/>
  <c r="I278" i="1"/>
  <c r="H278" i="1"/>
  <c r="G278" i="1"/>
  <c r="G251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Q276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P259" i="1"/>
  <c r="O259" i="1"/>
  <c r="N259" i="1"/>
  <c r="M259" i="1"/>
  <c r="L259" i="1"/>
  <c r="K259" i="1"/>
  <c r="J259" i="1"/>
  <c r="J251" i="1" s="1"/>
  <c r="I259" i="1"/>
  <c r="H259" i="1"/>
  <c r="G259" i="1"/>
  <c r="F259" i="1"/>
  <c r="F251" i="1" s="1"/>
  <c r="E259" i="1"/>
  <c r="Q259" i="1" s="1"/>
  <c r="P255" i="1"/>
  <c r="O255" i="1"/>
  <c r="N255" i="1"/>
  <c r="M255" i="1"/>
  <c r="M251" i="1" s="1"/>
  <c r="L255" i="1"/>
  <c r="K255" i="1"/>
  <c r="J255" i="1"/>
  <c r="I255" i="1"/>
  <c r="H255" i="1"/>
  <c r="G255" i="1"/>
  <c r="F255" i="1"/>
  <c r="E255" i="1"/>
  <c r="Q255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Q252" i="1" s="1"/>
  <c r="P251" i="1"/>
  <c r="O251" i="1"/>
  <c r="N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G238" i="1" s="1"/>
  <c r="F249" i="1"/>
  <c r="E249" i="1"/>
  <c r="Q249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Q245" i="1" s="1"/>
  <c r="P243" i="1"/>
  <c r="O243" i="1"/>
  <c r="N243" i="1"/>
  <c r="M243" i="1"/>
  <c r="L243" i="1"/>
  <c r="K243" i="1"/>
  <c r="J243" i="1"/>
  <c r="I243" i="1"/>
  <c r="I238" i="1" s="1"/>
  <c r="H243" i="1"/>
  <c r="G243" i="1"/>
  <c r="F243" i="1"/>
  <c r="F238" i="1" s="1"/>
  <c r="E243" i="1"/>
  <c r="P239" i="1"/>
  <c r="O239" i="1"/>
  <c r="N239" i="1"/>
  <c r="M239" i="1"/>
  <c r="L239" i="1"/>
  <c r="K239" i="1"/>
  <c r="J239" i="1"/>
  <c r="J238" i="1" s="1"/>
  <c r="I239" i="1"/>
  <c r="H239" i="1"/>
  <c r="G239" i="1"/>
  <c r="F239" i="1"/>
  <c r="E239" i="1"/>
  <c r="Q239" i="1" s="1"/>
  <c r="P238" i="1"/>
  <c r="O238" i="1"/>
  <c r="N238" i="1"/>
  <c r="M238" i="1"/>
  <c r="L238" i="1"/>
  <c r="K238" i="1"/>
  <c r="H238" i="1"/>
  <c r="P236" i="1"/>
  <c r="O236" i="1"/>
  <c r="N236" i="1"/>
  <c r="M236" i="1"/>
  <c r="L236" i="1"/>
  <c r="K236" i="1"/>
  <c r="J236" i="1"/>
  <c r="I236" i="1"/>
  <c r="I227" i="1" s="1"/>
  <c r="H236" i="1"/>
  <c r="G236" i="1"/>
  <c r="F236" i="1"/>
  <c r="F227" i="1" s="1"/>
  <c r="E236" i="1"/>
  <c r="E227" i="1" s="1"/>
  <c r="Q227" i="1" s="1"/>
  <c r="P228" i="1"/>
  <c r="O228" i="1"/>
  <c r="N228" i="1"/>
  <c r="M228" i="1"/>
  <c r="L228" i="1"/>
  <c r="K228" i="1"/>
  <c r="J228" i="1"/>
  <c r="J227" i="1" s="1"/>
  <c r="I228" i="1"/>
  <c r="H228" i="1"/>
  <c r="G228" i="1"/>
  <c r="F228" i="1"/>
  <c r="E228" i="1"/>
  <c r="P227" i="1"/>
  <c r="O227" i="1"/>
  <c r="N227" i="1"/>
  <c r="M227" i="1"/>
  <c r="L227" i="1"/>
  <c r="K227" i="1"/>
  <c r="H227" i="1"/>
  <c r="G227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Q225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Q221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Q219" i="1" s="1"/>
  <c r="P217" i="1"/>
  <c r="O217" i="1"/>
  <c r="O205" i="1" s="1"/>
  <c r="N217" i="1"/>
  <c r="M217" i="1"/>
  <c r="L217" i="1"/>
  <c r="K217" i="1"/>
  <c r="J217" i="1"/>
  <c r="I217" i="1"/>
  <c r="H217" i="1"/>
  <c r="G217" i="1"/>
  <c r="G205" i="1" s="1"/>
  <c r="F217" i="1"/>
  <c r="F205" i="1" s="1"/>
  <c r="E217" i="1"/>
  <c r="Q217" i="1" s="1"/>
  <c r="P213" i="1"/>
  <c r="O213" i="1"/>
  <c r="N213" i="1"/>
  <c r="N205" i="1" s="1"/>
  <c r="M213" i="1"/>
  <c r="L213" i="1"/>
  <c r="K213" i="1"/>
  <c r="J213" i="1"/>
  <c r="J205" i="1" s="1"/>
  <c r="I213" i="1"/>
  <c r="H213" i="1"/>
  <c r="G213" i="1"/>
  <c r="F213" i="1"/>
  <c r="E213" i="1"/>
  <c r="Q213" i="1" s="1"/>
  <c r="P210" i="1"/>
  <c r="O210" i="1"/>
  <c r="N210" i="1"/>
  <c r="M210" i="1"/>
  <c r="M205" i="1" s="1"/>
  <c r="L210" i="1"/>
  <c r="K210" i="1"/>
  <c r="J210" i="1"/>
  <c r="I210" i="1"/>
  <c r="H210" i="1"/>
  <c r="G210" i="1"/>
  <c r="F210" i="1"/>
  <c r="E210" i="1"/>
  <c r="Q210" i="1" s="1"/>
  <c r="P206" i="1"/>
  <c r="P205" i="1" s="1"/>
  <c r="P204" i="1" s="1"/>
  <c r="O206" i="1"/>
  <c r="N206" i="1"/>
  <c r="M206" i="1"/>
  <c r="L206" i="1"/>
  <c r="K206" i="1"/>
  <c r="J206" i="1"/>
  <c r="I206" i="1"/>
  <c r="H206" i="1"/>
  <c r="G206" i="1"/>
  <c r="F206" i="1"/>
  <c r="E206" i="1"/>
  <c r="Q206" i="1" s="1"/>
  <c r="L205" i="1"/>
  <c r="K205" i="1"/>
  <c r="H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1" i="1"/>
  <c r="Q350" i="1"/>
  <c r="Q349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5" i="1"/>
  <c r="Q304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8" i="1"/>
  <c r="Q277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3" i="1"/>
  <c r="Q242" i="1"/>
  <c r="Q241" i="1"/>
  <c r="Q240" i="1"/>
  <c r="Q237" i="1"/>
  <c r="Q235" i="1"/>
  <c r="Q234" i="1"/>
  <c r="Q233" i="1"/>
  <c r="Q232" i="1"/>
  <c r="Q231" i="1"/>
  <c r="Q230" i="1"/>
  <c r="Q229" i="1"/>
  <c r="Q228" i="1"/>
  <c r="Q226" i="1"/>
  <c r="Q224" i="1"/>
  <c r="Q223" i="1"/>
  <c r="Q222" i="1"/>
  <c r="Q220" i="1"/>
  <c r="Q218" i="1"/>
  <c r="Q216" i="1"/>
  <c r="Q215" i="1"/>
  <c r="Q214" i="1"/>
  <c r="Q212" i="1"/>
  <c r="Q211" i="1"/>
  <c r="Q209" i="1"/>
  <c r="Q208" i="1"/>
  <c r="Q207" i="1"/>
  <c r="I373" i="1" l="1"/>
  <c r="E373" i="1"/>
  <c r="Q373" i="1" s="1"/>
  <c r="I353" i="1"/>
  <c r="E353" i="1"/>
  <c r="E340" i="1"/>
  <c r="Q340" i="1" s="1"/>
  <c r="E319" i="1"/>
  <c r="Q319" i="1" s="1"/>
  <c r="Q306" i="1"/>
  <c r="O204" i="1"/>
  <c r="K204" i="1"/>
  <c r="I251" i="1"/>
  <c r="L204" i="1"/>
  <c r="E251" i="1"/>
  <c r="Q251" i="1" s="1"/>
  <c r="E238" i="1"/>
  <c r="G204" i="1"/>
  <c r="Q238" i="1"/>
  <c r="Q236" i="1"/>
  <c r="M204" i="1"/>
  <c r="H204" i="1"/>
  <c r="N204" i="1"/>
  <c r="F204" i="1"/>
  <c r="J204" i="1"/>
  <c r="I205" i="1"/>
  <c r="E205" i="1"/>
  <c r="Q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I204" i="1" l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<sst xmlns="http://schemas.openxmlformats.org/spreadsheetml/2006/main" count="1239" uniqueCount="365">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</sst>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246528</xdr:colOff>
      <xdr:row>7</xdr:row>
      <xdr:rowOff>190500</xdr:rowOff>
    </xdr:from>
    <xdr:to>
      <xdr:col>21</xdr:col>
      <xdr:colOff>392205</xdr:colOff>
      <xdr:row>35</xdr:row>
      <xdr:rowOff>33618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5" y="1557618"/>
          <a:ext cx="3776383" cy="433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7" sqref="F7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6</v>
      </c>
      <c r="D6" t="str">
        <f>VLOOKUP(C6,E9:F20,2,FALSE)</f>
        <v>Januar - Jun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M6" sqref="M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Jun</v>
      </c>
      <c r="K10" s="167"/>
      <c r="L10" s="120" t="s">
        <v>6</v>
      </c>
      <c r="M10" s="166" t="str">
        <f>IF(J10="Januar","-",'Analitika 2025'!F4)</f>
        <v>Januar - Jun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63950570.829999991</v>
      </c>
      <c r="K13" s="116">
        <f>IFERROR($J13/$J$33,0)</f>
        <v>0.20848686304724315</v>
      </c>
      <c r="L13" s="109"/>
      <c r="M13" s="121">
        <f>IF($J$10="Januar","-",
VLOOKUP(D13,'Analitika 2025'!$C$9:$L$196,4,FALSE))</f>
        <v>865762973.57000005</v>
      </c>
      <c r="N13" s="116">
        <f>IF($J$10="Januar","-",IFERROR($M13/$M$33,0))</f>
        <v>0.41024005732085639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33515654.41</v>
      </c>
      <c r="K15" s="116">
        <f>IFERROR($J15/$J$33,0)</f>
        <v>0.10926522719385086</v>
      </c>
      <c r="L15" s="109"/>
      <c r="M15" s="121">
        <f>IF($J$10="Januar","-",
VLOOKUP(D15,'Analitika 2025'!$C$9:$L$196,4,FALSE))</f>
        <v>77747082.099999994</v>
      </c>
      <c r="N15" s="116">
        <f>IF($J$10="Januar","-",IFERROR($M15/$M$33,0))</f>
        <v>3.6840299702022891E-2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17849294.15000001</v>
      </c>
      <c r="K17" s="116">
        <f>IFERROR($J17/$J$33,0)</f>
        <v>5.8190932412995486E-2</v>
      </c>
      <c r="L17" s="109"/>
      <c r="M17" s="121">
        <f>IF($J$10="Januar","-",
VLOOKUP(D17,'Analitika 2025'!$C$9:$L$196,4,FALSE))</f>
        <v>90445553.730000004</v>
      </c>
      <c r="N17" s="116">
        <f>IF($J$10="Januar","-",IFERROR($M17/$M$33,0))</f>
        <v>4.285744514299418E-2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21390349.549999997</v>
      </c>
      <c r="K19" s="116">
        <f>IFERROR($J19/$J$33,0)</f>
        <v>6.9735216109618414E-2</v>
      </c>
      <c r="L19" s="109"/>
      <c r="M19" s="121">
        <f>IF($J$10="Januar","-",
VLOOKUP(D19,'Analitika 2025'!$C$9:$L$196,4,FALSE))</f>
        <v>100241534.01000001</v>
      </c>
      <c r="N19" s="116">
        <f>IF($J$10="Januar","-",IFERROR($M19/$M$33,0))</f>
        <v>4.7499250849941811E-2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1875818.02</v>
      </c>
      <c r="K21" s="116">
        <f>IFERROR($J21/$J$33,0)</f>
        <v>6.1154014664999493E-3</v>
      </c>
      <c r="L21" s="109"/>
      <c r="M21" s="121">
        <f>IF($J$10="Januar","-",
VLOOKUP(D21,'Analitika 2025'!$C$9:$L$196,4,FALSE))</f>
        <v>6661511.1199999992</v>
      </c>
      <c r="N21" s="116">
        <f>IF($J$10="Januar","-",IFERROR($M21/$M$33,0))</f>
        <v>3.15654375058737E-3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337242.82000000007</v>
      </c>
      <c r="K23" s="116">
        <f>IFERROR($J23/$J$33,0)</f>
        <v>1.0994537924284248E-3</v>
      </c>
      <c r="L23" s="109"/>
      <c r="M23" s="121">
        <f>IF($J$10="Januar","-",
VLOOKUP(D23,'Analitika 2025'!$C$9:$L$196,4,FALSE))</f>
        <v>2786527.0000000009</v>
      </c>
      <c r="N23" s="116">
        <f>IF($J$10="Januar","-",IFERROR($M23/$M$33,0))</f>
        <v>1.3203902581930954E-3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40765068.04999999</v>
      </c>
      <c r="K25" s="116">
        <f>IFERROR($J25/$J$33,0)</f>
        <v>0.13289922278011818</v>
      </c>
      <c r="L25" s="109"/>
      <c r="M25" s="121">
        <f>IF($J$10="Januar","-",
VLOOKUP(D25,'Analitika 2025'!$C$9:$L$196,4,FALSE))</f>
        <v>224599536.59</v>
      </c>
      <c r="N25" s="116">
        <f>IF($J$10="Januar","-",IFERROR($M25/$M$33,0))</f>
        <v>0.10642604220526827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3359982.6100000003</v>
      </c>
      <c r="K27" s="116">
        <f>IFERROR($J27/$J$33,0)</f>
        <v>1.0953963743566301E-2</v>
      </c>
      <c r="L27" s="109"/>
      <c r="M27" s="121">
        <f>IF($J$10="Januar","-",
VLOOKUP(D27,'Analitika 2025'!$C$9:$L$196,4,FALSE))</f>
        <v>17675518.040000003</v>
      </c>
      <c r="N27" s="116">
        <f>IF($J$10="Januar","-",IFERROR($M27/$M$33,0))</f>
        <v>8.3755089502209421E-3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26785565.459999997</v>
      </c>
      <c r="K29" s="116">
        <f>IFERROR($J29/$J$33,0)</f>
        <v>8.7324295080134881E-2</v>
      </c>
      <c r="L29" s="109"/>
      <c r="M29" s="121">
        <f>IF($J$10="Januar","-",
VLOOKUP(D29,'Analitika 2025'!$C$9:$L$196,4,FALSE))</f>
        <v>160337139.37</v>
      </c>
      <c r="N29" s="116">
        <f>IF($J$10="Januar","-",IFERROR($M29/$M$33,0))</f>
        <v>7.5975433523772257E-2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96907146.74000001</v>
      </c>
      <c r="K31" s="116">
        <f>IFERROR($J31/$J$33,0)</f>
        <v>0.31592942437354438</v>
      </c>
      <c r="L31" s="109"/>
      <c r="M31" s="121">
        <f>IF($J$10="Januar","-",
VLOOKUP(D31,'Analitika 2025'!$C$9:$L$196,4,FALSE))</f>
        <v>564123992.93999994</v>
      </c>
      <c r="N31" s="116">
        <f>IF($J$10="Januar","-",IFERROR($M31/$M$33,0))</f>
        <v>0.26730902829614289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306736692.63999999</v>
      </c>
      <c r="K33" s="118">
        <f>IFERROR($J33/$J$33,0)</f>
        <v>1</v>
      </c>
      <c r="L33" s="115"/>
      <c r="M33" s="124">
        <f>SUM(M13:M31)</f>
        <v>2110381368.4699998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RgZadnUKoqC6KmnGMNq9+4Ez1sY4u+EZeGhTvZISWXecLGepn2ijKoQsxP2KLEWog9dR+OZKNOoNUTqRPCgWVg==" saltValue="D4QsvChCvBeRxdrSN3SN4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C1" sqref="C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7918500000</v>
      </c>
      <c r="E4" s="41" t="s">
        <v>9</v>
      </c>
      <c r="F4" s="42" t="str">
        <f>Master!D6</f>
        <v>Januar - Jun</v>
      </c>
      <c r="G4" s="42"/>
      <c r="H4" s="42"/>
      <c r="I4" s="42"/>
      <c r="J4" s="42"/>
      <c r="K4" s="43" t="s">
        <v>10</v>
      </c>
      <c r="L4" s="44" t="str">
        <f>Master!D4</f>
        <v>Jun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2174782270.1600003</v>
      </c>
      <c r="F8" s="138">
        <f>F9+F31+F42+F55+F97+F110+F123+F144+F157+F177</f>
        <v>2110381368.4699998</v>
      </c>
      <c r="G8" s="139">
        <f t="shared" ref="G8" si="0">IFERROR(F8/E8,0)</f>
        <v>0.97038742564088376</v>
      </c>
      <c r="H8" s="140">
        <f>F8/$D$4</f>
        <v>0.26651276990212791</v>
      </c>
      <c r="I8" s="138">
        <f>I9+I31+I42+I55+I97+I110+I123+I144+I157+I177</f>
        <v>-64400901.690000132</v>
      </c>
      <c r="J8" s="141">
        <f t="shared" ref="J8:J9" si="1">IFERROR(I8/E8,0)</f>
        <v>-2.961257435911601E-2</v>
      </c>
      <c r="K8" s="137">
        <f>K9+K31+K42+K55+K97+K110+K123+K144+K157+K177</f>
        <v>293679779.69</v>
      </c>
      <c r="L8" s="138">
        <f>L9+L31+L42+L55+L97+L110+L123+L144+L157+L177</f>
        <v>306736692.63999999</v>
      </c>
      <c r="M8" s="139">
        <f>IFERROR(L8/K8,0)</f>
        <v>1.0444596933564254</v>
      </c>
      <c r="N8" s="140">
        <f>L8/$D$4</f>
        <v>3.873671688324809E-2</v>
      </c>
      <c r="O8" s="138">
        <f>O9+O31+O42+O55+O97+O110+O123+O144+O157+O177</f>
        <v>13056912.94999999</v>
      </c>
      <c r="P8" s="141">
        <f t="shared" ref="P8:P9" si="2">IFERROR(O8/K8,0)</f>
        <v>4.4459693356425474E-2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916975927.33000004</v>
      </c>
      <c r="F9" s="143">
        <f>IFERROR(VLOOKUP($C9,'2025'!$C$8:$U$195,19,FALSE),0)</f>
        <v>865762973.57000005</v>
      </c>
      <c r="G9" s="144">
        <f t="shared" ref="G9" si="3">IFERROR(F9/E9,0)</f>
        <v>0.94415016552384423</v>
      </c>
      <c r="H9" s="145">
        <f t="shared" ref="H9" si="4">F9/$D$4</f>
        <v>0.10933421400138915</v>
      </c>
      <c r="I9" s="143">
        <f t="shared" ref="I9" si="5">F9-E9</f>
        <v>-51212953.75999999</v>
      </c>
      <c r="J9" s="146">
        <f t="shared" si="1"/>
        <v>-5.5849834476155817E-2</v>
      </c>
      <c r="K9" s="142">
        <f>VLOOKUP($C9,'2025'!$C$205:$U$392,VLOOKUP($L$4,Master!$D$9:$G$20,4,FALSE),FALSE)</f>
        <v>71986687.890000015</v>
      </c>
      <c r="L9" s="143">
        <f>VLOOKUP($C9,'2025'!$C$8:$U$195,VLOOKUP($L$4,Master!$D$9:$G$20,4,FALSE),FALSE)</f>
        <v>63950570.829999991</v>
      </c>
      <c r="M9" s="145">
        <f>IFERROR(L9/K9,0)</f>
        <v>0.88836662311398884</v>
      </c>
      <c r="N9" s="145">
        <f>L9/$D$4</f>
        <v>8.0760965877375752E-3</v>
      </c>
      <c r="O9" s="143">
        <f>L9-K9</f>
        <v>-8036117.0600000247</v>
      </c>
      <c r="P9" s="146">
        <f t="shared" si="2"/>
        <v>-0.11163337688601113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821896485.1099999</v>
      </c>
      <c r="F10" s="148">
        <f>IFERROR(VLOOKUP($C10,'2025'!$C$8:$U$195,19,FALSE),0)</f>
        <v>764643796.82000005</v>
      </c>
      <c r="G10" s="149">
        <f t="shared" ref="G10:G73" si="6">IFERROR(F10/E10,0)</f>
        <v>0.93034075540262551</v>
      </c>
      <c r="H10" s="150">
        <f t="shared" ref="H10:H73" si="7">F10/$D$4</f>
        <v>9.6564222620445797E-2</v>
      </c>
      <c r="I10" s="148">
        <f t="shared" ref="I10:I73" si="8">F10-E10</f>
        <v>-57252688.289999843</v>
      </c>
      <c r="J10" s="151">
        <f t="shared" ref="J10:J73" si="9">IFERROR(I10/E10,0)</f>
        <v>-6.9659244597374492E-2</v>
      </c>
      <c r="K10" s="147">
        <f>VLOOKUP($C10,'2025'!$C$205:$U$392,VLOOKUP($L$4,Master!$D$9:$G$20,4,FALSE),FALSE)</f>
        <v>61925282.790000014</v>
      </c>
      <c r="L10" s="148">
        <f>VLOOKUP($C10,'2025'!$C$8:$U$195,VLOOKUP($L$4,Master!$D$9:$G$20,4,FALSE),FALSE)</f>
        <v>50931087.959999993</v>
      </c>
      <c r="M10" s="150">
        <f t="shared" ref="M10:M73" si="10">IFERROR(L10/K10,0)</f>
        <v>0.82246032097611321</v>
      </c>
      <c r="N10" s="150">
        <f t="shared" ref="N10:N73" si="11">L10/$D$4</f>
        <v>6.431911089221443E-3</v>
      </c>
      <c r="O10" s="148">
        <f t="shared" ref="O10:O73" si="12">L10-K10</f>
        <v>-10994194.830000021</v>
      </c>
      <c r="P10" s="151">
        <f t="shared" ref="P10:P73" si="13">IFERROR(O10/K10,0)</f>
        <v>-0.17753967902388676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24401018.919999976</v>
      </c>
      <c r="F11" s="153">
        <f>IFERROR(VLOOKUP($C11,'2025'!$C$8:$U$195,19,FALSE),0)</f>
        <v>19834068.52</v>
      </c>
      <c r="G11" s="154">
        <f t="shared" si="6"/>
        <v>0.81283771735217436</v>
      </c>
      <c r="H11" s="155">
        <f t="shared" si="7"/>
        <v>2.5047759701963754E-3</v>
      </c>
      <c r="I11" s="156">
        <f t="shared" si="8"/>
        <v>-4566950.3999999762</v>
      </c>
      <c r="J11" s="157">
        <f t="shared" si="9"/>
        <v>-0.18716228264782561</v>
      </c>
      <c r="K11" s="163">
        <f>VLOOKUP($C11,'2025'!$C$205:$U$392,VLOOKUP($L$4,Master!$D$9:$G$20,4,FALSE),FALSE)</f>
        <v>3896563.0599999991</v>
      </c>
      <c r="L11" s="164">
        <f>VLOOKUP($C11,'2025'!$C$8:$U$195,VLOOKUP($L$4,Master!$D$9:$G$20,4,FALSE),FALSE)</f>
        <v>2658461.8399999985</v>
      </c>
      <c r="M11" s="155">
        <f t="shared" si="10"/>
        <v>0.68225813340231145</v>
      </c>
      <c r="N11" s="155">
        <f t="shared" si="11"/>
        <v>3.3572795857801332E-4</v>
      </c>
      <c r="O11" s="156">
        <f t="shared" si="12"/>
        <v>-1238101.2200000007</v>
      </c>
      <c r="P11" s="157">
        <f t="shared" si="13"/>
        <v>-0.31774186659768849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785386067.15999997</v>
      </c>
      <c r="F12" s="153">
        <f>IFERROR(VLOOKUP($C12,'2025'!$C$8:$U$195,19,FALSE),0)</f>
        <v>734020805.5999999</v>
      </c>
      <c r="G12" s="154">
        <f t="shared" si="6"/>
        <v>0.93459871048420851</v>
      </c>
      <c r="H12" s="155">
        <f t="shared" si="7"/>
        <v>9.2696950887162954E-2</v>
      </c>
      <c r="I12" s="156">
        <f t="shared" si="8"/>
        <v>-51365261.560000062</v>
      </c>
      <c r="J12" s="157">
        <f t="shared" si="9"/>
        <v>-6.540128951579155E-2</v>
      </c>
      <c r="K12" s="163">
        <f>VLOOKUP($C12,'2025'!$C$205:$U$392,VLOOKUP($L$4,Master!$D$9:$G$20,4,FALSE),FALSE)</f>
        <v>56030332.470000006</v>
      </c>
      <c r="L12" s="164">
        <f>VLOOKUP($C12,'2025'!$C$8:$U$195,VLOOKUP($L$4,Master!$D$9:$G$20,4,FALSE),FALSE)</f>
        <v>46133518.669999994</v>
      </c>
      <c r="M12" s="155">
        <f t="shared" si="10"/>
        <v>0.82336685570625512</v>
      </c>
      <c r="N12" s="155">
        <f t="shared" si="11"/>
        <v>5.826042643177369E-3</v>
      </c>
      <c r="O12" s="156">
        <f t="shared" si="12"/>
        <v>-9896813.8000000119</v>
      </c>
      <c r="P12" s="157">
        <f t="shared" si="13"/>
        <v>-0.17663314429374491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12109399.030000014</v>
      </c>
      <c r="F13" s="153">
        <f>IFERROR(VLOOKUP($C13,'2025'!$C$8:$U$195,19,FALSE),0)</f>
        <v>10788922.699999997</v>
      </c>
      <c r="G13" s="154">
        <f t="shared" si="6"/>
        <v>0.8909544291398237</v>
      </c>
      <c r="H13" s="155">
        <f t="shared" si="7"/>
        <v>1.3624957630864428E-3</v>
      </c>
      <c r="I13" s="156">
        <f t="shared" si="8"/>
        <v>-1320476.3300000168</v>
      </c>
      <c r="J13" s="157">
        <f t="shared" si="9"/>
        <v>-0.10904557086017631</v>
      </c>
      <c r="K13" s="163">
        <f>VLOOKUP($C13,'2025'!$C$205:$U$392,VLOOKUP($L$4,Master!$D$9:$G$20,4,FALSE),FALSE)</f>
        <v>1998387.2600000028</v>
      </c>
      <c r="L13" s="164">
        <f>VLOOKUP($C13,'2025'!$C$8:$U$195,VLOOKUP($L$4,Master!$D$9:$G$20,4,FALSE),FALSE)</f>
        <v>2139107.4499999997</v>
      </c>
      <c r="M13" s="155">
        <f t="shared" si="10"/>
        <v>1.0704168770571509</v>
      </c>
      <c r="N13" s="155">
        <f t="shared" si="11"/>
        <v>2.7014048746606045E-4</v>
      </c>
      <c r="O13" s="156">
        <f t="shared" si="12"/>
        <v>140720.18999999692</v>
      </c>
      <c r="P13" s="157">
        <f t="shared" si="13"/>
        <v>7.0416877057150939E-2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9731440.6400000025</v>
      </c>
      <c r="F17" s="148">
        <f>IFERROR(VLOOKUP($C17,'2025'!$C$8:$U$195,19,FALSE),0)</f>
        <v>5503124.1100000003</v>
      </c>
      <c r="G17" s="149">
        <f t="shared" si="6"/>
        <v>0.56549942743112691</v>
      </c>
      <c r="H17" s="150">
        <f t="shared" si="7"/>
        <v>6.9497052598345649E-4</v>
      </c>
      <c r="I17" s="148">
        <f t="shared" si="8"/>
        <v>-4228316.5300000021</v>
      </c>
      <c r="J17" s="151">
        <f t="shared" si="9"/>
        <v>-0.43450057256887314</v>
      </c>
      <c r="K17" s="147">
        <f>VLOOKUP($C17,'2025'!$C$205:$U$392,VLOOKUP($L$4,Master!$D$9:$G$20,4,FALSE),FALSE)</f>
        <v>1264655.3900000001</v>
      </c>
      <c r="L17" s="148">
        <f>VLOOKUP($C17,'2025'!$C$8:$U$195,VLOOKUP($L$4,Master!$D$9:$G$20,4,FALSE),FALSE)</f>
        <v>1157996.49</v>
      </c>
      <c r="M17" s="150">
        <f t="shared" si="10"/>
        <v>0.91566168867552122</v>
      </c>
      <c r="N17" s="150">
        <f t="shared" si="11"/>
        <v>1.4623937488160636E-4</v>
      </c>
      <c r="O17" s="148">
        <f t="shared" si="12"/>
        <v>-106658.90000000014</v>
      </c>
      <c r="P17" s="151">
        <f t="shared" si="13"/>
        <v>-8.4338311324478776E-2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1660668.48</v>
      </c>
      <c r="F18" s="153">
        <f>IFERROR(VLOOKUP($C18,'2025'!$C$8:$U$195,19,FALSE),0)</f>
        <v>1670921.6999999997</v>
      </c>
      <c r="G18" s="154">
        <f t="shared" si="6"/>
        <v>1.0061741522305523</v>
      </c>
      <c r="H18" s="155">
        <f t="shared" si="7"/>
        <v>2.1101492706952072E-4</v>
      </c>
      <c r="I18" s="156">
        <f t="shared" si="8"/>
        <v>10253.219999999739</v>
      </c>
      <c r="J18" s="157">
        <f t="shared" si="9"/>
        <v>6.1741522305522045E-3</v>
      </c>
      <c r="K18" s="163">
        <f>VLOOKUP($C18,'2025'!$C$205:$U$392,VLOOKUP($L$4,Master!$D$9:$G$20,4,FALSE),FALSE)</f>
        <v>318852.24999999994</v>
      </c>
      <c r="L18" s="164">
        <f>VLOOKUP($C18,'2025'!$C$8:$U$195,VLOOKUP($L$4,Master!$D$9:$G$20,4,FALSE),FALSE)</f>
        <v>341864.9499999999</v>
      </c>
      <c r="M18" s="155">
        <f t="shared" si="10"/>
        <v>1.0721735537384476</v>
      </c>
      <c r="N18" s="155">
        <f t="shared" si="11"/>
        <v>4.3172943107911841E-5</v>
      </c>
      <c r="O18" s="156">
        <f t="shared" si="12"/>
        <v>23012.699999999953</v>
      </c>
      <c r="P18" s="157">
        <f t="shared" si="13"/>
        <v>7.2173553738447693E-2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1318112.5100000002</v>
      </c>
      <c r="F19" s="153">
        <f>IFERROR(VLOOKUP($C19,'2025'!$C$8:$U$195,19,FALSE),0)</f>
        <v>1098267.3299999998</v>
      </c>
      <c r="G19" s="154">
        <f t="shared" si="6"/>
        <v>0.83321212845480064</v>
      </c>
      <c r="H19" s="155">
        <f t="shared" si="7"/>
        <v>1.3869638567910587E-4</v>
      </c>
      <c r="I19" s="156">
        <f t="shared" si="8"/>
        <v>-219845.1800000004</v>
      </c>
      <c r="J19" s="157">
        <f t="shared" si="9"/>
        <v>-0.16678787154519939</v>
      </c>
      <c r="K19" s="163">
        <f>VLOOKUP($C19,'2025'!$C$205:$U$392,VLOOKUP($L$4,Master!$D$9:$G$20,4,FALSE),FALSE)</f>
        <v>208592.27000000005</v>
      </c>
      <c r="L19" s="164">
        <f>VLOOKUP($C19,'2025'!$C$8:$U$195,VLOOKUP($L$4,Master!$D$9:$G$20,4,FALSE),FALSE)</f>
        <v>255194.90999999997</v>
      </c>
      <c r="M19" s="155">
        <f t="shared" si="10"/>
        <v>1.2234149904020888</v>
      </c>
      <c r="N19" s="155">
        <f t="shared" si="11"/>
        <v>3.2227683273347219E-5</v>
      </c>
      <c r="O19" s="156">
        <f t="shared" si="12"/>
        <v>46602.639999999927</v>
      </c>
      <c r="P19" s="157">
        <f t="shared" si="13"/>
        <v>0.22341499040208881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6752659.6500000013</v>
      </c>
      <c r="F20" s="153">
        <f>IFERROR(VLOOKUP($C20,'2025'!$C$8:$U$195,19,FALSE),0)</f>
        <v>2733935.08</v>
      </c>
      <c r="G20" s="154">
        <f t="shared" si="6"/>
        <v>0.40486789231262377</v>
      </c>
      <c r="H20" s="155">
        <f t="shared" si="7"/>
        <v>3.4525921323482985E-4</v>
      </c>
      <c r="I20" s="156">
        <f t="shared" si="8"/>
        <v>-4018724.5700000012</v>
      </c>
      <c r="J20" s="157">
        <f t="shared" si="9"/>
        <v>-0.59513210768737623</v>
      </c>
      <c r="K20" s="163">
        <f>VLOOKUP($C20,'2025'!$C$205:$U$392,VLOOKUP($L$4,Master!$D$9:$G$20,4,FALSE),FALSE)</f>
        <v>737210.87000000023</v>
      </c>
      <c r="L20" s="164">
        <f>VLOOKUP($C20,'2025'!$C$8:$U$195,VLOOKUP($L$4,Master!$D$9:$G$20,4,FALSE),FALSE)</f>
        <v>560936.63000000012</v>
      </c>
      <c r="M20" s="155">
        <f t="shared" si="10"/>
        <v>0.76089034064296956</v>
      </c>
      <c r="N20" s="155">
        <f t="shared" si="11"/>
        <v>7.0838748500347303E-5</v>
      </c>
      <c r="O20" s="156">
        <f t="shared" si="12"/>
        <v>-176274.24000000011</v>
      </c>
      <c r="P20" s="157">
        <f t="shared" si="13"/>
        <v>-0.23910965935703044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6445767.1300000008</v>
      </c>
      <c r="F21" s="148">
        <f>IFERROR(VLOOKUP($C21,'2025'!$C$8:$U$195,19,FALSE),0)</f>
        <v>7476232.2299999986</v>
      </c>
      <c r="G21" s="149">
        <f t="shared" si="6"/>
        <v>1.1598669451156542</v>
      </c>
      <c r="H21" s="150">
        <f t="shared" si="7"/>
        <v>9.4414753172949409E-4</v>
      </c>
      <c r="I21" s="148">
        <f t="shared" si="8"/>
        <v>1030465.0999999978</v>
      </c>
      <c r="J21" s="151">
        <f t="shared" si="9"/>
        <v>0.15986694511565416</v>
      </c>
      <c r="K21" s="147">
        <f>VLOOKUP($C21,'2025'!$C$205:$U$392,VLOOKUP($L$4,Master!$D$9:$G$20,4,FALSE),FALSE)</f>
        <v>1315264.8900000001</v>
      </c>
      <c r="L21" s="148">
        <f>VLOOKUP($C21,'2025'!$C$8:$U$195,VLOOKUP($L$4,Master!$D$9:$G$20,4,FALSE),FALSE)</f>
        <v>4297527.6499999994</v>
      </c>
      <c r="M21" s="150">
        <f t="shared" si="10"/>
        <v>3.2674236822363585</v>
      </c>
      <c r="N21" s="150">
        <f t="shared" si="11"/>
        <v>5.4271991538801538E-4</v>
      </c>
      <c r="O21" s="148">
        <f t="shared" si="12"/>
        <v>2982262.7599999993</v>
      </c>
      <c r="P21" s="151">
        <f t="shared" si="13"/>
        <v>2.2674236822363585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6445767.1300000008</v>
      </c>
      <c r="F22" s="153">
        <f>IFERROR(VLOOKUP($C22,'2025'!$C$8:$U$195,19,FALSE),0)</f>
        <v>7476232.2299999986</v>
      </c>
      <c r="G22" s="154">
        <f t="shared" si="6"/>
        <v>1.1598669451156542</v>
      </c>
      <c r="H22" s="155">
        <f t="shared" si="7"/>
        <v>9.4414753172949409E-4</v>
      </c>
      <c r="I22" s="156">
        <f t="shared" si="8"/>
        <v>1030465.0999999978</v>
      </c>
      <c r="J22" s="157">
        <f t="shared" si="9"/>
        <v>0.15986694511565416</v>
      </c>
      <c r="K22" s="163">
        <f>VLOOKUP($C22,'2025'!$C$205:$U$392,VLOOKUP($L$4,Master!$D$9:$G$20,4,FALSE),FALSE)</f>
        <v>1315264.8900000001</v>
      </c>
      <c r="L22" s="164">
        <f>VLOOKUP($C22,'2025'!$C$8:$U$195,VLOOKUP($L$4,Master!$D$9:$G$20,4,FALSE),FALSE)</f>
        <v>4297527.6499999994</v>
      </c>
      <c r="M22" s="155">
        <f t="shared" si="10"/>
        <v>3.2674236822363585</v>
      </c>
      <c r="N22" s="155">
        <f t="shared" si="11"/>
        <v>5.4271991538801538E-4</v>
      </c>
      <c r="O22" s="156">
        <f t="shared" si="12"/>
        <v>2982262.7599999993</v>
      </c>
      <c r="P22" s="157">
        <f t="shared" si="13"/>
        <v>2.2674236822363585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1646591.9999999995</v>
      </c>
      <c r="F25" s="148">
        <f>IFERROR(VLOOKUP($C25,'2025'!$C$8:$U$195,19,FALSE),0)</f>
        <v>1310790.49</v>
      </c>
      <c r="G25" s="149">
        <f t="shared" si="6"/>
        <v>0.79606271013098595</v>
      </c>
      <c r="H25" s="150">
        <f t="shared" si="7"/>
        <v>1.655352011113216E-4</v>
      </c>
      <c r="I25" s="148">
        <f t="shared" si="8"/>
        <v>-335801.50999999954</v>
      </c>
      <c r="J25" s="151">
        <f t="shared" si="9"/>
        <v>-0.20393728986901408</v>
      </c>
      <c r="K25" s="147">
        <f>VLOOKUP($C25,'2025'!$C$205:$U$392,VLOOKUP($L$4,Master!$D$9:$G$20,4,FALSE),FALSE)</f>
        <v>281055.91999999987</v>
      </c>
      <c r="L25" s="148">
        <f>VLOOKUP($C25,'2025'!$C$8:$U$195,VLOOKUP($L$4,Master!$D$9:$G$20,4,FALSE),FALSE)</f>
        <v>232250.67999999996</v>
      </c>
      <c r="M25" s="150">
        <f t="shared" si="10"/>
        <v>0.8263504287687663</v>
      </c>
      <c r="N25" s="150">
        <f t="shared" si="11"/>
        <v>2.9330135758034977E-5</v>
      </c>
      <c r="O25" s="148">
        <f t="shared" si="12"/>
        <v>-48805.239999999903</v>
      </c>
      <c r="P25" s="151">
        <f t="shared" si="13"/>
        <v>-0.17364957123123373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1646591.9999999995</v>
      </c>
      <c r="F26" s="153">
        <f>IFERROR(VLOOKUP($C26,'2025'!$C$8:$U$195,19,FALSE),0)</f>
        <v>1310790.49</v>
      </c>
      <c r="G26" s="154">
        <f t="shared" si="6"/>
        <v>0.79606271013098595</v>
      </c>
      <c r="H26" s="155">
        <f t="shared" si="7"/>
        <v>1.655352011113216E-4</v>
      </c>
      <c r="I26" s="156">
        <f t="shared" si="8"/>
        <v>-335801.50999999954</v>
      </c>
      <c r="J26" s="157">
        <f t="shared" si="9"/>
        <v>-0.20393728986901408</v>
      </c>
      <c r="K26" s="163">
        <f>VLOOKUP($C26,'2025'!$C$205:$U$392,VLOOKUP($L$4,Master!$D$9:$G$20,4,FALSE),FALSE)</f>
        <v>281055.91999999987</v>
      </c>
      <c r="L26" s="164">
        <f>VLOOKUP($C26,'2025'!$C$8:$U$195,VLOOKUP($L$4,Master!$D$9:$G$20,4,FALSE),FALSE)</f>
        <v>232250.67999999996</v>
      </c>
      <c r="M26" s="155">
        <f t="shared" si="10"/>
        <v>0.8263504287687663</v>
      </c>
      <c r="N26" s="155">
        <f t="shared" si="11"/>
        <v>2.9330135758034977E-5</v>
      </c>
      <c r="O26" s="156">
        <f t="shared" si="12"/>
        <v>-48805.239999999903</v>
      </c>
      <c r="P26" s="157">
        <f t="shared" si="13"/>
        <v>-0.17364957123123373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77255642.450000018</v>
      </c>
      <c r="F27" s="148">
        <f>IFERROR(VLOOKUP($C27,'2025'!$C$8:$U$195,19,FALSE),0)</f>
        <v>86829029.920000002</v>
      </c>
      <c r="G27" s="149">
        <f t="shared" si="6"/>
        <v>1.1239182947212678</v>
      </c>
      <c r="H27" s="150">
        <f t="shared" si="7"/>
        <v>1.0965338122119089E-2</v>
      </c>
      <c r="I27" s="148">
        <f t="shared" si="8"/>
        <v>9573387.4699999839</v>
      </c>
      <c r="J27" s="151">
        <f t="shared" si="9"/>
        <v>0.12391829472126772</v>
      </c>
      <c r="K27" s="147">
        <f>VLOOKUP($C27,'2025'!$C$205:$U$392,VLOOKUP($L$4,Master!$D$9:$G$20,4,FALSE),FALSE)</f>
        <v>7200428.8999999985</v>
      </c>
      <c r="L27" s="148">
        <f>VLOOKUP($C27,'2025'!$C$8:$U$195,VLOOKUP($L$4,Master!$D$9:$G$20,4,FALSE),FALSE)</f>
        <v>7331708.0499999989</v>
      </c>
      <c r="M27" s="150">
        <f t="shared" si="10"/>
        <v>1.0182321291999703</v>
      </c>
      <c r="N27" s="150">
        <f t="shared" si="11"/>
        <v>9.2589607248847621E-4</v>
      </c>
      <c r="O27" s="148">
        <f t="shared" si="12"/>
        <v>131279.15000000037</v>
      </c>
      <c r="P27" s="151">
        <f t="shared" si="13"/>
        <v>1.8232129199970352E-2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77255642.450000018</v>
      </c>
      <c r="F28" s="153">
        <f>IFERROR(VLOOKUP($C28,'2025'!$C$8:$U$195,19,FALSE),0)</f>
        <v>86829029.920000002</v>
      </c>
      <c r="G28" s="154">
        <f t="shared" si="6"/>
        <v>1.1239182947212678</v>
      </c>
      <c r="H28" s="155">
        <f t="shared" si="7"/>
        <v>1.0965338122119089E-2</v>
      </c>
      <c r="I28" s="156">
        <f t="shared" si="8"/>
        <v>9573387.4699999839</v>
      </c>
      <c r="J28" s="157">
        <f t="shared" si="9"/>
        <v>0.12391829472126772</v>
      </c>
      <c r="K28" s="163">
        <f>VLOOKUP($C28,'2025'!$C$205:$U$392,VLOOKUP($L$4,Master!$D$9:$G$20,4,FALSE),FALSE)</f>
        <v>7200428.8999999985</v>
      </c>
      <c r="L28" s="164">
        <f>VLOOKUP($C28,'2025'!$C$8:$U$195,VLOOKUP($L$4,Master!$D$9:$G$20,4,FALSE),FALSE)</f>
        <v>7331708.0499999989</v>
      </c>
      <c r="M28" s="155">
        <f t="shared" si="10"/>
        <v>1.0182321291999703</v>
      </c>
      <c r="N28" s="155">
        <f t="shared" si="11"/>
        <v>9.2589607248847621E-4</v>
      </c>
      <c r="O28" s="156">
        <f t="shared" si="12"/>
        <v>131279.15000000037</v>
      </c>
      <c r="P28" s="157">
        <f t="shared" si="13"/>
        <v>1.8232129199970352E-2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38551763.04999999</v>
      </c>
      <c r="F31" s="143">
        <f>IFERROR(VLOOKUP($C31,'2025'!$C$8:$U$195,19,FALSE),0)</f>
        <v>77747082.099999994</v>
      </c>
      <c r="G31" s="144">
        <f t="shared" si="6"/>
        <v>2.0166932962097053</v>
      </c>
      <c r="H31" s="145">
        <f t="shared" si="7"/>
        <v>9.8184103176106579E-3</v>
      </c>
      <c r="I31" s="143">
        <f t="shared" si="8"/>
        <v>39195319.050000004</v>
      </c>
      <c r="J31" s="146">
        <f t="shared" si="9"/>
        <v>1.0166932962097051</v>
      </c>
      <c r="K31" s="142">
        <f>VLOOKUP($C31,'2025'!$C$205:$U$392,VLOOKUP($L$4,Master!$D$9:$G$20,4,FALSE),FALSE)</f>
        <v>6471707.3199999975</v>
      </c>
      <c r="L31" s="143">
        <f>VLOOKUP($C31,'2025'!$C$8:$U$195,VLOOKUP($L$4,Master!$D$9:$G$20,4,FALSE),FALSE)</f>
        <v>33515654.41</v>
      </c>
      <c r="M31" s="145">
        <f t="shared" si="10"/>
        <v>5.1787963751735315</v>
      </c>
      <c r="N31" s="145">
        <f t="shared" si="11"/>
        <v>4.232576170991981E-3</v>
      </c>
      <c r="O31" s="143">
        <f t="shared" si="12"/>
        <v>27043947.090000004</v>
      </c>
      <c r="P31" s="146">
        <f t="shared" si="13"/>
        <v>4.1787963751735324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37836132.549999982</v>
      </c>
      <c r="F32" s="148">
        <f>IFERROR(VLOOKUP($C32,'2025'!$C$8:$U$195,19,FALSE),0)</f>
        <v>77538606.639999986</v>
      </c>
      <c r="G32" s="149">
        <f t="shared" si="6"/>
        <v>2.0493269637834595</v>
      </c>
      <c r="H32" s="150">
        <f t="shared" si="7"/>
        <v>9.7920826722232724E-3</v>
      </c>
      <c r="I32" s="148">
        <f t="shared" si="8"/>
        <v>39702474.090000004</v>
      </c>
      <c r="J32" s="151">
        <f t="shared" si="9"/>
        <v>1.0493269637834595</v>
      </c>
      <c r="K32" s="147">
        <f>VLOOKUP($C32,'2025'!$C$205:$U$392,VLOOKUP($L$4,Master!$D$9:$G$20,4,FALSE),FALSE)</f>
        <v>6348085.7099999972</v>
      </c>
      <c r="L32" s="148">
        <f>VLOOKUP($C32,'2025'!$C$8:$U$195,VLOOKUP($L$4,Master!$D$9:$G$20,4,FALSE),FALSE)</f>
        <v>33480675.57</v>
      </c>
      <c r="M32" s="150">
        <f t="shared" si="10"/>
        <v>5.2741372910669186</v>
      </c>
      <c r="N32" s="150">
        <f t="shared" si="11"/>
        <v>4.2281588141693501E-3</v>
      </c>
      <c r="O32" s="148">
        <f t="shared" si="12"/>
        <v>27132589.860000003</v>
      </c>
      <c r="P32" s="151">
        <f t="shared" si="13"/>
        <v>4.2741372910669186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37836132.549999982</v>
      </c>
      <c r="F33" s="153">
        <f>IFERROR(VLOOKUP($C33,'2025'!$C$8:$U$195,19,FALSE),0)</f>
        <v>77538606.639999986</v>
      </c>
      <c r="G33" s="154">
        <f t="shared" si="6"/>
        <v>2.0493269637834595</v>
      </c>
      <c r="H33" s="155">
        <f t="shared" si="7"/>
        <v>9.7920826722232724E-3</v>
      </c>
      <c r="I33" s="156">
        <f t="shared" si="8"/>
        <v>39702474.090000004</v>
      </c>
      <c r="J33" s="157">
        <f t="shared" si="9"/>
        <v>1.0493269637834595</v>
      </c>
      <c r="K33" s="163">
        <f>VLOOKUP($C33,'2025'!$C$205:$U$392,VLOOKUP($L$4,Master!$D$9:$G$20,4,FALSE),FALSE)</f>
        <v>6348085.7099999972</v>
      </c>
      <c r="L33" s="164">
        <f>VLOOKUP($C33,'2025'!$C$8:$U$195,VLOOKUP($L$4,Master!$D$9:$G$20,4,FALSE),FALSE)</f>
        <v>33480675.57</v>
      </c>
      <c r="M33" s="155">
        <f t="shared" si="10"/>
        <v>5.2741372910669186</v>
      </c>
      <c r="N33" s="155">
        <f t="shared" si="11"/>
        <v>4.2281588141693501E-3</v>
      </c>
      <c r="O33" s="156">
        <f t="shared" si="12"/>
        <v>27132589.860000003</v>
      </c>
      <c r="P33" s="157">
        <f t="shared" si="13"/>
        <v>4.2741372910669186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715630.49999999988</v>
      </c>
      <c r="F40" s="148">
        <f>IFERROR(VLOOKUP($C40,'2025'!$C$8:$U$195,19,FALSE),0)</f>
        <v>208475.46</v>
      </c>
      <c r="G40" s="149">
        <f t="shared" si="6"/>
        <v>0.29131718114306199</v>
      </c>
      <c r="H40" s="150">
        <f t="shared" si="7"/>
        <v>2.6327645387383974E-5</v>
      </c>
      <c r="I40" s="148">
        <f t="shared" si="8"/>
        <v>-507155.03999999992</v>
      </c>
      <c r="J40" s="151">
        <f t="shared" si="9"/>
        <v>-0.70868281885693807</v>
      </c>
      <c r="K40" s="147">
        <f>VLOOKUP($C40,'2025'!$C$205:$U$392,VLOOKUP($L$4,Master!$D$9:$G$20,4,FALSE),FALSE)</f>
        <v>123621.61</v>
      </c>
      <c r="L40" s="148">
        <f>VLOOKUP($C40,'2025'!$C$8:$U$195,VLOOKUP($L$4,Master!$D$9:$G$20,4,FALSE),FALSE)</f>
        <v>34978.840000000004</v>
      </c>
      <c r="M40" s="150">
        <f t="shared" si="10"/>
        <v>0.28295085301024636</v>
      </c>
      <c r="N40" s="150">
        <f t="shared" si="11"/>
        <v>4.4173568226305488E-6</v>
      </c>
      <c r="O40" s="148">
        <f t="shared" si="12"/>
        <v>-88642.76999999999</v>
      </c>
      <c r="P40" s="151">
        <f t="shared" si="13"/>
        <v>-0.71704914698975353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715630.49999999988</v>
      </c>
      <c r="F41" s="153">
        <f>IFERROR(VLOOKUP($C41,'2025'!$C$8:$U$195,19,FALSE),0)</f>
        <v>208475.46</v>
      </c>
      <c r="G41" s="154">
        <f t="shared" si="6"/>
        <v>0.29131718114306199</v>
      </c>
      <c r="H41" s="155">
        <f t="shared" si="7"/>
        <v>2.6327645387383974E-5</v>
      </c>
      <c r="I41" s="156">
        <f t="shared" si="8"/>
        <v>-507155.03999999992</v>
      </c>
      <c r="J41" s="157">
        <f t="shared" si="9"/>
        <v>-0.70868281885693807</v>
      </c>
      <c r="K41" s="163">
        <f>VLOOKUP($C41,'2025'!$C$205:$U$392,VLOOKUP($L$4,Master!$D$9:$G$20,4,FALSE),FALSE)</f>
        <v>123621.61</v>
      </c>
      <c r="L41" s="164">
        <f>VLOOKUP($C41,'2025'!$C$8:$U$195,VLOOKUP($L$4,Master!$D$9:$G$20,4,FALSE),FALSE)</f>
        <v>34978.840000000004</v>
      </c>
      <c r="M41" s="155">
        <f t="shared" si="10"/>
        <v>0.28295085301024636</v>
      </c>
      <c r="N41" s="155">
        <f t="shared" si="11"/>
        <v>4.4173568226305488E-6</v>
      </c>
      <c r="O41" s="156">
        <f t="shared" si="12"/>
        <v>-88642.76999999999</v>
      </c>
      <c r="P41" s="157">
        <f t="shared" si="13"/>
        <v>-0.71704914698975353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99547981.97999993</v>
      </c>
      <c r="F42" s="143">
        <f>IFERROR(VLOOKUP($C42,'2025'!$C$8:$U$195,19,FALSE),0)</f>
        <v>90445553.730000004</v>
      </c>
      <c r="G42" s="144">
        <f t="shared" si="6"/>
        <v>0.90856240308488945</v>
      </c>
      <c r="H42" s="145">
        <f t="shared" si="7"/>
        <v>1.1422056415987878E-2</v>
      </c>
      <c r="I42" s="143">
        <f t="shared" si="8"/>
        <v>-9102428.2499999255</v>
      </c>
      <c r="J42" s="146">
        <f t="shared" si="9"/>
        <v>-9.1437596915110581E-2</v>
      </c>
      <c r="K42" s="142">
        <f>VLOOKUP($C42,'2025'!$C$205:$U$392,VLOOKUP($L$4,Master!$D$9:$G$20,4,FALSE),FALSE)</f>
        <v>17141896.409999996</v>
      </c>
      <c r="L42" s="143">
        <f>VLOOKUP($C42,'2025'!$C$8:$U$195,VLOOKUP($L$4,Master!$D$9:$G$20,4,FALSE),FALSE)</f>
        <v>17849294.15000001</v>
      </c>
      <c r="M42" s="145">
        <f t="shared" si="10"/>
        <v>1.0412671808929694</v>
      </c>
      <c r="N42" s="145">
        <f t="shared" si="11"/>
        <v>2.2541256740544308E-3</v>
      </c>
      <c r="O42" s="143">
        <f t="shared" si="12"/>
        <v>707397.74000001326</v>
      </c>
      <c r="P42" s="146">
        <f t="shared" si="13"/>
        <v>4.1267180892969435E-2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50286766.739999987</v>
      </c>
      <c r="F43" s="148">
        <f>IFERROR(VLOOKUP($C43,'2025'!$C$8:$U$195,19,FALSE),0)</f>
        <v>47480154.210000016</v>
      </c>
      <c r="G43" s="149">
        <f t="shared" si="6"/>
        <v>0.94418785076178924</v>
      </c>
      <c r="H43" s="150">
        <f t="shared" si="7"/>
        <v>5.9961045917787479E-3</v>
      </c>
      <c r="I43" s="148">
        <f t="shared" si="8"/>
        <v>-2806612.5299999714</v>
      </c>
      <c r="J43" s="151">
        <f t="shared" si="9"/>
        <v>-5.5812149238210741E-2</v>
      </c>
      <c r="K43" s="147">
        <f>VLOOKUP($C43,'2025'!$C$205:$U$392,VLOOKUP($L$4,Master!$D$9:$G$20,4,FALSE),FALSE)</f>
        <v>8668723.2899999991</v>
      </c>
      <c r="L43" s="148">
        <f>VLOOKUP($C43,'2025'!$C$8:$U$195,VLOOKUP($L$4,Master!$D$9:$G$20,4,FALSE),FALSE)</f>
        <v>9199472.6700000074</v>
      </c>
      <c r="M43" s="150">
        <f t="shared" si="10"/>
        <v>1.0612257840335342</v>
      </c>
      <c r="N43" s="150">
        <f t="shared" si="11"/>
        <v>1.1617696116688777E-3</v>
      </c>
      <c r="O43" s="148">
        <f t="shared" si="12"/>
        <v>530749.38000000827</v>
      </c>
      <c r="P43" s="151">
        <f t="shared" si="13"/>
        <v>6.1225784033534229E-2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50286766.739999987</v>
      </c>
      <c r="F44" s="153">
        <f>IFERROR(VLOOKUP($C44,'2025'!$C$8:$U$195,19,FALSE),0)</f>
        <v>47480154.210000016</v>
      </c>
      <c r="G44" s="154">
        <f t="shared" si="6"/>
        <v>0.94418785076178924</v>
      </c>
      <c r="H44" s="155">
        <f t="shared" si="7"/>
        <v>5.9961045917787479E-3</v>
      </c>
      <c r="I44" s="156">
        <f t="shared" si="8"/>
        <v>-2806612.5299999714</v>
      </c>
      <c r="J44" s="157">
        <f t="shared" si="9"/>
        <v>-5.5812149238210741E-2</v>
      </c>
      <c r="K44" s="163">
        <f>VLOOKUP($C44,'2025'!$C$205:$U$392,VLOOKUP($L$4,Master!$D$9:$G$20,4,FALSE),FALSE)</f>
        <v>8668723.2899999991</v>
      </c>
      <c r="L44" s="164">
        <f>VLOOKUP($C44,'2025'!$C$8:$U$195,VLOOKUP($L$4,Master!$D$9:$G$20,4,FALSE),FALSE)</f>
        <v>9199472.6700000074</v>
      </c>
      <c r="M44" s="155">
        <f t="shared" si="10"/>
        <v>1.0612257840335342</v>
      </c>
      <c r="N44" s="155">
        <f t="shared" si="11"/>
        <v>1.1617696116688777E-3</v>
      </c>
      <c r="O44" s="156">
        <f t="shared" si="12"/>
        <v>530749.38000000827</v>
      </c>
      <c r="P44" s="157">
        <f t="shared" si="13"/>
        <v>6.1225784033534229E-2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24575214.709999949</v>
      </c>
      <c r="F47" s="148">
        <f>IFERROR(VLOOKUP($C47,'2025'!$C$8:$U$195,19,FALSE),0)</f>
        <v>22494693.179999996</v>
      </c>
      <c r="G47" s="149">
        <f t="shared" si="6"/>
        <v>0.91534065705829359</v>
      </c>
      <c r="H47" s="150">
        <f t="shared" si="7"/>
        <v>2.8407770638378474E-3</v>
      </c>
      <c r="I47" s="148">
        <f t="shared" si="8"/>
        <v>-2080521.5299999528</v>
      </c>
      <c r="J47" s="151">
        <f t="shared" si="9"/>
        <v>-8.4659342941706378E-2</v>
      </c>
      <c r="K47" s="147">
        <f>VLOOKUP($C47,'2025'!$C$205:$U$392,VLOOKUP($L$4,Master!$D$9:$G$20,4,FALSE),FALSE)</f>
        <v>4432733.47</v>
      </c>
      <c r="L47" s="148">
        <f>VLOOKUP($C47,'2025'!$C$8:$U$195,VLOOKUP($L$4,Master!$D$9:$G$20,4,FALSE),FALSE)</f>
        <v>3979067.7100000023</v>
      </c>
      <c r="M47" s="150">
        <f t="shared" si="10"/>
        <v>0.89765552946723925</v>
      </c>
      <c r="N47" s="150">
        <f t="shared" si="11"/>
        <v>5.0250271010923817E-4</v>
      </c>
      <c r="O47" s="148">
        <f t="shared" si="12"/>
        <v>-453665.75999999745</v>
      </c>
      <c r="P47" s="151">
        <f t="shared" si="13"/>
        <v>-0.10234447053276079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24575214.709999949</v>
      </c>
      <c r="F48" s="153">
        <f>IFERROR(VLOOKUP($C48,'2025'!$C$8:$U$195,19,FALSE),0)</f>
        <v>22494693.179999996</v>
      </c>
      <c r="G48" s="154">
        <f t="shared" si="6"/>
        <v>0.91534065705829359</v>
      </c>
      <c r="H48" s="155">
        <f t="shared" si="7"/>
        <v>2.8407770638378474E-3</v>
      </c>
      <c r="I48" s="156">
        <f t="shared" si="8"/>
        <v>-2080521.5299999528</v>
      </c>
      <c r="J48" s="157">
        <f t="shared" si="9"/>
        <v>-8.4659342941706378E-2</v>
      </c>
      <c r="K48" s="163">
        <f>VLOOKUP($C48,'2025'!$C$205:$U$392,VLOOKUP($L$4,Master!$D$9:$G$20,4,FALSE),FALSE)</f>
        <v>4432733.47</v>
      </c>
      <c r="L48" s="164">
        <f>VLOOKUP($C48,'2025'!$C$8:$U$195,VLOOKUP($L$4,Master!$D$9:$G$20,4,FALSE),FALSE)</f>
        <v>3979067.7100000023</v>
      </c>
      <c r="M48" s="155">
        <f t="shared" si="10"/>
        <v>0.89765552946723925</v>
      </c>
      <c r="N48" s="155">
        <f t="shared" si="11"/>
        <v>5.0250271010923817E-4</v>
      </c>
      <c r="O48" s="156">
        <f t="shared" si="12"/>
        <v>-453665.75999999745</v>
      </c>
      <c r="P48" s="157">
        <f t="shared" si="13"/>
        <v>-0.10234447053276079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7700140.7699999996</v>
      </c>
      <c r="F49" s="148">
        <f>IFERROR(VLOOKUP($C49,'2025'!$C$8:$U$195,19,FALSE),0)</f>
        <v>6655653.2899999991</v>
      </c>
      <c r="G49" s="149">
        <f t="shared" si="6"/>
        <v>0.8643547551663785</v>
      </c>
      <c r="H49" s="150">
        <f t="shared" si="7"/>
        <v>8.4051945317926361E-4</v>
      </c>
      <c r="I49" s="148">
        <f t="shared" si="8"/>
        <v>-1044487.4800000004</v>
      </c>
      <c r="J49" s="151">
        <f t="shared" si="9"/>
        <v>-0.13564524483362148</v>
      </c>
      <c r="K49" s="147">
        <f>VLOOKUP($C49,'2025'!$C$205:$U$392,VLOOKUP($L$4,Master!$D$9:$G$20,4,FALSE),FALSE)</f>
        <v>1282694.22</v>
      </c>
      <c r="L49" s="148">
        <f>VLOOKUP($C49,'2025'!$C$8:$U$195,VLOOKUP($L$4,Master!$D$9:$G$20,4,FALSE),FALSE)</f>
        <v>1587807.65</v>
      </c>
      <c r="M49" s="150">
        <f t="shared" si="10"/>
        <v>1.2378691860013216</v>
      </c>
      <c r="N49" s="150">
        <f t="shared" si="11"/>
        <v>2.0051874092315462E-4</v>
      </c>
      <c r="O49" s="148">
        <f t="shared" si="12"/>
        <v>305113.42999999993</v>
      </c>
      <c r="P49" s="151">
        <f t="shared" si="13"/>
        <v>0.23786918600132145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7700140.7699999996</v>
      </c>
      <c r="F50" s="153">
        <f>IFERROR(VLOOKUP($C50,'2025'!$C$8:$U$195,19,FALSE),0)</f>
        <v>6655653.2899999991</v>
      </c>
      <c r="G50" s="154">
        <f t="shared" si="6"/>
        <v>0.8643547551663785</v>
      </c>
      <c r="H50" s="155">
        <f t="shared" si="7"/>
        <v>8.4051945317926361E-4</v>
      </c>
      <c r="I50" s="156">
        <f t="shared" si="8"/>
        <v>-1044487.4800000004</v>
      </c>
      <c r="J50" s="157">
        <f t="shared" si="9"/>
        <v>-0.13564524483362148</v>
      </c>
      <c r="K50" s="163">
        <f>VLOOKUP($C50,'2025'!$C$205:$U$392,VLOOKUP($L$4,Master!$D$9:$G$20,4,FALSE),FALSE)</f>
        <v>1282694.22</v>
      </c>
      <c r="L50" s="164">
        <f>VLOOKUP($C50,'2025'!$C$8:$U$195,VLOOKUP($L$4,Master!$D$9:$G$20,4,FALSE),FALSE)</f>
        <v>1587807.65</v>
      </c>
      <c r="M50" s="155">
        <f t="shared" si="10"/>
        <v>1.2378691860013216</v>
      </c>
      <c r="N50" s="155">
        <f t="shared" si="11"/>
        <v>2.0051874092315462E-4</v>
      </c>
      <c r="O50" s="156">
        <f t="shared" si="12"/>
        <v>305113.42999999993</v>
      </c>
      <c r="P50" s="157">
        <f t="shared" si="13"/>
        <v>0.23786918600132145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16985859.760000005</v>
      </c>
      <c r="F53" s="148">
        <f>IFERROR(VLOOKUP($C53,'2025'!$C$8:$U$195,19,FALSE),0)</f>
        <v>13815053.049999997</v>
      </c>
      <c r="G53" s="149">
        <f t="shared" si="6"/>
        <v>0.81332668732689406</v>
      </c>
      <c r="H53" s="150">
        <f t="shared" si="7"/>
        <v>1.7446553071920183E-3</v>
      </c>
      <c r="I53" s="148">
        <f t="shared" si="8"/>
        <v>-3170806.7100000083</v>
      </c>
      <c r="J53" s="151">
        <f t="shared" si="9"/>
        <v>-0.18667331267310588</v>
      </c>
      <c r="K53" s="147">
        <f>VLOOKUP($C53,'2025'!$C$205:$U$392,VLOOKUP($L$4,Master!$D$9:$G$20,4,FALSE),FALSE)</f>
        <v>2757745.4299999997</v>
      </c>
      <c r="L53" s="148">
        <f>VLOOKUP($C53,'2025'!$C$8:$U$195,VLOOKUP($L$4,Master!$D$9:$G$20,4,FALSE),FALSE)</f>
        <v>3082946.12</v>
      </c>
      <c r="M53" s="150">
        <f t="shared" si="10"/>
        <v>1.1179226648197185</v>
      </c>
      <c r="N53" s="150">
        <f t="shared" si="11"/>
        <v>3.8933461135316034E-4</v>
      </c>
      <c r="O53" s="148">
        <f t="shared" si="12"/>
        <v>325200.69000000041</v>
      </c>
      <c r="P53" s="151">
        <f t="shared" si="13"/>
        <v>0.1179226648197185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16985859.760000005</v>
      </c>
      <c r="F54" s="153">
        <f>IFERROR(VLOOKUP($C54,'2025'!$C$8:$U$195,19,FALSE),0)</f>
        <v>13815053.049999997</v>
      </c>
      <c r="G54" s="154">
        <f t="shared" si="6"/>
        <v>0.81332668732689406</v>
      </c>
      <c r="H54" s="155">
        <f t="shared" si="7"/>
        <v>1.7446553071920183E-3</v>
      </c>
      <c r="I54" s="156">
        <f t="shared" si="8"/>
        <v>-3170806.7100000083</v>
      </c>
      <c r="J54" s="157">
        <f t="shared" si="9"/>
        <v>-0.18667331267310588</v>
      </c>
      <c r="K54" s="163">
        <f>VLOOKUP($C54,'2025'!$C$205:$U$392,VLOOKUP($L$4,Master!$D$9:$G$20,4,FALSE),FALSE)</f>
        <v>2757745.4299999997</v>
      </c>
      <c r="L54" s="164">
        <f>VLOOKUP($C54,'2025'!$C$8:$U$195,VLOOKUP($L$4,Master!$D$9:$G$20,4,FALSE),FALSE)</f>
        <v>3082946.12</v>
      </c>
      <c r="M54" s="155">
        <f t="shared" si="10"/>
        <v>1.1179226648197185</v>
      </c>
      <c r="N54" s="155">
        <f t="shared" si="11"/>
        <v>3.8933461135316034E-4</v>
      </c>
      <c r="O54" s="156">
        <f t="shared" si="12"/>
        <v>325200.69000000041</v>
      </c>
      <c r="P54" s="157">
        <f t="shared" si="13"/>
        <v>0.1179226648197185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143135310.12000003</v>
      </c>
      <c r="F55" s="143">
        <f>IFERROR(VLOOKUP($C55,'2025'!$C$8:$U$195,19,FALSE),0)</f>
        <v>100241534.01000001</v>
      </c>
      <c r="G55" s="144">
        <f t="shared" si="6"/>
        <v>0.70032708159824941</v>
      </c>
      <c r="H55" s="145">
        <f t="shared" si="7"/>
        <v>1.2659156912293995E-2</v>
      </c>
      <c r="I55" s="143">
        <f t="shared" si="8"/>
        <v>-42893776.110000029</v>
      </c>
      <c r="J55" s="146">
        <f t="shared" si="9"/>
        <v>-0.29967291840175053</v>
      </c>
      <c r="K55" s="142">
        <f>VLOOKUP($C55,'2025'!$C$205:$U$392,VLOOKUP($L$4,Master!$D$9:$G$20,4,FALSE),FALSE)</f>
        <v>32447428.640000004</v>
      </c>
      <c r="L55" s="143">
        <f>VLOOKUP($C55,'2025'!$C$8:$U$195,VLOOKUP($L$4,Master!$D$9:$G$20,4,FALSE),FALSE)</f>
        <v>21390349.549999997</v>
      </c>
      <c r="M55" s="145">
        <f t="shared" si="10"/>
        <v>0.65923096055848185</v>
      </c>
      <c r="N55" s="145">
        <f t="shared" si="11"/>
        <v>2.7013133232304093E-3</v>
      </c>
      <c r="O55" s="143">
        <f t="shared" si="12"/>
        <v>-11057079.090000007</v>
      </c>
      <c r="P55" s="146">
        <f t="shared" si="13"/>
        <v>-0.34076903944151815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22818052</v>
      </c>
      <c r="F56" s="148">
        <f>IFERROR(VLOOKUP($C56,'2025'!$C$8:$U$195,19,FALSE),0)</f>
        <v>14970216.329999998</v>
      </c>
      <c r="G56" s="149">
        <f t="shared" si="6"/>
        <v>0.65606899002596708</v>
      </c>
      <c r="H56" s="150">
        <f t="shared" si="7"/>
        <v>1.8905368857738206E-3</v>
      </c>
      <c r="I56" s="148">
        <f t="shared" si="8"/>
        <v>-7847835.6700000018</v>
      </c>
      <c r="J56" s="151">
        <f t="shared" si="9"/>
        <v>-0.34393100997403292</v>
      </c>
      <c r="K56" s="147">
        <f>VLOOKUP($C56,'2025'!$C$205:$U$392,VLOOKUP($L$4,Master!$D$9:$G$20,4,FALSE),FALSE)</f>
        <v>3893543.060000007</v>
      </c>
      <c r="L56" s="148">
        <f>VLOOKUP($C56,'2025'!$C$8:$U$195,VLOOKUP($L$4,Master!$D$9:$G$20,4,FALSE),FALSE)</f>
        <v>3444442.4299999978</v>
      </c>
      <c r="M56" s="150">
        <f t="shared" si="10"/>
        <v>0.88465502420820574</v>
      </c>
      <c r="N56" s="150">
        <f t="shared" si="11"/>
        <v>4.3498673107280391E-4</v>
      </c>
      <c r="O56" s="148">
        <f t="shared" si="12"/>
        <v>-449100.6300000092</v>
      </c>
      <c r="P56" s="151">
        <f t="shared" si="13"/>
        <v>-0.11534497579179422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22818052</v>
      </c>
      <c r="F57" s="153">
        <f>IFERROR(VLOOKUP($C57,'2025'!$C$8:$U$195,19,FALSE),0)</f>
        <v>14970216.329999998</v>
      </c>
      <c r="G57" s="154">
        <f t="shared" si="6"/>
        <v>0.65606899002596708</v>
      </c>
      <c r="H57" s="155">
        <f t="shared" si="7"/>
        <v>1.8905368857738206E-3</v>
      </c>
      <c r="I57" s="156">
        <f t="shared" si="8"/>
        <v>-7847835.6700000018</v>
      </c>
      <c r="J57" s="157">
        <f t="shared" si="9"/>
        <v>-0.34393100997403292</v>
      </c>
      <c r="K57" s="163">
        <f>VLOOKUP($C57,'2025'!$C$205:$U$392,VLOOKUP($L$4,Master!$D$9:$G$20,4,FALSE),FALSE)</f>
        <v>3893543.060000007</v>
      </c>
      <c r="L57" s="164">
        <f>VLOOKUP($C57,'2025'!$C$8:$U$195,VLOOKUP($L$4,Master!$D$9:$G$20,4,FALSE),FALSE)</f>
        <v>3444442.4299999978</v>
      </c>
      <c r="M57" s="155">
        <f t="shared" si="10"/>
        <v>0.88465502420820574</v>
      </c>
      <c r="N57" s="155">
        <f t="shared" si="11"/>
        <v>4.3498673107280391E-4</v>
      </c>
      <c r="O57" s="156">
        <f t="shared" si="12"/>
        <v>-449100.6300000092</v>
      </c>
      <c r="P57" s="157">
        <f t="shared" si="13"/>
        <v>-0.11534497579179422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18277160.18</v>
      </c>
      <c r="F59" s="148">
        <f>IFERROR(VLOOKUP($C59,'2025'!$C$8:$U$195,19,FALSE),0)</f>
        <v>16013827.439999998</v>
      </c>
      <c r="G59" s="149">
        <f t="shared" si="6"/>
        <v>0.87616606093562166</v>
      </c>
      <c r="H59" s="150">
        <f t="shared" si="7"/>
        <v>2.0223309263118013E-3</v>
      </c>
      <c r="I59" s="148">
        <f t="shared" si="8"/>
        <v>-2263332.7400000021</v>
      </c>
      <c r="J59" s="151">
        <f t="shared" si="9"/>
        <v>-0.12383393906437833</v>
      </c>
      <c r="K59" s="147">
        <f>VLOOKUP($C59,'2025'!$C$205:$U$392,VLOOKUP($L$4,Master!$D$9:$G$20,4,FALSE),FALSE)</f>
        <v>2733272.1199999992</v>
      </c>
      <c r="L59" s="148">
        <f>VLOOKUP($C59,'2025'!$C$8:$U$195,VLOOKUP($L$4,Master!$D$9:$G$20,4,FALSE),FALSE)</f>
        <v>4372463.28</v>
      </c>
      <c r="M59" s="150">
        <f t="shared" si="10"/>
        <v>1.5997175136736848</v>
      </c>
      <c r="N59" s="150">
        <f t="shared" si="11"/>
        <v>5.5218327713582116E-4</v>
      </c>
      <c r="O59" s="148">
        <f t="shared" si="12"/>
        <v>1639191.1600000011</v>
      </c>
      <c r="P59" s="151">
        <f t="shared" si="13"/>
        <v>0.59971751367368487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17633751.419999998</v>
      </c>
      <c r="F60" s="153">
        <f>IFERROR(VLOOKUP($C60,'2025'!$C$8:$U$195,19,FALSE),0)</f>
        <v>15811807.439999998</v>
      </c>
      <c r="G60" s="154">
        <f t="shared" si="6"/>
        <v>0.89667859455398857</v>
      </c>
      <c r="H60" s="155">
        <f t="shared" si="7"/>
        <v>1.9968185186588364E-3</v>
      </c>
      <c r="I60" s="156">
        <f t="shared" si="8"/>
        <v>-1821943.9800000004</v>
      </c>
      <c r="J60" s="157">
        <f t="shared" si="9"/>
        <v>-0.10332140544601148</v>
      </c>
      <c r="K60" s="163">
        <f>VLOOKUP($C60,'2025'!$C$205:$U$392,VLOOKUP($L$4,Master!$D$9:$G$20,4,FALSE),FALSE)</f>
        <v>2630100.0499999993</v>
      </c>
      <c r="L60" s="164">
        <f>VLOOKUP($C60,'2025'!$C$8:$U$195,VLOOKUP($L$4,Master!$D$9:$G$20,4,FALSE),FALSE)</f>
        <v>4311355.66</v>
      </c>
      <c r="M60" s="155">
        <f t="shared" si="10"/>
        <v>1.6392363704947275</v>
      </c>
      <c r="N60" s="155">
        <f t="shared" si="11"/>
        <v>5.444662069836459E-4</v>
      </c>
      <c r="O60" s="156">
        <f t="shared" si="12"/>
        <v>1681255.6100000008</v>
      </c>
      <c r="P60" s="157">
        <f t="shared" si="13"/>
        <v>0.63923637049472748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158781.15</v>
      </c>
      <c r="F61" s="153">
        <f>IFERROR(VLOOKUP($C61,'2025'!$C$8:$U$195,19,FALSE),0)</f>
        <v>95626.700000000012</v>
      </c>
      <c r="G61" s="154">
        <f t="shared" si="6"/>
        <v>0.60225473867647394</v>
      </c>
      <c r="H61" s="155">
        <f t="shared" si="7"/>
        <v>1.2076365473258825E-5</v>
      </c>
      <c r="I61" s="156">
        <f t="shared" si="8"/>
        <v>-63154.449999999983</v>
      </c>
      <c r="J61" s="157">
        <f t="shared" si="9"/>
        <v>-0.39774526132352606</v>
      </c>
      <c r="K61" s="163">
        <f>VLOOKUP($C61,'2025'!$C$205:$U$392,VLOOKUP($L$4,Master!$D$9:$G$20,4,FALSE),FALSE)</f>
        <v>29744.589999999997</v>
      </c>
      <c r="L61" s="164">
        <f>VLOOKUP($C61,'2025'!$C$8:$U$195,VLOOKUP($L$4,Master!$D$9:$G$20,4,FALSE),FALSE)</f>
        <v>26911.32</v>
      </c>
      <c r="M61" s="155">
        <f t="shared" si="10"/>
        <v>0.90474671192307587</v>
      </c>
      <c r="N61" s="155">
        <f t="shared" si="11"/>
        <v>3.3985376018185261E-6</v>
      </c>
      <c r="O61" s="156">
        <f t="shared" si="12"/>
        <v>-2833.2699999999968</v>
      </c>
      <c r="P61" s="157">
        <f t="shared" si="13"/>
        <v>-9.5253288076924139E-2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484627.61</v>
      </c>
      <c r="F62" s="153">
        <f>IFERROR(VLOOKUP($C62,'2025'!$C$8:$U$195,19,FALSE),0)</f>
        <v>106393.3</v>
      </c>
      <c r="G62" s="154">
        <f t="shared" si="6"/>
        <v>0.21953619192270124</v>
      </c>
      <c r="H62" s="155">
        <f t="shared" si="7"/>
        <v>1.3436042179705752E-5</v>
      </c>
      <c r="I62" s="156">
        <f t="shared" si="8"/>
        <v>-378234.31</v>
      </c>
      <c r="J62" s="157">
        <f t="shared" si="9"/>
        <v>-0.78046380807729876</v>
      </c>
      <c r="K62" s="163">
        <f>VLOOKUP($C62,'2025'!$C$205:$U$392,VLOOKUP($L$4,Master!$D$9:$G$20,4,FALSE),FALSE)</f>
        <v>73427.48000000001</v>
      </c>
      <c r="L62" s="164">
        <f>VLOOKUP($C62,'2025'!$C$8:$U$195,VLOOKUP($L$4,Master!$D$9:$G$20,4,FALSE),FALSE)</f>
        <v>34196.300000000003</v>
      </c>
      <c r="M62" s="155">
        <f t="shared" si="10"/>
        <v>0.46571528806381479</v>
      </c>
      <c r="N62" s="155">
        <f t="shared" si="11"/>
        <v>4.3185325503567601E-6</v>
      </c>
      <c r="O62" s="156">
        <f t="shared" si="12"/>
        <v>-39231.180000000008</v>
      </c>
      <c r="P62" s="157">
        <f t="shared" si="13"/>
        <v>-0.53428471193618521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304642.48999999993</v>
      </c>
      <c r="F63" s="148">
        <f>IFERROR(VLOOKUP($C63,'2025'!$C$8:$U$195,19,FALSE),0)</f>
        <v>108264.91</v>
      </c>
      <c r="G63" s="149">
        <f t="shared" si="6"/>
        <v>0.35538348573765932</v>
      </c>
      <c r="H63" s="150">
        <f t="shared" si="7"/>
        <v>1.3672401338637368E-5</v>
      </c>
      <c r="I63" s="148">
        <f t="shared" si="8"/>
        <v>-196377.57999999993</v>
      </c>
      <c r="J63" s="151">
        <f t="shared" si="9"/>
        <v>-0.64461651426234068</v>
      </c>
      <c r="K63" s="147">
        <f>VLOOKUP($C63,'2025'!$C$205:$U$392,VLOOKUP($L$4,Master!$D$9:$G$20,4,FALSE),FALSE)</f>
        <v>55061.37000000001</v>
      </c>
      <c r="L63" s="148">
        <f>VLOOKUP($C63,'2025'!$C$8:$U$195,VLOOKUP($L$4,Master!$D$9:$G$20,4,FALSE),FALSE)</f>
        <v>21266.94</v>
      </c>
      <c r="M63" s="150">
        <f t="shared" si="10"/>
        <v>0.38624066201040758</v>
      </c>
      <c r="N63" s="150">
        <f t="shared" si="11"/>
        <v>2.6857283576434929E-6</v>
      </c>
      <c r="O63" s="148">
        <f t="shared" si="12"/>
        <v>-33794.430000000008</v>
      </c>
      <c r="P63" s="151">
        <f t="shared" si="13"/>
        <v>-0.61375933798959237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304642.48999999993</v>
      </c>
      <c r="F65" s="153">
        <f>IFERROR(VLOOKUP($C65,'2025'!$C$8:$U$195,19,FALSE),0)</f>
        <v>108264.91</v>
      </c>
      <c r="G65" s="154">
        <f t="shared" si="6"/>
        <v>0.35538348573765932</v>
      </c>
      <c r="H65" s="155">
        <f t="shared" si="7"/>
        <v>1.3672401338637368E-5</v>
      </c>
      <c r="I65" s="156">
        <f t="shared" si="8"/>
        <v>-196377.57999999993</v>
      </c>
      <c r="J65" s="157">
        <f t="shared" si="9"/>
        <v>-0.64461651426234068</v>
      </c>
      <c r="K65" s="163">
        <f>VLOOKUP($C65,'2025'!$C$205:$U$392,VLOOKUP($L$4,Master!$D$9:$G$20,4,FALSE),FALSE)</f>
        <v>55061.37000000001</v>
      </c>
      <c r="L65" s="164">
        <f>VLOOKUP($C65,'2025'!$C$8:$U$195,VLOOKUP($L$4,Master!$D$9:$G$20,4,FALSE),FALSE)</f>
        <v>21266.94</v>
      </c>
      <c r="M65" s="155">
        <f t="shared" si="10"/>
        <v>0.38624066201040758</v>
      </c>
      <c r="N65" s="155">
        <f t="shared" si="11"/>
        <v>2.6857283576434929E-6</v>
      </c>
      <c r="O65" s="156">
        <f t="shared" si="12"/>
        <v>-33794.430000000008</v>
      </c>
      <c r="P65" s="157">
        <f t="shared" si="13"/>
        <v>-0.61375933798959237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978369.8</v>
      </c>
      <c r="F70" s="148">
        <f>IFERROR(VLOOKUP($C70,'2025'!$C$8:$U$195,19,FALSE),0)</f>
        <v>956407.68000000017</v>
      </c>
      <c r="G70" s="149">
        <f t="shared" si="6"/>
        <v>0.97755233246161122</v>
      </c>
      <c r="H70" s="150">
        <f t="shared" si="7"/>
        <v>1.2078142072362192E-4</v>
      </c>
      <c r="I70" s="148">
        <f t="shared" si="8"/>
        <v>-21962.119999999879</v>
      </c>
      <c r="J70" s="151">
        <f t="shared" si="9"/>
        <v>-2.2447667538388734E-2</v>
      </c>
      <c r="K70" s="147">
        <f>VLOOKUP($C70,'2025'!$C$205:$U$392,VLOOKUP($L$4,Master!$D$9:$G$20,4,FALSE),FALSE)</f>
        <v>174088</v>
      </c>
      <c r="L70" s="148">
        <f>VLOOKUP($C70,'2025'!$C$8:$U$195,VLOOKUP($L$4,Master!$D$9:$G$20,4,FALSE),FALSE)</f>
        <v>52103.92</v>
      </c>
      <c r="M70" s="150">
        <f t="shared" si="10"/>
        <v>0.29929644777353981</v>
      </c>
      <c r="N70" s="150">
        <f t="shared" si="11"/>
        <v>6.5800239944433922E-6</v>
      </c>
      <c r="O70" s="148">
        <f t="shared" si="12"/>
        <v>-121984.08</v>
      </c>
      <c r="P70" s="151">
        <f t="shared" si="13"/>
        <v>-0.70070355222646019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978369.8</v>
      </c>
      <c r="F73" s="153">
        <f>IFERROR(VLOOKUP($C73,'2025'!$C$8:$U$195,19,FALSE),0)</f>
        <v>956407.68000000017</v>
      </c>
      <c r="G73" s="154">
        <f t="shared" si="6"/>
        <v>0.97755233246161122</v>
      </c>
      <c r="H73" s="155">
        <f t="shared" si="7"/>
        <v>1.2078142072362192E-4</v>
      </c>
      <c r="I73" s="156">
        <f t="shared" si="8"/>
        <v>-21962.119999999879</v>
      </c>
      <c r="J73" s="157">
        <f t="shared" si="9"/>
        <v>-2.2447667538388734E-2</v>
      </c>
      <c r="K73" s="163">
        <f>VLOOKUP($C73,'2025'!$C$205:$U$392,VLOOKUP($L$4,Master!$D$9:$G$20,4,FALSE),FALSE)</f>
        <v>174088</v>
      </c>
      <c r="L73" s="164">
        <f>VLOOKUP($C73,'2025'!$C$8:$U$195,VLOOKUP($L$4,Master!$D$9:$G$20,4,FALSE),FALSE)</f>
        <v>52103.92</v>
      </c>
      <c r="M73" s="155">
        <f t="shared" si="10"/>
        <v>0.29929644777353981</v>
      </c>
      <c r="N73" s="155">
        <f t="shared" si="11"/>
        <v>6.5800239944433922E-6</v>
      </c>
      <c r="O73" s="156">
        <f t="shared" si="12"/>
        <v>-121984.08</v>
      </c>
      <c r="P73" s="157">
        <f t="shared" si="13"/>
        <v>-0.70070355222646019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69577798.25</v>
      </c>
      <c r="F74" s="148">
        <f>IFERROR(VLOOKUP($C74,'2025'!$C$8:$U$195,19,FALSE),0)</f>
        <v>49588200.149999999</v>
      </c>
      <c r="G74" s="149">
        <f t="shared" ref="G74:G137" si="14">IFERROR(F74/E74,0)</f>
        <v>0.71270148520401044</v>
      </c>
      <c r="H74" s="150">
        <f t="shared" ref="H74:H137" si="15">F74/$D$4</f>
        <v>6.262322428490244E-3</v>
      </c>
      <c r="I74" s="148">
        <f t="shared" ref="I74:I137" si="16">F74-E74</f>
        <v>-19989598.100000001</v>
      </c>
      <c r="J74" s="151">
        <f t="shared" ref="J74:J137" si="17">IFERROR(I74/E74,0)</f>
        <v>-0.28729851479598956</v>
      </c>
      <c r="K74" s="147">
        <f>VLOOKUP($C74,'2025'!$C$205:$U$392,VLOOKUP($L$4,Master!$D$9:$G$20,4,FALSE),FALSE)</f>
        <v>13298522.520000003</v>
      </c>
      <c r="L74" s="148">
        <f>VLOOKUP($C74,'2025'!$C$8:$U$195,VLOOKUP($L$4,Master!$D$9:$G$20,4,FALSE),FALSE)</f>
        <v>9235529.0800000001</v>
      </c>
      <c r="M74" s="150">
        <f t="shared" ref="M74:M137" si="18">IFERROR(L74/K74,0)</f>
        <v>0.69447783136137431</v>
      </c>
      <c r="N74" s="150">
        <f t="shared" ref="N74:N137" si="19">L74/$D$4</f>
        <v>1.1663230510829071E-3</v>
      </c>
      <c r="O74" s="148">
        <f t="shared" ref="O74:O137" si="20">L74-K74</f>
        <v>-4062993.4400000032</v>
      </c>
      <c r="P74" s="151">
        <f t="shared" ref="P74:P137" si="21">IFERROR(O74/K74,0)</f>
        <v>-0.30552216863862575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56400302.250000007</v>
      </c>
      <c r="F75" s="153">
        <f>IFERROR(VLOOKUP($C75,'2025'!$C$8:$U$195,19,FALSE),0)</f>
        <v>39939720.189999998</v>
      </c>
      <c r="G75" s="154">
        <f t="shared" si="14"/>
        <v>0.70814727220721574</v>
      </c>
      <c r="H75" s="155">
        <f t="shared" si="15"/>
        <v>5.0438492378607055E-3</v>
      </c>
      <c r="I75" s="156">
        <f t="shared" si="16"/>
        <v>-16460582.06000001</v>
      </c>
      <c r="J75" s="157">
        <f t="shared" si="17"/>
        <v>-0.29185272779278426</v>
      </c>
      <c r="K75" s="163">
        <f>VLOOKUP($C75,'2025'!$C$205:$U$392,VLOOKUP($L$4,Master!$D$9:$G$20,4,FALSE),FALSE)</f>
        <v>10826106.990000002</v>
      </c>
      <c r="L75" s="164">
        <f>VLOOKUP($C75,'2025'!$C$8:$U$195,VLOOKUP($L$4,Master!$D$9:$G$20,4,FALSE),FALSE)</f>
        <v>7628039.2400000002</v>
      </c>
      <c r="M75" s="155">
        <f t="shared" si="18"/>
        <v>0.7045966982448969</v>
      </c>
      <c r="N75" s="155">
        <f t="shared" si="19"/>
        <v>9.6331871440298036E-4</v>
      </c>
      <c r="O75" s="156">
        <f t="shared" si="20"/>
        <v>-3198067.7500000019</v>
      </c>
      <c r="P75" s="157">
        <f t="shared" si="21"/>
        <v>-0.29540330175510315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1574171.5899999994</v>
      </c>
      <c r="F76" s="153">
        <f>IFERROR(VLOOKUP($C76,'2025'!$C$8:$U$195,19,FALSE),0)</f>
        <v>1165727.08</v>
      </c>
      <c r="G76" s="154">
        <f t="shared" si="14"/>
        <v>0.74053367968608841</v>
      </c>
      <c r="H76" s="155">
        <f t="shared" si="15"/>
        <v>1.4721564437709164E-4</v>
      </c>
      <c r="I76" s="156">
        <f t="shared" si="16"/>
        <v>-408444.50999999931</v>
      </c>
      <c r="J76" s="157">
        <f t="shared" si="17"/>
        <v>-0.25946632031391159</v>
      </c>
      <c r="K76" s="163">
        <f>VLOOKUP($C76,'2025'!$C$205:$U$392,VLOOKUP($L$4,Master!$D$9:$G$20,4,FALSE),FALSE)</f>
        <v>299071.00999999995</v>
      </c>
      <c r="L76" s="164">
        <f>VLOOKUP($C76,'2025'!$C$8:$U$195,VLOOKUP($L$4,Master!$D$9:$G$20,4,FALSE),FALSE)</f>
        <v>185116.81999999995</v>
      </c>
      <c r="M76" s="155">
        <f t="shared" si="18"/>
        <v>0.61897279846682562</v>
      </c>
      <c r="N76" s="155">
        <f t="shared" si="19"/>
        <v>2.3377763465302764E-5</v>
      </c>
      <c r="O76" s="156">
        <f t="shared" si="20"/>
        <v>-113954.19</v>
      </c>
      <c r="P76" s="157">
        <f t="shared" si="21"/>
        <v>-0.38102720153317443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11132381.829999998</v>
      </c>
      <c r="F77" s="153">
        <f>IFERROR(VLOOKUP($C77,'2025'!$C$8:$U$195,19,FALSE),0)</f>
        <v>8313922.4600000009</v>
      </c>
      <c r="G77" s="154">
        <f t="shared" si="14"/>
        <v>0.74682332918147865</v>
      </c>
      <c r="H77" s="155">
        <f t="shared" si="15"/>
        <v>1.0499365359600936E-3</v>
      </c>
      <c r="I77" s="156">
        <f t="shared" si="16"/>
        <v>-2818459.3699999973</v>
      </c>
      <c r="J77" s="157">
        <f t="shared" si="17"/>
        <v>-0.2531766708185213</v>
      </c>
      <c r="K77" s="163">
        <f>VLOOKUP($C77,'2025'!$C$205:$U$392,VLOOKUP($L$4,Master!$D$9:$G$20,4,FALSE),FALSE)</f>
        <v>2128316.9500000002</v>
      </c>
      <c r="L77" s="164">
        <f>VLOOKUP($C77,'2025'!$C$8:$U$195,VLOOKUP($L$4,Master!$D$9:$G$20,4,FALSE),FALSE)</f>
        <v>1408292.53</v>
      </c>
      <c r="M77" s="155">
        <f t="shared" si="18"/>
        <v>0.66169304811484952</v>
      </c>
      <c r="N77" s="155">
        <f t="shared" si="19"/>
        <v>1.7784839679232177E-4</v>
      </c>
      <c r="O77" s="156">
        <f t="shared" si="20"/>
        <v>-720024.42000000016</v>
      </c>
      <c r="P77" s="157">
        <f t="shared" si="21"/>
        <v>-0.33830695188515042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470942.57999999996</v>
      </c>
      <c r="F78" s="153">
        <f>IFERROR(VLOOKUP($C78,'2025'!$C$8:$U$195,19,FALSE),0)</f>
        <v>168830.41999999998</v>
      </c>
      <c r="G78" s="154">
        <f t="shared" si="14"/>
        <v>0.35849470226285335</v>
      </c>
      <c r="H78" s="155">
        <f t="shared" si="15"/>
        <v>2.1321010292353349E-5</v>
      </c>
      <c r="I78" s="156">
        <f t="shared" si="16"/>
        <v>-302112.15999999997</v>
      </c>
      <c r="J78" s="157">
        <f t="shared" si="17"/>
        <v>-0.6415052977371466</v>
      </c>
      <c r="K78" s="163">
        <f>VLOOKUP($C78,'2025'!$C$205:$U$392,VLOOKUP($L$4,Master!$D$9:$G$20,4,FALSE),FALSE)</f>
        <v>45027.57</v>
      </c>
      <c r="L78" s="164">
        <f>VLOOKUP($C78,'2025'!$C$8:$U$195,VLOOKUP($L$4,Master!$D$9:$G$20,4,FALSE),FALSE)</f>
        <v>14080.49</v>
      </c>
      <c r="M78" s="155">
        <f t="shared" si="18"/>
        <v>0.31270819189221183</v>
      </c>
      <c r="N78" s="155">
        <f t="shared" si="19"/>
        <v>1.7781764223022038E-6</v>
      </c>
      <c r="O78" s="156">
        <f t="shared" si="20"/>
        <v>-30947.08</v>
      </c>
      <c r="P78" s="157">
        <f t="shared" si="21"/>
        <v>-0.68729180810778823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10319033.16</v>
      </c>
      <c r="F80" s="148">
        <f>IFERROR(VLOOKUP($C80,'2025'!$C$8:$U$195,19,FALSE),0)</f>
        <v>8207066.6500000004</v>
      </c>
      <c r="G80" s="149">
        <f t="shared" si="14"/>
        <v>0.79533290791363254</v>
      </c>
      <c r="H80" s="150">
        <f t="shared" si="15"/>
        <v>1.0364420849908443E-3</v>
      </c>
      <c r="I80" s="148">
        <f t="shared" si="16"/>
        <v>-2111966.5099999998</v>
      </c>
      <c r="J80" s="151">
        <f t="shared" si="17"/>
        <v>-0.20466709208636749</v>
      </c>
      <c r="K80" s="147">
        <f>VLOOKUP($C80,'2025'!$C$205:$U$392,VLOOKUP($L$4,Master!$D$9:$G$20,4,FALSE),FALSE)</f>
        <v>1626827.81</v>
      </c>
      <c r="L80" s="148">
        <f>VLOOKUP($C80,'2025'!$C$8:$U$195,VLOOKUP($L$4,Master!$D$9:$G$20,4,FALSE),FALSE)</f>
        <v>1696133.33</v>
      </c>
      <c r="M80" s="150">
        <f t="shared" si="18"/>
        <v>1.0426016321911782</v>
      </c>
      <c r="N80" s="150">
        <f t="shared" si="19"/>
        <v>2.1419881669508114E-4</v>
      </c>
      <c r="O80" s="148">
        <f t="shared" si="20"/>
        <v>69305.520000000019</v>
      </c>
      <c r="P80" s="151">
        <f t="shared" si="21"/>
        <v>4.2601632191178254E-2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10319033.16</v>
      </c>
      <c r="F81" s="153">
        <f>IFERROR(VLOOKUP($C81,'2025'!$C$8:$U$195,19,FALSE),0)</f>
        <v>8207066.6500000004</v>
      </c>
      <c r="G81" s="154">
        <f t="shared" si="14"/>
        <v>0.79533290791363254</v>
      </c>
      <c r="H81" s="155">
        <f t="shared" si="15"/>
        <v>1.0364420849908443E-3</v>
      </c>
      <c r="I81" s="156">
        <f t="shared" si="16"/>
        <v>-2111966.5099999998</v>
      </c>
      <c r="J81" s="157">
        <f t="shared" si="17"/>
        <v>-0.20466709208636749</v>
      </c>
      <c r="K81" s="163">
        <f>VLOOKUP($C81,'2025'!$C$205:$U$392,VLOOKUP($L$4,Master!$D$9:$G$20,4,FALSE),FALSE)</f>
        <v>1626827.81</v>
      </c>
      <c r="L81" s="164">
        <f>VLOOKUP($C81,'2025'!$C$8:$U$195,VLOOKUP($L$4,Master!$D$9:$G$20,4,FALSE),FALSE)</f>
        <v>1696133.33</v>
      </c>
      <c r="M81" s="155">
        <f t="shared" si="18"/>
        <v>1.0426016321911782</v>
      </c>
      <c r="N81" s="155">
        <f t="shared" si="19"/>
        <v>2.1419881669508114E-4</v>
      </c>
      <c r="O81" s="156">
        <f t="shared" si="20"/>
        <v>69305.520000000019</v>
      </c>
      <c r="P81" s="157">
        <f t="shared" si="21"/>
        <v>4.2601632191178254E-2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7850264.169999999</v>
      </c>
      <c r="F82" s="148">
        <f>IFERROR(VLOOKUP($C82,'2025'!$C$8:$U$195,19,FALSE),0)</f>
        <v>7162481.6700000009</v>
      </c>
      <c r="G82" s="149">
        <f t="shared" si="14"/>
        <v>0.91238734326567272</v>
      </c>
      <c r="H82" s="150">
        <f t="shared" si="15"/>
        <v>9.0452505777609401E-4</v>
      </c>
      <c r="I82" s="148">
        <f t="shared" si="16"/>
        <v>-687782.49999999814</v>
      </c>
      <c r="J82" s="151">
        <f t="shared" si="17"/>
        <v>-8.7612656734327221E-2</v>
      </c>
      <c r="K82" s="147">
        <f>VLOOKUP($C82,'2025'!$C$205:$U$392,VLOOKUP($L$4,Master!$D$9:$G$20,4,FALSE),FALSE)</f>
        <v>1222946.3399999999</v>
      </c>
      <c r="L82" s="148">
        <f>VLOOKUP($C82,'2025'!$C$8:$U$195,VLOOKUP($L$4,Master!$D$9:$G$20,4,FALSE),FALSE)</f>
        <v>1884816.51</v>
      </c>
      <c r="M82" s="150">
        <f t="shared" si="18"/>
        <v>1.5412094941140264</v>
      </c>
      <c r="N82" s="150">
        <f t="shared" si="19"/>
        <v>2.3802696344004548E-4</v>
      </c>
      <c r="O82" s="148">
        <f t="shared" si="20"/>
        <v>661870.17000000016</v>
      </c>
      <c r="P82" s="151">
        <f t="shared" si="21"/>
        <v>0.54120949411402652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4872140.9799999986</v>
      </c>
      <c r="F85" s="153">
        <f>IFERROR(VLOOKUP($C85,'2025'!$C$8:$U$195,19,FALSE),0)</f>
        <v>3638030.0300000007</v>
      </c>
      <c r="G85" s="154">
        <f t="shared" si="14"/>
        <v>0.74670048443466874</v>
      </c>
      <c r="H85" s="155">
        <f t="shared" si="15"/>
        <v>4.5943424007072057E-4</v>
      </c>
      <c r="I85" s="156">
        <f t="shared" si="16"/>
        <v>-1234110.9499999979</v>
      </c>
      <c r="J85" s="157">
        <f t="shared" si="17"/>
        <v>-0.25329951556533126</v>
      </c>
      <c r="K85" s="163">
        <f>VLOOKUP($C85,'2025'!$C$205:$U$392,VLOOKUP($L$4,Master!$D$9:$G$20,4,FALSE),FALSE)</f>
        <v>810237.2699999999</v>
      </c>
      <c r="L85" s="164">
        <f>VLOOKUP($C85,'2025'!$C$8:$U$195,VLOOKUP($L$4,Master!$D$9:$G$20,4,FALSE),FALSE)</f>
        <v>999348.83</v>
      </c>
      <c r="M85" s="155">
        <f t="shared" si="18"/>
        <v>1.2334026920287191</v>
      </c>
      <c r="N85" s="155">
        <f t="shared" si="19"/>
        <v>1.2620431015975247E-4</v>
      </c>
      <c r="O85" s="156">
        <f t="shared" si="20"/>
        <v>189111.56000000006</v>
      </c>
      <c r="P85" s="157">
        <f t="shared" si="21"/>
        <v>0.23340269202871905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2978123.19</v>
      </c>
      <c r="F86" s="153">
        <f>IFERROR(VLOOKUP($C86,'2025'!$C$8:$U$195,19,FALSE),0)</f>
        <v>3524451.64</v>
      </c>
      <c r="G86" s="154">
        <f t="shared" si="14"/>
        <v>1.1834472300657248</v>
      </c>
      <c r="H86" s="155">
        <f t="shared" si="15"/>
        <v>4.450908177053735E-4</v>
      </c>
      <c r="I86" s="156">
        <f t="shared" si="16"/>
        <v>546328.45000000019</v>
      </c>
      <c r="J86" s="157">
        <f t="shared" si="17"/>
        <v>0.18344723006572478</v>
      </c>
      <c r="K86" s="163">
        <f>VLOOKUP($C86,'2025'!$C$205:$U$392,VLOOKUP($L$4,Master!$D$9:$G$20,4,FALSE),FALSE)</f>
        <v>412709.06999999995</v>
      </c>
      <c r="L86" s="164">
        <f>VLOOKUP($C86,'2025'!$C$8:$U$195,VLOOKUP($L$4,Master!$D$9:$G$20,4,FALSE),FALSE)</f>
        <v>885467.68</v>
      </c>
      <c r="M86" s="155">
        <f t="shared" si="18"/>
        <v>2.1455008972785605</v>
      </c>
      <c r="N86" s="155">
        <f t="shared" si="19"/>
        <v>1.1182265328029299E-4</v>
      </c>
      <c r="O86" s="156">
        <f t="shared" si="20"/>
        <v>472758.6100000001</v>
      </c>
      <c r="P86" s="157">
        <f t="shared" si="21"/>
        <v>1.1455008972785603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3758040.1500000004</v>
      </c>
      <c r="F87" s="148">
        <f>IFERROR(VLOOKUP($C87,'2025'!$C$8:$U$195,19,FALSE),0)</f>
        <v>3115597.16</v>
      </c>
      <c r="G87" s="149">
        <f t="shared" si="14"/>
        <v>0.82904839640949546</v>
      </c>
      <c r="H87" s="150">
        <f t="shared" si="15"/>
        <v>3.9345799835827495E-4</v>
      </c>
      <c r="I87" s="148">
        <f t="shared" si="16"/>
        <v>-642442.99000000022</v>
      </c>
      <c r="J87" s="151">
        <f t="shared" si="17"/>
        <v>-0.17095160359050451</v>
      </c>
      <c r="K87" s="147">
        <f>VLOOKUP($C87,'2025'!$C$205:$U$392,VLOOKUP($L$4,Master!$D$9:$G$20,4,FALSE),FALSE)</f>
        <v>739991.20000000007</v>
      </c>
      <c r="L87" s="148">
        <f>VLOOKUP($C87,'2025'!$C$8:$U$195,VLOOKUP($L$4,Master!$D$9:$G$20,4,FALSE),FALSE)</f>
        <v>641230.50000000012</v>
      </c>
      <c r="M87" s="150">
        <f t="shared" si="18"/>
        <v>0.86653800747900789</v>
      </c>
      <c r="N87" s="150">
        <f t="shared" si="19"/>
        <v>8.0978783860579672E-5</v>
      </c>
      <c r="O87" s="148">
        <f t="shared" si="20"/>
        <v>-98760.699999999953</v>
      </c>
      <c r="P87" s="151">
        <f t="shared" si="21"/>
        <v>-0.13346199252099206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3446763.8200000003</v>
      </c>
      <c r="F89" s="153">
        <f>IFERROR(VLOOKUP($C89,'2025'!$C$8:$U$195,19,FALSE),0)</f>
        <v>2859603.4099999997</v>
      </c>
      <c r="G89" s="154">
        <f t="shared" si="14"/>
        <v>0.82964878342026915</v>
      </c>
      <c r="H89" s="155">
        <f t="shared" si="15"/>
        <v>3.611294323419839E-4</v>
      </c>
      <c r="I89" s="156">
        <f t="shared" si="16"/>
        <v>-587160.41000000061</v>
      </c>
      <c r="J89" s="157">
        <f t="shared" si="17"/>
        <v>-0.17035121657973087</v>
      </c>
      <c r="K89" s="163">
        <f>VLOOKUP($C89,'2025'!$C$205:$U$392,VLOOKUP($L$4,Master!$D$9:$G$20,4,FALSE),FALSE)</f>
        <v>655735.13000000012</v>
      </c>
      <c r="L89" s="164">
        <f>VLOOKUP($C89,'2025'!$C$8:$U$195,VLOOKUP($L$4,Master!$D$9:$G$20,4,FALSE),FALSE)</f>
        <v>572372.94000000006</v>
      </c>
      <c r="M89" s="155">
        <f t="shared" si="18"/>
        <v>0.87287216105075838</v>
      </c>
      <c r="N89" s="155">
        <f t="shared" si="19"/>
        <v>7.228300056828946E-5</v>
      </c>
      <c r="O89" s="156">
        <f t="shared" si="20"/>
        <v>-83362.190000000061</v>
      </c>
      <c r="P89" s="157">
        <f t="shared" si="21"/>
        <v>-0.12712783894924165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311276.33</v>
      </c>
      <c r="F94" s="153">
        <f>IFERROR(VLOOKUP($C94,'2025'!$C$8:$U$195,19,FALSE),0)</f>
        <v>255993.75000000006</v>
      </c>
      <c r="G94" s="154">
        <f t="shared" si="14"/>
        <v>0.82240030907586215</v>
      </c>
      <c r="H94" s="155">
        <f t="shared" si="15"/>
        <v>3.2328566016290972E-5</v>
      </c>
      <c r="I94" s="156">
        <f t="shared" si="16"/>
        <v>-55282.579999999958</v>
      </c>
      <c r="J94" s="157">
        <f t="shared" si="17"/>
        <v>-0.17759969092413791</v>
      </c>
      <c r="K94" s="163">
        <f>VLOOKUP($C94,'2025'!$C$205:$U$392,VLOOKUP($L$4,Master!$D$9:$G$20,4,FALSE),FALSE)</f>
        <v>84256.069999999992</v>
      </c>
      <c r="L94" s="164">
        <f>VLOOKUP($C94,'2025'!$C$8:$U$195,VLOOKUP($L$4,Master!$D$9:$G$20,4,FALSE),FALSE)</f>
        <v>68857.560000000012</v>
      </c>
      <c r="M94" s="155">
        <f t="shared" si="18"/>
        <v>0.81724153523894505</v>
      </c>
      <c r="N94" s="155">
        <f t="shared" si="19"/>
        <v>8.6957832922902085E-6</v>
      </c>
      <c r="O94" s="156">
        <f t="shared" si="20"/>
        <v>-15398.50999999998</v>
      </c>
      <c r="P94" s="157">
        <f t="shared" si="21"/>
        <v>-0.18275846476105498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9251949.9199999999</v>
      </c>
      <c r="F95" s="148">
        <f>IFERROR(VLOOKUP($C95,'2025'!$C$8:$U$195,19,FALSE),0)</f>
        <v>119472.01999999999</v>
      </c>
      <c r="G95" s="149">
        <f t="shared" si="14"/>
        <v>1.2913171929490945E-2</v>
      </c>
      <c r="H95" s="150">
        <f t="shared" si="15"/>
        <v>1.5087708530656056E-5</v>
      </c>
      <c r="I95" s="148">
        <f t="shared" si="16"/>
        <v>-9132477.9000000004</v>
      </c>
      <c r="J95" s="151">
        <f t="shared" si="17"/>
        <v>-0.98708682807050907</v>
      </c>
      <c r="K95" s="147">
        <f>VLOOKUP($C95,'2025'!$C$205:$U$392,VLOOKUP($L$4,Master!$D$9:$G$20,4,FALSE),FALSE)</f>
        <v>8703176.2199999988</v>
      </c>
      <c r="L95" s="148">
        <f>VLOOKUP($C95,'2025'!$C$8:$U$195,VLOOKUP($L$4,Master!$D$9:$G$20,4,FALSE),FALSE)</f>
        <v>42363.55999999999</v>
      </c>
      <c r="M95" s="150">
        <f t="shared" si="18"/>
        <v>4.8675976366706264E-3</v>
      </c>
      <c r="N95" s="150">
        <f t="shared" si="19"/>
        <v>5.3499475910841686E-6</v>
      </c>
      <c r="O95" s="148">
        <f t="shared" si="20"/>
        <v>-8660812.6599999983</v>
      </c>
      <c r="P95" s="151">
        <f t="shared" si="21"/>
        <v>-0.99513240236332934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9251949.9199999999</v>
      </c>
      <c r="F96" s="153">
        <f>IFERROR(VLOOKUP($C96,'2025'!$C$8:$U$195,19,FALSE),0)</f>
        <v>119472.01999999999</v>
      </c>
      <c r="G96" s="154">
        <f t="shared" si="14"/>
        <v>1.2913171929490945E-2</v>
      </c>
      <c r="H96" s="155">
        <f t="shared" si="15"/>
        <v>1.5087708530656056E-5</v>
      </c>
      <c r="I96" s="156">
        <f t="shared" si="16"/>
        <v>-9132477.9000000004</v>
      </c>
      <c r="J96" s="157">
        <f t="shared" si="17"/>
        <v>-0.98708682807050907</v>
      </c>
      <c r="K96" s="163">
        <f>VLOOKUP($C96,'2025'!$C$205:$U$392,VLOOKUP($L$4,Master!$D$9:$G$20,4,FALSE),FALSE)</f>
        <v>8703176.2199999988</v>
      </c>
      <c r="L96" s="164">
        <f>VLOOKUP($C96,'2025'!$C$8:$U$195,VLOOKUP($L$4,Master!$D$9:$G$20,4,FALSE),FALSE)</f>
        <v>42363.55999999999</v>
      </c>
      <c r="M96" s="155">
        <f t="shared" si="18"/>
        <v>4.8675976366706264E-3</v>
      </c>
      <c r="N96" s="155">
        <f t="shared" si="19"/>
        <v>5.3499475910841686E-6</v>
      </c>
      <c r="O96" s="156">
        <f t="shared" si="20"/>
        <v>-8660812.6599999983</v>
      </c>
      <c r="P96" s="157">
        <f t="shared" si="21"/>
        <v>-0.99513240236332934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7029924.3100000005</v>
      </c>
      <c r="F97" s="143">
        <f>IFERROR(VLOOKUP($C97,'2025'!$C$8:$U$195,19,FALSE),0)</f>
        <v>6661511.1199999992</v>
      </c>
      <c r="G97" s="144">
        <f t="shared" si="14"/>
        <v>0.94759357658005827</v>
      </c>
      <c r="H97" s="145">
        <f t="shared" si="15"/>
        <v>8.4125921828629151E-4</v>
      </c>
      <c r="I97" s="143">
        <f t="shared" si="16"/>
        <v>-368413.19000000134</v>
      </c>
      <c r="J97" s="146">
        <f t="shared" si="17"/>
        <v>-5.2406423419941672E-2</v>
      </c>
      <c r="K97" s="142">
        <f>VLOOKUP($C97,'2025'!$C$205:$U$392,VLOOKUP($L$4,Master!$D$9:$G$20,4,FALSE),FALSE)</f>
        <v>1134240.4300000004</v>
      </c>
      <c r="L97" s="143">
        <f>VLOOKUP($C97,'2025'!$C$8:$U$195,VLOOKUP($L$4,Master!$D$9:$G$20,4,FALSE),FALSE)</f>
        <v>1875818.02</v>
      </c>
      <c r="M97" s="145">
        <f t="shared" si="18"/>
        <v>1.6538098716865519</v>
      </c>
      <c r="N97" s="145">
        <f t="shared" si="19"/>
        <v>2.3689057523520869E-4</v>
      </c>
      <c r="O97" s="143">
        <f t="shared" si="20"/>
        <v>741577.58999999962</v>
      </c>
      <c r="P97" s="146">
        <f t="shared" si="21"/>
        <v>0.6538098716865518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7029924.3100000005</v>
      </c>
      <c r="F108" s="148">
        <f>IFERROR(VLOOKUP($C108,'2025'!$C$8:$U$195,19,FALSE),0)</f>
        <v>6661511.1199999992</v>
      </c>
      <c r="G108" s="149">
        <f t="shared" si="14"/>
        <v>0.94759357658005827</v>
      </c>
      <c r="H108" s="150">
        <f t="shared" si="15"/>
        <v>8.4125921828629151E-4</v>
      </c>
      <c r="I108" s="148">
        <f t="shared" si="16"/>
        <v>-368413.19000000134</v>
      </c>
      <c r="J108" s="151">
        <f t="shared" si="17"/>
        <v>-5.2406423419941672E-2</v>
      </c>
      <c r="K108" s="147">
        <f>VLOOKUP($C108,'2025'!$C$205:$U$392,VLOOKUP($L$4,Master!$D$9:$G$20,4,FALSE),FALSE)</f>
        <v>1134240.4300000004</v>
      </c>
      <c r="L108" s="148">
        <f>VLOOKUP($C108,'2025'!$C$8:$U$195,VLOOKUP($L$4,Master!$D$9:$G$20,4,FALSE),FALSE)</f>
        <v>1875818.02</v>
      </c>
      <c r="M108" s="150">
        <f t="shared" si="18"/>
        <v>1.6538098716865519</v>
      </c>
      <c r="N108" s="150">
        <f t="shared" si="19"/>
        <v>2.3689057523520869E-4</v>
      </c>
      <c r="O108" s="148">
        <f t="shared" si="20"/>
        <v>741577.58999999962</v>
      </c>
      <c r="P108" s="151">
        <f t="shared" si="21"/>
        <v>0.6538098716865518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7029924.3100000005</v>
      </c>
      <c r="F109" s="153">
        <f>IFERROR(VLOOKUP($C109,'2025'!$C$8:$U$195,19,FALSE),0)</f>
        <v>6661511.1199999992</v>
      </c>
      <c r="G109" s="154">
        <f t="shared" si="14"/>
        <v>0.94759357658005827</v>
      </c>
      <c r="H109" s="155">
        <f t="shared" si="15"/>
        <v>8.4125921828629151E-4</v>
      </c>
      <c r="I109" s="156">
        <f t="shared" si="16"/>
        <v>-368413.19000000134</v>
      </c>
      <c r="J109" s="157">
        <f t="shared" si="17"/>
        <v>-5.2406423419941672E-2</v>
      </c>
      <c r="K109" s="163">
        <f>VLOOKUP($C109,'2025'!$C$205:$U$392,VLOOKUP($L$4,Master!$D$9:$G$20,4,FALSE),FALSE)</f>
        <v>1134240.4300000004</v>
      </c>
      <c r="L109" s="164">
        <f>VLOOKUP($C109,'2025'!$C$8:$U$195,VLOOKUP($L$4,Master!$D$9:$G$20,4,FALSE),FALSE)</f>
        <v>1875818.02</v>
      </c>
      <c r="M109" s="155">
        <f t="shared" si="18"/>
        <v>1.6538098716865519</v>
      </c>
      <c r="N109" s="155">
        <f t="shared" si="19"/>
        <v>2.3689057523520869E-4</v>
      </c>
      <c r="O109" s="156">
        <f t="shared" si="20"/>
        <v>741577.58999999962</v>
      </c>
      <c r="P109" s="157">
        <f t="shared" si="21"/>
        <v>0.6538098716865518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5478347.6799999997</v>
      </c>
      <c r="F110" s="143">
        <f>IFERROR(VLOOKUP($C110,'2025'!$C$8:$U$195,19,FALSE),0)</f>
        <v>2786527.0000000009</v>
      </c>
      <c r="G110" s="144">
        <f t="shared" si="14"/>
        <v>0.50864369382266028</v>
      </c>
      <c r="H110" s="145">
        <f t="shared" si="15"/>
        <v>3.5190086506282767E-4</v>
      </c>
      <c r="I110" s="143">
        <f t="shared" si="16"/>
        <v>-2691820.6799999988</v>
      </c>
      <c r="J110" s="146">
        <f t="shared" si="17"/>
        <v>-0.49135630617733977</v>
      </c>
      <c r="K110" s="142">
        <f>VLOOKUP($C110,'2025'!$C$205:$U$392,VLOOKUP($L$4,Master!$D$9:$G$20,4,FALSE),FALSE)</f>
        <v>1097472.3699999996</v>
      </c>
      <c r="L110" s="143">
        <f>VLOOKUP($C110,'2025'!$C$8:$U$195,VLOOKUP($L$4,Master!$D$9:$G$20,4,FALSE),FALSE)</f>
        <v>337242.82000000007</v>
      </c>
      <c r="M110" s="145">
        <f t="shared" si="18"/>
        <v>0.30729048786895674</v>
      </c>
      <c r="N110" s="145">
        <f t="shared" si="19"/>
        <v>4.2589230283513302E-5</v>
      </c>
      <c r="O110" s="143">
        <f t="shared" si="20"/>
        <v>-760229.54999999958</v>
      </c>
      <c r="P110" s="146">
        <f t="shared" si="21"/>
        <v>-0.69270951213104326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5478347.6799999997</v>
      </c>
      <c r="F121" s="148">
        <f>IFERROR(VLOOKUP($C121,'2025'!$C$8:$U$195,19,FALSE),0)</f>
        <v>2786527.0000000009</v>
      </c>
      <c r="G121" s="149">
        <f t="shared" si="14"/>
        <v>0.50864369382266028</v>
      </c>
      <c r="H121" s="150">
        <f t="shared" si="15"/>
        <v>3.5190086506282767E-4</v>
      </c>
      <c r="I121" s="148">
        <f t="shared" si="16"/>
        <v>-2691820.6799999988</v>
      </c>
      <c r="J121" s="151">
        <f t="shared" si="17"/>
        <v>-0.49135630617733977</v>
      </c>
      <c r="K121" s="147">
        <f>VLOOKUP($C121,'2025'!$C$205:$U$392,VLOOKUP($L$4,Master!$D$9:$G$20,4,FALSE),FALSE)</f>
        <v>1097472.3699999996</v>
      </c>
      <c r="L121" s="148">
        <f>VLOOKUP($C121,'2025'!$C$8:$U$195,VLOOKUP($L$4,Master!$D$9:$G$20,4,FALSE),FALSE)</f>
        <v>337242.82000000007</v>
      </c>
      <c r="M121" s="150">
        <f t="shared" si="18"/>
        <v>0.30729048786895674</v>
      </c>
      <c r="N121" s="150">
        <f t="shared" si="19"/>
        <v>4.2589230283513302E-5</v>
      </c>
      <c r="O121" s="148">
        <f t="shared" si="20"/>
        <v>-760229.54999999958</v>
      </c>
      <c r="P121" s="151">
        <f t="shared" si="21"/>
        <v>-0.69270951213104326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5478347.6799999997</v>
      </c>
      <c r="F122" s="153">
        <f>IFERROR(VLOOKUP($C122,'2025'!$C$8:$U$195,19,FALSE),0)</f>
        <v>2786527.0000000009</v>
      </c>
      <c r="G122" s="154">
        <f t="shared" si="14"/>
        <v>0.50864369382266028</v>
      </c>
      <c r="H122" s="155">
        <f t="shared" si="15"/>
        <v>3.5190086506282767E-4</v>
      </c>
      <c r="I122" s="156">
        <f t="shared" si="16"/>
        <v>-2691820.6799999988</v>
      </c>
      <c r="J122" s="157">
        <f t="shared" si="17"/>
        <v>-0.49135630617733977</v>
      </c>
      <c r="K122" s="163">
        <f>VLOOKUP($C122,'2025'!$C$205:$U$392,VLOOKUP($L$4,Master!$D$9:$G$20,4,FALSE),FALSE)</f>
        <v>1097472.3699999996</v>
      </c>
      <c r="L122" s="164">
        <f>VLOOKUP($C122,'2025'!$C$8:$U$195,VLOOKUP($L$4,Master!$D$9:$G$20,4,FALSE),FALSE)</f>
        <v>337242.82000000007</v>
      </c>
      <c r="M122" s="155">
        <f t="shared" si="18"/>
        <v>0.30729048786895674</v>
      </c>
      <c r="N122" s="155">
        <f t="shared" si="19"/>
        <v>4.2589230283513302E-5</v>
      </c>
      <c r="O122" s="156">
        <f t="shared" si="20"/>
        <v>-760229.54999999958</v>
      </c>
      <c r="P122" s="157">
        <f t="shared" si="21"/>
        <v>-0.69270951213104326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222348046.48000002</v>
      </c>
      <c r="F123" s="143">
        <f>IFERROR(VLOOKUP($C123,'2025'!$C$8:$U$195,19,FALSE),0)</f>
        <v>224599536.59</v>
      </c>
      <c r="G123" s="144">
        <f t="shared" si="14"/>
        <v>1.0101259720768561</v>
      </c>
      <c r="H123" s="145">
        <f t="shared" si="15"/>
        <v>2.8363899297846815E-2</v>
      </c>
      <c r="I123" s="143">
        <f t="shared" si="16"/>
        <v>2251490.1099999845</v>
      </c>
      <c r="J123" s="146">
        <f t="shared" si="17"/>
        <v>1.0125972076856109E-2</v>
      </c>
      <c r="K123" s="142">
        <f>VLOOKUP($C123,'2025'!$C$205:$U$392,VLOOKUP($L$4,Master!$D$9:$G$20,4,FALSE),FALSE)</f>
        <v>38366408.959999979</v>
      </c>
      <c r="L123" s="143">
        <f>VLOOKUP($C123,'2025'!$C$8:$U$195,VLOOKUP($L$4,Master!$D$9:$G$20,4,FALSE),FALSE)</f>
        <v>40765068.04999999</v>
      </c>
      <c r="M123" s="145">
        <f t="shared" si="18"/>
        <v>1.062519770680149</v>
      </c>
      <c r="N123" s="145">
        <f t="shared" si="19"/>
        <v>5.1480795668371526E-3</v>
      </c>
      <c r="O123" s="143">
        <f t="shared" si="20"/>
        <v>2398659.090000011</v>
      </c>
      <c r="P123" s="146">
        <f t="shared" si="21"/>
        <v>6.2519770680148967E-2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210093874.14000005</v>
      </c>
      <c r="F138" s="148">
        <f>IFERROR(VLOOKUP($C138,'2025'!$C$8:$U$195,19,FALSE),0)</f>
        <v>217835125.5</v>
      </c>
      <c r="G138" s="149">
        <f t="shared" ref="G138:G196" si="22">IFERROR(F138/E138,0)</f>
        <v>1.0368466305440274</v>
      </c>
      <c r="H138" s="150">
        <f t="shared" ref="H138:H196" si="23">F138/$D$4</f>
        <v>2.7509645197954159E-2</v>
      </c>
      <c r="I138" s="148">
        <f t="shared" ref="I138:I196" si="24">F138-E138</f>
        <v>7741251.3599999547</v>
      </c>
      <c r="J138" s="151">
        <f t="shared" ref="J138:J196" si="25">IFERROR(I138/E138,0)</f>
        <v>3.6846630544027308E-2</v>
      </c>
      <c r="K138" s="147">
        <f>VLOOKUP($C138,'2025'!$C$205:$U$392,VLOOKUP($L$4,Master!$D$9:$G$20,4,FALSE),FALSE)</f>
        <v>36196823.269999973</v>
      </c>
      <c r="L138" s="148">
        <f>VLOOKUP($C138,'2025'!$C$8:$U$195,VLOOKUP($L$4,Master!$D$9:$G$20,4,FALSE),FALSE)</f>
        <v>39226347.149999991</v>
      </c>
      <c r="M138" s="150">
        <f t="shared" ref="M138:M196" si="26">IFERROR(L138/K138,0)</f>
        <v>1.0836958496993545</v>
      </c>
      <c r="N138" s="150">
        <f t="shared" ref="N138:N196" si="27">L138/$D$4</f>
        <v>4.9537598219359718E-3</v>
      </c>
      <c r="O138" s="148">
        <f t="shared" ref="O138:O196" si="28">L138-K138</f>
        <v>3029523.8800000176</v>
      </c>
      <c r="P138" s="151">
        <f t="shared" ref="P138:P196" si="29">IFERROR(O138/K138,0)</f>
        <v>8.3695849699354563E-2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210093874.14000005</v>
      </c>
      <c r="F139" s="153">
        <f>IFERROR(VLOOKUP($C139,'2025'!$C$8:$U$195,19,FALSE),0)</f>
        <v>217835125.5</v>
      </c>
      <c r="G139" s="154">
        <f t="shared" si="22"/>
        <v>1.0368466305440274</v>
      </c>
      <c r="H139" s="155">
        <f t="shared" si="23"/>
        <v>2.7509645197954159E-2</v>
      </c>
      <c r="I139" s="156">
        <f t="shared" si="24"/>
        <v>7741251.3599999547</v>
      </c>
      <c r="J139" s="157">
        <f t="shared" si="25"/>
        <v>3.6846630544027308E-2</v>
      </c>
      <c r="K139" s="163">
        <f>VLOOKUP($C139,'2025'!$C$205:$U$392,VLOOKUP($L$4,Master!$D$9:$G$20,4,FALSE),FALSE)</f>
        <v>36196823.269999973</v>
      </c>
      <c r="L139" s="164">
        <f>VLOOKUP($C139,'2025'!$C$8:$U$195,VLOOKUP($L$4,Master!$D$9:$G$20,4,FALSE),FALSE)</f>
        <v>39226347.149999991</v>
      </c>
      <c r="M139" s="155">
        <f t="shared" si="26"/>
        <v>1.0836958496993545</v>
      </c>
      <c r="N139" s="155">
        <f t="shared" si="27"/>
        <v>4.9537598219359718E-3</v>
      </c>
      <c r="O139" s="156">
        <f t="shared" si="28"/>
        <v>3029523.8800000176</v>
      </c>
      <c r="P139" s="157">
        <f t="shared" si="29"/>
        <v>8.3695849699354563E-2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7070295.3300000001</v>
      </c>
      <c r="F140" s="148">
        <f>IFERROR(VLOOKUP($C140,'2025'!$C$8:$U$195,19,FALSE),0)</f>
        <v>3391444.6100000003</v>
      </c>
      <c r="G140" s="149">
        <f t="shared" si="22"/>
        <v>0.47967509866380648</v>
      </c>
      <c r="H140" s="150">
        <f t="shared" si="23"/>
        <v>4.2829381953652843E-4</v>
      </c>
      <c r="I140" s="148">
        <f t="shared" si="24"/>
        <v>-3678850.7199999997</v>
      </c>
      <c r="J140" s="151">
        <f t="shared" si="25"/>
        <v>-0.52032490133619347</v>
      </c>
      <c r="K140" s="147">
        <f>VLOOKUP($C140,'2025'!$C$205:$U$392,VLOOKUP($L$4,Master!$D$9:$G$20,4,FALSE),FALSE)</f>
        <v>1171866.1600000001</v>
      </c>
      <c r="L140" s="148">
        <f>VLOOKUP($C140,'2025'!$C$8:$U$195,VLOOKUP($L$4,Master!$D$9:$G$20,4,FALSE),FALSE)</f>
        <v>597879.78</v>
      </c>
      <c r="M140" s="150">
        <f t="shared" si="26"/>
        <v>0.51019459423591507</v>
      </c>
      <c r="N140" s="150">
        <f t="shared" si="27"/>
        <v>7.5504171244553898E-5</v>
      </c>
      <c r="O140" s="148">
        <f t="shared" si="28"/>
        <v>-573986.38000000012</v>
      </c>
      <c r="P140" s="151">
        <f t="shared" si="29"/>
        <v>-0.48980540576408493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7070295.3300000001</v>
      </c>
      <c r="F141" s="153">
        <f>IFERROR(VLOOKUP($C141,'2025'!$C$8:$U$195,19,FALSE),0)</f>
        <v>3391444.6100000003</v>
      </c>
      <c r="G141" s="154">
        <f t="shared" si="22"/>
        <v>0.47967509866380648</v>
      </c>
      <c r="H141" s="155">
        <f t="shared" si="23"/>
        <v>4.2829381953652843E-4</v>
      </c>
      <c r="I141" s="156">
        <f t="shared" si="24"/>
        <v>-3678850.7199999997</v>
      </c>
      <c r="J141" s="157">
        <f t="shared" si="25"/>
        <v>-0.52032490133619347</v>
      </c>
      <c r="K141" s="163">
        <f>VLOOKUP($C141,'2025'!$C$205:$U$392,VLOOKUP($L$4,Master!$D$9:$G$20,4,FALSE),FALSE)</f>
        <v>1171866.1600000001</v>
      </c>
      <c r="L141" s="164">
        <f>VLOOKUP($C141,'2025'!$C$8:$U$195,VLOOKUP($L$4,Master!$D$9:$G$20,4,FALSE),FALSE)</f>
        <v>597879.78</v>
      </c>
      <c r="M141" s="155">
        <f t="shared" si="26"/>
        <v>0.51019459423591507</v>
      </c>
      <c r="N141" s="155">
        <f t="shared" si="27"/>
        <v>7.5504171244553898E-5</v>
      </c>
      <c r="O141" s="156">
        <f t="shared" si="28"/>
        <v>-573986.38000000012</v>
      </c>
      <c r="P141" s="157">
        <f t="shared" si="29"/>
        <v>-0.48980540576408493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5183877.0100000007</v>
      </c>
      <c r="F142" s="148">
        <f>IFERROR(VLOOKUP($C142,'2025'!$C$8:$U$195,19,FALSE),0)</f>
        <v>3372966.4799999995</v>
      </c>
      <c r="G142" s="149">
        <f t="shared" si="22"/>
        <v>0.65066483512115558</v>
      </c>
      <c r="H142" s="150">
        <f t="shared" si="23"/>
        <v>4.2596028035612798E-4</v>
      </c>
      <c r="I142" s="148">
        <f t="shared" si="24"/>
        <v>-1810910.5300000012</v>
      </c>
      <c r="J142" s="151">
        <f t="shared" si="25"/>
        <v>-0.34933516487884442</v>
      </c>
      <c r="K142" s="147">
        <f>VLOOKUP($C142,'2025'!$C$205:$U$392,VLOOKUP($L$4,Master!$D$9:$G$20,4,FALSE),FALSE)</f>
        <v>997719.53000000014</v>
      </c>
      <c r="L142" s="148">
        <f>VLOOKUP($C142,'2025'!$C$8:$U$195,VLOOKUP($L$4,Master!$D$9:$G$20,4,FALSE),FALSE)</f>
        <v>940841.11999999988</v>
      </c>
      <c r="M142" s="150">
        <f t="shared" si="26"/>
        <v>0.94299158401760441</v>
      </c>
      <c r="N142" s="150">
        <f t="shared" si="27"/>
        <v>1.1881557365662687E-4</v>
      </c>
      <c r="O142" s="148">
        <f t="shared" si="28"/>
        <v>-56878.410000000265</v>
      </c>
      <c r="P142" s="151">
        <f t="shared" si="29"/>
        <v>-5.700841598239563E-2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5183877.0100000007</v>
      </c>
      <c r="F143" s="153">
        <f>IFERROR(VLOOKUP($C143,'2025'!$C$8:$U$195,19,FALSE),0)</f>
        <v>3372966.4799999995</v>
      </c>
      <c r="G143" s="154">
        <f t="shared" si="22"/>
        <v>0.65066483512115558</v>
      </c>
      <c r="H143" s="155">
        <f t="shared" si="23"/>
        <v>4.2596028035612798E-4</v>
      </c>
      <c r="I143" s="156">
        <f t="shared" si="24"/>
        <v>-1810910.5300000012</v>
      </c>
      <c r="J143" s="157">
        <f t="shared" si="25"/>
        <v>-0.34933516487884442</v>
      </c>
      <c r="K143" s="163">
        <f>VLOOKUP($C143,'2025'!$C$205:$U$392,VLOOKUP($L$4,Master!$D$9:$G$20,4,FALSE),FALSE)</f>
        <v>997719.53000000014</v>
      </c>
      <c r="L143" s="164">
        <f>VLOOKUP($C143,'2025'!$C$8:$U$195,VLOOKUP($L$4,Master!$D$9:$G$20,4,FALSE),FALSE)</f>
        <v>940841.11999999988</v>
      </c>
      <c r="M143" s="155">
        <f t="shared" si="26"/>
        <v>0.94299158401760441</v>
      </c>
      <c r="N143" s="155">
        <f t="shared" si="27"/>
        <v>1.1881557365662687E-4</v>
      </c>
      <c r="O143" s="156">
        <f t="shared" si="28"/>
        <v>-56878.410000000265</v>
      </c>
      <c r="P143" s="157">
        <f t="shared" si="29"/>
        <v>-5.700841598239563E-2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27352344.880000018</v>
      </c>
      <c r="F144" s="143">
        <f>IFERROR(VLOOKUP($C144,'2025'!$C$8:$U$195,19,FALSE),0)</f>
        <v>17675518.040000003</v>
      </c>
      <c r="G144" s="144">
        <f t="shared" si="22"/>
        <v>0.64621582235621444</v>
      </c>
      <c r="H144" s="145">
        <f t="shared" si="23"/>
        <v>2.2321800896634466E-3</v>
      </c>
      <c r="I144" s="143">
        <f t="shared" si="24"/>
        <v>-9676826.8400000148</v>
      </c>
      <c r="J144" s="146">
        <f t="shared" si="25"/>
        <v>-0.35378417764378556</v>
      </c>
      <c r="K144" s="142">
        <f>VLOOKUP($C144,'2025'!$C$205:$U$392,VLOOKUP($L$4,Master!$D$9:$G$20,4,FALSE),FALSE)</f>
        <v>5492646.6200000057</v>
      </c>
      <c r="L144" s="143">
        <f>VLOOKUP($C144,'2025'!$C$8:$U$195,VLOOKUP($L$4,Master!$D$9:$G$20,4,FALSE),FALSE)</f>
        <v>3359982.6100000003</v>
      </c>
      <c r="M144" s="145">
        <f t="shared" si="26"/>
        <v>0.61172379045204206</v>
      </c>
      <c r="N144" s="145">
        <f t="shared" si="27"/>
        <v>4.2432059228389218E-4</v>
      </c>
      <c r="O144" s="143">
        <f t="shared" si="28"/>
        <v>-2132664.0100000054</v>
      </c>
      <c r="P144" s="146">
        <f t="shared" si="29"/>
        <v>-0.388276209547958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7040505.540000001</v>
      </c>
      <c r="F145" s="148">
        <f>IFERROR(VLOOKUP($C145,'2025'!$C$8:$U$195,19,FALSE),0)</f>
        <v>5865036.4500000011</v>
      </c>
      <c r="G145" s="149">
        <f t="shared" si="22"/>
        <v>0.83304194800761433</v>
      </c>
      <c r="H145" s="150">
        <f t="shared" si="23"/>
        <v>7.4067518469407101E-4</v>
      </c>
      <c r="I145" s="148">
        <f t="shared" si="24"/>
        <v>-1175469.0899999999</v>
      </c>
      <c r="J145" s="151">
        <f t="shared" si="25"/>
        <v>-0.16695805199238573</v>
      </c>
      <c r="K145" s="147">
        <f>VLOOKUP($C145,'2025'!$C$205:$U$392,VLOOKUP($L$4,Master!$D$9:$G$20,4,FALSE),FALSE)</f>
        <v>356909.85000000003</v>
      </c>
      <c r="L145" s="148">
        <f>VLOOKUP($C145,'2025'!$C$8:$U$195,VLOOKUP($L$4,Master!$D$9:$G$20,4,FALSE),FALSE)</f>
        <v>367149.34</v>
      </c>
      <c r="M145" s="150">
        <f t="shared" si="26"/>
        <v>1.0286892894662336</v>
      </c>
      <c r="N145" s="150">
        <f t="shared" si="27"/>
        <v>4.6366021342425965E-5</v>
      </c>
      <c r="O145" s="148">
        <f t="shared" si="28"/>
        <v>10239.489999999991</v>
      </c>
      <c r="P145" s="151">
        <f t="shared" si="29"/>
        <v>2.8689289466233531E-2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7040505.540000001</v>
      </c>
      <c r="F146" s="153">
        <f>IFERROR(VLOOKUP($C146,'2025'!$C$8:$U$195,19,FALSE),0)</f>
        <v>5865036.4500000011</v>
      </c>
      <c r="G146" s="154">
        <f t="shared" si="22"/>
        <v>0.83304194800761433</v>
      </c>
      <c r="H146" s="155">
        <f t="shared" si="23"/>
        <v>7.4067518469407101E-4</v>
      </c>
      <c r="I146" s="156">
        <f t="shared" si="24"/>
        <v>-1175469.0899999999</v>
      </c>
      <c r="J146" s="157">
        <f t="shared" si="25"/>
        <v>-0.16695805199238573</v>
      </c>
      <c r="K146" s="163">
        <f>VLOOKUP($C146,'2025'!$C$205:$U$392,VLOOKUP($L$4,Master!$D$9:$G$20,4,FALSE),FALSE)</f>
        <v>356909.85000000003</v>
      </c>
      <c r="L146" s="164">
        <f>VLOOKUP($C146,'2025'!$C$8:$U$195,VLOOKUP($L$4,Master!$D$9:$G$20,4,FALSE),FALSE)</f>
        <v>367149.34</v>
      </c>
      <c r="M146" s="155">
        <f t="shared" si="26"/>
        <v>1.0286892894662336</v>
      </c>
      <c r="N146" s="155">
        <f t="shared" si="27"/>
        <v>4.6366021342425965E-5</v>
      </c>
      <c r="O146" s="156">
        <f t="shared" si="28"/>
        <v>10239.489999999991</v>
      </c>
      <c r="P146" s="157">
        <f t="shared" si="29"/>
        <v>2.8689289466233531E-2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11963962.740000017</v>
      </c>
      <c r="F147" s="148">
        <f>IFERROR(VLOOKUP($C147,'2025'!$C$8:$U$195,19,FALSE),0)</f>
        <v>7764521.4800000004</v>
      </c>
      <c r="G147" s="149">
        <f t="shared" si="22"/>
        <v>0.64899244913562726</v>
      </c>
      <c r="H147" s="150">
        <f t="shared" si="23"/>
        <v>9.8055458483298609E-4</v>
      </c>
      <c r="I147" s="148">
        <f t="shared" si="24"/>
        <v>-4199441.2600000165</v>
      </c>
      <c r="J147" s="151">
        <f t="shared" si="25"/>
        <v>-0.35100755086437274</v>
      </c>
      <c r="K147" s="147">
        <f>VLOOKUP($C147,'2025'!$C$205:$U$392,VLOOKUP($L$4,Master!$D$9:$G$20,4,FALSE),FALSE)</f>
        <v>2425739.5300000058</v>
      </c>
      <c r="L147" s="148">
        <f>VLOOKUP($C147,'2025'!$C$8:$U$195,VLOOKUP($L$4,Master!$D$9:$G$20,4,FALSE),FALSE)</f>
        <v>1774198.0500000005</v>
      </c>
      <c r="M147" s="150">
        <f t="shared" si="26"/>
        <v>0.73140501197999452</v>
      </c>
      <c r="N147" s="150">
        <f t="shared" si="27"/>
        <v>2.2405734040537988E-4</v>
      </c>
      <c r="O147" s="148">
        <f t="shared" si="28"/>
        <v>-651541.48000000534</v>
      </c>
      <c r="P147" s="151">
        <f t="shared" si="29"/>
        <v>-0.26859498802000548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11963962.740000017</v>
      </c>
      <c r="F148" s="153">
        <f>IFERROR(VLOOKUP($C148,'2025'!$C$8:$U$195,19,FALSE),0)</f>
        <v>7764521.4800000004</v>
      </c>
      <c r="G148" s="154">
        <f t="shared" si="22"/>
        <v>0.64899244913562726</v>
      </c>
      <c r="H148" s="155">
        <f t="shared" si="23"/>
        <v>9.8055458483298609E-4</v>
      </c>
      <c r="I148" s="156">
        <f t="shared" si="24"/>
        <v>-4199441.2600000165</v>
      </c>
      <c r="J148" s="157">
        <f t="shared" si="25"/>
        <v>-0.35100755086437274</v>
      </c>
      <c r="K148" s="163">
        <f>VLOOKUP($C148,'2025'!$C$205:$U$392,VLOOKUP($L$4,Master!$D$9:$G$20,4,FALSE),FALSE)</f>
        <v>2425739.5300000058</v>
      </c>
      <c r="L148" s="164">
        <f>VLOOKUP($C148,'2025'!$C$8:$U$195,VLOOKUP($L$4,Master!$D$9:$G$20,4,FALSE),FALSE)</f>
        <v>1774198.0500000005</v>
      </c>
      <c r="M148" s="155">
        <f t="shared" si="26"/>
        <v>0.73140501197999452</v>
      </c>
      <c r="N148" s="155">
        <f t="shared" si="27"/>
        <v>2.2405734040537988E-4</v>
      </c>
      <c r="O148" s="156">
        <f t="shared" si="28"/>
        <v>-651541.48000000534</v>
      </c>
      <c r="P148" s="157">
        <f t="shared" si="29"/>
        <v>-0.26859498802000548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787145.27</v>
      </c>
      <c r="F153" s="148">
        <f>IFERROR(VLOOKUP($C153,'2025'!$C$8:$U$195,19,FALSE),0)</f>
        <v>7836.85</v>
      </c>
      <c r="G153" s="149">
        <f t="shared" si="22"/>
        <v>9.9560402617931004E-3</v>
      </c>
      <c r="H153" s="150">
        <f t="shared" si="23"/>
        <v>9.8968870366862412E-7</v>
      </c>
      <c r="I153" s="148">
        <f t="shared" si="24"/>
        <v>-779308.42</v>
      </c>
      <c r="J153" s="151">
        <f t="shared" si="25"/>
        <v>-0.99004395973820691</v>
      </c>
      <c r="K153" s="147">
        <f>VLOOKUP($C153,'2025'!$C$205:$U$392,VLOOKUP($L$4,Master!$D$9:$G$20,4,FALSE),FALSE)</f>
        <v>281985.52999999997</v>
      </c>
      <c r="L153" s="148">
        <f>VLOOKUP($C153,'2025'!$C$8:$U$195,VLOOKUP($L$4,Master!$D$9:$G$20,4,FALSE),FALSE)</f>
        <v>2299.48</v>
      </c>
      <c r="M153" s="150">
        <f t="shared" si="26"/>
        <v>8.1546028266060323E-3</v>
      </c>
      <c r="N153" s="150">
        <f t="shared" si="27"/>
        <v>2.9039338258508555E-7</v>
      </c>
      <c r="O153" s="148">
        <f t="shared" si="28"/>
        <v>-279686.05</v>
      </c>
      <c r="P153" s="151">
        <f t="shared" si="29"/>
        <v>-0.99184539717339404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787145.27</v>
      </c>
      <c r="F154" s="153">
        <f>IFERROR(VLOOKUP($C154,'2025'!$C$8:$U$195,19,FALSE),0)</f>
        <v>7836.85</v>
      </c>
      <c r="G154" s="154">
        <f t="shared" si="22"/>
        <v>9.9560402617931004E-3</v>
      </c>
      <c r="H154" s="155">
        <f t="shared" si="23"/>
        <v>9.8968870366862412E-7</v>
      </c>
      <c r="I154" s="156">
        <f t="shared" si="24"/>
        <v>-779308.42</v>
      </c>
      <c r="J154" s="157">
        <f t="shared" si="25"/>
        <v>-0.99004395973820691</v>
      </c>
      <c r="K154" s="163">
        <f>VLOOKUP($C154,'2025'!$C$205:$U$392,VLOOKUP($L$4,Master!$D$9:$G$20,4,FALSE),FALSE)</f>
        <v>281985.52999999997</v>
      </c>
      <c r="L154" s="164">
        <f>VLOOKUP($C154,'2025'!$C$8:$U$195,VLOOKUP($L$4,Master!$D$9:$G$20,4,FALSE),FALSE)</f>
        <v>2299.48</v>
      </c>
      <c r="M154" s="155">
        <f t="shared" si="26"/>
        <v>8.1546028266060323E-3</v>
      </c>
      <c r="N154" s="155">
        <f t="shared" si="27"/>
        <v>2.9039338258508555E-7</v>
      </c>
      <c r="O154" s="156">
        <f t="shared" si="28"/>
        <v>-279686.05</v>
      </c>
      <c r="P154" s="157">
        <f t="shared" si="29"/>
        <v>-0.99184539717339404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7560731.330000001</v>
      </c>
      <c r="F155" s="148">
        <f>IFERROR(VLOOKUP($C155,'2025'!$C$8:$U$195,19,FALSE),0)</f>
        <v>4038123.26</v>
      </c>
      <c r="G155" s="149">
        <f t="shared" si="22"/>
        <v>0.53409162206005789</v>
      </c>
      <c r="H155" s="150">
        <f t="shared" si="23"/>
        <v>5.0996063143272084E-4</v>
      </c>
      <c r="I155" s="148">
        <f t="shared" si="24"/>
        <v>-3522608.0700000012</v>
      </c>
      <c r="J155" s="151">
        <f t="shared" si="25"/>
        <v>-0.46590837793994205</v>
      </c>
      <c r="K155" s="147">
        <f>VLOOKUP($C155,'2025'!$C$205:$U$392,VLOOKUP($L$4,Master!$D$9:$G$20,4,FALSE),FALSE)</f>
        <v>2428011.71</v>
      </c>
      <c r="L155" s="148">
        <f>VLOOKUP($C155,'2025'!$C$8:$U$195,VLOOKUP($L$4,Master!$D$9:$G$20,4,FALSE),FALSE)</f>
        <v>1216335.74</v>
      </c>
      <c r="M155" s="150">
        <f t="shared" si="26"/>
        <v>0.50095958556970877</v>
      </c>
      <c r="N155" s="150">
        <f t="shared" si="27"/>
        <v>1.5360683715350129E-4</v>
      </c>
      <c r="O155" s="148">
        <f t="shared" si="28"/>
        <v>-1211675.97</v>
      </c>
      <c r="P155" s="151">
        <f t="shared" si="29"/>
        <v>-0.49904041443029118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7560731.330000001</v>
      </c>
      <c r="F156" s="153">
        <f>IFERROR(VLOOKUP($C156,'2025'!$C$8:$U$195,19,FALSE),0)</f>
        <v>4038123.26</v>
      </c>
      <c r="G156" s="154">
        <f t="shared" si="22"/>
        <v>0.53409162206005789</v>
      </c>
      <c r="H156" s="155">
        <f t="shared" si="23"/>
        <v>5.0996063143272084E-4</v>
      </c>
      <c r="I156" s="156">
        <f t="shared" si="24"/>
        <v>-3522608.0700000012</v>
      </c>
      <c r="J156" s="157">
        <f t="shared" si="25"/>
        <v>-0.46590837793994205</v>
      </c>
      <c r="K156" s="163">
        <f>VLOOKUP($C156,'2025'!$C$205:$U$392,VLOOKUP($L$4,Master!$D$9:$G$20,4,FALSE),FALSE)</f>
        <v>2428011.71</v>
      </c>
      <c r="L156" s="164">
        <f>VLOOKUP($C156,'2025'!$C$8:$U$195,VLOOKUP($L$4,Master!$D$9:$G$20,4,FALSE),FALSE)</f>
        <v>1216335.74</v>
      </c>
      <c r="M156" s="155">
        <f t="shared" si="26"/>
        <v>0.50095958556970877</v>
      </c>
      <c r="N156" s="155">
        <f t="shared" si="27"/>
        <v>1.5360683715350129E-4</v>
      </c>
      <c r="O156" s="156">
        <f t="shared" si="28"/>
        <v>-1211675.97</v>
      </c>
      <c r="P156" s="157">
        <f t="shared" si="29"/>
        <v>-0.49904041443029118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167253799.31</v>
      </c>
      <c r="F157" s="143">
        <f>IFERROR(VLOOKUP($C157,'2025'!$C$8:$U$195,19,FALSE),0)</f>
        <v>160337139.37</v>
      </c>
      <c r="G157" s="144">
        <f t="shared" si="22"/>
        <v>0.95864572303568318</v>
      </c>
      <c r="H157" s="145">
        <f t="shared" si="23"/>
        <v>2.024842323293553E-2</v>
      </c>
      <c r="I157" s="143">
        <f t="shared" si="24"/>
        <v>-6916659.9399999976</v>
      </c>
      <c r="J157" s="146">
        <f t="shared" si="25"/>
        <v>-4.1354276964316795E-2</v>
      </c>
      <c r="K157" s="142">
        <f>VLOOKUP($C157,'2025'!$C$205:$U$392,VLOOKUP($L$4,Master!$D$9:$G$20,4,FALSE),FALSE)</f>
        <v>28073037.680000003</v>
      </c>
      <c r="L157" s="143">
        <f>VLOOKUP($C157,'2025'!$C$8:$U$195,VLOOKUP($L$4,Master!$D$9:$G$20,4,FALSE),FALSE)</f>
        <v>26785565.459999997</v>
      </c>
      <c r="M157" s="145">
        <f t="shared" si="26"/>
        <v>0.95413847854030998</v>
      </c>
      <c r="N157" s="145">
        <f t="shared" si="27"/>
        <v>3.3826564955483991E-3</v>
      </c>
      <c r="O157" s="143">
        <f t="shared" si="28"/>
        <v>-1287472.2200000063</v>
      </c>
      <c r="P157" s="146">
        <f t="shared" si="29"/>
        <v>-4.5861521459690004E-2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87624505.909999996</v>
      </c>
      <c r="F158" s="148">
        <f>IFERROR(VLOOKUP($C158,'2025'!$C$8:$U$195,19,FALSE),0)</f>
        <v>87341606.080000013</v>
      </c>
      <c r="G158" s="149">
        <f t="shared" si="22"/>
        <v>0.99677145306484749</v>
      </c>
      <c r="H158" s="150">
        <f t="shared" si="23"/>
        <v>1.1030069593988763E-2</v>
      </c>
      <c r="I158" s="148">
        <f t="shared" si="24"/>
        <v>-282899.82999998331</v>
      </c>
      <c r="J158" s="151">
        <f t="shared" si="25"/>
        <v>-3.2285469351525081E-3</v>
      </c>
      <c r="K158" s="147">
        <f>VLOOKUP($C158,'2025'!$C$205:$U$392,VLOOKUP($L$4,Master!$D$9:$G$20,4,FALSE),FALSE)</f>
        <v>14326460.099999998</v>
      </c>
      <c r="L158" s="148">
        <f>VLOOKUP($C158,'2025'!$C$8:$U$195,VLOOKUP($L$4,Master!$D$9:$G$20,4,FALSE),FALSE)</f>
        <v>14347396.139999999</v>
      </c>
      <c r="M158" s="150">
        <f t="shared" si="26"/>
        <v>1.0014613547138558</v>
      </c>
      <c r="N158" s="150">
        <f t="shared" si="27"/>
        <v>1.8118830763402159E-3</v>
      </c>
      <c r="O158" s="148">
        <f t="shared" si="28"/>
        <v>20936.040000000969</v>
      </c>
      <c r="P158" s="151">
        <f t="shared" si="29"/>
        <v>1.4613547138557258E-3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22086329.390000001</v>
      </c>
      <c r="F159" s="153">
        <f>IFERROR(VLOOKUP($C159,'2025'!$C$8:$U$195,19,FALSE),0)</f>
        <v>22492611.360000003</v>
      </c>
      <c r="G159" s="154">
        <f t="shared" si="22"/>
        <v>1.018395178430326</v>
      </c>
      <c r="H159" s="155">
        <f t="shared" si="23"/>
        <v>2.8405141579844672E-3</v>
      </c>
      <c r="I159" s="156">
        <f t="shared" si="24"/>
        <v>406281.97000000253</v>
      </c>
      <c r="J159" s="157">
        <f t="shared" si="25"/>
        <v>1.8395178430325971E-2</v>
      </c>
      <c r="K159" s="163">
        <f>VLOOKUP($C159,'2025'!$C$205:$U$392,VLOOKUP($L$4,Master!$D$9:$G$20,4,FALSE),FALSE)</f>
        <v>3557225.59</v>
      </c>
      <c r="L159" s="164">
        <f>VLOOKUP($C159,'2025'!$C$8:$U$195,VLOOKUP($L$4,Master!$D$9:$G$20,4,FALSE),FALSE)</f>
        <v>3731059.5500000007</v>
      </c>
      <c r="M159" s="155">
        <f t="shared" si="26"/>
        <v>1.0488678481591607</v>
      </c>
      <c r="N159" s="155">
        <f t="shared" si="27"/>
        <v>4.7118261665719525E-4</v>
      </c>
      <c r="O159" s="156">
        <f t="shared" si="28"/>
        <v>173833.96000000089</v>
      </c>
      <c r="P159" s="157">
        <f t="shared" si="29"/>
        <v>4.8867848159160718E-2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65538176.520000003</v>
      </c>
      <c r="F160" s="153">
        <f>IFERROR(VLOOKUP($C160,'2025'!$C$8:$U$195,19,FALSE),0)</f>
        <v>64848994.720000006</v>
      </c>
      <c r="G160" s="154">
        <f t="shared" si="22"/>
        <v>0.98948426952663715</v>
      </c>
      <c r="H160" s="155">
        <f t="shared" si="23"/>
        <v>8.1895554360042946E-3</v>
      </c>
      <c r="I160" s="156">
        <f t="shared" si="24"/>
        <v>-689181.79999999702</v>
      </c>
      <c r="J160" s="157">
        <f t="shared" si="25"/>
        <v>-1.0515730473362841E-2</v>
      </c>
      <c r="K160" s="163">
        <f>VLOOKUP($C160,'2025'!$C$205:$U$392,VLOOKUP($L$4,Master!$D$9:$G$20,4,FALSE),FALSE)</f>
        <v>10769234.509999998</v>
      </c>
      <c r="L160" s="164">
        <f>VLOOKUP($C160,'2025'!$C$8:$U$195,VLOOKUP($L$4,Master!$D$9:$G$20,4,FALSE),FALSE)</f>
        <v>10616336.589999998</v>
      </c>
      <c r="M160" s="155">
        <f t="shared" si="26"/>
        <v>0.98580234093165831</v>
      </c>
      <c r="N160" s="155">
        <f t="shared" si="27"/>
        <v>1.3407004596830206E-3</v>
      </c>
      <c r="O160" s="156">
        <f t="shared" si="28"/>
        <v>-152897.91999999993</v>
      </c>
      <c r="P160" s="157">
        <f t="shared" si="29"/>
        <v>-1.4197659068341707E-2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28740380.68</v>
      </c>
      <c r="F161" s="148">
        <f>IFERROR(VLOOKUP($C161,'2025'!$C$8:$U$195,19,FALSE),0)</f>
        <v>28521506.709999986</v>
      </c>
      <c r="G161" s="149">
        <f t="shared" si="22"/>
        <v>0.99238444429678951</v>
      </c>
      <c r="H161" s="150">
        <f t="shared" si="23"/>
        <v>3.6018825168908234E-3</v>
      </c>
      <c r="I161" s="148">
        <f t="shared" si="24"/>
        <v>-218873.97000001371</v>
      </c>
      <c r="J161" s="151">
        <f t="shared" si="25"/>
        <v>-7.6155557032104599E-3</v>
      </c>
      <c r="K161" s="147">
        <f>VLOOKUP($C161,'2025'!$C$205:$U$392,VLOOKUP($L$4,Master!$D$9:$G$20,4,FALSE),FALSE)</f>
        <v>4674233.7900000028</v>
      </c>
      <c r="L161" s="148">
        <f>VLOOKUP($C161,'2025'!$C$8:$U$195,VLOOKUP($L$4,Master!$D$9:$G$20,4,FALSE),FALSE)</f>
        <v>4756253.1899999995</v>
      </c>
      <c r="M161" s="150">
        <f t="shared" si="26"/>
        <v>1.0175471325750689</v>
      </c>
      <c r="N161" s="150">
        <f t="shared" si="27"/>
        <v>6.0065077855654474E-4</v>
      </c>
      <c r="O161" s="148">
        <f t="shared" si="28"/>
        <v>82019.399999996647</v>
      </c>
      <c r="P161" s="151">
        <f t="shared" si="29"/>
        <v>1.7547132575068864E-2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28740380.68</v>
      </c>
      <c r="F163" s="153">
        <f>IFERROR(VLOOKUP($C163,'2025'!$C$8:$U$195,19,FALSE),0)</f>
        <v>28521506.709999986</v>
      </c>
      <c r="G163" s="154">
        <f t="shared" si="22"/>
        <v>0.99238444429678951</v>
      </c>
      <c r="H163" s="155">
        <f t="shared" si="23"/>
        <v>3.6018825168908234E-3</v>
      </c>
      <c r="I163" s="156">
        <f t="shared" si="24"/>
        <v>-218873.97000001371</v>
      </c>
      <c r="J163" s="157">
        <f t="shared" si="25"/>
        <v>-7.6155557032104599E-3</v>
      </c>
      <c r="K163" s="163">
        <f>VLOOKUP($C163,'2025'!$C$205:$U$392,VLOOKUP($L$4,Master!$D$9:$G$20,4,FALSE),FALSE)</f>
        <v>4674233.7900000028</v>
      </c>
      <c r="L163" s="164">
        <f>VLOOKUP($C163,'2025'!$C$8:$U$195,VLOOKUP($L$4,Master!$D$9:$G$20,4,FALSE),FALSE)</f>
        <v>4756253.1899999995</v>
      </c>
      <c r="M163" s="155">
        <f t="shared" si="26"/>
        <v>1.0175471325750689</v>
      </c>
      <c r="N163" s="155">
        <f t="shared" si="27"/>
        <v>6.0065077855654474E-4</v>
      </c>
      <c r="O163" s="156">
        <f t="shared" si="28"/>
        <v>82019.399999996647</v>
      </c>
      <c r="P163" s="157">
        <f t="shared" si="29"/>
        <v>1.7547132575068864E-2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21313870.980000004</v>
      </c>
      <c r="F166" s="148">
        <f>IFERROR(VLOOKUP($C166,'2025'!$C$8:$U$195,19,FALSE),0)</f>
        <v>20988856.680000003</v>
      </c>
      <c r="G166" s="149">
        <f t="shared" si="22"/>
        <v>0.98475104309747485</v>
      </c>
      <c r="H166" s="150">
        <f t="shared" si="23"/>
        <v>2.6506101761697297E-3</v>
      </c>
      <c r="I166" s="148">
        <f t="shared" si="24"/>
        <v>-325014.30000000075</v>
      </c>
      <c r="J166" s="151">
        <f t="shared" si="25"/>
        <v>-1.5248956902525113E-2</v>
      </c>
      <c r="K166" s="147">
        <f>VLOOKUP($C166,'2025'!$C$205:$U$392,VLOOKUP($L$4,Master!$D$9:$G$20,4,FALSE),FALSE)</f>
        <v>3596797.600000001</v>
      </c>
      <c r="L166" s="148">
        <f>VLOOKUP($C166,'2025'!$C$8:$U$195,VLOOKUP($L$4,Master!$D$9:$G$20,4,FALSE),FALSE)</f>
        <v>3535674.89</v>
      </c>
      <c r="M166" s="150">
        <f t="shared" si="26"/>
        <v>0.98300635265103575</v>
      </c>
      <c r="N166" s="150">
        <f t="shared" si="27"/>
        <v>4.465081631622151E-4</v>
      </c>
      <c r="O166" s="148">
        <f t="shared" si="28"/>
        <v>-61122.710000000894</v>
      </c>
      <c r="P166" s="151">
        <f t="shared" si="29"/>
        <v>-1.6993647348964223E-2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21026338.57</v>
      </c>
      <c r="F167" s="153">
        <f>IFERROR(VLOOKUP($C167,'2025'!$C$8:$U$195,19,FALSE),0)</f>
        <v>20792533.560000002</v>
      </c>
      <c r="G167" s="154">
        <f t="shared" si="22"/>
        <v>0.98888037452542565</v>
      </c>
      <c r="H167" s="155">
        <f t="shared" si="23"/>
        <v>2.6258172078045088E-3</v>
      </c>
      <c r="I167" s="156">
        <f t="shared" si="24"/>
        <v>-233805.00999999791</v>
      </c>
      <c r="J167" s="157">
        <f t="shared" si="25"/>
        <v>-1.1119625474574383E-2</v>
      </c>
      <c r="K167" s="163">
        <f>VLOOKUP($C167,'2025'!$C$205:$U$392,VLOOKUP($L$4,Master!$D$9:$G$20,4,FALSE),FALSE)</f>
        <v>3581552.4300000011</v>
      </c>
      <c r="L167" s="164">
        <f>VLOOKUP($C167,'2025'!$C$8:$U$195,VLOOKUP($L$4,Master!$D$9:$G$20,4,FALSE),FALSE)</f>
        <v>3535674.89</v>
      </c>
      <c r="M167" s="155">
        <f t="shared" si="26"/>
        <v>0.98719059935693831</v>
      </c>
      <c r="N167" s="155">
        <f t="shared" si="27"/>
        <v>4.465081631622151E-4</v>
      </c>
      <c r="O167" s="156">
        <f t="shared" si="28"/>
        <v>-45877.540000000969</v>
      </c>
      <c r="P167" s="157">
        <f t="shared" si="29"/>
        <v>-1.2809400643061634E-2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287532.41000000003</v>
      </c>
      <c r="F168" s="153">
        <f>IFERROR(VLOOKUP($C168,'2025'!$C$8:$U$195,19,FALSE),0)</f>
        <v>196323.12</v>
      </c>
      <c r="G168" s="154">
        <f t="shared" si="22"/>
        <v>0.6827860553180769</v>
      </c>
      <c r="H168" s="155">
        <f t="shared" si="23"/>
        <v>2.4792968365220685E-5</v>
      </c>
      <c r="I168" s="156">
        <f t="shared" si="24"/>
        <v>-91209.290000000037</v>
      </c>
      <c r="J168" s="157">
        <f t="shared" si="25"/>
        <v>-0.3172139446819231</v>
      </c>
      <c r="K168" s="163">
        <f>VLOOKUP($C168,'2025'!$C$205:$U$392,VLOOKUP($L$4,Master!$D$9:$G$20,4,FALSE),FALSE)</f>
        <v>15245.17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-15245.17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22998893.990000002</v>
      </c>
      <c r="F171" s="148">
        <f>IFERROR(VLOOKUP($C171,'2025'!$C$8:$U$195,19,FALSE),0)</f>
        <v>18476906.850000001</v>
      </c>
      <c r="G171" s="149">
        <f t="shared" si="22"/>
        <v>0.80338240865120836</v>
      </c>
      <c r="H171" s="150">
        <f t="shared" si="23"/>
        <v>2.3333847130138285E-3</v>
      </c>
      <c r="I171" s="148">
        <f t="shared" si="24"/>
        <v>-4521987.1400000006</v>
      </c>
      <c r="J171" s="151">
        <f t="shared" si="25"/>
        <v>-0.19661759134879164</v>
      </c>
      <c r="K171" s="147">
        <f>VLOOKUP($C171,'2025'!$C$205:$U$392,VLOOKUP($L$4,Master!$D$9:$G$20,4,FALSE),FALSE)</f>
        <v>3804956.91</v>
      </c>
      <c r="L171" s="148">
        <f>VLOOKUP($C171,'2025'!$C$8:$U$195,VLOOKUP($L$4,Master!$D$9:$G$20,4,FALSE),FALSE)</f>
        <v>3335641.08</v>
      </c>
      <c r="M171" s="150">
        <f t="shared" si="26"/>
        <v>0.87665672933993877</v>
      </c>
      <c r="N171" s="150">
        <f t="shared" si="27"/>
        <v>4.2124658458041295E-4</v>
      </c>
      <c r="O171" s="148">
        <f t="shared" si="28"/>
        <v>-469315.83000000007</v>
      </c>
      <c r="P171" s="151">
        <f t="shared" si="29"/>
        <v>-0.12334327066006118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22998893.990000002</v>
      </c>
      <c r="F172" s="153">
        <f>IFERROR(VLOOKUP($C172,'2025'!$C$8:$U$195,19,FALSE),0)</f>
        <v>18476906.850000001</v>
      </c>
      <c r="G172" s="154">
        <f t="shared" si="22"/>
        <v>0.80338240865120836</v>
      </c>
      <c r="H172" s="155">
        <f t="shared" si="23"/>
        <v>2.3333847130138285E-3</v>
      </c>
      <c r="I172" s="156">
        <f t="shared" si="24"/>
        <v>-4521987.1400000006</v>
      </c>
      <c r="J172" s="157">
        <f t="shared" si="25"/>
        <v>-0.19661759134879164</v>
      </c>
      <c r="K172" s="163">
        <f>VLOOKUP($C172,'2025'!$C$205:$U$392,VLOOKUP($L$4,Master!$D$9:$G$20,4,FALSE),FALSE)</f>
        <v>3804956.91</v>
      </c>
      <c r="L172" s="164">
        <f>VLOOKUP($C172,'2025'!$C$8:$U$195,VLOOKUP($L$4,Master!$D$9:$G$20,4,FALSE),FALSE)</f>
        <v>3335641.08</v>
      </c>
      <c r="M172" s="155">
        <f t="shared" si="26"/>
        <v>0.87665672933993877</v>
      </c>
      <c r="N172" s="155">
        <f t="shared" si="27"/>
        <v>4.2124658458041295E-4</v>
      </c>
      <c r="O172" s="156">
        <f t="shared" si="28"/>
        <v>-469315.83000000007</v>
      </c>
      <c r="P172" s="157">
        <f t="shared" si="29"/>
        <v>-0.12334327066006118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6576147.7500000009</v>
      </c>
      <c r="F175" s="148">
        <f>IFERROR(VLOOKUP($C175,'2025'!$C$8:$U$195,19,FALSE),0)</f>
        <v>5008263.0499999989</v>
      </c>
      <c r="G175" s="149">
        <f t="shared" si="22"/>
        <v>0.76158006790525623</v>
      </c>
      <c r="H175" s="150">
        <f t="shared" si="23"/>
        <v>6.3247623287238726E-4</v>
      </c>
      <c r="I175" s="148">
        <f t="shared" si="24"/>
        <v>-1567884.700000002</v>
      </c>
      <c r="J175" s="151">
        <f t="shared" si="25"/>
        <v>-0.23841993209474374</v>
      </c>
      <c r="K175" s="147">
        <f>VLOOKUP($C175,'2025'!$C$205:$U$392,VLOOKUP($L$4,Master!$D$9:$G$20,4,FALSE),FALSE)</f>
        <v>1670589.28</v>
      </c>
      <c r="L175" s="148">
        <f>VLOOKUP($C175,'2025'!$C$8:$U$195,VLOOKUP($L$4,Master!$D$9:$G$20,4,FALSE),FALSE)</f>
        <v>810600.15999999992</v>
      </c>
      <c r="M175" s="150">
        <f t="shared" si="26"/>
        <v>0.48521810220163741</v>
      </c>
      <c r="N175" s="150">
        <f t="shared" si="27"/>
        <v>1.0236789290901053E-4</v>
      </c>
      <c r="O175" s="148">
        <f t="shared" si="28"/>
        <v>-859989.12000000011</v>
      </c>
      <c r="P175" s="151">
        <f t="shared" si="29"/>
        <v>-0.51478189779836259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6576147.7500000009</v>
      </c>
      <c r="F176" s="153">
        <f>IFERROR(VLOOKUP($C176,'2025'!$C$8:$U$195,19,FALSE),0)</f>
        <v>5008263.0499999989</v>
      </c>
      <c r="G176" s="154">
        <f t="shared" si="22"/>
        <v>0.76158006790525623</v>
      </c>
      <c r="H176" s="155">
        <f t="shared" si="23"/>
        <v>6.3247623287238726E-4</v>
      </c>
      <c r="I176" s="156">
        <f t="shared" si="24"/>
        <v>-1567884.700000002</v>
      </c>
      <c r="J176" s="157">
        <f t="shared" si="25"/>
        <v>-0.23841993209474374</v>
      </c>
      <c r="K176" s="163">
        <f>VLOOKUP($C176,'2025'!$C$205:$U$392,VLOOKUP($L$4,Master!$D$9:$G$20,4,FALSE),FALSE)</f>
        <v>1670589.28</v>
      </c>
      <c r="L176" s="164">
        <f>VLOOKUP($C176,'2025'!$C$8:$U$195,VLOOKUP($L$4,Master!$D$9:$G$20,4,FALSE),FALSE)</f>
        <v>810600.15999999992</v>
      </c>
      <c r="M176" s="155">
        <f t="shared" si="26"/>
        <v>0.48521810220163741</v>
      </c>
      <c r="N176" s="155">
        <f t="shared" si="27"/>
        <v>1.0236789290901053E-4</v>
      </c>
      <c r="O176" s="156">
        <f t="shared" si="28"/>
        <v>-859989.12000000011</v>
      </c>
      <c r="P176" s="157">
        <f t="shared" si="29"/>
        <v>-0.51478189779836259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547108825.0200001</v>
      </c>
      <c r="F177" s="143">
        <f>IFERROR(VLOOKUP($C177,'2025'!$C$8:$U$195,19,FALSE),0)</f>
        <v>564123992.93999994</v>
      </c>
      <c r="G177" s="144">
        <f t="shared" si="22"/>
        <v>1.0311001525507797</v>
      </c>
      <c r="H177" s="145">
        <f t="shared" si="23"/>
        <v>7.1241269551051326E-2</v>
      </c>
      <c r="I177" s="143">
        <f t="shared" si="24"/>
        <v>17015167.919999838</v>
      </c>
      <c r="J177" s="146">
        <f t="shared" si="25"/>
        <v>3.1100152550779695E-2</v>
      </c>
      <c r="K177" s="142">
        <f>VLOOKUP($C177,'2025'!$C$205:$U$392,VLOOKUP($L$4,Master!$D$9:$G$20,4,FALSE),FALSE)</f>
        <v>91468253.370000005</v>
      </c>
      <c r="L177" s="143">
        <f>VLOOKUP($C177,'2025'!$C$8:$U$195,VLOOKUP($L$4,Master!$D$9:$G$20,4,FALSE),FALSE)</f>
        <v>96907146.74000001</v>
      </c>
      <c r="M177" s="145">
        <f t="shared" si="26"/>
        <v>1.0594620884253581</v>
      </c>
      <c r="N177" s="145">
        <f t="shared" si="27"/>
        <v>1.2238068667045528E-2</v>
      </c>
      <c r="O177" s="143">
        <f t="shared" si="28"/>
        <v>5438893.3700000048</v>
      </c>
      <c r="P177" s="146">
        <f t="shared" si="29"/>
        <v>5.9462088425358162E-2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390447536.84999996</v>
      </c>
      <c r="F181" s="148">
        <f>IFERROR(VLOOKUP($C181,'2025'!$C$8:$U$195,19,FALSE),0)</f>
        <v>394165304.81</v>
      </c>
      <c r="G181" s="149">
        <f t="shared" si="22"/>
        <v>1.0095218117906282</v>
      </c>
      <c r="H181" s="150">
        <f t="shared" si="23"/>
        <v>4.9777774175664584E-2</v>
      </c>
      <c r="I181" s="148">
        <f t="shared" si="24"/>
        <v>3717767.9600000381</v>
      </c>
      <c r="J181" s="151">
        <f t="shared" si="25"/>
        <v>9.5218117906281236E-3</v>
      </c>
      <c r="K181" s="147">
        <f>VLOOKUP($C181,'2025'!$C$205:$U$392,VLOOKUP($L$4,Master!$D$9:$G$20,4,FALSE),FALSE)</f>
        <v>65448831.50999999</v>
      </c>
      <c r="L181" s="148">
        <f>VLOOKUP($C181,'2025'!$C$8:$U$195,VLOOKUP($L$4,Master!$D$9:$G$20,4,FALSE),FALSE)</f>
        <v>67360277.510000005</v>
      </c>
      <c r="M181" s="150">
        <f t="shared" si="26"/>
        <v>1.0292051967300282</v>
      </c>
      <c r="N181" s="150">
        <f t="shared" si="27"/>
        <v>8.5066966609837723E-3</v>
      </c>
      <c r="O181" s="148">
        <f t="shared" si="28"/>
        <v>1911446.0000000149</v>
      </c>
      <c r="P181" s="151">
        <f t="shared" si="29"/>
        <v>2.9205196730028148E-2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390447536.84999996</v>
      </c>
      <c r="F182" s="153">
        <f>IFERROR(VLOOKUP($C182,'2025'!$C$8:$U$195,19,FALSE),0)</f>
        <v>394165304.81</v>
      </c>
      <c r="G182" s="154">
        <f t="shared" si="22"/>
        <v>1.0095218117906282</v>
      </c>
      <c r="H182" s="155">
        <f t="shared" si="23"/>
        <v>4.9777774175664584E-2</v>
      </c>
      <c r="I182" s="156">
        <f t="shared" si="24"/>
        <v>3717767.9600000381</v>
      </c>
      <c r="J182" s="157">
        <f t="shared" si="25"/>
        <v>9.5218117906281236E-3</v>
      </c>
      <c r="K182" s="163">
        <f>VLOOKUP($C182,'2025'!$C$205:$U$392,VLOOKUP($L$4,Master!$D$9:$G$20,4,FALSE),FALSE)</f>
        <v>65448831.50999999</v>
      </c>
      <c r="L182" s="164">
        <f>VLOOKUP($C182,'2025'!$C$8:$U$195,VLOOKUP($L$4,Master!$D$9:$G$20,4,FALSE),FALSE)</f>
        <v>67360277.510000005</v>
      </c>
      <c r="M182" s="155">
        <f t="shared" si="26"/>
        <v>1.0292051967300282</v>
      </c>
      <c r="N182" s="155">
        <f t="shared" si="27"/>
        <v>8.5066966609837723E-3</v>
      </c>
      <c r="O182" s="156">
        <f t="shared" si="28"/>
        <v>1911446.0000000149</v>
      </c>
      <c r="P182" s="157">
        <f t="shared" si="29"/>
        <v>2.9205196730028148E-2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28993838.860000003</v>
      </c>
      <c r="F187" s="148">
        <f>IFERROR(VLOOKUP($C187,'2025'!$C$8:$U$195,19,FALSE),0)</f>
        <v>33295041.969999984</v>
      </c>
      <c r="G187" s="149">
        <f t="shared" si="22"/>
        <v>1.1483488657976206</v>
      </c>
      <c r="H187" s="150">
        <f t="shared" si="23"/>
        <v>4.20471578834375E-3</v>
      </c>
      <c r="I187" s="148">
        <f t="shared" si="24"/>
        <v>4301203.1099999808</v>
      </c>
      <c r="J187" s="151">
        <f t="shared" si="25"/>
        <v>0.14834886579762072</v>
      </c>
      <c r="K187" s="147">
        <f>VLOOKUP($C187,'2025'!$C$205:$U$392,VLOOKUP($L$4,Master!$D$9:$G$20,4,FALSE),FALSE)</f>
        <v>4944527.1400000006</v>
      </c>
      <c r="L187" s="148">
        <f>VLOOKUP($C187,'2025'!$C$8:$U$195,VLOOKUP($L$4,Master!$D$9:$G$20,4,FALSE),FALSE)</f>
        <v>6441013.3099999959</v>
      </c>
      <c r="M187" s="150">
        <f t="shared" si="26"/>
        <v>1.3026550623807467</v>
      </c>
      <c r="N187" s="150">
        <f t="shared" si="27"/>
        <v>8.1341331186462031E-4</v>
      </c>
      <c r="O187" s="148">
        <f t="shared" si="28"/>
        <v>1496486.1699999953</v>
      </c>
      <c r="P187" s="151">
        <f t="shared" si="29"/>
        <v>0.30265506238074669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28993838.860000003</v>
      </c>
      <c r="F188" s="153">
        <f>IFERROR(VLOOKUP($C188,'2025'!$C$8:$U$195,19,FALSE),0)</f>
        <v>33295041.969999984</v>
      </c>
      <c r="G188" s="154">
        <f t="shared" si="22"/>
        <v>1.1483488657976206</v>
      </c>
      <c r="H188" s="155">
        <f t="shared" si="23"/>
        <v>4.20471578834375E-3</v>
      </c>
      <c r="I188" s="156">
        <f t="shared" si="24"/>
        <v>4301203.1099999808</v>
      </c>
      <c r="J188" s="157">
        <f t="shared" si="25"/>
        <v>0.14834886579762072</v>
      </c>
      <c r="K188" s="163">
        <f>VLOOKUP($C188,'2025'!$C$205:$U$392,VLOOKUP($L$4,Master!$D$9:$G$20,4,FALSE),FALSE)</f>
        <v>4944527.1400000006</v>
      </c>
      <c r="L188" s="164">
        <f>VLOOKUP($C188,'2025'!$C$8:$U$195,VLOOKUP($L$4,Master!$D$9:$G$20,4,FALSE),FALSE)</f>
        <v>6441013.3099999959</v>
      </c>
      <c r="M188" s="155">
        <f t="shared" si="26"/>
        <v>1.3026550623807467</v>
      </c>
      <c r="N188" s="155">
        <f t="shared" si="27"/>
        <v>8.1341331186462031E-4</v>
      </c>
      <c r="O188" s="156">
        <f t="shared" si="28"/>
        <v>1496486.1699999953</v>
      </c>
      <c r="P188" s="157">
        <f t="shared" si="29"/>
        <v>0.30265506238074669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212985.97</v>
      </c>
      <c r="F191" s="148">
        <f>IFERROR(VLOOKUP($C191,'2025'!$C$8:$U$195,19,FALSE),0)</f>
        <v>171927.34000000003</v>
      </c>
      <c r="G191" s="149">
        <f t="shared" si="22"/>
        <v>0.80722378098425929</v>
      </c>
      <c r="H191" s="150">
        <f t="shared" si="23"/>
        <v>2.1712109616720342E-5</v>
      </c>
      <c r="I191" s="148">
        <f t="shared" si="24"/>
        <v>-41058.629999999976</v>
      </c>
      <c r="J191" s="151">
        <f t="shared" si="25"/>
        <v>-0.19277621901574069</v>
      </c>
      <c r="K191" s="147">
        <f>VLOOKUP($C191,'2025'!$C$205:$U$392,VLOOKUP($L$4,Master!$D$9:$G$20,4,FALSE),FALSE)</f>
        <v>39710.560000000005</v>
      </c>
      <c r="L191" s="148">
        <f>VLOOKUP($C191,'2025'!$C$8:$U$195,VLOOKUP($L$4,Master!$D$9:$G$20,4,FALSE),FALSE)</f>
        <v>33333.33</v>
      </c>
      <c r="M191" s="150">
        <f t="shared" si="26"/>
        <v>0.83940720050283846</v>
      </c>
      <c r="N191" s="150">
        <f t="shared" si="27"/>
        <v>4.2095510513354808E-6</v>
      </c>
      <c r="O191" s="148">
        <f t="shared" si="28"/>
        <v>-6377.2300000000032</v>
      </c>
      <c r="P191" s="151">
        <f t="shared" si="29"/>
        <v>-0.16059279949716151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212985.97</v>
      </c>
      <c r="F192" s="153">
        <f>IFERROR(VLOOKUP($C192,'2025'!$C$8:$U$195,19,FALSE),0)</f>
        <v>171927.34000000003</v>
      </c>
      <c r="G192" s="154">
        <f t="shared" si="22"/>
        <v>0.80722378098425929</v>
      </c>
      <c r="H192" s="155">
        <f t="shared" si="23"/>
        <v>2.1712109616720342E-5</v>
      </c>
      <c r="I192" s="156">
        <f t="shared" si="24"/>
        <v>-41058.629999999976</v>
      </c>
      <c r="J192" s="157">
        <f t="shared" si="25"/>
        <v>-0.19277621901574069</v>
      </c>
      <c r="K192" s="163">
        <f>VLOOKUP($C192,'2025'!$C$205:$U$392,VLOOKUP($L$4,Master!$D$9:$G$20,4,FALSE),FALSE)</f>
        <v>39710.560000000005</v>
      </c>
      <c r="L192" s="164">
        <f>VLOOKUP($C192,'2025'!$C$8:$U$195,VLOOKUP($L$4,Master!$D$9:$G$20,4,FALSE),FALSE)</f>
        <v>33333.33</v>
      </c>
      <c r="M192" s="155">
        <f t="shared" si="26"/>
        <v>0.83940720050283846</v>
      </c>
      <c r="N192" s="155">
        <f t="shared" si="27"/>
        <v>4.2095510513354808E-6</v>
      </c>
      <c r="O192" s="156">
        <f t="shared" si="28"/>
        <v>-6377.2300000000032</v>
      </c>
      <c r="P192" s="157">
        <f t="shared" si="29"/>
        <v>-0.16059279949716151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127454463.34000017</v>
      </c>
      <c r="F195" s="148">
        <f>IFERROR(VLOOKUP($C195,'2025'!$C$8:$U$195,19,FALSE),0)</f>
        <v>136491718.81999999</v>
      </c>
      <c r="G195" s="149">
        <f t="shared" si="22"/>
        <v>1.0709057591485978</v>
      </c>
      <c r="H195" s="150">
        <f t="shared" si="23"/>
        <v>1.7237067477426281E-2</v>
      </c>
      <c r="I195" s="148">
        <f t="shared" si="24"/>
        <v>9037255.4799998254</v>
      </c>
      <c r="J195" s="151">
        <f t="shared" si="25"/>
        <v>7.0905759148597688E-2</v>
      </c>
      <c r="K195" s="147">
        <f>VLOOKUP($C195,'2025'!$C$205:$U$392,VLOOKUP($L$4,Master!$D$9:$G$20,4,FALSE),FALSE)</f>
        <v>21035184.160000011</v>
      </c>
      <c r="L195" s="148">
        <f>VLOOKUP($C195,'2025'!$C$8:$U$195,VLOOKUP($L$4,Master!$D$9:$G$20,4,FALSE),FALSE)</f>
        <v>23072522.59</v>
      </c>
      <c r="M195" s="150">
        <f t="shared" si="26"/>
        <v>1.096853843280067</v>
      </c>
      <c r="N195" s="150">
        <f t="shared" si="27"/>
        <v>2.9137491431457979E-3</v>
      </c>
      <c r="O195" s="148">
        <f t="shared" si="28"/>
        <v>2037338.4299999885</v>
      </c>
      <c r="P195" s="151">
        <f t="shared" si="29"/>
        <v>9.6853843280066979E-2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127454463.34000017</v>
      </c>
      <c r="F196" s="159">
        <f>IFERROR(VLOOKUP($C196,'2025'!$C$8:$U$195,19,FALSE),0)</f>
        <v>136491718.81999999</v>
      </c>
      <c r="G196" s="160">
        <f t="shared" si="22"/>
        <v>1.0709057591485978</v>
      </c>
      <c r="H196" s="161">
        <f t="shared" si="23"/>
        <v>1.7237067477426281E-2</v>
      </c>
      <c r="I196" s="159">
        <f t="shared" si="24"/>
        <v>9037255.4799998254</v>
      </c>
      <c r="J196" s="162">
        <f t="shared" si="25"/>
        <v>7.0905759148597688E-2</v>
      </c>
      <c r="K196" s="158">
        <f>VLOOKUP($C196,'2025'!$C$205:$U$392,VLOOKUP($L$4,Master!$D$9:$G$20,4,FALSE),FALSE)</f>
        <v>21035184.160000011</v>
      </c>
      <c r="L196" s="159">
        <f>VLOOKUP($C196,'2025'!$C$8:$U$195,VLOOKUP($L$4,Master!$D$9:$G$20,4,FALSE),FALSE)</f>
        <v>23072522.59</v>
      </c>
      <c r="M196" s="161">
        <f t="shared" si="26"/>
        <v>1.096853843280067</v>
      </c>
      <c r="N196" s="161">
        <f t="shared" si="27"/>
        <v>2.9137491431457979E-3</v>
      </c>
      <c r="O196" s="159">
        <f t="shared" si="28"/>
        <v>2037338.4299999885</v>
      </c>
      <c r="P196" s="162">
        <f t="shared" si="29"/>
        <v>9.6853843280066979E-2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J/DoZJjV/e5x98nMQViywQ6biGXoxm1hA3SvPkjT6J3DoSdrPFHGG6FdlGqU6RT1pGM+YeAy32bWQheyhkw5AQ==" saltValue="pGsZaYNyjlvK0qE9mg5pj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1" sqref="D1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189011150.75999999</v>
      </c>
      <c r="F7" s="96">
        <v>222517402.72999999</v>
      </c>
      <c r="G7" s="96">
        <v>316845625.79000002</v>
      </c>
      <c r="H7" s="96">
        <v>789436738.73000014</v>
      </c>
      <c r="I7" s="96">
        <v>285833757.82000005</v>
      </c>
      <c r="J7" s="96">
        <v>306736692.63999999</v>
      </c>
      <c r="K7" s="96"/>
      <c r="L7" s="96"/>
      <c r="M7" s="96"/>
      <c r="N7" s="96"/>
      <c r="O7" s="96"/>
      <c r="P7" s="96"/>
      <c r="Q7" s="96">
        <f t="shared" ref="Q7:Q70" si="0">SUM(E7:P7)</f>
        <v>2110381368.4700003</v>
      </c>
      <c r="R7" s="97"/>
      <c r="T7" s="95"/>
      <c r="U7" s="96">
        <f>SUM(U8:U195)</f>
        <v>6331144105.4100018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22929276.549999997</v>
      </c>
      <c r="G8" s="135">
        <v>94429062.26000002</v>
      </c>
      <c r="H8" s="135">
        <v>560458708.44000006</v>
      </c>
      <c r="I8" s="135">
        <v>75717195.079999983</v>
      </c>
      <c r="J8" s="135">
        <v>63950570.829999991</v>
      </c>
      <c r="K8" s="135"/>
      <c r="L8" s="135"/>
      <c r="M8" s="135"/>
      <c r="N8" s="135"/>
      <c r="O8" s="135"/>
      <c r="P8" s="135"/>
      <c r="Q8" s="135">
        <f t="shared" si="0"/>
        <v>865762973.57000005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865762973.57000005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18075688.209999997</v>
      </c>
      <c r="G9" s="136">
        <v>67142803.320000008</v>
      </c>
      <c r="H9" s="136">
        <v>522784131.59000003</v>
      </c>
      <c r="I9" s="136">
        <v>62092077.259999983</v>
      </c>
      <c r="J9" s="136">
        <v>50931087.959999993</v>
      </c>
      <c r="K9" s="136"/>
      <c r="L9" s="136"/>
      <c r="M9" s="136"/>
      <c r="N9" s="136"/>
      <c r="O9" s="136"/>
      <c r="P9" s="136"/>
      <c r="Q9" s="136">
        <f t="shared" si="0"/>
        <v>764643796.82000005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764643796.82000005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2130154.0200000005</v>
      </c>
      <c r="G10" s="100">
        <v>5630597.1799999997</v>
      </c>
      <c r="H10" s="100">
        <v>4060805.9100000006</v>
      </c>
      <c r="I10" s="100">
        <v>4163025.44</v>
      </c>
      <c r="J10" s="100">
        <v>2658461.8399999985</v>
      </c>
      <c r="K10" s="100"/>
      <c r="L10" s="100"/>
      <c r="M10" s="100"/>
      <c r="N10" s="100"/>
      <c r="O10" s="100"/>
      <c r="P10" s="100"/>
      <c r="Q10" s="100">
        <f t="shared" si="0"/>
        <v>19834068.52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19834068.52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59437023.980000004</v>
      </c>
      <c r="H11" s="100">
        <v>516638536.38</v>
      </c>
      <c r="I11" s="100">
        <v>56126264.029999986</v>
      </c>
      <c r="J11" s="100">
        <v>46133518.669999994</v>
      </c>
      <c r="K11" s="100"/>
      <c r="L11" s="100"/>
      <c r="M11" s="100"/>
      <c r="N11" s="100"/>
      <c r="O11" s="100"/>
      <c r="P11" s="100"/>
      <c r="Q11" s="100">
        <f t="shared" si="0"/>
        <v>734020805.5999999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734020805.5999999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1838974.3299999994</v>
      </c>
      <c r="G12" s="100">
        <v>2075182.1599999997</v>
      </c>
      <c r="H12" s="100">
        <v>2084789.2999999996</v>
      </c>
      <c r="I12" s="100">
        <v>1802787.7899999998</v>
      </c>
      <c r="J12" s="100">
        <v>2139107.4499999997</v>
      </c>
      <c r="K12" s="100"/>
      <c r="L12" s="100"/>
      <c r="M12" s="100"/>
      <c r="N12" s="100"/>
      <c r="O12" s="100"/>
      <c r="P12" s="100"/>
      <c r="Q12" s="100">
        <f t="shared" si="0"/>
        <v>10788922.699999997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10788922.699999997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>
        <v>977262.09000000008</v>
      </c>
      <c r="H16" s="136">
        <v>923174.38000000012</v>
      </c>
      <c r="I16" s="136">
        <v>890612.12</v>
      </c>
      <c r="J16" s="136">
        <v>1157996.49</v>
      </c>
      <c r="K16" s="136"/>
      <c r="L16" s="136"/>
      <c r="M16" s="136"/>
      <c r="N16" s="136"/>
      <c r="O16" s="136"/>
      <c r="P16" s="136"/>
      <c r="Q16" s="136">
        <f t="shared" si="0"/>
        <v>5503124.1100000003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5503124.1100000003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>
        <v>241735.72000000003</v>
      </c>
      <c r="I17" s="100">
        <v>252965.79</v>
      </c>
      <c r="J17" s="100">
        <v>341864.9499999999</v>
      </c>
      <c r="K17" s="100"/>
      <c r="L17" s="100"/>
      <c r="M17" s="100"/>
      <c r="N17" s="100"/>
      <c r="O17" s="100"/>
      <c r="P17" s="100"/>
      <c r="Q17" s="100">
        <f t="shared" si="0"/>
        <v>1670921.6999999997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1670921.6999999997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/>
      <c r="L18" s="100"/>
      <c r="M18" s="100"/>
      <c r="N18" s="100"/>
      <c r="O18" s="100"/>
      <c r="P18" s="100"/>
      <c r="Q18" s="100">
        <f t="shared" si="0"/>
        <v>1098267.3299999998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1098267.3299999998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560936.63000000012</v>
      </c>
      <c r="K19" s="100"/>
      <c r="L19" s="100"/>
      <c r="M19" s="100"/>
      <c r="N19" s="100"/>
      <c r="O19" s="100"/>
      <c r="P19" s="100"/>
      <c r="Q19" s="100">
        <f t="shared" si="0"/>
        <v>2733935.08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2733935.08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>
        <v>736897.63999999978</v>
      </c>
      <c r="I20" s="136">
        <v>1803532.7799999998</v>
      </c>
      <c r="J20" s="136">
        <v>4297527.6499999994</v>
      </c>
      <c r="K20" s="136"/>
      <c r="L20" s="136"/>
      <c r="M20" s="136"/>
      <c r="N20" s="136"/>
      <c r="O20" s="136"/>
      <c r="P20" s="136"/>
      <c r="Q20" s="136">
        <f t="shared" si="0"/>
        <v>7476232.2299999986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7476232.2299999986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>
        <v>736897.63999999978</v>
      </c>
      <c r="I21" s="100">
        <v>1803532.7799999998</v>
      </c>
      <c r="J21" s="100">
        <v>4297527.6499999994</v>
      </c>
      <c r="K21" s="100"/>
      <c r="L21" s="100"/>
      <c r="M21" s="100"/>
      <c r="N21" s="100"/>
      <c r="O21" s="100"/>
      <c r="P21" s="100"/>
      <c r="Q21" s="100">
        <f t="shared" si="0"/>
        <v>7476232.2299999986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7476232.2299999986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>
        <v>308890.64000000007</v>
      </c>
      <c r="I24" s="136">
        <v>196891.2</v>
      </c>
      <c r="J24" s="136">
        <v>232250.67999999996</v>
      </c>
      <c r="K24" s="136"/>
      <c r="L24" s="136"/>
      <c r="M24" s="136"/>
      <c r="N24" s="136"/>
      <c r="O24" s="136"/>
      <c r="P24" s="136"/>
      <c r="Q24" s="136">
        <f t="shared" si="0"/>
        <v>1310790.49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1310790.49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>
        <v>308890.64000000007</v>
      </c>
      <c r="I25" s="100">
        <v>196891.2</v>
      </c>
      <c r="J25" s="100">
        <v>232250.67999999996</v>
      </c>
      <c r="K25" s="100"/>
      <c r="L25" s="100"/>
      <c r="M25" s="100"/>
      <c r="N25" s="100"/>
      <c r="O25" s="100"/>
      <c r="P25" s="100"/>
      <c r="Q25" s="100">
        <f t="shared" si="0"/>
        <v>1310790.49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1310790.49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</v>
      </c>
      <c r="G26" s="136">
        <v>25695987.750000007</v>
      </c>
      <c r="H26" s="136">
        <v>35705614.189999998</v>
      </c>
      <c r="I26" s="136">
        <v>10734081.720000001</v>
      </c>
      <c r="J26" s="136">
        <v>7331708.0499999989</v>
      </c>
      <c r="K26" s="136"/>
      <c r="L26" s="136"/>
      <c r="M26" s="136"/>
      <c r="N26" s="136"/>
      <c r="O26" s="136"/>
      <c r="P26" s="136"/>
      <c r="Q26" s="136">
        <f t="shared" si="0"/>
        <v>86829029.920000002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86829029.920000002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</v>
      </c>
      <c r="G27" s="100">
        <v>25695987.750000007</v>
      </c>
      <c r="H27" s="100">
        <v>35705614.189999998</v>
      </c>
      <c r="I27" s="100">
        <v>10734081.720000001</v>
      </c>
      <c r="J27" s="100">
        <v>7331708.0499999989</v>
      </c>
      <c r="K27" s="100"/>
      <c r="L27" s="100"/>
      <c r="M27" s="100"/>
      <c r="N27" s="100"/>
      <c r="O27" s="100"/>
      <c r="P27" s="100"/>
      <c r="Q27" s="100">
        <f t="shared" si="0"/>
        <v>86829029.920000002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86829029.920000002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5366535.6699999981</v>
      </c>
      <c r="G30" s="135">
        <v>4420179.3299999991</v>
      </c>
      <c r="H30" s="135">
        <v>26032495.789999995</v>
      </c>
      <c r="I30" s="135">
        <v>5066471.9000000013</v>
      </c>
      <c r="J30" s="135">
        <v>33515654.41</v>
      </c>
      <c r="K30" s="135"/>
      <c r="L30" s="135"/>
      <c r="M30" s="135"/>
      <c r="N30" s="135"/>
      <c r="O30" s="135"/>
      <c r="P30" s="135"/>
      <c r="Q30" s="135">
        <f t="shared" si="0"/>
        <v>77747082.099999994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77747082.099999994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5333561.1899999976</v>
      </c>
      <c r="G31" s="136">
        <v>4382596.4499999993</v>
      </c>
      <c r="H31" s="136">
        <v>25994054.309999995</v>
      </c>
      <c r="I31" s="136">
        <v>5033304.7800000012</v>
      </c>
      <c r="J31" s="136">
        <v>33480675.57</v>
      </c>
      <c r="K31" s="136"/>
      <c r="L31" s="136"/>
      <c r="M31" s="136"/>
      <c r="N31" s="136"/>
      <c r="O31" s="136"/>
      <c r="P31" s="136"/>
      <c r="Q31" s="136">
        <f t="shared" si="0"/>
        <v>77538606.639999986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77538606.639999986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5333561.1899999976</v>
      </c>
      <c r="G32" s="100">
        <v>4382596.4499999993</v>
      </c>
      <c r="H32" s="100">
        <v>25994054.309999995</v>
      </c>
      <c r="I32" s="100">
        <v>5033304.7800000012</v>
      </c>
      <c r="J32" s="100">
        <v>33480675.57</v>
      </c>
      <c r="K32" s="100"/>
      <c r="L32" s="100"/>
      <c r="M32" s="100"/>
      <c r="N32" s="100"/>
      <c r="O32" s="100"/>
      <c r="P32" s="100"/>
      <c r="Q32" s="100">
        <f t="shared" si="0"/>
        <v>77538606.639999986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77538606.639999986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/>
      <c r="L39" s="136"/>
      <c r="M39" s="136"/>
      <c r="N39" s="136"/>
      <c r="O39" s="136"/>
      <c r="P39" s="136"/>
      <c r="Q39" s="136">
        <f t="shared" si="0"/>
        <v>208475.46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208475.46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/>
      <c r="L40" s="100"/>
      <c r="M40" s="100"/>
      <c r="N40" s="100"/>
      <c r="O40" s="100"/>
      <c r="P40" s="100"/>
      <c r="Q40" s="100">
        <f t="shared" si="0"/>
        <v>208475.46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208475.46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11191385.730000004</v>
      </c>
      <c r="F41" s="135">
        <v>14349224.34</v>
      </c>
      <c r="G41" s="135">
        <v>16617505.83</v>
      </c>
      <c r="H41" s="135">
        <v>15573643.519999998</v>
      </c>
      <c r="I41" s="135">
        <v>14864500.16</v>
      </c>
      <c r="J41" s="135">
        <v>17849294.15000001</v>
      </c>
      <c r="K41" s="135"/>
      <c r="L41" s="135"/>
      <c r="M41" s="135"/>
      <c r="N41" s="135"/>
      <c r="O41" s="135"/>
      <c r="P41" s="135"/>
      <c r="Q41" s="135">
        <f t="shared" si="0"/>
        <v>90445553.730000004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90445553.730000004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>
        <v>8429243.1200000029</v>
      </c>
      <c r="H42" s="136">
        <v>8258604.3199999975</v>
      </c>
      <c r="I42" s="136">
        <v>7485981.0000000056</v>
      </c>
      <c r="J42" s="136">
        <v>9199472.6700000074</v>
      </c>
      <c r="K42" s="136"/>
      <c r="L42" s="136"/>
      <c r="M42" s="136"/>
      <c r="N42" s="136"/>
      <c r="O42" s="136"/>
      <c r="P42" s="136"/>
      <c r="Q42" s="136">
        <f t="shared" si="0"/>
        <v>47480154.210000016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47480154.210000016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>
        <v>8429243.1200000029</v>
      </c>
      <c r="H43" s="100">
        <v>8258604.3199999975</v>
      </c>
      <c r="I43" s="100">
        <v>7485981.0000000056</v>
      </c>
      <c r="J43" s="100">
        <v>9199472.6700000074</v>
      </c>
      <c r="K43" s="100"/>
      <c r="L43" s="100"/>
      <c r="M43" s="100"/>
      <c r="N43" s="100"/>
      <c r="O43" s="100"/>
      <c r="P43" s="100"/>
      <c r="Q43" s="100">
        <f t="shared" si="0"/>
        <v>47480154.210000016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47480154.210000016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3579296.9700000025</v>
      </c>
      <c r="G46" s="136">
        <v>4258693.4999999991</v>
      </c>
      <c r="H46" s="136">
        <v>3946416.5199999982</v>
      </c>
      <c r="I46" s="136">
        <v>3787462.9099999941</v>
      </c>
      <c r="J46" s="136">
        <v>3979067.7100000023</v>
      </c>
      <c r="K46" s="136"/>
      <c r="L46" s="136"/>
      <c r="M46" s="136"/>
      <c r="N46" s="136"/>
      <c r="O46" s="136"/>
      <c r="P46" s="136"/>
      <c r="Q46" s="136">
        <f t="shared" si="0"/>
        <v>22494693.179999996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22494693.179999996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3579296.9700000025</v>
      </c>
      <c r="G47" s="100">
        <v>4258693.4999999991</v>
      </c>
      <c r="H47" s="100">
        <v>3946416.5199999982</v>
      </c>
      <c r="I47" s="100">
        <v>3787462.9099999941</v>
      </c>
      <c r="J47" s="100">
        <v>3979067.7100000023</v>
      </c>
      <c r="K47" s="100"/>
      <c r="L47" s="100"/>
      <c r="M47" s="100"/>
      <c r="N47" s="100"/>
      <c r="O47" s="100"/>
      <c r="P47" s="100"/>
      <c r="Q47" s="100">
        <f t="shared" si="0"/>
        <v>22494693.179999996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22494693.179999996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1259738.4899999998</v>
      </c>
      <c r="H48" s="136">
        <v>1032743.4799999999</v>
      </c>
      <c r="I48" s="136">
        <v>1034481.2200000001</v>
      </c>
      <c r="J48" s="136">
        <v>1587807.65</v>
      </c>
      <c r="K48" s="136"/>
      <c r="L48" s="136"/>
      <c r="M48" s="136"/>
      <c r="N48" s="136"/>
      <c r="O48" s="136"/>
      <c r="P48" s="136"/>
      <c r="Q48" s="136">
        <f t="shared" si="0"/>
        <v>6655653.2899999991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6655653.2899999991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1259738.4899999998</v>
      </c>
      <c r="H49" s="100">
        <v>1032743.4799999999</v>
      </c>
      <c r="I49" s="100">
        <v>1034481.2200000001</v>
      </c>
      <c r="J49" s="100">
        <v>1587807.65</v>
      </c>
      <c r="K49" s="100"/>
      <c r="L49" s="100"/>
      <c r="M49" s="100"/>
      <c r="N49" s="100"/>
      <c r="O49" s="100"/>
      <c r="P49" s="100"/>
      <c r="Q49" s="100">
        <f t="shared" si="0"/>
        <v>6655653.2899999991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6655653.2899999991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>
        <v>2669830.7199999993</v>
      </c>
      <c r="H52" s="136">
        <v>2335879.2000000007</v>
      </c>
      <c r="I52" s="136">
        <v>2556575.0299999998</v>
      </c>
      <c r="J52" s="136">
        <v>3082946.12</v>
      </c>
      <c r="K52" s="136"/>
      <c r="L52" s="136"/>
      <c r="M52" s="136"/>
      <c r="N52" s="136"/>
      <c r="O52" s="136"/>
      <c r="P52" s="136"/>
      <c r="Q52" s="136">
        <f t="shared" si="0"/>
        <v>13815053.049999997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13815053.049999997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>
        <v>2669830.7199999993</v>
      </c>
      <c r="H53" s="100">
        <v>2335879.2000000007</v>
      </c>
      <c r="I53" s="100">
        <v>2556575.0299999998</v>
      </c>
      <c r="J53" s="100">
        <v>3082946.12</v>
      </c>
      <c r="K53" s="100"/>
      <c r="L53" s="100"/>
      <c r="M53" s="100"/>
      <c r="N53" s="100"/>
      <c r="O53" s="100"/>
      <c r="P53" s="100"/>
      <c r="Q53" s="100">
        <f t="shared" si="0"/>
        <v>13815053.049999997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13815053.049999997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>
        <v>22079887.289999999</v>
      </c>
      <c r="I54" s="135">
        <v>17136809.530000001</v>
      </c>
      <c r="J54" s="135">
        <v>21390349.549999997</v>
      </c>
      <c r="K54" s="135"/>
      <c r="L54" s="135"/>
      <c r="M54" s="135"/>
      <c r="N54" s="135"/>
      <c r="O54" s="135"/>
      <c r="P54" s="135"/>
      <c r="Q54" s="135">
        <f t="shared" si="0"/>
        <v>100241534.01000001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100241534.01000001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>
        <v>3280923.7399999993</v>
      </c>
      <c r="H55" s="136">
        <v>2251635.9500000016</v>
      </c>
      <c r="I55" s="136">
        <v>2747905.0500000003</v>
      </c>
      <c r="J55" s="136">
        <v>3444442.4299999978</v>
      </c>
      <c r="K55" s="136"/>
      <c r="L55" s="136"/>
      <c r="M55" s="136"/>
      <c r="N55" s="136"/>
      <c r="O55" s="136"/>
      <c r="P55" s="136"/>
      <c r="Q55" s="136">
        <f t="shared" si="0"/>
        <v>14970216.329999998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14970216.329999998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>
        <v>3280923.7399999993</v>
      </c>
      <c r="H56" s="100">
        <v>2251635.9500000016</v>
      </c>
      <c r="I56" s="100">
        <v>2747905.0500000003</v>
      </c>
      <c r="J56" s="100">
        <v>3444442.4299999978</v>
      </c>
      <c r="K56" s="100"/>
      <c r="L56" s="100"/>
      <c r="M56" s="100"/>
      <c r="N56" s="100"/>
      <c r="O56" s="100"/>
      <c r="P56" s="100"/>
      <c r="Q56" s="100">
        <f t="shared" si="0"/>
        <v>14970216.329999998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14970216.329999998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1253331.5099999993</v>
      </c>
      <c r="G58" s="136">
        <v>615603.66999999993</v>
      </c>
      <c r="H58" s="136">
        <v>6830924.1699999999</v>
      </c>
      <c r="I58" s="136">
        <v>1990736.639999999</v>
      </c>
      <c r="J58" s="136">
        <v>4372463.28</v>
      </c>
      <c r="K58" s="136"/>
      <c r="L58" s="136"/>
      <c r="M58" s="136"/>
      <c r="N58" s="136"/>
      <c r="O58" s="136"/>
      <c r="P58" s="136"/>
      <c r="Q58" s="136">
        <f t="shared" si="0"/>
        <v>16013827.439999998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16013827.439999998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1230051.7499999993</v>
      </c>
      <c r="G59" s="100">
        <v>590290.70999999985</v>
      </c>
      <c r="H59" s="100">
        <v>6787239.4099999992</v>
      </c>
      <c r="I59" s="100">
        <v>1965449.639999999</v>
      </c>
      <c r="J59" s="100">
        <v>4311355.66</v>
      </c>
      <c r="K59" s="100"/>
      <c r="L59" s="100"/>
      <c r="M59" s="100"/>
      <c r="N59" s="100"/>
      <c r="O59" s="100"/>
      <c r="P59" s="100"/>
      <c r="Q59" s="100">
        <f t="shared" si="0"/>
        <v>15811807.439999998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15811807.439999998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28939.32</v>
      </c>
      <c r="I60" s="100">
        <v>10442.540000000001</v>
      </c>
      <c r="J60" s="100">
        <v>26911.32</v>
      </c>
      <c r="K60" s="100"/>
      <c r="L60" s="100"/>
      <c r="M60" s="100"/>
      <c r="N60" s="100"/>
      <c r="O60" s="100"/>
      <c r="P60" s="100"/>
      <c r="Q60" s="100">
        <f t="shared" si="0"/>
        <v>95626.700000000012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95626.700000000012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/>
      <c r="L61" s="100"/>
      <c r="M61" s="100"/>
      <c r="N61" s="100"/>
      <c r="O61" s="100"/>
      <c r="P61" s="100"/>
      <c r="Q61" s="100">
        <f t="shared" si="0"/>
        <v>106393.3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106393.3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15823.34</v>
      </c>
      <c r="J62" s="136">
        <v>21266.94</v>
      </c>
      <c r="K62" s="136"/>
      <c r="L62" s="136"/>
      <c r="M62" s="136"/>
      <c r="N62" s="136"/>
      <c r="O62" s="136"/>
      <c r="P62" s="136"/>
      <c r="Q62" s="136">
        <f t="shared" si="0"/>
        <v>108264.91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108264.91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15823.34</v>
      </c>
      <c r="J64" s="100">
        <v>21266.94</v>
      </c>
      <c r="K64" s="100"/>
      <c r="L64" s="100"/>
      <c r="M64" s="100"/>
      <c r="N64" s="100"/>
      <c r="O64" s="100"/>
      <c r="P64" s="100"/>
      <c r="Q64" s="100">
        <f t="shared" si="0"/>
        <v>108264.91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108264.91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</v>
      </c>
      <c r="I69" s="136">
        <v>262147.37000000023</v>
      </c>
      <c r="J69" s="136">
        <v>52103.92</v>
      </c>
      <c r="K69" s="136"/>
      <c r="L69" s="136"/>
      <c r="M69" s="136"/>
      <c r="N69" s="136"/>
      <c r="O69" s="136"/>
      <c r="P69" s="136"/>
      <c r="Q69" s="136">
        <f t="shared" si="0"/>
        <v>956407.68000000017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956407.68000000017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</v>
      </c>
      <c r="I72" s="100">
        <v>262147.37000000023</v>
      </c>
      <c r="J72" s="100">
        <v>52103.92</v>
      </c>
      <c r="K72" s="100"/>
      <c r="L72" s="100"/>
      <c r="M72" s="100"/>
      <c r="N72" s="100"/>
      <c r="O72" s="100"/>
      <c r="P72" s="100"/>
      <c r="Q72" s="100">
        <f t="shared" si="1"/>
        <v>956407.68000000017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956407.68000000017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>
        <v>9694562.9700000007</v>
      </c>
      <c r="J73" s="136">
        <v>9235529.0800000001</v>
      </c>
      <c r="K73" s="136"/>
      <c r="L73" s="136"/>
      <c r="M73" s="136"/>
      <c r="N73" s="136"/>
      <c r="O73" s="136"/>
      <c r="P73" s="136"/>
      <c r="Q73" s="136">
        <f t="shared" si="1"/>
        <v>49588200.149999999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49588200.149999999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/>
      <c r="L74" s="100"/>
      <c r="M74" s="100"/>
      <c r="N74" s="100"/>
      <c r="O74" s="100"/>
      <c r="P74" s="100"/>
      <c r="Q74" s="100">
        <f t="shared" si="1"/>
        <v>39939720.189999998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39939720.189999998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/>
      <c r="L75" s="100"/>
      <c r="M75" s="100"/>
      <c r="N75" s="100"/>
      <c r="O75" s="100"/>
      <c r="P75" s="100"/>
      <c r="Q75" s="100">
        <f t="shared" si="1"/>
        <v>1165727.08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1165727.08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1408292.53</v>
      </c>
      <c r="K76" s="100"/>
      <c r="L76" s="100"/>
      <c r="M76" s="100"/>
      <c r="N76" s="100"/>
      <c r="O76" s="100"/>
      <c r="P76" s="100"/>
      <c r="Q76" s="100">
        <f t="shared" si="1"/>
        <v>8313922.4600000009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8313922.4600000009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</v>
      </c>
      <c r="K77" s="100"/>
      <c r="L77" s="100"/>
      <c r="M77" s="100"/>
      <c r="N77" s="100"/>
      <c r="O77" s="100"/>
      <c r="P77" s="100"/>
      <c r="Q77" s="100">
        <f t="shared" si="1"/>
        <v>168830.41999999998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168830.41999999998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/>
      <c r="L79" s="136"/>
      <c r="M79" s="136"/>
      <c r="N79" s="136"/>
      <c r="O79" s="136"/>
      <c r="P79" s="136"/>
      <c r="Q79" s="136">
        <f t="shared" si="1"/>
        <v>8207066.6500000004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8207066.6500000004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/>
      <c r="L80" s="100"/>
      <c r="M80" s="100"/>
      <c r="N80" s="100"/>
      <c r="O80" s="100"/>
      <c r="P80" s="100"/>
      <c r="Q80" s="100">
        <f t="shared" si="1"/>
        <v>8207066.6500000004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8207066.6500000004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/>
      <c r="L81" s="136"/>
      <c r="M81" s="136"/>
      <c r="N81" s="136"/>
      <c r="O81" s="136"/>
      <c r="P81" s="136"/>
      <c r="Q81" s="136">
        <f t="shared" si="1"/>
        <v>7162481.6700000009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7162481.6700000009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/>
      <c r="L84" s="100"/>
      <c r="M84" s="100"/>
      <c r="N84" s="100"/>
      <c r="O84" s="100"/>
      <c r="P84" s="100"/>
      <c r="Q84" s="100">
        <f t="shared" si="1"/>
        <v>3638030.0300000007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3638030.0300000007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>
        <v>144350.00999999998</v>
      </c>
      <c r="I85" s="100">
        <v>96227.619999999981</v>
      </c>
      <c r="J85" s="100">
        <v>885467.68</v>
      </c>
      <c r="K85" s="100"/>
      <c r="L85" s="100"/>
      <c r="M85" s="100"/>
      <c r="N85" s="100"/>
      <c r="O85" s="100"/>
      <c r="P85" s="100"/>
      <c r="Q85" s="100">
        <f t="shared" si="1"/>
        <v>3524451.64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3524451.64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641230.50000000012</v>
      </c>
      <c r="K86" s="136"/>
      <c r="L86" s="136"/>
      <c r="M86" s="136"/>
      <c r="N86" s="136"/>
      <c r="O86" s="136"/>
      <c r="P86" s="136"/>
      <c r="Q86" s="136">
        <f t="shared" si="1"/>
        <v>3115597.16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3115597.16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572372.94000000006</v>
      </c>
      <c r="K88" s="100"/>
      <c r="L88" s="100"/>
      <c r="M88" s="100"/>
      <c r="N88" s="100"/>
      <c r="O88" s="100"/>
      <c r="P88" s="100"/>
      <c r="Q88" s="100">
        <f t="shared" si="1"/>
        <v>2859603.4099999997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2859603.4099999997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25444.860000000008</v>
      </c>
      <c r="F93" s="100">
        <v>34021.57</v>
      </c>
      <c r="G93" s="100">
        <v>53664.740000000005</v>
      </c>
      <c r="H93" s="100">
        <v>35844.5</v>
      </c>
      <c r="I93" s="100">
        <v>38160.520000000011</v>
      </c>
      <c r="J93" s="100">
        <v>68857.560000000012</v>
      </c>
      <c r="K93" s="100"/>
      <c r="L93" s="100"/>
      <c r="M93" s="100"/>
      <c r="N93" s="100"/>
      <c r="O93" s="100"/>
      <c r="P93" s="100"/>
      <c r="Q93" s="100">
        <f t="shared" si="1"/>
        <v>255993.75000000006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255993.75000000006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18679.740000000005</v>
      </c>
      <c r="J94" s="136">
        <v>42363.55999999999</v>
      </c>
      <c r="K94" s="136"/>
      <c r="L94" s="136"/>
      <c r="M94" s="136"/>
      <c r="N94" s="136"/>
      <c r="O94" s="136"/>
      <c r="P94" s="136"/>
      <c r="Q94" s="136">
        <f t="shared" si="1"/>
        <v>119472.01999999999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119472.01999999999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18679.740000000005</v>
      </c>
      <c r="J95" s="100">
        <v>42363.55999999999</v>
      </c>
      <c r="K95" s="100"/>
      <c r="L95" s="100"/>
      <c r="M95" s="100"/>
      <c r="N95" s="100"/>
      <c r="O95" s="100"/>
      <c r="P95" s="100"/>
      <c r="Q95" s="100">
        <f t="shared" si="1"/>
        <v>119472.01999999999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119472.01999999999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/>
      <c r="L96" s="135"/>
      <c r="M96" s="135"/>
      <c r="N96" s="135"/>
      <c r="O96" s="135"/>
      <c r="P96" s="135"/>
      <c r="Q96" s="135">
        <f t="shared" si="1"/>
        <v>6661511.1199999992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6661511.1199999992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/>
      <c r="L107" s="136"/>
      <c r="M107" s="136"/>
      <c r="N107" s="136"/>
      <c r="O107" s="136"/>
      <c r="P107" s="136"/>
      <c r="Q107" s="136">
        <f t="shared" si="1"/>
        <v>6661511.1199999992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6661511.1199999992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/>
      <c r="L108" s="100"/>
      <c r="M108" s="100"/>
      <c r="N108" s="100"/>
      <c r="O108" s="100"/>
      <c r="P108" s="100"/>
      <c r="Q108" s="100">
        <f t="shared" si="1"/>
        <v>6661511.1199999992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6661511.1199999992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>
        <v>722765.12</v>
      </c>
      <c r="H109" s="135">
        <v>575019.69000000018</v>
      </c>
      <c r="I109" s="135">
        <v>493709.73000000004</v>
      </c>
      <c r="J109" s="135">
        <v>337242.82000000007</v>
      </c>
      <c r="K109" s="135"/>
      <c r="L109" s="135"/>
      <c r="M109" s="135"/>
      <c r="N109" s="135"/>
      <c r="O109" s="135"/>
      <c r="P109" s="135"/>
      <c r="Q109" s="135">
        <f t="shared" si="1"/>
        <v>2786527.0000000009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2786527.0000000009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>
        <v>722765.12</v>
      </c>
      <c r="H120" s="136">
        <v>575019.69000000018</v>
      </c>
      <c r="I120" s="136">
        <v>493709.73000000004</v>
      </c>
      <c r="J120" s="136">
        <v>337242.82000000007</v>
      </c>
      <c r="K120" s="136"/>
      <c r="L120" s="136"/>
      <c r="M120" s="136"/>
      <c r="N120" s="136"/>
      <c r="O120" s="136"/>
      <c r="P120" s="136"/>
      <c r="Q120" s="136">
        <f t="shared" si="1"/>
        <v>2786527.0000000009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2786527.0000000009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>
        <v>722765.12</v>
      </c>
      <c r="H121" s="100">
        <v>575019.69000000018</v>
      </c>
      <c r="I121" s="100">
        <v>493709.73000000004</v>
      </c>
      <c r="J121" s="100">
        <v>337242.82000000007</v>
      </c>
      <c r="K121" s="100"/>
      <c r="L121" s="100"/>
      <c r="M121" s="100"/>
      <c r="N121" s="100"/>
      <c r="O121" s="100"/>
      <c r="P121" s="100"/>
      <c r="Q121" s="100">
        <f t="shared" si="1"/>
        <v>2786527.0000000009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2786527.0000000009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37431456.850000001</v>
      </c>
      <c r="G122" s="135">
        <v>47355466.600000009</v>
      </c>
      <c r="H122" s="135">
        <v>36277948.719999999</v>
      </c>
      <c r="I122" s="135">
        <v>48128132.179999992</v>
      </c>
      <c r="J122" s="135">
        <v>40765068.04999999</v>
      </c>
      <c r="K122" s="135"/>
      <c r="L122" s="135"/>
      <c r="M122" s="135"/>
      <c r="N122" s="135"/>
      <c r="O122" s="135"/>
      <c r="P122" s="135"/>
      <c r="Q122" s="135">
        <f t="shared" si="1"/>
        <v>224599536.59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224599536.59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36321968.280000001</v>
      </c>
      <c r="G137" s="136">
        <v>45420742.680000007</v>
      </c>
      <c r="H137" s="136">
        <v>35253481.439999998</v>
      </c>
      <c r="I137" s="136">
        <v>47492891.209999993</v>
      </c>
      <c r="J137" s="136">
        <v>39226347.149999991</v>
      </c>
      <c r="K137" s="136"/>
      <c r="L137" s="136"/>
      <c r="M137" s="136"/>
      <c r="N137" s="136"/>
      <c r="O137" s="136"/>
      <c r="P137" s="136"/>
      <c r="Q137" s="136">
        <f t="shared" si="2"/>
        <v>217835125.5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217835125.5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36321968.280000001</v>
      </c>
      <c r="G138" s="100">
        <v>45420742.680000007</v>
      </c>
      <c r="H138" s="100">
        <v>35253481.439999998</v>
      </c>
      <c r="I138" s="100">
        <v>47492891.209999993</v>
      </c>
      <c r="J138" s="100">
        <v>39226347.149999991</v>
      </c>
      <c r="K138" s="100"/>
      <c r="L138" s="100"/>
      <c r="M138" s="100"/>
      <c r="N138" s="100"/>
      <c r="O138" s="100"/>
      <c r="P138" s="100"/>
      <c r="Q138" s="100">
        <f t="shared" si="2"/>
        <v>217835125.5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217835125.5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1157981.6400000001</v>
      </c>
      <c r="H139" s="136">
        <v>510148.99</v>
      </c>
      <c r="I139" s="136">
        <v>227102.25000000006</v>
      </c>
      <c r="J139" s="136">
        <v>597879.78</v>
      </c>
      <c r="K139" s="136"/>
      <c r="L139" s="136"/>
      <c r="M139" s="136"/>
      <c r="N139" s="136"/>
      <c r="O139" s="136"/>
      <c r="P139" s="136"/>
      <c r="Q139" s="136">
        <f t="shared" si="2"/>
        <v>3391444.6100000003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3391444.6100000003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1157981.6400000001</v>
      </c>
      <c r="H140" s="100">
        <v>510148.99</v>
      </c>
      <c r="I140" s="100">
        <v>227102.25000000006</v>
      </c>
      <c r="J140" s="100">
        <v>597879.78</v>
      </c>
      <c r="K140" s="100"/>
      <c r="L140" s="100"/>
      <c r="M140" s="100"/>
      <c r="N140" s="100"/>
      <c r="O140" s="100"/>
      <c r="P140" s="100"/>
      <c r="Q140" s="100">
        <f t="shared" si="2"/>
        <v>3391444.6100000003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3391444.6100000003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514318.29000000004</v>
      </c>
      <c r="I141" s="136">
        <v>408138.71999999991</v>
      </c>
      <c r="J141" s="136">
        <v>940841.11999999988</v>
      </c>
      <c r="K141" s="136"/>
      <c r="L141" s="136"/>
      <c r="M141" s="136"/>
      <c r="N141" s="136"/>
      <c r="O141" s="136"/>
      <c r="P141" s="136"/>
      <c r="Q141" s="136">
        <f t="shared" si="2"/>
        <v>3372966.4799999995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3372966.4799999995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514318.29000000004</v>
      </c>
      <c r="I142" s="100">
        <v>408138.71999999991</v>
      </c>
      <c r="J142" s="100">
        <v>940841.11999999988</v>
      </c>
      <c r="K142" s="100"/>
      <c r="L142" s="100"/>
      <c r="M142" s="100"/>
      <c r="N142" s="100"/>
      <c r="O142" s="100"/>
      <c r="P142" s="100"/>
      <c r="Q142" s="100">
        <f t="shared" si="2"/>
        <v>3372966.4799999995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3372966.4799999995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>
        <v>5551474.4600000009</v>
      </c>
      <c r="H143" s="135">
        <v>3856867.600000001</v>
      </c>
      <c r="I143" s="135">
        <v>1947746.0999999992</v>
      </c>
      <c r="J143" s="135">
        <v>3359982.6100000003</v>
      </c>
      <c r="K143" s="135"/>
      <c r="L143" s="135"/>
      <c r="M143" s="135"/>
      <c r="N143" s="135"/>
      <c r="O143" s="135"/>
      <c r="P143" s="135"/>
      <c r="Q143" s="135">
        <f t="shared" si="2"/>
        <v>17675518.040000003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17675518.040000003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3743562.2000000007</v>
      </c>
      <c r="H144" s="136">
        <v>1404334.2500000002</v>
      </c>
      <c r="I144" s="136">
        <v>248494.27000000002</v>
      </c>
      <c r="J144" s="136">
        <v>367149.34</v>
      </c>
      <c r="K144" s="136"/>
      <c r="L144" s="136"/>
      <c r="M144" s="136"/>
      <c r="N144" s="136"/>
      <c r="O144" s="136"/>
      <c r="P144" s="136"/>
      <c r="Q144" s="136">
        <f t="shared" si="2"/>
        <v>5865036.4500000011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5865036.4500000011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3743562.2000000007</v>
      </c>
      <c r="H145" s="100">
        <v>1404334.2500000002</v>
      </c>
      <c r="I145" s="100">
        <v>248494.27000000002</v>
      </c>
      <c r="J145" s="100">
        <v>367149.34</v>
      </c>
      <c r="K145" s="100"/>
      <c r="L145" s="100"/>
      <c r="M145" s="100"/>
      <c r="N145" s="100"/>
      <c r="O145" s="100"/>
      <c r="P145" s="100"/>
      <c r="Q145" s="100">
        <f t="shared" si="2"/>
        <v>5865036.4500000011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5865036.4500000011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/>
      <c r="L146" s="136"/>
      <c r="M146" s="136"/>
      <c r="N146" s="136"/>
      <c r="O146" s="136"/>
      <c r="P146" s="136"/>
      <c r="Q146" s="136">
        <f t="shared" si="2"/>
        <v>7764521.4800000004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7764521.4800000004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/>
      <c r="L147" s="100"/>
      <c r="M147" s="100"/>
      <c r="N147" s="100"/>
      <c r="O147" s="100"/>
      <c r="P147" s="100"/>
      <c r="Q147" s="100">
        <f t="shared" si="2"/>
        <v>7764521.4800000004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7764521.4800000004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>
        <v>448.26</v>
      </c>
      <c r="J152" s="136">
        <v>2299.48</v>
      </c>
      <c r="K152" s="136"/>
      <c r="L152" s="136"/>
      <c r="M152" s="136"/>
      <c r="N152" s="136"/>
      <c r="O152" s="136"/>
      <c r="P152" s="136"/>
      <c r="Q152" s="136">
        <f t="shared" si="2"/>
        <v>7836.85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7836.85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>
        <v>448.26</v>
      </c>
      <c r="J153" s="100">
        <v>2299.48</v>
      </c>
      <c r="K153" s="100"/>
      <c r="L153" s="100"/>
      <c r="M153" s="100"/>
      <c r="N153" s="100"/>
      <c r="O153" s="100"/>
      <c r="P153" s="100"/>
      <c r="Q153" s="100">
        <f t="shared" si="2"/>
        <v>7836.85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7836.85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>
        <v>570913.06999999995</v>
      </c>
      <c r="H154" s="136">
        <v>762837.82</v>
      </c>
      <c r="I154" s="136">
        <v>470835.02000000008</v>
      </c>
      <c r="J154" s="136">
        <v>1216335.74</v>
      </c>
      <c r="K154" s="136"/>
      <c r="L154" s="136"/>
      <c r="M154" s="136"/>
      <c r="N154" s="136"/>
      <c r="O154" s="136"/>
      <c r="P154" s="136"/>
      <c r="Q154" s="136">
        <f t="shared" si="2"/>
        <v>4038123.26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4038123.26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>
        <v>570913.06999999995</v>
      </c>
      <c r="H155" s="100">
        <v>762837.82</v>
      </c>
      <c r="I155" s="100">
        <v>470835.02000000008</v>
      </c>
      <c r="J155" s="100">
        <v>1216335.74</v>
      </c>
      <c r="K155" s="100"/>
      <c r="L155" s="100"/>
      <c r="M155" s="100"/>
      <c r="N155" s="100"/>
      <c r="O155" s="100"/>
      <c r="P155" s="100"/>
      <c r="Q155" s="100">
        <f t="shared" si="2"/>
        <v>4038123.26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4038123.26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28412864.960000001</v>
      </c>
      <c r="G156" s="135">
        <v>29279117.539999999</v>
      </c>
      <c r="H156" s="135">
        <v>28492170.190000005</v>
      </c>
      <c r="I156" s="135">
        <v>26543122.730000004</v>
      </c>
      <c r="J156" s="135">
        <v>26785565.459999997</v>
      </c>
      <c r="K156" s="135"/>
      <c r="L156" s="135"/>
      <c r="M156" s="135"/>
      <c r="N156" s="135"/>
      <c r="O156" s="135"/>
      <c r="P156" s="135"/>
      <c r="Q156" s="135">
        <f t="shared" si="2"/>
        <v>160337139.37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160337139.37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15246194.070000002</v>
      </c>
      <c r="G157" s="136">
        <v>15433790.939999999</v>
      </c>
      <c r="H157" s="136">
        <v>14988678.630000003</v>
      </c>
      <c r="I157" s="136">
        <v>14173765.470000004</v>
      </c>
      <c r="J157" s="136">
        <v>14347396.139999999</v>
      </c>
      <c r="K157" s="136"/>
      <c r="L157" s="136"/>
      <c r="M157" s="136"/>
      <c r="N157" s="136"/>
      <c r="O157" s="136"/>
      <c r="P157" s="136"/>
      <c r="Q157" s="136">
        <f t="shared" si="2"/>
        <v>87341606.080000013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87341606.080000013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</v>
      </c>
      <c r="G158" s="100">
        <v>4156069.8400000003</v>
      </c>
      <c r="H158" s="100">
        <v>3709662.71</v>
      </c>
      <c r="I158" s="100">
        <v>3598872.3000000003</v>
      </c>
      <c r="J158" s="100">
        <v>3731059.5500000007</v>
      </c>
      <c r="K158" s="100"/>
      <c r="L158" s="100"/>
      <c r="M158" s="100"/>
      <c r="N158" s="100"/>
      <c r="O158" s="100"/>
      <c r="P158" s="100"/>
      <c r="Q158" s="100">
        <f t="shared" si="2"/>
        <v>22492611.360000003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22492611.360000003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11345692.720000003</v>
      </c>
      <c r="G159" s="100">
        <v>11277721.1</v>
      </c>
      <c r="H159" s="100">
        <v>11279015.920000002</v>
      </c>
      <c r="I159" s="100">
        <v>10574893.170000004</v>
      </c>
      <c r="J159" s="100">
        <v>10616336.589999998</v>
      </c>
      <c r="K159" s="100"/>
      <c r="L159" s="100"/>
      <c r="M159" s="100"/>
      <c r="N159" s="100"/>
      <c r="O159" s="100"/>
      <c r="P159" s="100"/>
      <c r="Q159" s="100">
        <f t="shared" si="2"/>
        <v>64848994.720000006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64848994.720000006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>
        <v>5225613.6099999985</v>
      </c>
      <c r="I160" s="136">
        <v>4647809.1699999953</v>
      </c>
      <c r="J160" s="136">
        <v>4756253.1899999995</v>
      </c>
      <c r="K160" s="136"/>
      <c r="L160" s="136"/>
      <c r="M160" s="136"/>
      <c r="N160" s="136"/>
      <c r="O160" s="136"/>
      <c r="P160" s="136"/>
      <c r="Q160" s="136">
        <f t="shared" si="2"/>
        <v>28521506.709999986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28521506.709999986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>
        <v>5225613.6099999985</v>
      </c>
      <c r="I162" s="100">
        <v>4647809.1699999953</v>
      </c>
      <c r="J162" s="100">
        <v>4756253.1899999995</v>
      </c>
      <c r="K162" s="100"/>
      <c r="L162" s="100"/>
      <c r="M162" s="100"/>
      <c r="N162" s="100"/>
      <c r="O162" s="100"/>
      <c r="P162" s="100"/>
      <c r="Q162" s="100">
        <f t="shared" si="2"/>
        <v>28521506.709999986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28521506.709999986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/>
      <c r="L165" s="136"/>
      <c r="M165" s="136"/>
      <c r="N165" s="136"/>
      <c r="O165" s="136"/>
      <c r="P165" s="136"/>
      <c r="Q165" s="136">
        <f t="shared" si="2"/>
        <v>20988856.680000003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20988856.680000003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/>
      <c r="L166" s="100"/>
      <c r="M166" s="100"/>
      <c r="N166" s="100"/>
      <c r="O166" s="100"/>
      <c r="P166" s="100"/>
      <c r="Q166" s="100">
        <f t="shared" si="2"/>
        <v>20792533.560000002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20792533.560000002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/>
      <c r="L167" s="100"/>
      <c r="M167" s="100"/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</v>
      </c>
      <c r="H170" s="136">
        <v>3912606.2800000003</v>
      </c>
      <c r="I170" s="136">
        <v>3285682.78</v>
      </c>
      <c r="J170" s="136">
        <v>3335641.08</v>
      </c>
      <c r="K170" s="136"/>
      <c r="L170" s="136"/>
      <c r="M170" s="136"/>
      <c r="N170" s="136"/>
      <c r="O170" s="136"/>
      <c r="P170" s="136"/>
      <c r="Q170" s="136">
        <f t="shared" si="2"/>
        <v>18476906.850000001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18476906.850000001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</v>
      </c>
      <c r="H171" s="100">
        <v>3912606.2800000003</v>
      </c>
      <c r="I171" s="100">
        <v>3285682.78</v>
      </c>
      <c r="J171" s="100">
        <v>3335641.08</v>
      </c>
      <c r="K171" s="100"/>
      <c r="L171" s="100"/>
      <c r="M171" s="100"/>
      <c r="N171" s="100"/>
      <c r="O171" s="100"/>
      <c r="P171" s="100"/>
      <c r="Q171" s="100">
        <f t="shared" si="2"/>
        <v>18476906.850000001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18476906.850000001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1360969.9600000004</v>
      </c>
      <c r="H174" s="136">
        <v>788952.85999999964</v>
      </c>
      <c r="I174" s="136">
        <v>748456.2799999998</v>
      </c>
      <c r="J174" s="136">
        <v>810600.15999999992</v>
      </c>
      <c r="K174" s="136"/>
      <c r="L174" s="136"/>
      <c r="M174" s="136"/>
      <c r="N174" s="136"/>
      <c r="O174" s="136"/>
      <c r="P174" s="136"/>
      <c r="Q174" s="136">
        <f t="shared" si="2"/>
        <v>5008263.0499999989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5008263.0499999989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1360969.9600000004</v>
      </c>
      <c r="H175" s="100">
        <v>788952.85999999964</v>
      </c>
      <c r="I175" s="100">
        <v>748456.2799999998</v>
      </c>
      <c r="J175" s="100">
        <v>810600.15999999992</v>
      </c>
      <c r="K175" s="100"/>
      <c r="L175" s="100"/>
      <c r="M175" s="100"/>
      <c r="N175" s="100"/>
      <c r="O175" s="100"/>
      <c r="P175" s="100"/>
      <c r="Q175" s="100">
        <f t="shared" si="2"/>
        <v>5008263.0499999989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5008263.0499999989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84804914.840000004</v>
      </c>
      <c r="F176" s="135">
        <v>95443487.319999993</v>
      </c>
      <c r="G176" s="135">
        <v>96969623.559999987</v>
      </c>
      <c r="H176" s="135">
        <v>95673813.469999984</v>
      </c>
      <c r="I176" s="135">
        <v>94325007.01000002</v>
      </c>
      <c r="J176" s="135">
        <v>96907146.74000001</v>
      </c>
      <c r="K176" s="135"/>
      <c r="L176" s="135"/>
      <c r="M176" s="135"/>
      <c r="N176" s="135"/>
      <c r="O176" s="135"/>
      <c r="P176" s="135"/>
      <c r="Q176" s="135">
        <f t="shared" si="2"/>
        <v>564123992.93999994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564123992.93999994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63148705.050000004</v>
      </c>
      <c r="F180" s="136">
        <v>65718967</v>
      </c>
      <c r="G180" s="136">
        <v>65770349.189999983</v>
      </c>
      <c r="H180" s="136">
        <v>66171444.32</v>
      </c>
      <c r="I180" s="136">
        <v>65995561.740000017</v>
      </c>
      <c r="J180" s="136">
        <v>67360277.510000005</v>
      </c>
      <c r="K180" s="136"/>
      <c r="L180" s="136"/>
      <c r="M180" s="136"/>
      <c r="N180" s="136"/>
      <c r="O180" s="136"/>
      <c r="P180" s="136"/>
      <c r="Q180" s="136">
        <f t="shared" si="2"/>
        <v>394165304.81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394165304.81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63148705.050000004</v>
      </c>
      <c r="F181" s="100">
        <v>65718967</v>
      </c>
      <c r="G181" s="100">
        <v>65770349.189999983</v>
      </c>
      <c r="H181" s="100">
        <v>66171444.32</v>
      </c>
      <c r="I181" s="100">
        <v>65995561.740000017</v>
      </c>
      <c r="J181" s="100">
        <v>67360277.510000005</v>
      </c>
      <c r="K181" s="100"/>
      <c r="L181" s="100"/>
      <c r="M181" s="100"/>
      <c r="N181" s="100"/>
      <c r="O181" s="100"/>
      <c r="P181" s="100"/>
      <c r="Q181" s="100">
        <f t="shared" si="2"/>
        <v>394165304.81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394165304.81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1072208.2799999998</v>
      </c>
      <c r="F186" s="136">
        <v>5817501.3499999922</v>
      </c>
      <c r="G186" s="136">
        <v>7680353.9800000042</v>
      </c>
      <c r="H186" s="136">
        <v>6514182.2199999951</v>
      </c>
      <c r="I186" s="136">
        <v>5769782.8299999973</v>
      </c>
      <c r="J186" s="136">
        <v>6441013.3099999959</v>
      </c>
      <c r="K186" s="136"/>
      <c r="L186" s="136"/>
      <c r="M186" s="136"/>
      <c r="N186" s="136"/>
      <c r="O186" s="136"/>
      <c r="P186" s="136"/>
      <c r="Q186" s="136">
        <f t="shared" si="2"/>
        <v>33295041.969999984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33295041.969999984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1072208.2799999998</v>
      </c>
      <c r="F187" s="100">
        <v>5817501.3499999922</v>
      </c>
      <c r="G187" s="100">
        <v>7680353.9800000042</v>
      </c>
      <c r="H187" s="100">
        <v>6514182.2199999951</v>
      </c>
      <c r="I187" s="100">
        <v>5769782.8299999973</v>
      </c>
      <c r="J187" s="100">
        <v>6441013.3099999959</v>
      </c>
      <c r="K187" s="100"/>
      <c r="L187" s="100"/>
      <c r="M187" s="100"/>
      <c r="N187" s="100"/>
      <c r="O187" s="100"/>
      <c r="P187" s="100"/>
      <c r="Q187" s="100">
        <f t="shared" si="2"/>
        <v>33295041.969999984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33295041.969999984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/>
      <c r="L190" s="136"/>
      <c r="M190" s="136"/>
      <c r="N190" s="136"/>
      <c r="O190" s="136"/>
      <c r="P190" s="136"/>
      <c r="Q190" s="136">
        <f t="shared" si="2"/>
        <v>171927.34000000003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171927.34000000003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/>
      <c r="L191" s="100"/>
      <c r="M191" s="100"/>
      <c r="N191" s="100"/>
      <c r="O191" s="100"/>
      <c r="P191" s="100"/>
      <c r="Q191" s="100">
        <f t="shared" si="2"/>
        <v>171927.34000000003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171927.34000000003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23901758.299999997</v>
      </c>
      <c r="G194" s="136">
        <v>23480326.390000004</v>
      </c>
      <c r="H194" s="136">
        <v>22954853.599999998</v>
      </c>
      <c r="I194" s="136">
        <v>22498256.430000003</v>
      </c>
      <c r="J194" s="136">
        <v>23072522.59</v>
      </c>
      <c r="K194" s="136"/>
      <c r="L194" s="136"/>
      <c r="M194" s="136"/>
      <c r="N194" s="136"/>
      <c r="O194" s="136"/>
      <c r="P194" s="136"/>
      <c r="Q194" s="136">
        <f t="shared" si="2"/>
        <v>136491718.81999999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136491718.81999999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23901758.299999997</v>
      </c>
      <c r="G195" s="100">
        <v>23480326.390000004</v>
      </c>
      <c r="H195" s="100">
        <v>22954853.599999998</v>
      </c>
      <c r="I195" s="100">
        <v>22498256.430000003</v>
      </c>
      <c r="J195" s="100">
        <v>23072522.59</v>
      </c>
      <c r="K195" s="100"/>
      <c r="L195" s="100"/>
      <c r="M195" s="100"/>
      <c r="N195" s="100"/>
      <c r="O195" s="100"/>
      <c r="P195" s="100"/>
      <c r="Q195" s="100">
        <f t="shared" si="2"/>
        <v>136491718.81999999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136491718.81999999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245866008.25</v>
      </c>
      <c r="F204" s="96">
        <f t="shared" ref="F204:P204" si="3">F205+F227+F238+F251+F293+F306+F319+F340+F353+F373</f>
        <v>245667361.62000003</v>
      </c>
      <c r="G204" s="96">
        <f t="shared" si="3"/>
        <v>309561998.60999995</v>
      </c>
      <c r="H204" s="96">
        <f t="shared" si="3"/>
        <v>785215879.29999995</v>
      </c>
      <c r="I204" s="96">
        <f t="shared" si="3"/>
        <v>294791242.69000006</v>
      </c>
      <c r="J204" s="96">
        <f t="shared" si="3"/>
        <v>293679779.69</v>
      </c>
      <c r="K204" s="96">
        <f t="shared" si="3"/>
        <v>294443187.84000003</v>
      </c>
      <c r="L204" s="96">
        <f t="shared" si="3"/>
        <v>236657566.73999995</v>
      </c>
      <c r="M204" s="96">
        <f t="shared" si="3"/>
        <v>301155117.05000001</v>
      </c>
      <c r="N204" s="96">
        <f t="shared" si="3"/>
        <v>285166851.20000005</v>
      </c>
      <c r="O204" s="96">
        <f t="shared" si="3"/>
        <v>290791489.38999993</v>
      </c>
      <c r="P204" s="96">
        <f t="shared" si="3"/>
        <v>443838540.28880137</v>
      </c>
      <c r="Q204" s="96">
        <f t="shared" ref="Q204:Q235" si="4">SUM(E204:P204)</f>
        <v>4026835022.6688008</v>
      </c>
      <c r="R204" s="97"/>
      <c r="T204" s="95"/>
      <c r="U204" s="96">
        <f>SUM(U205:U392)</f>
        <v>6524346810.4800024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64233499.420000002</v>
      </c>
      <c r="F205" s="135">
        <f t="shared" ref="F205:P205" si="5">+F206+F210+F213+F217+F219+F221+F223+F225</f>
        <v>37503643.63000001</v>
      </c>
      <c r="G205" s="135">
        <f t="shared" si="5"/>
        <v>92391835.089999989</v>
      </c>
      <c r="H205" s="135">
        <f t="shared" si="5"/>
        <v>558926825.23000002</v>
      </c>
      <c r="I205" s="135">
        <f t="shared" si="5"/>
        <v>91933436.070000008</v>
      </c>
      <c r="J205" s="135">
        <f t="shared" si="5"/>
        <v>71986687.890000015</v>
      </c>
      <c r="K205" s="135">
        <f t="shared" si="5"/>
        <v>64679550.19000002</v>
      </c>
      <c r="L205" s="135">
        <f t="shared" si="5"/>
        <v>38736202.929999992</v>
      </c>
      <c r="M205" s="135">
        <f t="shared" si="5"/>
        <v>72707651.099999994</v>
      </c>
      <c r="N205" s="135">
        <f t="shared" si="5"/>
        <v>55122250.410000004</v>
      </c>
      <c r="O205" s="135">
        <f t="shared" si="5"/>
        <v>59339506.999999985</v>
      </c>
      <c r="P205" s="135">
        <f t="shared" si="5"/>
        <v>95787512.556800619</v>
      </c>
      <c r="Q205" s="135">
        <f t="shared" si="4"/>
        <v>1303348601.5168006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916975927.33000004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58736085.580000006</v>
      </c>
      <c r="F206" s="136">
        <f t="shared" ref="F206:P206" si="6">+F207+F208+F209</f>
        <v>32198290.260000005</v>
      </c>
      <c r="G206" s="136">
        <f t="shared" si="6"/>
        <v>62589291.599999994</v>
      </c>
      <c r="H206" s="136">
        <f t="shared" si="6"/>
        <v>532093282.90999997</v>
      </c>
      <c r="I206" s="136">
        <f t="shared" si="6"/>
        <v>74354251.970000014</v>
      </c>
      <c r="J206" s="136">
        <f t="shared" si="6"/>
        <v>61925282.790000014</v>
      </c>
      <c r="K206" s="136">
        <f t="shared" si="6"/>
        <v>56704288.660000026</v>
      </c>
      <c r="L206" s="136">
        <f t="shared" si="6"/>
        <v>31098507.269999992</v>
      </c>
      <c r="M206" s="136">
        <f t="shared" si="6"/>
        <v>46624543.819999993</v>
      </c>
      <c r="N206" s="136">
        <f t="shared" si="6"/>
        <v>37358347.420000002</v>
      </c>
      <c r="O206" s="136">
        <f t="shared" si="6"/>
        <v>45961697.209999986</v>
      </c>
      <c r="P206" s="136">
        <f t="shared" si="6"/>
        <v>63009534.683800586</v>
      </c>
      <c r="Q206" s="135">
        <f t="shared" si="4"/>
        <v>1102653404.1738005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821896485.1099999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2137878.0500000031</v>
      </c>
      <c r="F207" s="100">
        <v>4184895.9299999983</v>
      </c>
      <c r="G207" s="100">
        <v>5024935.2299999874</v>
      </c>
      <c r="H207" s="100">
        <v>4128776.0899999966</v>
      </c>
      <c r="I207" s="100">
        <v>5027970.5599999903</v>
      </c>
      <c r="J207" s="100">
        <v>3896563.0599999991</v>
      </c>
      <c r="K207" s="100">
        <v>3255340.1099999971</v>
      </c>
      <c r="L207" s="100">
        <v>3068868.6199999987</v>
      </c>
      <c r="M207" s="100">
        <v>3435711.6599999936</v>
      </c>
      <c r="N207" s="100">
        <v>3618146.1599999978</v>
      </c>
      <c r="O207" s="100">
        <v>3111965.3399999994</v>
      </c>
      <c r="P207" s="100">
        <v>4623226.8757998645</v>
      </c>
      <c r="Q207" s="135">
        <f t="shared" si="4"/>
        <v>45514277.685799822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24401018.919999976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54865198.009999998</v>
      </c>
      <c r="F208" s="100">
        <v>26218305.900000002</v>
      </c>
      <c r="G208" s="100">
        <v>55413433.160000004</v>
      </c>
      <c r="H208" s="100">
        <v>525852716.72999996</v>
      </c>
      <c r="I208" s="100">
        <v>67006080.890000023</v>
      </c>
      <c r="J208" s="100">
        <v>56030332.470000006</v>
      </c>
      <c r="K208" s="100">
        <v>51211836.000000022</v>
      </c>
      <c r="L208" s="100">
        <v>26187781.939999994</v>
      </c>
      <c r="M208" s="100">
        <v>41362448.259999998</v>
      </c>
      <c r="N208" s="100">
        <v>31807223.800000001</v>
      </c>
      <c r="O208" s="100">
        <v>40781482.75999999</v>
      </c>
      <c r="P208" s="100">
        <v>55326055.01200036</v>
      </c>
      <c r="Q208" s="135">
        <f t="shared" si="4"/>
        <v>1032062894.9320002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785386067.15999997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1733009.5200000019</v>
      </c>
      <c r="F209" s="100">
        <v>1795088.430000002</v>
      </c>
      <c r="G209" s="100">
        <v>2150923.2100000018</v>
      </c>
      <c r="H209" s="100">
        <v>2111790.090000004</v>
      </c>
      <c r="I209" s="100">
        <v>2320200.5200000009</v>
      </c>
      <c r="J209" s="100">
        <v>1998387.2600000028</v>
      </c>
      <c r="K209" s="100">
        <v>2237112.5500000012</v>
      </c>
      <c r="L209" s="100">
        <v>1841856.7100000016</v>
      </c>
      <c r="M209" s="100">
        <v>1826383.9000000015</v>
      </c>
      <c r="N209" s="100">
        <v>1932977.4600000014</v>
      </c>
      <c r="O209" s="100">
        <v>2068249.1100000022</v>
      </c>
      <c r="P209" s="100">
        <v>3060252.7960003605</v>
      </c>
      <c r="Q209" s="135">
        <f t="shared" si="4"/>
        <v>25076231.556000382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12109399.030000014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933362.05000000016</v>
      </c>
      <c r="F213" s="136">
        <f t="shared" ref="F213:P213" si="8">+F214+F215+F216</f>
        <v>971039.04000000015</v>
      </c>
      <c r="G213" s="136">
        <f t="shared" si="8"/>
        <v>1620032.9700000002</v>
      </c>
      <c r="H213" s="136">
        <f t="shared" si="8"/>
        <v>2168975.4800000009</v>
      </c>
      <c r="I213" s="136">
        <f t="shared" si="8"/>
        <v>2773375.7100000004</v>
      </c>
      <c r="J213" s="136">
        <f t="shared" si="8"/>
        <v>1264655.3900000001</v>
      </c>
      <c r="K213" s="136">
        <f t="shared" si="8"/>
        <v>1536725.5</v>
      </c>
      <c r="L213" s="136">
        <f t="shared" si="8"/>
        <v>1360435.5800000008</v>
      </c>
      <c r="M213" s="136">
        <f t="shared" si="8"/>
        <v>1231673.4700000002</v>
      </c>
      <c r="N213" s="136">
        <f t="shared" si="8"/>
        <v>1525066.4900000002</v>
      </c>
      <c r="O213" s="136">
        <f t="shared" si="8"/>
        <v>1470408.0600000003</v>
      </c>
      <c r="P213" s="136">
        <f t="shared" si="8"/>
        <v>2634906.1030000392</v>
      </c>
      <c r="Q213" s="135">
        <f t="shared" si="4"/>
        <v>19490655.843000039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9731440.6400000025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202284.72999999995</v>
      </c>
      <c r="F214" s="100">
        <v>224340.46999999997</v>
      </c>
      <c r="G214" s="100">
        <v>306547.65999999986</v>
      </c>
      <c r="H214" s="100">
        <v>307779.71000000008</v>
      </c>
      <c r="I214" s="100">
        <v>300863.66000000003</v>
      </c>
      <c r="J214" s="100">
        <v>318852.24999999994</v>
      </c>
      <c r="K214" s="100">
        <v>317587.39000000007</v>
      </c>
      <c r="L214" s="100">
        <v>261314.78999999998</v>
      </c>
      <c r="M214" s="100">
        <v>268429.16000000009</v>
      </c>
      <c r="N214" s="100">
        <v>312004.16999999987</v>
      </c>
      <c r="O214" s="100">
        <v>318325.11000000016</v>
      </c>
      <c r="P214" s="100">
        <v>405759.52500000107</v>
      </c>
      <c r="Q214" s="135">
        <f t="shared" si="4"/>
        <v>3544088.6250000019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1660668.48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190572.28000000003</v>
      </c>
      <c r="F215" s="100">
        <v>194084.87000000002</v>
      </c>
      <c r="G215" s="100">
        <v>274176.24000000005</v>
      </c>
      <c r="H215" s="100">
        <v>230791.57000000004</v>
      </c>
      <c r="I215" s="100">
        <v>219895.28</v>
      </c>
      <c r="J215" s="100">
        <v>208592.27000000005</v>
      </c>
      <c r="K215" s="100">
        <v>220297.02</v>
      </c>
      <c r="L215" s="100">
        <v>201757.56</v>
      </c>
      <c r="M215" s="100">
        <v>202187.76999999996</v>
      </c>
      <c r="N215" s="100">
        <v>221072.77000000002</v>
      </c>
      <c r="O215" s="100">
        <v>238510.40999999997</v>
      </c>
      <c r="P215" s="100">
        <v>370702.578999997</v>
      </c>
      <c r="Q215" s="135">
        <f t="shared" si="4"/>
        <v>2772640.6189999976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1318112.5100000002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540505.04000000015</v>
      </c>
      <c r="F216" s="100">
        <v>552613.70000000019</v>
      </c>
      <c r="G216" s="100">
        <v>1039309.0700000003</v>
      </c>
      <c r="H216" s="100">
        <v>1630404.2000000007</v>
      </c>
      <c r="I216" s="100">
        <v>2252616.7700000005</v>
      </c>
      <c r="J216" s="100">
        <v>737210.87000000023</v>
      </c>
      <c r="K216" s="100">
        <v>998841.09000000008</v>
      </c>
      <c r="L216" s="100">
        <v>897363.2300000008</v>
      </c>
      <c r="M216" s="100">
        <v>761056.54</v>
      </c>
      <c r="N216" s="100">
        <v>991989.55000000028</v>
      </c>
      <c r="O216" s="100">
        <v>913572.54000000015</v>
      </c>
      <c r="P216" s="100">
        <v>1858443.999000041</v>
      </c>
      <c r="Q216" s="135">
        <f t="shared" si="4"/>
        <v>13173926.599000044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6752659.6500000013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418104.54999999993</v>
      </c>
      <c r="F217" s="136">
        <f t="shared" ref="F217:P217" si="9">+F218</f>
        <v>396786.27999999997</v>
      </c>
      <c r="G217" s="136">
        <f t="shared" si="9"/>
        <v>1288631.48</v>
      </c>
      <c r="H217" s="136">
        <f t="shared" si="9"/>
        <v>1641553.82</v>
      </c>
      <c r="I217" s="136">
        <f t="shared" si="9"/>
        <v>1385426.1099999999</v>
      </c>
      <c r="J217" s="136">
        <f t="shared" si="9"/>
        <v>1315264.8900000001</v>
      </c>
      <c r="K217" s="136">
        <f t="shared" si="9"/>
        <v>1316322.5799999998</v>
      </c>
      <c r="L217" s="136">
        <f t="shared" si="9"/>
        <v>612681.70000000007</v>
      </c>
      <c r="M217" s="136">
        <f t="shared" si="9"/>
        <v>915923.81</v>
      </c>
      <c r="N217" s="136">
        <f t="shared" si="9"/>
        <v>1102491.54</v>
      </c>
      <c r="O217" s="136">
        <f t="shared" si="9"/>
        <v>1141261.3800000001</v>
      </c>
      <c r="P217" s="136">
        <f t="shared" si="9"/>
        <v>3465775.7299999846</v>
      </c>
      <c r="Q217" s="135">
        <f t="shared" si="4"/>
        <v>15000223.869999986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6445767.1300000008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418104.54999999993</v>
      </c>
      <c r="F218" s="100">
        <v>396786.27999999997</v>
      </c>
      <c r="G218" s="100">
        <v>1288631.48</v>
      </c>
      <c r="H218" s="100">
        <v>1641553.82</v>
      </c>
      <c r="I218" s="100">
        <v>1385426.1099999999</v>
      </c>
      <c r="J218" s="100">
        <v>1315264.8900000001</v>
      </c>
      <c r="K218" s="100">
        <v>1316322.5799999998</v>
      </c>
      <c r="L218" s="100">
        <v>612681.70000000007</v>
      </c>
      <c r="M218" s="100">
        <v>915923.81</v>
      </c>
      <c r="N218" s="100">
        <v>1102491.54</v>
      </c>
      <c r="O218" s="100">
        <v>1141261.3800000001</v>
      </c>
      <c r="P218" s="100">
        <v>3465775.7299999846</v>
      </c>
      <c r="Q218" s="135">
        <f t="shared" si="4"/>
        <v>15000223.869999986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6445767.1300000008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208070.8899999999</v>
      </c>
      <c r="F221" s="136">
        <f t="shared" ref="F221:P221" si="11">+F222</f>
        <v>226633.12999999992</v>
      </c>
      <c r="G221" s="136">
        <f t="shared" si="11"/>
        <v>362580.89999999991</v>
      </c>
      <c r="H221" s="136">
        <f t="shared" si="11"/>
        <v>280900.15999999997</v>
      </c>
      <c r="I221" s="136">
        <f t="shared" si="11"/>
        <v>287351</v>
      </c>
      <c r="J221" s="136">
        <f t="shared" si="11"/>
        <v>281055.91999999987</v>
      </c>
      <c r="K221" s="136">
        <f t="shared" si="11"/>
        <v>432800.0400000001</v>
      </c>
      <c r="L221" s="136">
        <f t="shared" si="11"/>
        <v>263449.3</v>
      </c>
      <c r="M221" s="136">
        <f t="shared" si="11"/>
        <v>263571.37999999995</v>
      </c>
      <c r="N221" s="136">
        <f t="shared" si="11"/>
        <v>306139.88</v>
      </c>
      <c r="O221" s="136">
        <f t="shared" si="11"/>
        <v>333941.11000000004</v>
      </c>
      <c r="P221" s="136">
        <f t="shared" si="11"/>
        <v>527819.91999999993</v>
      </c>
      <c r="Q221" s="135">
        <f t="shared" si="4"/>
        <v>3774313.629999999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1646591.9999999995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208070.8899999999</v>
      </c>
      <c r="F222" s="100">
        <v>226633.12999999992</v>
      </c>
      <c r="G222" s="100">
        <v>362580.89999999991</v>
      </c>
      <c r="H222" s="100">
        <v>280900.15999999997</v>
      </c>
      <c r="I222" s="100">
        <v>287351</v>
      </c>
      <c r="J222" s="100">
        <v>281055.91999999987</v>
      </c>
      <c r="K222" s="100">
        <v>432800.0400000001</v>
      </c>
      <c r="L222" s="100">
        <v>263449.3</v>
      </c>
      <c r="M222" s="100">
        <v>263571.37999999995</v>
      </c>
      <c r="N222" s="100">
        <v>306139.88</v>
      </c>
      <c r="O222" s="100">
        <v>333941.11000000004</v>
      </c>
      <c r="P222" s="100">
        <v>527819.91999999993</v>
      </c>
      <c r="Q222" s="135">
        <f t="shared" si="4"/>
        <v>3774313.629999999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1646591.9999999995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3937876.35</v>
      </c>
      <c r="F223" s="136">
        <f t="shared" ref="F223:P223" si="12">+F224</f>
        <v>3710894.9200000004</v>
      </c>
      <c r="G223" s="136">
        <f t="shared" si="12"/>
        <v>26531298.140000001</v>
      </c>
      <c r="H223" s="136">
        <f t="shared" si="12"/>
        <v>22742112.860000003</v>
      </c>
      <c r="I223" s="136">
        <f t="shared" si="12"/>
        <v>13133031.279999999</v>
      </c>
      <c r="J223" s="136">
        <f t="shared" si="12"/>
        <v>7200428.8999999985</v>
      </c>
      <c r="K223" s="136">
        <f t="shared" si="12"/>
        <v>4689413.4099999992</v>
      </c>
      <c r="L223" s="136">
        <f t="shared" si="12"/>
        <v>5401129.0799999991</v>
      </c>
      <c r="M223" s="136">
        <f t="shared" si="12"/>
        <v>23671938.620000005</v>
      </c>
      <c r="N223" s="136">
        <f t="shared" si="12"/>
        <v>14830205.08</v>
      </c>
      <c r="O223" s="136">
        <f t="shared" si="12"/>
        <v>10432199.239999998</v>
      </c>
      <c r="P223" s="136">
        <f t="shared" si="12"/>
        <v>26149476.120000005</v>
      </c>
      <c r="Q223" s="135">
        <f t="shared" si="4"/>
        <v>162430004.00000003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77255642.450000018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3937876.35</v>
      </c>
      <c r="F224" s="100">
        <v>3710894.9200000004</v>
      </c>
      <c r="G224" s="100">
        <v>26531298.140000001</v>
      </c>
      <c r="H224" s="100">
        <v>22742112.860000003</v>
      </c>
      <c r="I224" s="100">
        <v>13133031.279999999</v>
      </c>
      <c r="J224" s="100">
        <v>7200428.8999999985</v>
      </c>
      <c r="K224" s="100">
        <v>4689413.4099999992</v>
      </c>
      <c r="L224" s="100">
        <v>5401129.0799999991</v>
      </c>
      <c r="M224" s="100">
        <v>23671938.620000005</v>
      </c>
      <c r="N224" s="100">
        <v>14830205.08</v>
      </c>
      <c r="O224" s="100">
        <v>10432199.239999998</v>
      </c>
      <c r="P224" s="100">
        <v>26149476.120000005</v>
      </c>
      <c r="Q224" s="135">
        <f t="shared" si="4"/>
        <v>162430004.00000003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77255642.450000018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5067089.93</v>
      </c>
      <c r="F227" s="135">
        <f t="shared" ref="F227:P227" si="14">+F228+F230+F232+F234+F236</f>
        <v>5987707.6799999978</v>
      </c>
      <c r="G227" s="135">
        <f t="shared" si="14"/>
        <v>6970932.6099999938</v>
      </c>
      <c r="H227" s="135">
        <f t="shared" si="14"/>
        <v>7422548.6899999967</v>
      </c>
      <c r="I227" s="135">
        <f t="shared" si="14"/>
        <v>6631776.8200000012</v>
      </c>
      <c r="J227" s="135">
        <f t="shared" si="14"/>
        <v>6471707.3199999975</v>
      </c>
      <c r="K227" s="135">
        <f t="shared" si="14"/>
        <v>7508469.080000001</v>
      </c>
      <c r="L227" s="135">
        <f t="shared" si="14"/>
        <v>6179284.4399999985</v>
      </c>
      <c r="M227" s="135">
        <f t="shared" si="14"/>
        <v>7118595.5300000003</v>
      </c>
      <c r="N227" s="135">
        <f t="shared" si="14"/>
        <v>7302490.1099999966</v>
      </c>
      <c r="O227" s="135">
        <f t="shared" si="14"/>
        <v>6762539.1300000027</v>
      </c>
      <c r="P227" s="135">
        <f t="shared" si="14"/>
        <v>13044705.894000268</v>
      </c>
      <c r="Q227" s="135">
        <f t="shared" si="4"/>
        <v>86467847.234000251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38551763.04999999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5020439.26</v>
      </c>
      <c r="F228" s="136">
        <f t="shared" ref="F228:P228" si="15">+F229</f>
        <v>5913576.0699999975</v>
      </c>
      <c r="G228" s="136">
        <f t="shared" si="15"/>
        <v>6801972.3199999938</v>
      </c>
      <c r="H228" s="136">
        <f t="shared" si="15"/>
        <v>7235399.5599999968</v>
      </c>
      <c r="I228" s="136">
        <f t="shared" si="15"/>
        <v>6516659.6300000008</v>
      </c>
      <c r="J228" s="136">
        <f t="shared" si="15"/>
        <v>6348085.7099999972</v>
      </c>
      <c r="K228" s="136">
        <f t="shared" si="15"/>
        <v>7361978.5100000007</v>
      </c>
      <c r="L228" s="136">
        <f t="shared" si="15"/>
        <v>6076675.0799999982</v>
      </c>
      <c r="M228" s="136">
        <f t="shared" si="15"/>
        <v>6975209.8100000005</v>
      </c>
      <c r="N228" s="136">
        <f t="shared" si="15"/>
        <v>7155661.759999997</v>
      </c>
      <c r="O228" s="136">
        <f t="shared" si="15"/>
        <v>6621723.9700000025</v>
      </c>
      <c r="P228" s="136">
        <f t="shared" si="15"/>
        <v>12594769.765000269</v>
      </c>
      <c r="Q228" s="135">
        <f t="shared" si="4"/>
        <v>84622151.445000246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37836132.549999982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5020439.26</v>
      </c>
      <c r="F229" s="100">
        <v>5913576.0699999975</v>
      </c>
      <c r="G229" s="100">
        <v>6801972.3199999938</v>
      </c>
      <c r="H229" s="100">
        <v>7235399.5599999968</v>
      </c>
      <c r="I229" s="100">
        <v>6516659.6300000008</v>
      </c>
      <c r="J229" s="100">
        <v>6348085.7099999972</v>
      </c>
      <c r="K229" s="100">
        <v>7361978.5100000007</v>
      </c>
      <c r="L229" s="100">
        <v>6076675.0799999982</v>
      </c>
      <c r="M229" s="100">
        <v>6975209.8100000005</v>
      </c>
      <c r="N229" s="100">
        <v>7155661.759999997</v>
      </c>
      <c r="O229" s="100">
        <v>6621723.9700000025</v>
      </c>
      <c r="P229" s="100">
        <v>12594769.765000269</v>
      </c>
      <c r="Q229" s="135">
        <f t="shared" si="4"/>
        <v>84622151.445000246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37836132.549999982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46650.67</v>
      </c>
      <c r="F236" s="136">
        <f t="shared" ref="F236:P236" si="16">+F237</f>
        <v>74131.61</v>
      </c>
      <c r="G236" s="136">
        <f t="shared" si="16"/>
        <v>168960.28999999998</v>
      </c>
      <c r="H236" s="136">
        <f t="shared" si="16"/>
        <v>187149.13</v>
      </c>
      <c r="I236" s="136">
        <f t="shared" si="16"/>
        <v>115117.18999999999</v>
      </c>
      <c r="J236" s="136">
        <f t="shared" si="16"/>
        <v>123621.61</v>
      </c>
      <c r="K236" s="136">
        <f t="shared" si="16"/>
        <v>146490.57</v>
      </c>
      <c r="L236" s="136">
        <f t="shared" si="16"/>
        <v>102609.35999999999</v>
      </c>
      <c r="M236" s="136">
        <f t="shared" si="16"/>
        <v>143385.72</v>
      </c>
      <c r="N236" s="136">
        <f t="shared" si="16"/>
        <v>146828.35</v>
      </c>
      <c r="O236" s="136">
        <f t="shared" si="16"/>
        <v>140815.16</v>
      </c>
      <c r="P236" s="136">
        <f t="shared" si="16"/>
        <v>449936.12899999891</v>
      </c>
      <c r="Q236" s="135">
        <f t="shared" ref="Q236:Q267" si="17">SUM(E236:P236)</f>
        <v>1845695.7889999989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715630.49999999988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46650.67</v>
      </c>
      <c r="F237" s="100">
        <v>74131.61</v>
      </c>
      <c r="G237" s="100">
        <v>168960.28999999998</v>
      </c>
      <c r="H237" s="100">
        <v>187149.13</v>
      </c>
      <c r="I237" s="100">
        <v>115117.18999999999</v>
      </c>
      <c r="J237" s="100">
        <v>123621.61</v>
      </c>
      <c r="K237" s="100">
        <v>146490.57</v>
      </c>
      <c r="L237" s="100">
        <v>102609.35999999999</v>
      </c>
      <c r="M237" s="100">
        <v>143385.72</v>
      </c>
      <c r="N237" s="100">
        <v>146828.35</v>
      </c>
      <c r="O237" s="100">
        <v>140815.16</v>
      </c>
      <c r="P237" s="100">
        <v>449936.12899999891</v>
      </c>
      <c r="Q237" s="135">
        <f t="shared" si="17"/>
        <v>1845695.7889999989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715630.49999999988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13814610.739999993</v>
      </c>
      <c r="F238" s="135">
        <f t="shared" ref="F238:P238" si="18">+F239+F241+F243+F245+F247+F249</f>
        <v>16071667.599999985</v>
      </c>
      <c r="G238" s="135">
        <f t="shared" si="18"/>
        <v>16869433.859999985</v>
      </c>
      <c r="H238" s="135">
        <f t="shared" si="18"/>
        <v>17974650.249999989</v>
      </c>
      <c r="I238" s="135">
        <f t="shared" si="18"/>
        <v>17675723.119999997</v>
      </c>
      <c r="J238" s="135">
        <f t="shared" si="18"/>
        <v>17141896.409999996</v>
      </c>
      <c r="K238" s="135">
        <f t="shared" si="18"/>
        <v>19146012.300000001</v>
      </c>
      <c r="L238" s="135">
        <f t="shared" si="18"/>
        <v>16626860.729999997</v>
      </c>
      <c r="M238" s="135">
        <f t="shared" si="18"/>
        <v>18677839.260000002</v>
      </c>
      <c r="N238" s="135">
        <f t="shared" si="18"/>
        <v>18700037.489999976</v>
      </c>
      <c r="O238" s="135">
        <f t="shared" si="18"/>
        <v>18651060.329999994</v>
      </c>
      <c r="P238" s="135">
        <f t="shared" si="18"/>
        <v>30680675.327000439</v>
      </c>
      <c r="Q238" s="135">
        <f t="shared" si="17"/>
        <v>222030467.41700032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99547981.97999993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7308795.1499999939</v>
      </c>
      <c r="F239" s="136">
        <f t="shared" ref="F239:P239" si="19">+F240</f>
        <v>8935499.1999999937</v>
      </c>
      <c r="G239" s="136">
        <f t="shared" si="19"/>
        <v>7506116.1700000027</v>
      </c>
      <c r="H239" s="136">
        <f t="shared" si="19"/>
        <v>8790920.7400000021</v>
      </c>
      <c r="I239" s="136">
        <f t="shared" si="19"/>
        <v>9076712.1899999976</v>
      </c>
      <c r="J239" s="136">
        <f t="shared" si="19"/>
        <v>8668723.2899999991</v>
      </c>
      <c r="K239" s="136">
        <f t="shared" si="19"/>
        <v>9203062.3500000071</v>
      </c>
      <c r="L239" s="136">
        <f t="shared" si="19"/>
        <v>8530398.0799999963</v>
      </c>
      <c r="M239" s="136">
        <f t="shared" si="19"/>
        <v>8765554.5999999978</v>
      </c>
      <c r="N239" s="136">
        <f t="shared" si="19"/>
        <v>9246797.3099999987</v>
      </c>
      <c r="O239" s="136">
        <f t="shared" si="19"/>
        <v>9131076.860000005</v>
      </c>
      <c r="P239" s="136">
        <f t="shared" si="19"/>
        <v>14795994.150000004</v>
      </c>
      <c r="Q239" s="135">
        <f t="shared" si="17"/>
        <v>109959650.08999999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50286766.739999987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7308795.1499999939</v>
      </c>
      <c r="F240" s="100">
        <v>8935499.1999999937</v>
      </c>
      <c r="G240" s="100">
        <v>7506116.1700000027</v>
      </c>
      <c r="H240" s="100">
        <v>8790920.7400000021</v>
      </c>
      <c r="I240" s="100">
        <v>9076712.1899999976</v>
      </c>
      <c r="J240" s="100">
        <v>8668723.2899999991</v>
      </c>
      <c r="K240" s="100">
        <v>9203062.3500000071</v>
      </c>
      <c r="L240" s="100">
        <v>8530398.0799999963</v>
      </c>
      <c r="M240" s="100">
        <v>8765554.5999999978</v>
      </c>
      <c r="N240" s="100">
        <v>9246797.3099999987</v>
      </c>
      <c r="O240" s="100">
        <v>9131076.860000005</v>
      </c>
      <c r="P240" s="100">
        <v>14795994.150000004</v>
      </c>
      <c r="Q240" s="135">
        <f t="shared" si="17"/>
        <v>109959650.08999999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50286766.739999987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3265467.4499999969</v>
      </c>
      <c r="F243" s="136">
        <f t="shared" ref="F243:P243" si="20">+F244</f>
        <v>3291530.3499999898</v>
      </c>
      <c r="G243" s="136">
        <f t="shared" si="20"/>
        <v>4670235.8999999808</v>
      </c>
      <c r="H243" s="136">
        <f t="shared" si="20"/>
        <v>4576285.4699999858</v>
      </c>
      <c r="I243" s="136">
        <f t="shared" si="20"/>
        <v>4338962.0699999975</v>
      </c>
      <c r="J243" s="136">
        <f t="shared" si="20"/>
        <v>4432733.47</v>
      </c>
      <c r="K243" s="136">
        <f t="shared" si="20"/>
        <v>4557530.5299999937</v>
      </c>
      <c r="L243" s="136">
        <f t="shared" si="20"/>
        <v>4164000.1300000004</v>
      </c>
      <c r="M243" s="136">
        <f t="shared" si="20"/>
        <v>4863906.6099999985</v>
      </c>
      <c r="N243" s="136">
        <f t="shared" si="20"/>
        <v>4560543.729999979</v>
      </c>
      <c r="O243" s="136">
        <f t="shared" si="20"/>
        <v>4591817.7299999874</v>
      </c>
      <c r="P243" s="136">
        <f t="shared" si="20"/>
        <v>5755053.9200005997</v>
      </c>
      <c r="Q243" s="135">
        <f t="shared" si="17"/>
        <v>53068067.360000506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24575214.709999949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3265467.4499999969</v>
      </c>
      <c r="F244" s="100">
        <v>3291530.3499999898</v>
      </c>
      <c r="G244" s="100">
        <v>4670235.8999999808</v>
      </c>
      <c r="H244" s="100">
        <v>4576285.4699999858</v>
      </c>
      <c r="I244" s="100">
        <v>4338962.0699999975</v>
      </c>
      <c r="J244" s="100">
        <v>4432733.47</v>
      </c>
      <c r="K244" s="100">
        <v>4557530.5299999937</v>
      </c>
      <c r="L244" s="100">
        <v>4164000.1300000004</v>
      </c>
      <c r="M244" s="100">
        <v>4863906.6099999985</v>
      </c>
      <c r="N244" s="100">
        <v>4560543.729999979</v>
      </c>
      <c r="O244" s="100">
        <v>4591817.7299999874</v>
      </c>
      <c r="P244" s="100">
        <v>5755053.9200005997</v>
      </c>
      <c r="Q244" s="135">
        <f t="shared" si="17"/>
        <v>53068067.360000506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24575214.709999949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910107.3</v>
      </c>
      <c r="F245" s="136">
        <f t="shared" ref="F245:P245" si="21">+F246</f>
        <v>1280146.5300000003</v>
      </c>
      <c r="G245" s="136">
        <f t="shared" si="21"/>
        <v>1531487.0899999996</v>
      </c>
      <c r="H245" s="136">
        <f t="shared" si="21"/>
        <v>1482740.7000000002</v>
      </c>
      <c r="I245" s="136">
        <f t="shared" si="21"/>
        <v>1212964.93</v>
      </c>
      <c r="J245" s="136">
        <f t="shared" si="21"/>
        <v>1282694.22</v>
      </c>
      <c r="K245" s="136">
        <f t="shared" si="21"/>
        <v>1380567.6899999992</v>
      </c>
      <c r="L245" s="136">
        <f t="shared" si="21"/>
        <v>1240803.73</v>
      </c>
      <c r="M245" s="136">
        <f t="shared" si="21"/>
        <v>1400114.2299999997</v>
      </c>
      <c r="N245" s="136">
        <f t="shared" si="21"/>
        <v>1438941.4799999995</v>
      </c>
      <c r="O245" s="136">
        <f t="shared" si="21"/>
        <v>1390201.07</v>
      </c>
      <c r="P245" s="136">
        <f t="shared" si="21"/>
        <v>2584627.5999999996</v>
      </c>
      <c r="Q245" s="135">
        <f t="shared" si="17"/>
        <v>17135396.57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7700140.7699999996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910107.3</v>
      </c>
      <c r="F246" s="100">
        <v>1280146.5300000003</v>
      </c>
      <c r="G246" s="100">
        <v>1531487.0899999996</v>
      </c>
      <c r="H246" s="100">
        <v>1482740.7000000002</v>
      </c>
      <c r="I246" s="100">
        <v>1212964.93</v>
      </c>
      <c r="J246" s="100">
        <v>1282694.22</v>
      </c>
      <c r="K246" s="100">
        <v>1380567.6899999992</v>
      </c>
      <c r="L246" s="100">
        <v>1240803.73</v>
      </c>
      <c r="M246" s="100">
        <v>1400114.2299999997</v>
      </c>
      <c r="N246" s="100">
        <v>1438941.4799999995</v>
      </c>
      <c r="O246" s="100">
        <v>1390201.07</v>
      </c>
      <c r="P246" s="100">
        <v>2584627.5999999996</v>
      </c>
      <c r="Q246" s="135">
        <f t="shared" si="17"/>
        <v>17135396.57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7700140.7699999996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2330240.8400000017</v>
      </c>
      <c r="F249" s="136">
        <f t="shared" ref="F249:P249" si="22">+F250</f>
        <v>2564491.5200000019</v>
      </c>
      <c r="G249" s="136">
        <f t="shared" si="22"/>
        <v>3161594.7000000016</v>
      </c>
      <c r="H249" s="136">
        <f t="shared" si="22"/>
        <v>3124703.3400000008</v>
      </c>
      <c r="I249" s="136">
        <f t="shared" si="22"/>
        <v>3047083.9300000016</v>
      </c>
      <c r="J249" s="136">
        <f t="shared" si="22"/>
        <v>2757745.4299999997</v>
      </c>
      <c r="K249" s="136">
        <f t="shared" si="22"/>
        <v>4004851.73</v>
      </c>
      <c r="L249" s="136">
        <f t="shared" si="22"/>
        <v>2691658.7899999991</v>
      </c>
      <c r="M249" s="136">
        <f t="shared" si="22"/>
        <v>3648263.820000004</v>
      </c>
      <c r="N249" s="136">
        <f t="shared" si="22"/>
        <v>3453754.97</v>
      </c>
      <c r="O249" s="136">
        <f t="shared" si="22"/>
        <v>3537964.6700000023</v>
      </c>
      <c r="P249" s="136">
        <f t="shared" si="22"/>
        <v>7544999.656999832</v>
      </c>
      <c r="Q249" s="135">
        <f t="shared" si="17"/>
        <v>41867353.396999843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16985859.760000005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2330240.8400000017</v>
      </c>
      <c r="F250" s="100">
        <v>2564491.5200000019</v>
      </c>
      <c r="G250" s="100">
        <v>3161594.7000000016</v>
      </c>
      <c r="H250" s="100">
        <v>3124703.3400000008</v>
      </c>
      <c r="I250" s="100">
        <v>3047083.9300000016</v>
      </c>
      <c r="J250" s="100">
        <v>2757745.4299999997</v>
      </c>
      <c r="K250" s="100">
        <v>4004851.73</v>
      </c>
      <c r="L250" s="100">
        <v>2691658.7899999991</v>
      </c>
      <c r="M250" s="100">
        <v>3648263.820000004</v>
      </c>
      <c r="N250" s="100">
        <v>3453754.97</v>
      </c>
      <c r="O250" s="100">
        <v>3537964.6700000023</v>
      </c>
      <c r="P250" s="100">
        <v>7544999.656999832</v>
      </c>
      <c r="Q250" s="135">
        <f t="shared" si="17"/>
        <v>41867353.396999843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16985859.760000005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14192007.459999997</v>
      </c>
      <c r="F251" s="135">
        <f t="shared" ref="F251:P251" si="23">+F252+F255+F259+F266+F270+F276+F278+F283+F291</f>
        <v>18175880.849999998</v>
      </c>
      <c r="G251" s="135">
        <f t="shared" si="23"/>
        <v>26686726.370000012</v>
      </c>
      <c r="H251" s="135">
        <f t="shared" si="23"/>
        <v>30097224.240000006</v>
      </c>
      <c r="I251" s="135">
        <f t="shared" si="23"/>
        <v>21536042.559999995</v>
      </c>
      <c r="J251" s="135">
        <f t="shared" si="23"/>
        <v>32447428.640000004</v>
      </c>
      <c r="K251" s="135">
        <f t="shared" si="23"/>
        <v>34940324.899999999</v>
      </c>
      <c r="L251" s="135">
        <f t="shared" si="23"/>
        <v>19627385.739999998</v>
      </c>
      <c r="M251" s="135">
        <f t="shared" si="23"/>
        <v>34883206.859999999</v>
      </c>
      <c r="N251" s="135">
        <f t="shared" si="23"/>
        <v>38041273.76000002</v>
      </c>
      <c r="O251" s="135">
        <f t="shared" si="23"/>
        <v>42382550.739999995</v>
      </c>
      <c r="P251" s="135">
        <f t="shared" si="23"/>
        <v>91129678.651000202</v>
      </c>
      <c r="Q251" s="135">
        <f t="shared" si="17"/>
        <v>404139730.77100033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143135310.12000003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3185852.7399999984</v>
      </c>
      <c r="F252" s="136">
        <f t="shared" ref="F252:P252" si="24">+F253+F254</f>
        <v>3339638.9099999988</v>
      </c>
      <c r="G252" s="136">
        <f t="shared" si="24"/>
        <v>4853965.2300000014</v>
      </c>
      <c r="H252" s="136">
        <f t="shared" si="24"/>
        <v>3860762.2699999991</v>
      </c>
      <c r="I252" s="136">
        <f t="shared" si="24"/>
        <v>3684289.7899999968</v>
      </c>
      <c r="J252" s="136">
        <f t="shared" si="24"/>
        <v>3893543.060000007</v>
      </c>
      <c r="K252" s="136">
        <f t="shared" si="24"/>
        <v>3912637.5399999977</v>
      </c>
      <c r="L252" s="136">
        <f t="shared" si="24"/>
        <v>3257067.6999999993</v>
      </c>
      <c r="M252" s="136">
        <f t="shared" si="24"/>
        <v>3700237.5700000003</v>
      </c>
      <c r="N252" s="136">
        <f t="shared" si="24"/>
        <v>4785786.3699999917</v>
      </c>
      <c r="O252" s="136">
        <f t="shared" si="24"/>
        <v>5810662.2599999793</v>
      </c>
      <c r="P252" s="136">
        <f t="shared" si="24"/>
        <v>10828977.809000077</v>
      </c>
      <c r="Q252" s="135">
        <f t="shared" si="17"/>
        <v>55113421.249000043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22818052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3185852.7399999984</v>
      </c>
      <c r="F253" s="100">
        <v>3339638.9099999988</v>
      </c>
      <c r="G253" s="100">
        <v>4853965.2300000014</v>
      </c>
      <c r="H253" s="100">
        <v>3860762.2699999991</v>
      </c>
      <c r="I253" s="100">
        <v>3684289.7899999968</v>
      </c>
      <c r="J253" s="100">
        <v>3893543.060000007</v>
      </c>
      <c r="K253" s="100">
        <v>3912637.5399999977</v>
      </c>
      <c r="L253" s="100">
        <v>3257067.6999999993</v>
      </c>
      <c r="M253" s="100">
        <v>3700237.5700000003</v>
      </c>
      <c r="N253" s="100">
        <v>4785786.3699999917</v>
      </c>
      <c r="O253" s="100">
        <v>5810662.2599999793</v>
      </c>
      <c r="P253" s="100">
        <v>10828977.809000077</v>
      </c>
      <c r="Q253" s="135">
        <f t="shared" si="17"/>
        <v>55113421.249000043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22818052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3790812.4299999992</v>
      </c>
      <c r="F255" s="136">
        <f t="shared" ref="F255:P255" si="25">+F256+F257+F258</f>
        <v>3223414.7900000005</v>
      </c>
      <c r="G255" s="136">
        <f t="shared" si="25"/>
        <v>2644308.94</v>
      </c>
      <c r="H255" s="136">
        <f t="shared" si="25"/>
        <v>2775456.3900000006</v>
      </c>
      <c r="I255" s="136">
        <f t="shared" si="25"/>
        <v>3109895.5099999993</v>
      </c>
      <c r="J255" s="136">
        <f t="shared" si="25"/>
        <v>2733272.1199999992</v>
      </c>
      <c r="K255" s="136">
        <f t="shared" si="25"/>
        <v>5945762.1399999978</v>
      </c>
      <c r="L255" s="136">
        <f t="shared" si="25"/>
        <v>2528478.8800000004</v>
      </c>
      <c r="M255" s="136">
        <f t="shared" si="25"/>
        <v>4055463.1500000004</v>
      </c>
      <c r="N255" s="136">
        <f t="shared" si="25"/>
        <v>5639866.2299999977</v>
      </c>
      <c r="O255" s="136">
        <f t="shared" si="25"/>
        <v>5968389.5399999972</v>
      </c>
      <c r="P255" s="136">
        <f t="shared" si="25"/>
        <v>9171684.8220001124</v>
      </c>
      <c r="Q255" s="135">
        <f t="shared" si="17"/>
        <v>51586804.942000106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18277160.18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3675217.6099999994</v>
      </c>
      <c r="F256" s="100">
        <v>3107616.7700000005</v>
      </c>
      <c r="G256" s="100">
        <v>2529944.6599999997</v>
      </c>
      <c r="H256" s="100">
        <v>2674667.5000000009</v>
      </c>
      <c r="I256" s="100">
        <v>3016204.8299999996</v>
      </c>
      <c r="J256" s="100">
        <v>2630100.0499999993</v>
      </c>
      <c r="K256" s="100">
        <v>5818706.8099999977</v>
      </c>
      <c r="L256" s="100">
        <v>2428572.8800000004</v>
      </c>
      <c r="M256" s="100">
        <v>3945297.47</v>
      </c>
      <c r="N256" s="100">
        <v>5459949.299999998</v>
      </c>
      <c r="O256" s="100">
        <v>5734748.3899999978</v>
      </c>
      <c r="P256" s="100">
        <v>8783996.462000113</v>
      </c>
      <c r="Q256" s="135">
        <f t="shared" si="17"/>
        <v>49805022.732000113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17633751.419999998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18451.57</v>
      </c>
      <c r="F257" s="100">
        <v>18523.23</v>
      </c>
      <c r="G257" s="100">
        <v>34559.100000000006</v>
      </c>
      <c r="H257" s="100">
        <v>31886.359999999993</v>
      </c>
      <c r="I257" s="100">
        <v>25616.299999999996</v>
      </c>
      <c r="J257" s="100">
        <v>29744.589999999997</v>
      </c>
      <c r="K257" s="100">
        <v>37109.900000000009</v>
      </c>
      <c r="L257" s="100">
        <v>25370.089999999993</v>
      </c>
      <c r="M257" s="100">
        <v>26090.079999999998</v>
      </c>
      <c r="N257" s="100">
        <v>34277.68</v>
      </c>
      <c r="O257" s="100">
        <v>35419.050000000017</v>
      </c>
      <c r="P257" s="100">
        <v>78978.986999999848</v>
      </c>
      <c r="Q257" s="135">
        <f t="shared" si="17"/>
        <v>396026.9369999998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158781.15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97143.250000000015</v>
      </c>
      <c r="F258" s="100">
        <v>97274.790000000008</v>
      </c>
      <c r="G258" s="100">
        <v>79805.179999999993</v>
      </c>
      <c r="H258" s="100">
        <v>68902.53</v>
      </c>
      <c r="I258" s="100">
        <v>68074.37999999999</v>
      </c>
      <c r="J258" s="100">
        <v>73427.48000000001</v>
      </c>
      <c r="K258" s="100">
        <v>89945.43</v>
      </c>
      <c r="L258" s="100">
        <v>74535.91</v>
      </c>
      <c r="M258" s="100">
        <v>84075.6</v>
      </c>
      <c r="N258" s="100">
        <v>145639.25</v>
      </c>
      <c r="O258" s="100">
        <v>198222.1</v>
      </c>
      <c r="P258" s="100">
        <v>308709.37300000002</v>
      </c>
      <c r="Q258" s="135">
        <f t="shared" si="17"/>
        <v>1385755.273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484627.61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14372.560000000001</v>
      </c>
      <c r="F259" s="136">
        <f t="shared" ref="F259:P259" si="26">+F260+F261+F262+F263+F264+F265</f>
        <v>52484.159999999989</v>
      </c>
      <c r="G259" s="136">
        <f t="shared" si="26"/>
        <v>74387.799999999974</v>
      </c>
      <c r="H259" s="136">
        <f t="shared" si="26"/>
        <v>56005.02</v>
      </c>
      <c r="I259" s="136">
        <f t="shared" si="26"/>
        <v>52331.58</v>
      </c>
      <c r="J259" s="136">
        <f t="shared" si="26"/>
        <v>55061.37000000001</v>
      </c>
      <c r="K259" s="136">
        <f t="shared" si="26"/>
        <v>62231.109999999986</v>
      </c>
      <c r="L259" s="136">
        <f t="shared" si="26"/>
        <v>45253.109999999993</v>
      </c>
      <c r="M259" s="136">
        <f t="shared" si="26"/>
        <v>46868.21</v>
      </c>
      <c r="N259" s="136">
        <f t="shared" si="26"/>
        <v>67774.110000000015</v>
      </c>
      <c r="O259" s="136">
        <f t="shared" si="26"/>
        <v>23896.229999999996</v>
      </c>
      <c r="P259" s="136">
        <f t="shared" si="26"/>
        <v>152348.16999999998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304642.48999999993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14372.560000000001</v>
      </c>
      <c r="F261" s="100">
        <v>52484.159999999989</v>
      </c>
      <c r="G261" s="100">
        <v>74387.799999999974</v>
      </c>
      <c r="H261" s="100">
        <v>56005.02</v>
      </c>
      <c r="I261" s="100">
        <v>52331.58</v>
      </c>
      <c r="J261" s="100">
        <v>55061.37000000001</v>
      </c>
      <c r="K261" s="100">
        <v>62231.109999999986</v>
      </c>
      <c r="L261" s="100">
        <v>45253.109999999993</v>
      </c>
      <c r="M261" s="100">
        <v>46868.21</v>
      </c>
      <c r="N261" s="100">
        <v>67774.110000000015</v>
      </c>
      <c r="O261" s="100">
        <v>23896.229999999996</v>
      </c>
      <c r="P261" s="100">
        <v>152348.16999999998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304642.48999999993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97023.360000000001</v>
      </c>
      <c r="F266" s="136">
        <f t="shared" ref="F266:P266" si="27">+F267+F268+F269</f>
        <v>137956.02000000002</v>
      </c>
      <c r="G266" s="136">
        <f t="shared" si="27"/>
        <v>276948.63</v>
      </c>
      <c r="H266" s="136">
        <f t="shared" si="27"/>
        <v>199899.43000000002</v>
      </c>
      <c r="I266" s="136">
        <f t="shared" si="27"/>
        <v>92454.359999999986</v>
      </c>
      <c r="J266" s="136">
        <f t="shared" si="27"/>
        <v>174088</v>
      </c>
      <c r="K266" s="136">
        <f t="shared" si="27"/>
        <v>274967.39999999997</v>
      </c>
      <c r="L266" s="136">
        <f t="shared" si="27"/>
        <v>138572.24000000002</v>
      </c>
      <c r="M266" s="136">
        <f t="shared" si="27"/>
        <v>170843.53000000003</v>
      </c>
      <c r="N266" s="136">
        <f t="shared" si="27"/>
        <v>278305.57999999996</v>
      </c>
      <c r="O266" s="136">
        <f t="shared" si="27"/>
        <v>286896.78999999998</v>
      </c>
      <c r="P266" s="136">
        <f t="shared" si="27"/>
        <v>961998.65999999992</v>
      </c>
      <c r="Q266" s="135">
        <f t="shared" si="17"/>
        <v>3089954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978369.8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97023.360000000001</v>
      </c>
      <c r="F269" s="100">
        <v>137956.02000000002</v>
      </c>
      <c r="G269" s="100">
        <v>276948.63</v>
      </c>
      <c r="H269" s="100">
        <v>199899.43000000002</v>
      </c>
      <c r="I269" s="100">
        <v>92454.359999999986</v>
      </c>
      <c r="J269" s="100">
        <v>174088</v>
      </c>
      <c r="K269" s="100">
        <v>274967.39999999997</v>
      </c>
      <c r="L269" s="100">
        <v>138572.24000000002</v>
      </c>
      <c r="M269" s="100">
        <v>170843.53000000003</v>
      </c>
      <c r="N269" s="100">
        <v>278305.57999999996</v>
      </c>
      <c r="O269" s="100">
        <v>286896.78999999998</v>
      </c>
      <c r="P269" s="100">
        <v>961998.65999999992</v>
      </c>
      <c r="Q269" s="135">
        <f t="shared" si="28"/>
        <v>3089954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978369.8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3756991.8499999996</v>
      </c>
      <c r="F270" s="136">
        <f t="shared" ref="F270:P270" si="29">+F271+F272+F273+F274+F275</f>
        <v>7265359.5799999982</v>
      </c>
      <c r="G270" s="136">
        <f t="shared" si="29"/>
        <v>15309033.860000005</v>
      </c>
      <c r="H270" s="136">
        <f t="shared" si="29"/>
        <v>19253982.190000005</v>
      </c>
      <c r="I270" s="136">
        <f t="shared" si="29"/>
        <v>10693908.25</v>
      </c>
      <c r="J270" s="136">
        <f t="shared" si="29"/>
        <v>13298522.520000003</v>
      </c>
      <c r="K270" s="136">
        <f t="shared" si="29"/>
        <v>20640879.299999997</v>
      </c>
      <c r="L270" s="136">
        <f t="shared" si="29"/>
        <v>10184996.330000002</v>
      </c>
      <c r="M270" s="136">
        <f t="shared" si="29"/>
        <v>22536158.169999998</v>
      </c>
      <c r="N270" s="136">
        <f t="shared" si="29"/>
        <v>22777067.760000028</v>
      </c>
      <c r="O270" s="136">
        <f t="shared" si="29"/>
        <v>26455821.170000013</v>
      </c>
      <c r="P270" s="136">
        <f t="shared" si="29"/>
        <v>61851497.590000011</v>
      </c>
      <c r="Q270" s="135">
        <f t="shared" si="28"/>
        <v>234024218.57000005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69577798.25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2213115.4699999997</v>
      </c>
      <c r="F271" s="100">
        <v>4811926.6499999994</v>
      </c>
      <c r="G271" s="100">
        <v>13076243.210000006</v>
      </c>
      <c r="H271" s="100">
        <v>16669586.770000003</v>
      </c>
      <c r="I271" s="100">
        <v>8803323.1599999983</v>
      </c>
      <c r="J271" s="100">
        <v>10826106.990000002</v>
      </c>
      <c r="K271" s="100">
        <v>18748151.309999999</v>
      </c>
      <c r="L271" s="100">
        <v>8676981.8000000026</v>
      </c>
      <c r="M271" s="100">
        <v>20061911.779999997</v>
      </c>
      <c r="N271" s="100">
        <v>20271573.580000024</v>
      </c>
      <c r="O271" s="100">
        <v>24024743.700000014</v>
      </c>
      <c r="P271" s="100">
        <v>58692601.690000005</v>
      </c>
      <c r="Q271" s="135">
        <f t="shared" si="28"/>
        <v>206876266.11000004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56400302.250000007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181414.64999999991</v>
      </c>
      <c r="F272" s="100">
        <v>234509.88999999987</v>
      </c>
      <c r="G272" s="100">
        <v>275590.44999999995</v>
      </c>
      <c r="H272" s="100">
        <v>304818.5999999998</v>
      </c>
      <c r="I272" s="100">
        <v>278766.98999999976</v>
      </c>
      <c r="J272" s="100">
        <v>299071.00999999995</v>
      </c>
      <c r="K272" s="100">
        <v>319075.25999999995</v>
      </c>
      <c r="L272" s="100">
        <v>259977.35999999993</v>
      </c>
      <c r="M272" s="100">
        <v>292783.62</v>
      </c>
      <c r="N272" s="100">
        <v>328008.42999999976</v>
      </c>
      <c r="O272" s="100">
        <v>314315.39999999973</v>
      </c>
      <c r="P272" s="100">
        <v>622791.18000000005</v>
      </c>
      <c r="Q272" s="135">
        <f t="shared" si="28"/>
        <v>3711122.8399999994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1574171.5899999994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1303709.0600000003</v>
      </c>
      <c r="F273" s="100">
        <v>2189796.7199999988</v>
      </c>
      <c r="G273" s="100">
        <v>1814605.85</v>
      </c>
      <c r="H273" s="100">
        <v>2120618.31</v>
      </c>
      <c r="I273" s="100">
        <v>1575334.9400000004</v>
      </c>
      <c r="J273" s="100">
        <v>2128316.9500000002</v>
      </c>
      <c r="K273" s="100">
        <v>1514007.7599999998</v>
      </c>
      <c r="L273" s="100">
        <v>1210340.77</v>
      </c>
      <c r="M273" s="100">
        <v>2141658.8400000008</v>
      </c>
      <c r="N273" s="100">
        <v>2118194.810000001</v>
      </c>
      <c r="O273" s="100">
        <v>2053501.8000000003</v>
      </c>
      <c r="P273" s="100">
        <v>2475696.8800000004</v>
      </c>
      <c r="Q273" s="135">
        <f t="shared" si="28"/>
        <v>22645782.690000001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11132381.829999998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58752.67</v>
      </c>
      <c r="F274" s="100">
        <v>29126.319999999996</v>
      </c>
      <c r="G274" s="100">
        <v>142594.34999999998</v>
      </c>
      <c r="H274" s="100">
        <v>158958.51</v>
      </c>
      <c r="I274" s="100">
        <v>36483.159999999989</v>
      </c>
      <c r="J274" s="100">
        <v>45027.57</v>
      </c>
      <c r="K274" s="100">
        <v>59644.969999999994</v>
      </c>
      <c r="L274" s="100">
        <v>37696.400000000001</v>
      </c>
      <c r="M274" s="100">
        <v>39803.93</v>
      </c>
      <c r="N274" s="100">
        <v>59290.94</v>
      </c>
      <c r="O274" s="100">
        <v>63260.26999999999</v>
      </c>
      <c r="P274" s="100">
        <v>60407.839999999997</v>
      </c>
      <c r="Q274" s="135">
        <f t="shared" si="28"/>
        <v>791046.93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470942.57999999996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1474677.35</v>
      </c>
      <c r="H276" s="136">
        <f t="shared" si="30"/>
        <v>1778978.27</v>
      </c>
      <c r="I276" s="136">
        <f t="shared" si="30"/>
        <v>2319883.0699999998</v>
      </c>
      <c r="J276" s="136">
        <f t="shared" si="30"/>
        <v>1626827.81</v>
      </c>
      <c r="K276" s="136">
        <f t="shared" si="30"/>
        <v>1626827.81</v>
      </c>
      <c r="L276" s="136">
        <f t="shared" si="30"/>
        <v>1626827.81</v>
      </c>
      <c r="M276" s="136">
        <f t="shared" si="30"/>
        <v>1626827.81</v>
      </c>
      <c r="N276" s="136">
        <f t="shared" si="30"/>
        <v>1626827.81</v>
      </c>
      <c r="O276" s="136">
        <f t="shared" si="30"/>
        <v>1474677.35</v>
      </c>
      <c r="P276" s="136">
        <f t="shared" si="30"/>
        <v>1778978.25</v>
      </c>
      <c r="Q276" s="135">
        <f t="shared" si="28"/>
        <v>20080000.000000004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10319033.16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1474677.35</v>
      </c>
      <c r="H277" s="100">
        <v>1778978.27</v>
      </c>
      <c r="I277" s="100">
        <v>2319883.0699999998</v>
      </c>
      <c r="J277" s="100">
        <v>1626827.81</v>
      </c>
      <c r="K277" s="100">
        <v>1626827.81</v>
      </c>
      <c r="L277" s="100">
        <v>1626827.81</v>
      </c>
      <c r="M277" s="100">
        <v>1626827.81</v>
      </c>
      <c r="N277" s="100">
        <v>1626827.81</v>
      </c>
      <c r="O277" s="100">
        <v>1474677.35</v>
      </c>
      <c r="P277" s="100">
        <v>1778978.25</v>
      </c>
      <c r="Q277" s="135">
        <f t="shared" si="28"/>
        <v>20080000.000000004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10319033.16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845667.16</v>
      </c>
      <c r="F278" s="136">
        <f t="shared" ref="F278:P278" si="31">+F279+F280+F281+F282</f>
        <v>2020239.56</v>
      </c>
      <c r="G278" s="136">
        <f t="shared" si="31"/>
        <v>1385960.94</v>
      </c>
      <c r="H278" s="136">
        <f t="shared" si="31"/>
        <v>1501771.3199999991</v>
      </c>
      <c r="I278" s="136">
        <f t="shared" si="31"/>
        <v>873678.84999999963</v>
      </c>
      <c r="J278" s="136">
        <f t="shared" si="31"/>
        <v>1222946.3399999999</v>
      </c>
      <c r="K278" s="136">
        <f t="shared" si="31"/>
        <v>1751772.7599999993</v>
      </c>
      <c r="L278" s="136">
        <f t="shared" si="31"/>
        <v>1160560.8999999994</v>
      </c>
      <c r="M278" s="136">
        <f t="shared" si="31"/>
        <v>1989484.8899999994</v>
      </c>
      <c r="N278" s="136">
        <f t="shared" si="31"/>
        <v>2028795.9000000013</v>
      </c>
      <c r="O278" s="136">
        <f t="shared" si="31"/>
        <v>1606113.29</v>
      </c>
      <c r="P278" s="136">
        <f t="shared" si="31"/>
        <v>5406331.8000000007</v>
      </c>
      <c r="Q278" s="135">
        <f t="shared" si="28"/>
        <v>21793323.709999997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7850264.169999999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310281.53000000003</v>
      </c>
      <c r="F281" s="100">
        <v>1519926.22</v>
      </c>
      <c r="G281" s="100">
        <v>866339.8899999999</v>
      </c>
      <c r="H281" s="100">
        <v>869972.3899999992</v>
      </c>
      <c r="I281" s="100">
        <v>495383.6799999997</v>
      </c>
      <c r="J281" s="100">
        <v>810237.2699999999</v>
      </c>
      <c r="K281" s="100">
        <v>1177535.2199999993</v>
      </c>
      <c r="L281" s="100">
        <v>784943.8399999995</v>
      </c>
      <c r="M281" s="100">
        <v>1386416.6199999994</v>
      </c>
      <c r="N281" s="100">
        <v>1399253.0100000012</v>
      </c>
      <c r="O281" s="100">
        <v>1032741.4400000002</v>
      </c>
      <c r="P281" s="100">
        <v>3362300.4400000004</v>
      </c>
      <c r="Q281" s="135">
        <f t="shared" si="28"/>
        <v>14015331.549999997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4872140.9799999986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535385.63</v>
      </c>
      <c r="F282" s="100">
        <v>500313.34</v>
      </c>
      <c r="G282" s="100">
        <v>519621.04999999993</v>
      </c>
      <c r="H282" s="100">
        <v>631798.92999999993</v>
      </c>
      <c r="I282" s="100">
        <v>378295.17</v>
      </c>
      <c r="J282" s="100">
        <v>412709.06999999995</v>
      </c>
      <c r="K282" s="100">
        <v>574237.54</v>
      </c>
      <c r="L282" s="100">
        <v>375617.05999999994</v>
      </c>
      <c r="M282" s="100">
        <v>603068.27</v>
      </c>
      <c r="N282" s="100">
        <v>629542.89</v>
      </c>
      <c r="O282" s="100">
        <v>573371.85</v>
      </c>
      <c r="P282" s="100">
        <v>2044031.3599999999</v>
      </c>
      <c r="Q282" s="135">
        <f t="shared" si="28"/>
        <v>7777992.1600000001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2978123.19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567590.42000000004</v>
      </c>
      <c r="F283" s="136">
        <f t="shared" ref="F283:P283" si="32">+F284+F285+F286+F287+F288+F289+F290</f>
        <v>552776.30000000005</v>
      </c>
      <c r="G283" s="136">
        <f t="shared" si="32"/>
        <v>614119.21000000008</v>
      </c>
      <c r="H283" s="136">
        <f t="shared" si="32"/>
        <v>616572.84000000008</v>
      </c>
      <c r="I283" s="136">
        <f t="shared" si="32"/>
        <v>666990.17999999993</v>
      </c>
      <c r="J283" s="136">
        <f t="shared" si="32"/>
        <v>739991.20000000007</v>
      </c>
      <c r="K283" s="136">
        <f t="shared" si="32"/>
        <v>677181.52999999991</v>
      </c>
      <c r="L283" s="136">
        <f t="shared" si="32"/>
        <v>655622.61</v>
      </c>
      <c r="M283" s="136">
        <f t="shared" si="32"/>
        <v>714157.58000000007</v>
      </c>
      <c r="N283" s="136">
        <f t="shared" si="32"/>
        <v>788418.78000000014</v>
      </c>
      <c r="O283" s="136">
        <f t="shared" si="32"/>
        <v>710957.5900000002</v>
      </c>
      <c r="P283" s="136">
        <f t="shared" si="32"/>
        <v>829580.48000000021</v>
      </c>
      <c r="Q283" s="135">
        <f t="shared" si="28"/>
        <v>8133958.7200000016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3758040.1500000004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524879.07000000007</v>
      </c>
      <c r="F285" s="100">
        <v>511832.65</v>
      </c>
      <c r="G285" s="100">
        <v>557661.12000000011</v>
      </c>
      <c r="H285" s="100">
        <v>573887.51000000013</v>
      </c>
      <c r="I285" s="100">
        <v>622768.34</v>
      </c>
      <c r="J285" s="100">
        <v>655735.13000000012</v>
      </c>
      <c r="K285" s="100">
        <v>603840.85999999987</v>
      </c>
      <c r="L285" s="100">
        <v>614334.63</v>
      </c>
      <c r="M285" s="100">
        <v>669347.52000000014</v>
      </c>
      <c r="N285" s="100">
        <v>731259.84000000008</v>
      </c>
      <c r="O285" s="100">
        <v>660634.74000000022</v>
      </c>
      <c r="P285" s="100">
        <v>771778.03000000014</v>
      </c>
      <c r="Q285" s="135">
        <f t="shared" si="28"/>
        <v>7497959.4400000013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3446763.8200000003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42711.349999999991</v>
      </c>
      <c r="F290" s="100">
        <v>40943.65</v>
      </c>
      <c r="G290" s="100">
        <v>56458.090000000004</v>
      </c>
      <c r="H290" s="100">
        <v>42685.33</v>
      </c>
      <c r="I290" s="100">
        <v>44221.840000000018</v>
      </c>
      <c r="J290" s="100">
        <v>84256.069999999992</v>
      </c>
      <c r="K290" s="100">
        <v>73340.67</v>
      </c>
      <c r="L290" s="100">
        <v>41287.980000000003</v>
      </c>
      <c r="M290" s="100">
        <v>44810.06</v>
      </c>
      <c r="N290" s="100">
        <v>57158.94000000001</v>
      </c>
      <c r="O290" s="100">
        <v>50322.85000000002</v>
      </c>
      <c r="P290" s="100">
        <v>57802.450000000019</v>
      </c>
      <c r="Q290" s="135">
        <f t="shared" si="28"/>
        <v>635999.28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311276.33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374363.61000000028</v>
      </c>
      <c r="F291" s="136">
        <f t="shared" ref="F291:P291" si="33">+F292</f>
        <v>24678.2</v>
      </c>
      <c r="G291" s="136">
        <f t="shared" si="33"/>
        <v>53324.410000000033</v>
      </c>
      <c r="H291" s="136">
        <f t="shared" si="33"/>
        <v>53796.509999999987</v>
      </c>
      <c r="I291" s="136">
        <f t="shared" si="33"/>
        <v>42610.969999999987</v>
      </c>
      <c r="J291" s="136">
        <f t="shared" si="33"/>
        <v>8703176.2199999988</v>
      </c>
      <c r="K291" s="136">
        <f t="shared" si="33"/>
        <v>48065.31</v>
      </c>
      <c r="L291" s="136">
        <f t="shared" si="33"/>
        <v>30006.159999999993</v>
      </c>
      <c r="M291" s="136">
        <f t="shared" si="33"/>
        <v>43165.94999999999</v>
      </c>
      <c r="N291" s="136">
        <f t="shared" si="33"/>
        <v>48431.219999999994</v>
      </c>
      <c r="O291" s="136">
        <f t="shared" si="33"/>
        <v>45136.52</v>
      </c>
      <c r="P291" s="136">
        <f t="shared" si="33"/>
        <v>148281.06999999998</v>
      </c>
      <c r="Q291" s="135">
        <f t="shared" si="28"/>
        <v>9615036.1500000004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9251949.9199999999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374363.61000000028</v>
      </c>
      <c r="F292" s="100">
        <v>24678.2</v>
      </c>
      <c r="G292" s="100">
        <v>53324.410000000033</v>
      </c>
      <c r="H292" s="100">
        <v>53796.509999999987</v>
      </c>
      <c r="I292" s="100">
        <v>42610.969999999987</v>
      </c>
      <c r="J292" s="100">
        <v>8703176.2199999988</v>
      </c>
      <c r="K292" s="100">
        <v>48065.31</v>
      </c>
      <c r="L292" s="100">
        <v>30006.159999999993</v>
      </c>
      <c r="M292" s="100">
        <v>43165.94999999999</v>
      </c>
      <c r="N292" s="100">
        <v>48431.219999999994</v>
      </c>
      <c r="O292" s="100">
        <v>45136.52</v>
      </c>
      <c r="P292" s="100">
        <v>148281.06999999998</v>
      </c>
      <c r="Q292" s="135">
        <f t="shared" si="28"/>
        <v>9615036.1500000004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9251949.9199999999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783774.3</v>
      </c>
      <c r="F293" s="135">
        <f t="shared" ref="F293:P293" si="34">+F294+F296++F298+F300+F302+F304</f>
        <v>1532108.9900000002</v>
      </c>
      <c r="G293" s="135">
        <f t="shared" si="34"/>
        <v>1638695.94</v>
      </c>
      <c r="H293" s="135">
        <f t="shared" si="34"/>
        <v>1263160.8999999999</v>
      </c>
      <c r="I293" s="135">
        <f t="shared" si="34"/>
        <v>677943.74999999977</v>
      </c>
      <c r="J293" s="135">
        <f t="shared" si="34"/>
        <v>1134240.4300000004</v>
      </c>
      <c r="K293" s="135">
        <f t="shared" si="34"/>
        <v>1497420.2300000011</v>
      </c>
      <c r="L293" s="135">
        <f t="shared" si="34"/>
        <v>906014.51</v>
      </c>
      <c r="M293" s="135">
        <f t="shared" si="34"/>
        <v>2060636.6800000006</v>
      </c>
      <c r="N293" s="135">
        <f t="shared" si="34"/>
        <v>2161244.4100000006</v>
      </c>
      <c r="O293" s="135">
        <f t="shared" si="34"/>
        <v>1732705.6400000006</v>
      </c>
      <c r="P293" s="135">
        <f t="shared" si="34"/>
        <v>5980368.6870000744</v>
      </c>
      <c r="Q293" s="135">
        <f t="shared" si="28"/>
        <v>21368314.467000075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7029924.3100000005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783774.3</v>
      </c>
      <c r="F304" s="136">
        <f t="shared" ref="F304:P304" si="37">+F305</f>
        <v>1532108.9900000002</v>
      </c>
      <c r="G304" s="136">
        <f t="shared" si="37"/>
        <v>1638695.94</v>
      </c>
      <c r="H304" s="136">
        <f t="shared" si="37"/>
        <v>1263160.8999999999</v>
      </c>
      <c r="I304" s="136">
        <f t="shared" si="37"/>
        <v>677943.74999999977</v>
      </c>
      <c r="J304" s="136">
        <f t="shared" si="37"/>
        <v>1134240.4300000004</v>
      </c>
      <c r="K304" s="136">
        <f t="shared" si="37"/>
        <v>1497420.2300000011</v>
      </c>
      <c r="L304" s="136">
        <f t="shared" si="37"/>
        <v>906014.51</v>
      </c>
      <c r="M304" s="136">
        <f t="shared" si="37"/>
        <v>2060636.6800000006</v>
      </c>
      <c r="N304" s="136">
        <f t="shared" si="37"/>
        <v>2161244.4100000006</v>
      </c>
      <c r="O304" s="136">
        <f t="shared" si="37"/>
        <v>1732705.6400000006</v>
      </c>
      <c r="P304" s="136">
        <f t="shared" si="37"/>
        <v>5980368.6870000744</v>
      </c>
      <c r="Q304" s="135">
        <f t="shared" si="36"/>
        <v>21368314.467000075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7029924.3100000005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783774.3</v>
      </c>
      <c r="F305" s="100">
        <v>1532108.9900000002</v>
      </c>
      <c r="G305" s="100">
        <v>1638695.94</v>
      </c>
      <c r="H305" s="100">
        <v>1263160.8999999999</v>
      </c>
      <c r="I305" s="100">
        <v>677943.74999999977</v>
      </c>
      <c r="J305" s="100">
        <v>1134240.4300000004</v>
      </c>
      <c r="K305" s="100">
        <v>1497420.2300000011</v>
      </c>
      <c r="L305" s="100">
        <v>906014.51</v>
      </c>
      <c r="M305" s="100">
        <v>2060636.6800000006</v>
      </c>
      <c r="N305" s="100">
        <v>2161244.4100000006</v>
      </c>
      <c r="O305" s="100">
        <v>1732705.6400000006</v>
      </c>
      <c r="P305" s="100">
        <v>5980368.6870000744</v>
      </c>
      <c r="Q305" s="135">
        <f t="shared" si="36"/>
        <v>21368314.467000075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7029924.3100000005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403469.73000000027</v>
      </c>
      <c r="F306" s="135">
        <f t="shared" ref="F306:P306" si="38">+F307+F309+F311+F313+F315+F317</f>
        <v>445698.69000000024</v>
      </c>
      <c r="G306" s="135">
        <f t="shared" si="38"/>
        <v>1362882.98</v>
      </c>
      <c r="H306" s="135">
        <f t="shared" si="38"/>
        <v>1310102.2700000003</v>
      </c>
      <c r="I306" s="135">
        <f t="shared" si="38"/>
        <v>858721.6399999999</v>
      </c>
      <c r="J306" s="135">
        <f t="shared" si="38"/>
        <v>1097472.3699999996</v>
      </c>
      <c r="K306" s="135">
        <f t="shared" si="38"/>
        <v>1417291.71</v>
      </c>
      <c r="L306" s="135">
        <f t="shared" si="38"/>
        <v>991486.29999999981</v>
      </c>
      <c r="M306" s="135">
        <f t="shared" si="38"/>
        <v>1665624.6099999999</v>
      </c>
      <c r="N306" s="135">
        <f t="shared" si="38"/>
        <v>1650741.7600000002</v>
      </c>
      <c r="O306" s="135">
        <f t="shared" si="38"/>
        <v>1435101.7599999998</v>
      </c>
      <c r="P306" s="135">
        <f t="shared" si="38"/>
        <v>4096855.9699999997</v>
      </c>
      <c r="Q306" s="135">
        <f t="shared" si="36"/>
        <v>16735449.789999999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5478347.6799999997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403469.73000000027</v>
      </c>
      <c r="F317" s="136">
        <f t="shared" ref="F317:P317" si="39">+F318</f>
        <v>445698.69000000024</v>
      </c>
      <c r="G317" s="136">
        <f t="shared" si="39"/>
        <v>1362882.98</v>
      </c>
      <c r="H317" s="136">
        <f t="shared" si="39"/>
        <v>1310102.2700000003</v>
      </c>
      <c r="I317" s="136">
        <f t="shared" si="39"/>
        <v>858721.6399999999</v>
      </c>
      <c r="J317" s="136">
        <f t="shared" si="39"/>
        <v>1097472.3699999996</v>
      </c>
      <c r="K317" s="136">
        <f t="shared" si="39"/>
        <v>1417291.71</v>
      </c>
      <c r="L317" s="136">
        <f t="shared" si="39"/>
        <v>991486.29999999981</v>
      </c>
      <c r="M317" s="136">
        <f t="shared" si="39"/>
        <v>1665624.6099999999</v>
      </c>
      <c r="N317" s="136">
        <f t="shared" si="39"/>
        <v>1650741.7600000002</v>
      </c>
      <c r="O317" s="136">
        <f t="shared" si="39"/>
        <v>1435101.7599999998</v>
      </c>
      <c r="P317" s="136">
        <f t="shared" si="39"/>
        <v>4096855.9699999997</v>
      </c>
      <c r="Q317" s="135">
        <f t="shared" si="36"/>
        <v>16735449.789999999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5478347.6799999997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403469.73000000027</v>
      </c>
      <c r="F318" s="100">
        <v>445698.69000000024</v>
      </c>
      <c r="G318" s="100">
        <v>1362882.98</v>
      </c>
      <c r="H318" s="100">
        <v>1310102.2700000003</v>
      </c>
      <c r="I318" s="100">
        <v>858721.6399999999</v>
      </c>
      <c r="J318" s="100">
        <v>1097472.3699999996</v>
      </c>
      <c r="K318" s="100">
        <v>1417291.71</v>
      </c>
      <c r="L318" s="100">
        <v>991486.29999999981</v>
      </c>
      <c r="M318" s="100">
        <v>1665624.6099999999</v>
      </c>
      <c r="N318" s="100">
        <v>1650741.7600000002</v>
      </c>
      <c r="O318" s="100">
        <v>1435101.7599999998</v>
      </c>
      <c r="P318" s="100">
        <v>4096855.9699999997</v>
      </c>
      <c r="Q318" s="135">
        <f t="shared" si="36"/>
        <v>16735449.789999999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5478347.6799999997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30762082.180000011</v>
      </c>
      <c r="F319" s="135">
        <f t="shared" ref="F319:P319" si="40">+F320+F324+F329+F334+F336+F338</f>
        <v>38001105.31000001</v>
      </c>
      <c r="G319" s="135">
        <f t="shared" si="40"/>
        <v>40022583.570000008</v>
      </c>
      <c r="H319" s="135">
        <f t="shared" si="40"/>
        <v>42596926.840000011</v>
      </c>
      <c r="I319" s="135">
        <f t="shared" si="40"/>
        <v>32598939.620000001</v>
      </c>
      <c r="J319" s="135">
        <f t="shared" si="40"/>
        <v>38366408.959999979</v>
      </c>
      <c r="K319" s="135">
        <f t="shared" si="40"/>
        <v>36583738.030000001</v>
      </c>
      <c r="L319" s="135">
        <f t="shared" si="40"/>
        <v>32775098.280000001</v>
      </c>
      <c r="M319" s="135">
        <f t="shared" si="40"/>
        <v>39803478.289999992</v>
      </c>
      <c r="N319" s="135">
        <f t="shared" si="40"/>
        <v>37882039.139999993</v>
      </c>
      <c r="O319" s="135">
        <f t="shared" si="40"/>
        <v>36834661.18999999</v>
      </c>
      <c r="P319" s="135">
        <f t="shared" si="40"/>
        <v>68279767.224999666</v>
      </c>
      <c r="Q319" s="135">
        <f t="shared" si="36"/>
        <v>474506828.63499969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222348046.48000002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29866823.820000011</v>
      </c>
      <c r="F334" s="136">
        <f t="shared" ref="F334:P334" si="43">+F335</f>
        <v>35561147.890000015</v>
      </c>
      <c r="G334" s="136">
        <f t="shared" si="43"/>
        <v>37466516.400000006</v>
      </c>
      <c r="H334" s="136">
        <f t="shared" si="43"/>
        <v>40034434.960000008</v>
      </c>
      <c r="I334" s="136">
        <f t="shared" si="43"/>
        <v>30968127.800000001</v>
      </c>
      <c r="J334" s="136">
        <f t="shared" si="43"/>
        <v>36196823.269999973</v>
      </c>
      <c r="K334" s="136">
        <f t="shared" si="43"/>
        <v>34341239.909999996</v>
      </c>
      <c r="L334" s="136">
        <f t="shared" si="43"/>
        <v>31280385.390000001</v>
      </c>
      <c r="M334" s="136">
        <f t="shared" si="43"/>
        <v>37509840.929999992</v>
      </c>
      <c r="N334" s="136">
        <f t="shared" si="43"/>
        <v>35646703.439999998</v>
      </c>
      <c r="O334" s="136">
        <f t="shared" si="43"/>
        <v>34566105.43999999</v>
      </c>
      <c r="P334" s="136">
        <f t="shared" si="43"/>
        <v>61937567.90199963</v>
      </c>
      <c r="Q334" s="135">
        <f t="shared" si="42"/>
        <v>445375717.15199971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210093874.14000005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29866823.820000011</v>
      </c>
      <c r="F335" s="100">
        <v>35561147.890000015</v>
      </c>
      <c r="G335" s="100">
        <v>37466516.400000006</v>
      </c>
      <c r="H335" s="100">
        <v>40034434.960000008</v>
      </c>
      <c r="I335" s="100">
        <v>30968127.800000001</v>
      </c>
      <c r="J335" s="100">
        <v>36196823.269999973</v>
      </c>
      <c r="K335" s="100">
        <v>34341239.909999996</v>
      </c>
      <c r="L335" s="100">
        <v>31280385.390000001</v>
      </c>
      <c r="M335" s="100">
        <v>37509840.929999992</v>
      </c>
      <c r="N335" s="100">
        <v>35646703.439999998</v>
      </c>
      <c r="O335" s="100">
        <v>34566105.43999999</v>
      </c>
      <c r="P335" s="100">
        <v>61937567.90199963</v>
      </c>
      <c r="Q335" s="135">
        <f t="shared" si="42"/>
        <v>445375717.15199971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210093874.14000005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413930.81000000006</v>
      </c>
      <c r="F336" s="136">
        <f t="shared" ref="F336:P336" si="44">+F337</f>
        <v>1554629.87</v>
      </c>
      <c r="G336" s="136">
        <f t="shared" si="44"/>
        <v>1566454.3600000003</v>
      </c>
      <c r="H336" s="136">
        <f t="shared" si="44"/>
        <v>1455513.24</v>
      </c>
      <c r="I336" s="136">
        <f t="shared" si="44"/>
        <v>907900.89000000013</v>
      </c>
      <c r="J336" s="136">
        <f t="shared" si="44"/>
        <v>1171866.1600000001</v>
      </c>
      <c r="K336" s="136">
        <f t="shared" si="44"/>
        <v>1271300.9800000004</v>
      </c>
      <c r="L336" s="136">
        <f t="shared" si="44"/>
        <v>772799.38000000012</v>
      </c>
      <c r="M336" s="136">
        <f t="shared" si="44"/>
        <v>1298608.6900000004</v>
      </c>
      <c r="N336" s="136">
        <f t="shared" si="44"/>
        <v>1231753.8</v>
      </c>
      <c r="O336" s="136">
        <f t="shared" si="44"/>
        <v>1314695.4200000002</v>
      </c>
      <c r="P336" s="136">
        <f t="shared" si="44"/>
        <v>3710968.8630000455</v>
      </c>
      <c r="Q336" s="135">
        <f t="shared" si="42"/>
        <v>16670422.463000048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7070295.3300000001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413930.81000000006</v>
      </c>
      <c r="F337" s="100">
        <v>1554629.87</v>
      </c>
      <c r="G337" s="100">
        <v>1566454.3600000003</v>
      </c>
      <c r="H337" s="100">
        <v>1455513.24</v>
      </c>
      <c r="I337" s="100">
        <v>907900.89000000013</v>
      </c>
      <c r="J337" s="100">
        <v>1171866.1600000001</v>
      </c>
      <c r="K337" s="100">
        <v>1271300.9800000004</v>
      </c>
      <c r="L337" s="100">
        <v>772799.38000000012</v>
      </c>
      <c r="M337" s="100">
        <v>1298608.6900000004</v>
      </c>
      <c r="N337" s="100">
        <v>1231753.8</v>
      </c>
      <c r="O337" s="100">
        <v>1314695.4200000002</v>
      </c>
      <c r="P337" s="100">
        <v>3710968.8630000455</v>
      </c>
      <c r="Q337" s="135">
        <f t="shared" si="42"/>
        <v>16670422.463000048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7070295.3300000001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481327.5500000001</v>
      </c>
      <c r="F338" s="136">
        <f t="shared" ref="F338:P338" si="45">+F339</f>
        <v>885327.55</v>
      </c>
      <c r="G338" s="136">
        <f t="shared" si="45"/>
        <v>989612.81</v>
      </c>
      <c r="H338" s="136">
        <f t="shared" si="45"/>
        <v>1106978.6400000001</v>
      </c>
      <c r="I338" s="136">
        <f t="shared" si="45"/>
        <v>722910.93</v>
      </c>
      <c r="J338" s="136">
        <f t="shared" si="45"/>
        <v>997719.53000000014</v>
      </c>
      <c r="K338" s="136">
        <f t="shared" si="45"/>
        <v>971197.14000000013</v>
      </c>
      <c r="L338" s="136">
        <f t="shared" si="45"/>
        <v>721913.51</v>
      </c>
      <c r="M338" s="136">
        <f t="shared" si="45"/>
        <v>995028.67000000016</v>
      </c>
      <c r="N338" s="136">
        <f t="shared" si="45"/>
        <v>1003581.8999999999</v>
      </c>
      <c r="O338" s="136">
        <f t="shared" si="45"/>
        <v>953860.33</v>
      </c>
      <c r="P338" s="136">
        <f t="shared" si="45"/>
        <v>2631230.4599999995</v>
      </c>
      <c r="Q338" s="135">
        <f t="shared" si="42"/>
        <v>12460689.02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5183877.0100000007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481327.5500000001</v>
      </c>
      <c r="F339" s="100">
        <v>885327.55</v>
      </c>
      <c r="G339" s="100">
        <v>989612.81</v>
      </c>
      <c r="H339" s="100">
        <v>1106978.6400000001</v>
      </c>
      <c r="I339" s="100">
        <v>722910.93</v>
      </c>
      <c r="J339" s="100">
        <v>997719.53000000014</v>
      </c>
      <c r="K339" s="100">
        <v>971197.14000000013</v>
      </c>
      <c r="L339" s="100">
        <v>721913.51</v>
      </c>
      <c r="M339" s="100">
        <v>995028.67000000016</v>
      </c>
      <c r="N339" s="100">
        <v>1003581.8999999999</v>
      </c>
      <c r="O339" s="100">
        <v>953860.33</v>
      </c>
      <c r="P339" s="100">
        <v>2631230.4599999995</v>
      </c>
      <c r="Q339" s="135">
        <f t="shared" si="42"/>
        <v>12460689.02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5183877.0100000007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2857310.740000003</v>
      </c>
      <c r="F340" s="135">
        <f t="shared" ref="F340:P340" si="46">+F341+F343+F345+F347+F349+F351</f>
        <v>3101077.990000003</v>
      </c>
      <c r="G340" s="135">
        <f t="shared" si="46"/>
        <v>7158142.3500000015</v>
      </c>
      <c r="H340" s="135">
        <f t="shared" si="46"/>
        <v>5165961.8600000022</v>
      </c>
      <c r="I340" s="135">
        <f t="shared" si="46"/>
        <v>3577205.3200000045</v>
      </c>
      <c r="J340" s="135">
        <f t="shared" si="46"/>
        <v>5492646.6200000057</v>
      </c>
      <c r="K340" s="135">
        <f t="shared" si="46"/>
        <v>8632402.9499999993</v>
      </c>
      <c r="L340" s="135">
        <f t="shared" si="46"/>
        <v>3020027.3200000012</v>
      </c>
      <c r="M340" s="135">
        <f t="shared" si="46"/>
        <v>4471941.6700000037</v>
      </c>
      <c r="N340" s="135">
        <f t="shared" si="46"/>
        <v>4285359.3500000015</v>
      </c>
      <c r="O340" s="135">
        <f t="shared" si="46"/>
        <v>3994435.6500000041</v>
      </c>
      <c r="P340" s="135">
        <f t="shared" si="46"/>
        <v>8845310.0420001037</v>
      </c>
      <c r="Q340" s="135">
        <f t="shared" si="42"/>
        <v>60601821.862000123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27352344.880000018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626394.00000000012</v>
      </c>
      <c r="F341" s="136">
        <f t="shared" ref="F341:P341" si="47">+F342</f>
        <v>351736.87000000011</v>
      </c>
      <c r="G341" s="136">
        <f t="shared" si="47"/>
        <v>3824433.3200000008</v>
      </c>
      <c r="H341" s="136">
        <f t="shared" si="47"/>
        <v>1301523.4000000004</v>
      </c>
      <c r="I341" s="136">
        <f t="shared" si="47"/>
        <v>579508.1</v>
      </c>
      <c r="J341" s="136">
        <f t="shared" si="47"/>
        <v>356909.85000000003</v>
      </c>
      <c r="K341" s="136">
        <f t="shared" si="47"/>
        <v>3689264.8100000005</v>
      </c>
      <c r="L341" s="136">
        <f t="shared" si="47"/>
        <v>336895.96999999991</v>
      </c>
      <c r="M341" s="136">
        <f t="shared" si="47"/>
        <v>337268.2</v>
      </c>
      <c r="N341" s="136">
        <f t="shared" si="47"/>
        <v>287466.61000000004</v>
      </c>
      <c r="O341" s="136">
        <f t="shared" si="47"/>
        <v>272522.28999999998</v>
      </c>
      <c r="P341" s="136">
        <f t="shared" si="47"/>
        <v>285361.41100000951</v>
      </c>
      <c r="Q341" s="135">
        <f t="shared" si="42"/>
        <v>12249284.83100001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7040505.540000001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626394.00000000012</v>
      </c>
      <c r="F342" s="100">
        <v>351736.87000000011</v>
      </c>
      <c r="G342" s="100">
        <v>3824433.3200000008</v>
      </c>
      <c r="H342" s="100">
        <v>1301523.4000000004</v>
      </c>
      <c r="I342" s="100">
        <v>579508.1</v>
      </c>
      <c r="J342" s="100">
        <v>356909.85000000003</v>
      </c>
      <c r="K342" s="100">
        <v>3689264.8100000005</v>
      </c>
      <c r="L342" s="100">
        <v>336895.96999999991</v>
      </c>
      <c r="M342" s="100">
        <v>337268.2</v>
      </c>
      <c r="N342" s="100">
        <v>287466.61000000004</v>
      </c>
      <c r="O342" s="100">
        <v>272522.28999999998</v>
      </c>
      <c r="P342" s="100">
        <v>285361.41100000951</v>
      </c>
      <c r="Q342" s="135">
        <f t="shared" si="42"/>
        <v>12249284.83100001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7040505.540000001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1397380.3800000024</v>
      </c>
      <c r="F343" s="136">
        <f t="shared" ref="F343:P343" si="48">+F344</f>
        <v>1442351.6300000022</v>
      </c>
      <c r="G343" s="136">
        <f t="shared" si="48"/>
        <v>2161233.8400000008</v>
      </c>
      <c r="H343" s="136">
        <f t="shared" si="48"/>
        <v>2342888.9200000013</v>
      </c>
      <c r="I343" s="136">
        <f t="shared" si="48"/>
        <v>2194368.4400000041</v>
      </c>
      <c r="J343" s="136">
        <f t="shared" si="48"/>
        <v>2425739.5300000058</v>
      </c>
      <c r="K343" s="136">
        <f t="shared" si="48"/>
        <v>2877397.8599999989</v>
      </c>
      <c r="L343" s="136">
        <f t="shared" si="48"/>
        <v>1752273.8600000013</v>
      </c>
      <c r="M343" s="136">
        <f t="shared" si="48"/>
        <v>2162526.700000003</v>
      </c>
      <c r="N343" s="136">
        <f t="shared" si="48"/>
        <v>2024288.1300000013</v>
      </c>
      <c r="O343" s="136">
        <f t="shared" si="48"/>
        <v>1818592.7700000012</v>
      </c>
      <c r="P343" s="136">
        <f t="shared" si="48"/>
        <v>3363742.2630000277</v>
      </c>
      <c r="Q343" s="135">
        <f t="shared" si="42"/>
        <v>25962784.323000047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11963962.740000017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1397380.3800000024</v>
      </c>
      <c r="F344" s="100">
        <v>1442351.6300000022</v>
      </c>
      <c r="G344" s="100">
        <v>2161233.8400000008</v>
      </c>
      <c r="H344" s="100">
        <v>2342888.9200000013</v>
      </c>
      <c r="I344" s="100">
        <v>2194368.4400000041</v>
      </c>
      <c r="J344" s="100">
        <v>2425739.5300000058</v>
      </c>
      <c r="K344" s="100">
        <v>2877397.8599999989</v>
      </c>
      <c r="L344" s="100">
        <v>1752273.8600000013</v>
      </c>
      <c r="M344" s="100">
        <v>2162526.700000003</v>
      </c>
      <c r="N344" s="100">
        <v>2024288.1300000013</v>
      </c>
      <c r="O344" s="100">
        <v>1818592.7700000012</v>
      </c>
      <c r="P344" s="100">
        <v>3363742.2630000277</v>
      </c>
      <c r="Q344" s="135">
        <f t="shared" si="42"/>
        <v>25962784.323000047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11963962.740000017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136163.20000000001</v>
      </c>
      <c r="F349" s="136">
        <f t="shared" ref="F349:P349" si="49">+F350</f>
        <v>17336.949999999997</v>
      </c>
      <c r="G349" s="136">
        <f t="shared" si="49"/>
        <v>14736.26</v>
      </c>
      <c r="H349" s="136">
        <f t="shared" si="49"/>
        <v>332832.68</v>
      </c>
      <c r="I349" s="136">
        <f t="shared" si="49"/>
        <v>4090.65</v>
      </c>
      <c r="J349" s="136">
        <f t="shared" si="49"/>
        <v>281985.52999999997</v>
      </c>
      <c r="K349" s="136">
        <f t="shared" si="49"/>
        <v>902277.68</v>
      </c>
      <c r="L349" s="136">
        <f t="shared" si="49"/>
        <v>155498.12</v>
      </c>
      <c r="M349" s="136">
        <f t="shared" si="49"/>
        <v>4068.2900000000004</v>
      </c>
      <c r="N349" s="136">
        <f t="shared" si="49"/>
        <v>4422.1899999999996</v>
      </c>
      <c r="O349" s="136">
        <f t="shared" si="49"/>
        <v>37333</v>
      </c>
      <c r="P349" s="136">
        <f t="shared" si="49"/>
        <v>1312657.8700000001</v>
      </c>
      <c r="Q349" s="135">
        <f t="shared" si="42"/>
        <v>3203402.4200000004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787145.27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136163.20000000001</v>
      </c>
      <c r="F350" s="100">
        <v>17336.949999999997</v>
      </c>
      <c r="G350" s="100">
        <v>14736.26</v>
      </c>
      <c r="H350" s="100">
        <v>332832.68</v>
      </c>
      <c r="I350" s="100">
        <v>4090.65</v>
      </c>
      <c r="J350" s="100">
        <v>281985.52999999997</v>
      </c>
      <c r="K350" s="100">
        <v>902277.68</v>
      </c>
      <c r="L350" s="100">
        <v>155498.12</v>
      </c>
      <c r="M350" s="100">
        <v>4068.2900000000004</v>
      </c>
      <c r="N350" s="100">
        <v>4422.1899999999996</v>
      </c>
      <c r="O350" s="100">
        <v>37333</v>
      </c>
      <c r="P350" s="100">
        <v>1312657.8700000001</v>
      </c>
      <c r="Q350" s="135">
        <f t="shared" si="42"/>
        <v>3203402.4200000004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787145.27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697373.16000000038</v>
      </c>
      <c r="F351" s="136">
        <f t="shared" ref="F351:P351" si="50">+F352</f>
        <v>1289652.5400000005</v>
      </c>
      <c r="G351" s="136">
        <f t="shared" si="50"/>
        <v>1157738.9300000002</v>
      </c>
      <c r="H351" s="136">
        <f t="shared" si="50"/>
        <v>1188716.8600000003</v>
      </c>
      <c r="I351" s="136">
        <f t="shared" si="50"/>
        <v>799238.13000000024</v>
      </c>
      <c r="J351" s="136">
        <f t="shared" si="50"/>
        <v>2428011.71</v>
      </c>
      <c r="K351" s="136">
        <f t="shared" si="50"/>
        <v>1163462.5999999999</v>
      </c>
      <c r="L351" s="136">
        <f t="shared" si="50"/>
        <v>775359.37000000034</v>
      </c>
      <c r="M351" s="136">
        <f t="shared" si="50"/>
        <v>1968078.4800000004</v>
      </c>
      <c r="N351" s="136">
        <f t="shared" si="50"/>
        <v>1969182.4200000009</v>
      </c>
      <c r="O351" s="136">
        <f t="shared" si="50"/>
        <v>1865987.5900000024</v>
      </c>
      <c r="P351" s="136">
        <f t="shared" si="50"/>
        <v>3883548.4980000677</v>
      </c>
      <c r="Q351" s="135">
        <f t="shared" si="42"/>
        <v>19186350.288000073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7560731.330000001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697373.16000000038</v>
      </c>
      <c r="F352" s="100">
        <v>1289652.5400000005</v>
      </c>
      <c r="G352" s="100">
        <v>1157738.9300000002</v>
      </c>
      <c r="H352" s="100">
        <v>1188716.8600000003</v>
      </c>
      <c r="I352" s="100">
        <v>799238.13000000024</v>
      </c>
      <c r="J352" s="100">
        <v>2428011.71</v>
      </c>
      <c r="K352" s="100">
        <v>1163462.5999999999</v>
      </c>
      <c r="L352" s="100">
        <v>775359.37000000034</v>
      </c>
      <c r="M352" s="100">
        <v>1968078.4800000004</v>
      </c>
      <c r="N352" s="100">
        <v>1969182.4200000009</v>
      </c>
      <c r="O352" s="100">
        <v>1865987.5900000024</v>
      </c>
      <c r="P352" s="100">
        <v>3883548.4980000677</v>
      </c>
      <c r="Q352" s="135">
        <f t="shared" si="42"/>
        <v>19186350.288000073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7560731.330000001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24620567.040000003</v>
      </c>
      <c r="F353" s="135">
        <f t="shared" ref="F353:P353" si="51">+F354+F357+F360+F362+F365+F367+F369+F371</f>
        <v>28823801.319999989</v>
      </c>
      <c r="G353" s="135">
        <f t="shared" si="51"/>
        <v>28955713.32</v>
      </c>
      <c r="H353" s="135">
        <f t="shared" si="51"/>
        <v>28648741.640000001</v>
      </c>
      <c r="I353" s="135">
        <f t="shared" si="51"/>
        <v>28131938.31000001</v>
      </c>
      <c r="J353" s="135">
        <f t="shared" si="51"/>
        <v>28073037.680000003</v>
      </c>
      <c r="K353" s="135">
        <f t="shared" si="51"/>
        <v>27025481.039999999</v>
      </c>
      <c r="L353" s="135">
        <f t="shared" si="51"/>
        <v>26647648.769999996</v>
      </c>
      <c r="M353" s="135">
        <f t="shared" si="51"/>
        <v>27968383.73</v>
      </c>
      <c r="N353" s="135">
        <f t="shared" si="51"/>
        <v>28042865.300000004</v>
      </c>
      <c r="O353" s="135">
        <f t="shared" si="51"/>
        <v>27842319.020000003</v>
      </c>
      <c r="P353" s="135">
        <f t="shared" si="51"/>
        <v>32137629.615999959</v>
      </c>
      <c r="Q353" s="135">
        <f t="shared" si="42"/>
        <v>336918126.78599989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167253799.31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13820689.530000001</v>
      </c>
      <c r="F354" s="136">
        <f t="shared" ref="F354:P354" si="52">+F355+F356</f>
        <v>15854771.269999998</v>
      </c>
      <c r="G354" s="136">
        <f t="shared" si="52"/>
        <v>14625983.150000002</v>
      </c>
      <c r="H354" s="136">
        <f t="shared" si="52"/>
        <v>14758954.010000002</v>
      </c>
      <c r="I354" s="136">
        <f t="shared" si="52"/>
        <v>14237647.85</v>
      </c>
      <c r="J354" s="136">
        <f t="shared" si="52"/>
        <v>14326460.099999998</v>
      </c>
      <c r="K354" s="136">
        <f t="shared" si="52"/>
        <v>14234740.020000001</v>
      </c>
      <c r="L354" s="136">
        <f t="shared" si="52"/>
        <v>14029001.749999998</v>
      </c>
      <c r="M354" s="136">
        <f t="shared" si="52"/>
        <v>14341748.449999999</v>
      </c>
      <c r="N354" s="136">
        <f t="shared" si="52"/>
        <v>14624188.720000003</v>
      </c>
      <c r="O354" s="136">
        <f t="shared" si="52"/>
        <v>14551946.350000001</v>
      </c>
      <c r="P354" s="136">
        <f t="shared" si="52"/>
        <v>15915472.629999999</v>
      </c>
      <c r="Q354" s="135">
        <f t="shared" si="42"/>
        <v>175321603.82999998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87624505.909999996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3578714.71</v>
      </c>
      <c r="F355" s="100">
        <v>4074115.68</v>
      </c>
      <c r="G355" s="100">
        <v>3661156.9600000004</v>
      </c>
      <c r="H355" s="100">
        <v>3644827.4699999997</v>
      </c>
      <c r="I355" s="100">
        <v>3570288.9799999991</v>
      </c>
      <c r="J355" s="100">
        <v>3557225.59</v>
      </c>
      <c r="K355" s="100">
        <v>3546134.16</v>
      </c>
      <c r="L355" s="100">
        <v>3489578.26</v>
      </c>
      <c r="M355" s="100">
        <v>3552311.6499999994</v>
      </c>
      <c r="N355" s="100">
        <v>3580621.3200000003</v>
      </c>
      <c r="O355" s="100">
        <v>3623692.1300000008</v>
      </c>
      <c r="P355" s="100">
        <v>3766410.5399999996</v>
      </c>
      <c r="Q355" s="135">
        <f t="shared" si="42"/>
        <v>43645077.450000003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22086329.390000001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10241974.820000002</v>
      </c>
      <c r="F356" s="100">
        <v>11780655.589999998</v>
      </c>
      <c r="G356" s="100">
        <v>10964826.190000001</v>
      </c>
      <c r="H356" s="100">
        <v>11114126.540000003</v>
      </c>
      <c r="I356" s="100">
        <v>10667358.870000001</v>
      </c>
      <c r="J356" s="100">
        <v>10769234.509999998</v>
      </c>
      <c r="K356" s="100">
        <v>10688605.860000001</v>
      </c>
      <c r="L356" s="100">
        <v>10539423.489999998</v>
      </c>
      <c r="M356" s="100">
        <v>10789436.800000001</v>
      </c>
      <c r="N356" s="100">
        <v>11043567.400000002</v>
      </c>
      <c r="O356" s="100">
        <v>10928254.220000001</v>
      </c>
      <c r="P356" s="100">
        <v>12149062.09</v>
      </c>
      <c r="Q356" s="135">
        <f t="shared" si="42"/>
        <v>131676526.38000001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65538176.520000003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4363865.6699999981</v>
      </c>
      <c r="F357" s="136">
        <f t="shared" ref="F357:P357" si="53">+F358+F359</f>
        <v>5224012.2399999974</v>
      </c>
      <c r="G357" s="136">
        <f t="shared" si="53"/>
        <v>5071819.6499999994</v>
      </c>
      <c r="H357" s="136">
        <f t="shared" si="53"/>
        <v>4742848.8299999982</v>
      </c>
      <c r="I357" s="136">
        <f t="shared" si="53"/>
        <v>4663600.5000000047</v>
      </c>
      <c r="J357" s="136">
        <f t="shared" si="53"/>
        <v>4674233.7900000028</v>
      </c>
      <c r="K357" s="136">
        <f t="shared" si="53"/>
        <v>4568913.8000000007</v>
      </c>
      <c r="L357" s="136">
        <f t="shared" si="53"/>
        <v>4520770.469999996</v>
      </c>
      <c r="M357" s="136">
        <f t="shared" si="53"/>
        <v>4658100.3299999973</v>
      </c>
      <c r="N357" s="136">
        <f t="shared" si="53"/>
        <v>4727965.3199999994</v>
      </c>
      <c r="O357" s="136">
        <f t="shared" si="53"/>
        <v>4643375.3599999994</v>
      </c>
      <c r="P357" s="136">
        <f t="shared" si="53"/>
        <v>4991391.3199999984</v>
      </c>
      <c r="Q357" s="135">
        <f t="shared" si="42"/>
        <v>56850897.279999994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28740380.68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4363865.6699999981</v>
      </c>
      <c r="F359" s="100">
        <v>5224012.2399999974</v>
      </c>
      <c r="G359" s="100">
        <v>5071819.6499999994</v>
      </c>
      <c r="H359" s="100">
        <v>4742848.8299999982</v>
      </c>
      <c r="I359" s="100">
        <v>4663600.5000000047</v>
      </c>
      <c r="J359" s="100">
        <v>4674233.7900000028</v>
      </c>
      <c r="K359" s="100">
        <v>4568913.8000000007</v>
      </c>
      <c r="L359" s="100">
        <v>4520770.469999996</v>
      </c>
      <c r="M359" s="100">
        <v>4658100.3299999973</v>
      </c>
      <c r="N359" s="100">
        <v>4727965.3199999994</v>
      </c>
      <c r="O359" s="100">
        <v>4643375.3599999994</v>
      </c>
      <c r="P359" s="100">
        <v>4991391.3199999984</v>
      </c>
      <c r="Q359" s="135">
        <f t="shared" si="42"/>
        <v>56850897.279999994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28740380.68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3261169.82</v>
      </c>
      <c r="F362" s="136">
        <f t="shared" ref="F362:P362" si="54">+F363+F364</f>
        <v>3559350.88</v>
      </c>
      <c r="G362" s="136">
        <f t="shared" si="54"/>
        <v>3675650.6700000004</v>
      </c>
      <c r="H362" s="136">
        <f t="shared" si="54"/>
        <v>3632111.5000000009</v>
      </c>
      <c r="I362" s="136">
        <f t="shared" si="54"/>
        <v>3588790.51</v>
      </c>
      <c r="J362" s="136">
        <f t="shared" si="54"/>
        <v>3596797.600000001</v>
      </c>
      <c r="K362" s="136">
        <f t="shared" si="54"/>
        <v>3613275.81</v>
      </c>
      <c r="L362" s="136">
        <f t="shared" si="54"/>
        <v>3594327.5700000008</v>
      </c>
      <c r="M362" s="136">
        <f t="shared" si="54"/>
        <v>3601082.4100000006</v>
      </c>
      <c r="N362" s="136">
        <f t="shared" si="54"/>
        <v>3561223.4200000004</v>
      </c>
      <c r="O362" s="136">
        <f t="shared" si="54"/>
        <v>3674929.99</v>
      </c>
      <c r="P362" s="136">
        <f t="shared" si="54"/>
        <v>3779229.8149999357</v>
      </c>
      <c r="Q362" s="135">
        <f t="shared" si="42"/>
        <v>43137939.994999945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21313870.980000004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3063169.82</v>
      </c>
      <c r="F363" s="100">
        <v>3559350.88</v>
      </c>
      <c r="G363" s="100">
        <v>3646236.6400000006</v>
      </c>
      <c r="H363" s="100">
        <v>3596922.8200000008</v>
      </c>
      <c r="I363" s="100">
        <v>3579105.98</v>
      </c>
      <c r="J363" s="100">
        <v>3581552.4300000011</v>
      </c>
      <c r="K363" s="100">
        <v>3587379.27</v>
      </c>
      <c r="L363" s="100">
        <v>3578712.1900000009</v>
      </c>
      <c r="M363" s="100">
        <v>3572444.0900000008</v>
      </c>
      <c r="N363" s="100">
        <v>3532791.49</v>
      </c>
      <c r="O363" s="100">
        <v>3647452.6500000004</v>
      </c>
      <c r="P363" s="100">
        <v>3672821.7349999356</v>
      </c>
      <c r="Q363" s="135">
        <f t="shared" si="42"/>
        <v>42617939.99499993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21026338.57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198000</v>
      </c>
      <c r="F364" s="100">
        <v>0</v>
      </c>
      <c r="G364" s="100">
        <v>29414.03</v>
      </c>
      <c r="H364" s="100">
        <v>35188.68</v>
      </c>
      <c r="I364" s="100">
        <v>9684.5300000000007</v>
      </c>
      <c r="J364" s="100">
        <v>15245.17</v>
      </c>
      <c r="K364" s="100">
        <v>25896.54</v>
      </c>
      <c r="L364" s="100">
        <v>15615.380000000001</v>
      </c>
      <c r="M364" s="100">
        <v>28638.32</v>
      </c>
      <c r="N364" s="100">
        <v>28431.93</v>
      </c>
      <c r="O364" s="100">
        <v>27477.34</v>
      </c>
      <c r="P364" s="100">
        <v>106408.08</v>
      </c>
      <c r="Q364" s="135">
        <f t="shared" si="42"/>
        <v>520000.00000000006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287532.41000000003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2520817.12</v>
      </c>
      <c r="F367" s="136">
        <f t="shared" ref="F367:P367" si="55">+F368</f>
        <v>2804881.4399999995</v>
      </c>
      <c r="G367" s="136">
        <f t="shared" si="55"/>
        <v>4708740.99</v>
      </c>
      <c r="H367" s="136">
        <f t="shared" si="55"/>
        <v>4543517.2200000007</v>
      </c>
      <c r="I367" s="136">
        <f t="shared" si="55"/>
        <v>4615980.3100000005</v>
      </c>
      <c r="J367" s="136">
        <f t="shared" si="55"/>
        <v>3804956.91</v>
      </c>
      <c r="K367" s="136">
        <f t="shared" si="55"/>
        <v>3006053.6800000006</v>
      </c>
      <c r="L367" s="136">
        <f t="shared" si="55"/>
        <v>2625848.9299999997</v>
      </c>
      <c r="M367" s="136">
        <f t="shared" si="55"/>
        <v>4225183.8000000007</v>
      </c>
      <c r="N367" s="136">
        <f t="shared" si="55"/>
        <v>4309418.8599999994</v>
      </c>
      <c r="O367" s="136">
        <f t="shared" si="55"/>
        <v>3979595.7299999991</v>
      </c>
      <c r="P367" s="136">
        <f t="shared" si="55"/>
        <v>6097237.2010000329</v>
      </c>
      <c r="Q367" s="135">
        <f t="shared" si="42"/>
        <v>47242232.191000037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22998893.990000002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2520817.12</v>
      </c>
      <c r="F368" s="100">
        <v>2804881.4399999995</v>
      </c>
      <c r="G368" s="100">
        <v>4708740.99</v>
      </c>
      <c r="H368" s="100">
        <v>4543517.2200000007</v>
      </c>
      <c r="I368" s="100">
        <v>4615980.3100000005</v>
      </c>
      <c r="J368" s="100">
        <v>3804956.91</v>
      </c>
      <c r="K368" s="100">
        <v>3006053.6800000006</v>
      </c>
      <c r="L368" s="100">
        <v>2625848.9299999997</v>
      </c>
      <c r="M368" s="100">
        <v>4225183.8000000007</v>
      </c>
      <c r="N368" s="100">
        <v>4309418.8599999994</v>
      </c>
      <c r="O368" s="100">
        <v>3979595.7299999991</v>
      </c>
      <c r="P368" s="100">
        <v>6097237.2010000329</v>
      </c>
      <c r="Q368" s="135">
        <f t="shared" si="42"/>
        <v>47242232.191000037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22998893.990000002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654024.90000000049</v>
      </c>
      <c r="F371" s="136">
        <f t="shared" ref="F371:P371" si="56">+F372</f>
        <v>1380785.4899999998</v>
      </c>
      <c r="G371" s="136">
        <f t="shared" si="56"/>
        <v>873518.85999999987</v>
      </c>
      <c r="H371" s="136">
        <f t="shared" si="56"/>
        <v>971310.07999999996</v>
      </c>
      <c r="I371" s="136">
        <f t="shared" si="56"/>
        <v>1025919.1400000002</v>
      </c>
      <c r="J371" s="136">
        <f t="shared" si="56"/>
        <v>1670589.28</v>
      </c>
      <c r="K371" s="136">
        <f t="shared" si="56"/>
        <v>1602497.7300000002</v>
      </c>
      <c r="L371" s="136">
        <f t="shared" si="56"/>
        <v>1877700.0499999998</v>
      </c>
      <c r="M371" s="136">
        <f t="shared" si="56"/>
        <v>1142268.7400000005</v>
      </c>
      <c r="N371" s="136">
        <f t="shared" si="56"/>
        <v>820068.9800000001</v>
      </c>
      <c r="O371" s="136">
        <f t="shared" si="56"/>
        <v>992471.59000000032</v>
      </c>
      <c r="P371" s="136">
        <f t="shared" si="56"/>
        <v>1354298.6500000001</v>
      </c>
      <c r="Q371" s="135">
        <f t="shared" si="42"/>
        <v>14365453.490000002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6576147.7500000009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654024.90000000049</v>
      </c>
      <c r="F372" s="100">
        <v>1380785.4899999998</v>
      </c>
      <c r="G372" s="100">
        <v>873518.85999999987</v>
      </c>
      <c r="H372" s="100">
        <v>971310.07999999996</v>
      </c>
      <c r="I372" s="100">
        <v>1025919.1400000002</v>
      </c>
      <c r="J372" s="100">
        <v>1670589.28</v>
      </c>
      <c r="K372" s="100">
        <v>1602497.7300000002</v>
      </c>
      <c r="L372" s="100">
        <v>1877700.0499999998</v>
      </c>
      <c r="M372" s="100">
        <v>1142268.7400000005</v>
      </c>
      <c r="N372" s="100">
        <v>820068.9800000001</v>
      </c>
      <c r="O372" s="100">
        <v>992471.59000000032</v>
      </c>
      <c r="P372" s="100">
        <v>1354298.6500000001</v>
      </c>
      <c r="Q372" s="135">
        <f t="shared" si="42"/>
        <v>14365453.490000002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6576147.7500000009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89131596.710000023</v>
      </c>
      <c r="F373" s="135">
        <f t="shared" ref="F373:P373" si="57">+F374+F377+F379+F381+F383+F385+F387+F389+F391</f>
        <v>96024669.560000032</v>
      </c>
      <c r="G373" s="135">
        <f t="shared" si="57"/>
        <v>87505052.519999996</v>
      </c>
      <c r="H373" s="135">
        <f t="shared" si="57"/>
        <v>91809737.38000004</v>
      </c>
      <c r="I373" s="135">
        <f t="shared" si="57"/>
        <v>91169515.480000049</v>
      </c>
      <c r="J373" s="135">
        <f t="shared" si="57"/>
        <v>91468253.370000005</v>
      </c>
      <c r="K373" s="135">
        <f t="shared" si="57"/>
        <v>93012497.409999996</v>
      </c>
      <c r="L373" s="135">
        <f t="shared" si="57"/>
        <v>91147557.719999954</v>
      </c>
      <c r="M373" s="135">
        <f t="shared" si="57"/>
        <v>91797759.319999978</v>
      </c>
      <c r="N373" s="135">
        <f t="shared" si="57"/>
        <v>91978549.470000044</v>
      </c>
      <c r="O373" s="135">
        <f t="shared" si="57"/>
        <v>91816608.929999948</v>
      </c>
      <c r="P373" s="135">
        <f t="shared" si="57"/>
        <v>93856036.320000038</v>
      </c>
      <c r="Q373" s="135">
        <f t="shared" si="42"/>
        <v>1100717834.1899998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547108825.0200001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63365174.220000006</v>
      </c>
      <c r="F377" s="136">
        <f t="shared" ref="F377:P377" si="58">+F378</f>
        <v>66377696.090000004</v>
      </c>
      <c r="G377" s="136">
        <f t="shared" si="58"/>
        <v>64388143.319999985</v>
      </c>
      <c r="H377" s="136">
        <f t="shared" si="58"/>
        <v>65464822.680000007</v>
      </c>
      <c r="I377" s="136">
        <f t="shared" si="58"/>
        <v>65402869.029999994</v>
      </c>
      <c r="J377" s="136">
        <f t="shared" si="58"/>
        <v>65448831.50999999</v>
      </c>
      <c r="K377" s="136">
        <f t="shared" si="58"/>
        <v>65516124.950000003</v>
      </c>
      <c r="L377" s="136">
        <f t="shared" si="58"/>
        <v>65418695.210000001</v>
      </c>
      <c r="M377" s="136">
        <f t="shared" si="58"/>
        <v>65434742.780000001</v>
      </c>
      <c r="N377" s="136">
        <f t="shared" si="58"/>
        <v>65552055.669999994</v>
      </c>
      <c r="O377" s="136">
        <f t="shared" si="58"/>
        <v>65513239.060000002</v>
      </c>
      <c r="P377" s="136">
        <f t="shared" si="58"/>
        <v>65840779.589999996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390447536.84999996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63365174.220000006</v>
      </c>
      <c r="F378" s="100">
        <v>66377696.090000004</v>
      </c>
      <c r="G378" s="100">
        <v>64388143.319999985</v>
      </c>
      <c r="H378" s="100">
        <v>65464822.680000007</v>
      </c>
      <c r="I378" s="100">
        <v>65402869.029999994</v>
      </c>
      <c r="J378" s="100">
        <v>65448831.50999999</v>
      </c>
      <c r="K378" s="100">
        <v>65516124.950000003</v>
      </c>
      <c r="L378" s="100">
        <v>65418695.210000001</v>
      </c>
      <c r="M378" s="100">
        <v>65434742.780000001</v>
      </c>
      <c r="N378" s="100">
        <v>65552055.669999994</v>
      </c>
      <c r="O378" s="100">
        <v>65513239.060000002</v>
      </c>
      <c r="P378" s="100">
        <v>65840779.589999996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390447536.84999996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4710465</v>
      </c>
      <c r="F383" s="136">
        <f t="shared" ref="F383:P383" si="59">+F384</f>
        <v>4710334.5100000007</v>
      </c>
      <c r="G383" s="136">
        <f t="shared" si="59"/>
        <v>4949289.24</v>
      </c>
      <c r="H383" s="136">
        <f t="shared" si="59"/>
        <v>4929301.42</v>
      </c>
      <c r="I383" s="136">
        <f t="shared" si="59"/>
        <v>4749921.55</v>
      </c>
      <c r="J383" s="136">
        <f t="shared" si="59"/>
        <v>4944527.1400000006</v>
      </c>
      <c r="K383" s="136">
        <f t="shared" si="59"/>
        <v>6020987.870000001</v>
      </c>
      <c r="L383" s="136">
        <f t="shared" si="59"/>
        <v>4695101.09</v>
      </c>
      <c r="M383" s="136">
        <f t="shared" si="59"/>
        <v>5096222.53</v>
      </c>
      <c r="N383" s="136">
        <f t="shared" si="59"/>
        <v>5053258.18</v>
      </c>
      <c r="O383" s="136">
        <f t="shared" si="59"/>
        <v>4952813.7999999989</v>
      </c>
      <c r="P383" s="136">
        <f t="shared" si="59"/>
        <v>5421143.75</v>
      </c>
      <c r="Q383" s="135">
        <f t="shared" si="42"/>
        <v>60233366.080000006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28993838.860000003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4710465</v>
      </c>
      <c r="F384" s="100">
        <v>4710334.5100000007</v>
      </c>
      <c r="G384" s="100">
        <v>4949289.24</v>
      </c>
      <c r="H384" s="100">
        <v>4929301.42</v>
      </c>
      <c r="I384" s="100">
        <v>4749921.55</v>
      </c>
      <c r="J384" s="100">
        <v>4944527.1400000006</v>
      </c>
      <c r="K384" s="100">
        <v>6020987.870000001</v>
      </c>
      <c r="L384" s="100">
        <v>4695101.09</v>
      </c>
      <c r="M384" s="100">
        <v>5096222.53</v>
      </c>
      <c r="N384" s="100">
        <v>5053258.18</v>
      </c>
      <c r="O384" s="100">
        <v>4952813.7999999989</v>
      </c>
      <c r="P384" s="100">
        <v>5421143.75</v>
      </c>
      <c r="Q384" s="135">
        <f t="shared" si="42"/>
        <v>60233366.080000006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28993838.860000003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10061.029999999999</v>
      </c>
      <c r="F387" s="136">
        <f t="shared" ref="F387:P387" si="60">+F388</f>
        <v>10061.029999999999</v>
      </c>
      <c r="G387" s="136">
        <f t="shared" si="60"/>
        <v>43171.91</v>
      </c>
      <c r="H387" s="136">
        <f t="shared" si="60"/>
        <v>40433.17</v>
      </c>
      <c r="I387" s="136">
        <f t="shared" si="60"/>
        <v>69548.27</v>
      </c>
      <c r="J387" s="136">
        <f t="shared" si="60"/>
        <v>39710.560000000005</v>
      </c>
      <c r="K387" s="136">
        <f t="shared" si="60"/>
        <v>42474.22</v>
      </c>
      <c r="L387" s="136">
        <f t="shared" si="60"/>
        <v>39037.420000000006</v>
      </c>
      <c r="M387" s="136">
        <f t="shared" si="60"/>
        <v>67686.48</v>
      </c>
      <c r="N387" s="136">
        <f t="shared" si="60"/>
        <v>43391.29</v>
      </c>
      <c r="O387" s="136">
        <f t="shared" si="60"/>
        <v>42011.630000000005</v>
      </c>
      <c r="P387" s="136">
        <f t="shared" si="60"/>
        <v>56216.590000000004</v>
      </c>
      <c r="Q387" s="135">
        <f t="shared" si="42"/>
        <v>503803.6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212985.97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10061.029999999999</v>
      </c>
      <c r="F388" s="100">
        <v>10061.029999999999</v>
      </c>
      <c r="G388" s="100">
        <v>43171.91</v>
      </c>
      <c r="H388" s="100">
        <v>40433.17</v>
      </c>
      <c r="I388" s="100">
        <v>69548.27</v>
      </c>
      <c r="J388" s="100">
        <v>39710.560000000005</v>
      </c>
      <c r="K388" s="100">
        <v>42474.22</v>
      </c>
      <c r="L388" s="100">
        <v>39037.420000000006</v>
      </c>
      <c r="M388" s="100">
        <v>67686.48</v>
      </c>
      <c r="N388" s="100">
        <v>43391.29</v>
      </c>
      <c r="O388" s="100">
        <v>42011.630000000005</v>
      </c>
      <c r="P388" s="100">
        <v>56216.590000000004</v>
      </c>
      <c r="Q388" s="135">
        <f t="shared" si="42"/>
        <v>503803.6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212985.97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21045896.460000023</v>
      </c>
      <c r="F391" s="136">
        <f t="shared" ref="F391:P391" si="61">+F392</f>
        <v>24926577.930000018</v>
      </c>
      <c r="G391" s="136">
        <f t="shared" si="61"/>
        <v>18124448.050000008</v>
      </c>
      <c r="H391" s="136">
        <f t="shared" si="61"/>
        <v>21375180.110000033</v>
      </c>
      <c r="I391" s="136">
        <f t="shared" si="61"/>
        <v>20947176.630000062</v>
      </c>
      <c r="J391" s="136">
        <f t="shared" si="61"/>
        <v>21035184.160000011</v>
      </c>
      <c r="K391" s="136">
        <f t="shared" si="61"/>
        <v>21432910.369999982</v>
      </c>
      <c r="L391" s="136">
        <f t="shared" si="61"/>
        <v>20994723.999999952</v>
      </c>
      <c r="M391" s="136">
        <f t="shared" si="61"/>
        <v>21199107.529999975</v>
      </c>
      <c r="N391" s="136">
        <f t="shared" si="61"/>
        <v>21329844.330000047</v>
      </c>
      <c r="O391" s="136">
        <f t="shared" si="61"/>
        <v>21308544.439999949</v>
      </c>
      <c r="P391" s="136">
        <f t="shared" si="61"/>
        <v>22537896.39000003</v>
      </c>
      <c r="Q391" s="135">
        <f t="shared" si="42"/>
        <v>256257490.4000001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127454463.34000017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21045896.460000023</v>
      </c>
      <c r="F392" s="100">
        <v>24926577.930000018</v>
      </c>
      <c r="G392" s="100">
        <v>18124448.050000008</v>
      </c>
      <c r="H392" s="100">
        <v>21375180.110000033</v>
      </c>
      <c r="I392" s="100">
        <v>20947176.630000062</v>
      </c>
      <c r="J392" s="100">
        <v>21035184.160000011</v>
      </c>
      <c r="K392" s="100">
        <v>21432910.369999982</v>
      </c>
      <c r="L392" s="100">
        <v>20994723.999999952</v>
      </c>
      <c r="M392" s="100">
        <v>21199107.529999975</v>
      </c>
      <c r="N392" s="100">
        <v>21329844.330000047</v>
      </c>
      <c r="O392" s="100">
        <v>21308544.439999949</v>
      </c>
      <c r="P392" s="100">
        <v>22537896.39000003</v>
      </c>
      <c r="Q392" s="135">
        <f t="shared" si="42"/>
        <v>256257490.4000001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127454463.34000017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RKgnvg2MgUJ3BIK6Jc/C+lQXcps25N8JEoE+hch4aw47LQHGHR1XHjOMC8x7X9xXX+w0YusBiXy7uG07Z8SuzA==" saltValue="EYdpawZbtKPB2F4T5ttSv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2025-07-31T06:42:21Z</dcterms:modified>
</cp:coreProperties>
</file>