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IPARD III\IPARD III program\Mjera 1\Prvi JP\JP\"/>
    </mc:Choice>
  </mc:AlternateContent>
  <xr:revisionPtr revIDLastSave="0" documentId="8_{3B2AA144-59DD-412D-AAC5-CA0A3D636103}" xr6:coauthVersionLast="36" xr6:coauthVersionMax="36" xr10:uidLastSave="{00000000-0000-0000-0000-000000000000}"/>
  <bookViews>
    <workbookView xWindow="0" yWindow="0" windowWidth="28800" windowHeight="15600" tabRatio="817" activeTab="1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state="hidden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4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zarade'!$A$1:$N$13</definedName>
    <definedName name="_xlnm.Print_Area" localSheetId="5">'Tabela 6 - Plan otplate kredita'!$I$2:$S$5</definedName>
    <definedName name="_xlnm.Print_Area" localSheetId="6">'Tabela 7 - Ostali troškovi'!$A$1:$L$14</definedName>
    <definedName name="_xlnm.Print_Area" localSheetId="7">'Tabela 8 -Projekcija bilansa '!$A$1:$K$11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G18" i="2"/>
  <c r="H18" i="2"/>
  <c r="I18" i="2"/>
  <c r="J18" i="2"/>
  <c r="K18" i="2"/>
  <c r="L18" i="2"/>
  <c r="M18" i="2"/>
  <c r="E18" i="2"/>
  <c r="D18" i="2"/>
  <c r="C4" i="11" l="1"/>
  <c r="C5" i="11" s="1"/>
  <c r="C6" i="11" s="1"/>
  <c r="C7" i="11" s="1"/>
  <c r="C8" i="11" s="1"/>
  <c r="C9" i="11" s="1"/>
  <c r="C10" i="11" s="1"/>
  <c r="C11" i="11" s="1"/>
  <c r="C3" i="11"/>
  <c r="D5" i="7"/>
  <c r="C5" i="7"/>
  <c r="B1" i="8" s="1"/>
  <c r="E4" i="7"/>
  <c r="E5" i="7" l="1"/>
  <c r="D14" i="4"/>
  <c r="E14" i="4"/>
  <c r="F14" i="4"/>
  <c r="E9" i="9" s="1"/>
  <c r="G14" i="4"/>
  <c r="H14" i="4"/>
  <c r="I14" i="4"/>
  <c r="J14" i="4"/>
  <c r="I9" i="9" s="1"/>
  <c r="K14" i="4"/>
  <c r="J9" i="9" s="1"/>
  <c r="L14" i="4"/>
  <c r="K9" i="9" s="1"/>
  <c r="C14" i="4"/>
  <c r="B9" i="9" s="1"/>
  <c r="K3" i="9"/>
  <c r="L4" i="10" s="1"/>
  <c r="J3" i="9"/>
  <c r="I3" i="9"/>
  <c r="H3" i="9"/>
  <c r="G3" i="9"/>
  <c r="H4" i="10" s="1"/>
  <c r="F3" i="9"/>
  <c r="E3" i="9"/>
  <c r="F4" i="10" s="1"/>
  <c r="D3" i="9"/>
  <c r="E4" i="10" s="1"/>
  <c r="E3" i="10" s="1"/>
  <c r="N13" i="1"/>
  <c r="K6" i="9" s="1"/>
  <c r="L8" i="10" s="1"/>
  <c r="L11" i="14" s="1"/>
  <c r="M13" i="1"/>
  <c r="J6" i="9" s="1"/>
  <c r="K8" i="10" s="1"/>
  <c r="K11" i="14" s="1"/>
  <c r="L13" i="1"/>
  <c r="I6" i="9" s="1"/>
  <c r="K13" i="1"/>
  <c r="H6" i="9" s="1"/>
  <c r="I8" i="10" s="1"/>
  <c r="I11" i="14" s="1"/>
  <c r="J13" i="1"/>
  <c r="G6" i="9" s="1"/>
  <c r="H8" i="10" s="1"/>
  <c r="I13" i="1"/>
  <c r="F6" i="9" s="1"/>
  <c r="G8" i="10" s="1"/>
  <c r="G11" i="14" s="1"/>
  <c r="H13" i="1"/>
  <c r="E6" i="9" s="1"/>
  <c r="F8" i="10" s="1"/>
  <c r="F11" i="14" s="1"/>
  <c r="G13" i="1"/>
  <c r="D6" i="9" s="1"/>
  <c r="E8" i="10" s="1"/>
  <c r="E11" i="14" s="1"/>
  <c r="F13" i="1"/>
  <c r="C6" i="9" s="1"/>
  <c r="D8" i="10" s="1"/>
  <c r="D11" i="14" s="1"/>
  <c r="E13" i="1"/>
  <c r="B6" i="9" s="1"/>
  <c r="C8" i="10" s="1"/>
  <c r="C11" i="14" s="1"/>
  <c r="M14" i="3"/>
  <c r="K5" i="9" s="1"/>
  <c r="S4" i="8"/>
  <c r="K8" i="9" s="1"/>
  <c r="L14" i="3"/>
  <c r="J5" i="9" s="1"/>
  <c r="K14" i="3"/>
  <c r="I5" i="9" s="1"/>
  <c r="J14" i="3"/>
  <c r="H5" i="9" s="1"/>
  <c r="I14" i="3"/>
  <c r="G5" i="9" s="1"/>
  <c r="G9" i="9"/>
  <c r="O4" i="8"/>
  <c r="G8" i="9" s="1"/>
  <c r="O5" i="8"/>
  <c r="H12" i="14" s="1"/>
  <c r="H14" i="3"/>
  <c r="F5" i="9" s="1"/>
  <c r="G14" i="3"/>
  <c r="E5" i="9" s="1"/>
  <c r="F14" i="3"/>
  <c r="E14" i="3"/>
  <c r="C5" i="9" s="1"/>
  <c r="D14" i="3"/>
  <c r="B5" i="9" s="1"/>
  <c r="C3" i="9"/>
  <c r="D4" i="10" s="1"/>
  <c r="D4" i="14" s="1"/>
  <c r="D3" i="14" s="1"/>
  <c r="B3" i="9"/>
  <c r="C6" i="14"/>
  <c r="C7" i="14"/>
  <c r="F10" i="6"/>
  <c r="G10" i="6" s="1"/>
  <c r="H10" i="6" s="1"/>
  <c r="I10" i="6" s="1"/>
  <c r="J10" i="6" s="1"/>
  <c r="F9" i="6"/>
  <c r="G9" i="6" s="1"/>
  <c r="H9" i="6" s="1"/>
  <c r="I9" i="6" s="1"/>
  <c r="J9" i="6" s="1"/>
  <c r="F8" i="6"/>
  <c r="G8" i="6" s="1"/>
  <c r="H8" i="6" s="1"/>
  <c r="I8" i="6" s="1"/>
  <c r="J8" i="6" s="1"/>
  <c r="F7" i="6"/>
  <c r="G7" i="6"/>
  <c r="H7" i="6" s="1"/>
  <c r="I7" i="6" s="1"/>
  <c r="J7" i="6" s="1"/>
  <c r="K9" i="6"/>
  <c r="K7" i="6"/>
  <c r="K10" i="6"/>
  <c r="K3" i="6"/>
  <c r="L3" i="6" s="1"/>
  <c r="M3" i="6" s="1"/>
  <c r="N3" i="6" s="1"/>
  <c r="O3" i="6" s="1"/>
  <c r="K4" i="6"/>
  <c r="K6" i="6"/>
  <c r="K8" i="6"/>
  <c r="L10" i="6"/>
  <c r="M10" i="6" s="1"/>
  <c r="N10" i="6" s="1"/>
  <c r="O10" i="6" s="1"/>
  <c r="L8" i="6"/>
  <c r="M8" i="6" s="1"/>
  <c r="N8" i="6" s="1"/>
  <c r="O8" i="6" s="1"/>
  <c r="F1" i="8"/>
  <c r="L7" i="6"/>
  <c r="M7" i="6" s="1"/>
  <c r="N7" i="6" s="1"/>
  <c r="O7" i="6" s="1"/>
  <c r="L9" i="6"/>
  <c r="M9" i="6" s="1"/>
  <c r="N9" i="6" s="1"/>
  <c r="O9" i="6" s="1"/>
  <c r="F2" i="8"/>
  <c r="F6" i="6"/>
  <c r="G6" i="6" s="1"/>
  <c r="H6" i="6" s="1"/>
  <c r="I6" i="6" s="1"/>
  <c r="J6" i="6" s="1"/>
  <c r="L6" i="6"/>
  <c r="M6" i="6"/>
  <c r="N6" i="6" s="1"/>
  <c r="O6" i="6" s="1"/>
  <c r="F4" i="6"/>
  <c r="F3" i="6"/>
  <c r="L4" i="6"/>
  <c r="M4" i="6"/>
  <c r="N4" i="6" s="1"/>
  <c r="O4" i="6" s="1"/>
  <c r="H9" i="9"/>
  <c r="P4" i="8"/>
  <c r="H8" i="9" s="1"/>
  <c r="S5" i="8"/>
  <c r="L12" i="14" s="1"/>
  <c r="R5" i="8"/>
  <c r="K12" i="14" s="1"/>
  <c r="Q5" i="8"/>
  <c r="J12" i="14" s="1"/>
  <c r="P5" i="8"/>
  <c r="I12" i="14" s="1"/>
  <c r="N5" i="8"/>
  <c r="G12" i="14" s="1"/>
  <c r="M5" i="8"/>
  <c r="F12" i="14" s="1"/>
  <c r="L5" i="8"/>
  <c r="E12" i="14" s="1"/>
  <c r="K5" i="8"/>
  <c r="D12" i="14" s="1"/>
  <c r="R4" i="8"/>
  <c r="J8" i="9" s="1"/>
  <c r="Q4" i="8"/>
  <c r="I8" i="9" s="1"/>
  <c r="N4" i="8"/>
  <c r="F8" i="9" s="1"/>
  <c r="M4" i="8"/>
  <c r="E8" i="9" s="1"/>
  <c r="L4" i="8"/>
  <c r="D8" i="9" s="1"/>
  <c r="K4" i="8"/>
  <c r="C8" i="9" s="1"/>
  <c r="J5" i="8"/>
  <c r="C12" i="14" s="1"/>
  <c r="J4" i="8"/>
  <c r="B8" i="9" s="1"/>
  <c r="E3" i="7"/>
  <c r="E2" i="7"/>
  <c r="C9" i="9"/>
  <c r="F9" i="9"/>
  <c r="D9" i="9"/>
  <c r="D5" i="9"/>
  <c r="G4" i="6"/>
  <c r="H4" i="6" s="1"/>
  <c r="I4" i="6" s="1"/>
  <c r="J4" i="6" s="1"/>
  <c r="F11" i="6" l="1"/>
  <c r="B7" i="9" s="1"/>
  <c r="G3" i="6"/>
  <c r="M11" i="6"/>
  <c r="I7" i="9" s="1"/>
  <c r="I4" i="9" s="1"/>
  <c r="I10" i="9" s="1"/>
  <c r="I11" i="9" s="1"/>
  <c r="K11" i="6"/>
  <c r="G7" i="9" s="1"/>
  <c r="G4" i="9" s="1"/>
  <c r="G10" i="9" s="1"/>
  <c r="G11" i="9" s="1"/>
  <c r="L11" i="6"/>
  <c r="H7" i="9" s="1"/>
  <c r="H4" i="9" s="1"/>
  <c r="H10" i="9" s="1"/>
  <c r="H11" i="9" s="1"/>
  <c r="O11" i="6"/>
  <c r="K7" i="9" s="1"/>
  <c r="K4" i="9" s="1"/>
  <c r="K10" i="9" s="1"/>
  <c r="K11" i="9" s="1"/>
  <c r="N11" i="6"/>
  <c r="J7" i="9" s="1"/>
  <c r="J4" i="9" s="1"/>
  <c r="J10" i="9" s="1"/>
  <c r="J11" i="9" s="1"/>
  <c r="H7" i="10"/>
  <c r="H10" i="14" s="1"/>
  <c r="C6" i="10"/>
  <c r="C9" i="14" s="1"/>
  <c r="D7" i="10"/>
  <c r="D5" i="10" s="1"/>
  <c r="J7" i="10"/>
  <c r="J10" i="14" s="1"/>
  <c r="E7" i="10"/>
  <c r="E10" i="14" s="1"/>
  <c r="E8" i="14" s="1"/>
  <c r="L4" i="14"/>
  <c r="L3" i="14" s="1"/>
  <c r="L3" i="10"/>
  <c r="C5" i="14"/>
  <c r="H11" i="14"/>
  <c r="J8" i="10"/>
  <c r="J11" i="14" s="1"/>
  <c r="K7" i="10"/>
  <c r="G7" i="10"/>
  <c r="I7" i="10"/>
  <c r="C7" i="10"/>
  <c r="C10" i="14" s="1"/>
  <c r="B4" i="9"/>
  <c r="B10" i="9" s="1"/>
  <c r="B11" i="9" s="1"/>
  <c r="F7" i="10"/>
  <c r="L7" i="10"/>
  <c r="G4" i="10"/>
  <c r="E4" i="14"/>
  <c r="E3" i="14" s="1"/>
  <c r="C4" i="10"/>
  <c r="C3" i="10" s="1"/>
  <c r="K4" i="10"/>
  <c r="H4" i="14"/>
  <c r="H3" i="14" s="1"/>
  <c r="H3" i="10"/>
  <c r="F4" i="14"/>
  <c r="F3" i="14" s="1"/>
  <c r="F3" i="10"/>
  <c r="I4" i="10"/>
  <c r="J4" i="10"/>
  <c r="D3" i="10"/>
  <c r="G11" i="6" l="1"/>
  <c r="C7" i="9" s="1"/>
  <c r="C4" i="9" s="1"/>
  <c r="C10" i="9" s="1"/>
  <c r="C11" i="9" s="1"/>
  <c r="H3" i="6"/>
  <c r="D10" i="14"/>
  <c r="D8" i="14" s="1"/>
  <c r="D13" i="14" s="1"/>
  <c r="H8" i="14"/>
  <c r="H13" i="14" s="1"/>
  <c r="H5" i="10"/>
  <c r="H9" i="10" s="1"/>
  <c r="B7" i="11" s="1"/>
  <c r="D7" i="11" s="1"/>
  <c r="D8" i="13" s="1"/>
  <c r="E5" i="10"/>
  <c r="E9" i="10" s="1"/>
  <c r="B4" i="11" s="1"/>
  <c r="D4" i="11" s="1"/>
  <c r="D5" i="13" s="1"/>
  <c r="B3" i="13"/>
  <c r="C11" i="13" s="1"/>
  <c r="E13" i="14"/>
  <c r="C4" i="14"/>
  <c r="C3" i="14" s="1"/>
  <c r="C8" i="14"/>
  <c r="C5" i="10"/>
  <c r="C9" i="10" s="1"/>
  <c r="B2" i="11" s="1"/>
  <c r="B2" i="12" s="1"/>
  <c r="J8" i="14"/>
  <c r="D9" i="10"/>
  <c r="B3" i="11" s="1"/>
  <c r="B3" i="12" s="1"/>
  <c r="J5" i="10"/>
  <c r="K10" i="14"/>
  <c r="K8" i="14" s="1"/>
  <c r="K5" i="10"/>
  <c r="L10" i="14"/>
  <c r="L8" i="14" s="1"/>
  <c r="L13" i="14" s="1"/>
  <c r="L5" i="10"/>
  <c r="L9" i="10" s="1"/>
  <c r="B11" i="11" s="1"/>
  <c r="I10" i="14"/>
  <c r="I8" i="14" s="1"/>
  <c r="I5" i="10"/>
  <c r="G5" i="10"/>
  <c r="G10" i="14"/>
  <c r="G8" i="14" s="1"/>
  <c r="F5" i="10"/>
  <c r="F9" i="10" s="1"/>
  <c r="B5" i="11" s="1"/>
  <c r="F10" i="14"/>
  <c r="F8" i="14" s="1"/>
  <c r="F13" i="14" s="1"/>
  <c r="G3" i="10"/>
  <c r="G4" i="14"/>
  <c r="G3" i="14" s="1"/>
  <c r="I3" i="10"/>
  <c r="I4" i="14"/>
  <c r="I3" i="14" s="1"/>
  <c r="J3" i="10"/>
  <c r="J4" i="14"/>
  <c r="J3" i="14" s="1"/>
  <c r="K3" i="10"/>
  <c r="K4" i="14"/>
  <c r="K3" i="14" s="1"/>
  <c r="C8" i="13" l="1"/>
  <c r="C7" i="13"/>
  <c r="C5" i="13"/>
  <c r="C12" i="13"/>
  <c r="C4" i="13"/>
  <c r="C3" i="13"/>
  <c r="C6" i="13"/>
  <c r="H11" i="6"/>
  <c r="D7" i="9" s="1"/>
  <c r="D4" i="9" s="1"/>
  <c r="D10" i="9" s="1"/>
  <c r="D11" i="9" s="1"/>
  <c r="I3" i="6"/>
  <c r="C9" i="13"/>
  <c r="C10" i="13"/>
  <c r="J13" i="14"/>
  <c r="B4" i="12"/>
  <c r="K9" i="10"/>
  <c r="B10" i="11" s="1"/>
  <c r="D10" i="11" s="1"/>
  <c r="D11" i="13" s="1"/>
  <c r="B7" i="12"/>
  <c r="D3" i="11"/>
  <c r="D4" i="13" s="1"/>
  <c r="J9" i="10"/>
  <c r="B9" i="11" s="1"/>
  <c r="B9" i="12" s="1"/>
  <c r="I9" i="10"/>
  <c r="B8" i="11" s="1"/>
  <c r="B8" i="12" s="1"/>
  <c r="C13" i="14"/>
  <c r="G9" i="10"/>
  <c r="B6" i="11" s="1"/>
  <c r="K13" i="14"/>
  <c r="D2" i="11"/>
  <c r="D3" i="13" s="1"/>
  <c r="E3" i="13" s="1"/>
  <c r="F3" i="13" s="1"/>
  <c r="B5" i="12"/>
  <c r="D5" i="11"/>
  <c r="D6" i="13" s="1"/>
  <c r="I13" i="14"/>
  <c r="B11" i="12"/>
  <c r="D11" i="11"/>
  <c r="D12" i="13" s="1"/>
  <c r="G13" i="14"/>
  <c r="I11" i="6" l="1"/>
  <c r="E7" i="9" s="1"/>
  <c r="E4" i="9" s="1"/>
  <c r="E10" i="9" s="1"/>
  <c r="E11" i="9" s="1"/>
  <c r="J3" i="6"/>
  <c r="J11" i="6" s="1"/>
  <c r="F7" i="9" s="1"/>
  <c r="F4" i="9" s="1"/>
  <c r="F10" i="9" s="1"/>
  <c r="F11" i="9" s="1"/>
  <c r="D9" i="11"/>
  <c r="D10" i="13" s="1"/>
  <c r="B10" i="12"/>
  <c r="D8" i="11"/>
  <c r="D9" i="13" s="1"/>
  <c r="B12" i="11"/>
  <c r="B6" i="12"/>
  <c r="D6" i="11"/>
  <c r="D7" i="13" s="1"/>
  <c r="E4" i="13"/>
  <c r="B12" i="12" l="1"/>
  <c r="D12" i="11"/>
  <c r="E6" i="11"/>
  <c r="C2" i="12"/>
  <c r="E5" i="13"/>
  <c r="F4" i="13"/>
  <c r="F5" i="13" l="1"/>
  <c r="E6" i="13"/>
  <c r="F6" i="13" l="1"/>
  <c r="E7" i="13"/>
  <c r="E8" i="13" l="1"/>
  <c r="F7" i="13"/>
  <c r="F8" i="13" l="1"/>
  <c r="E9" i="13"/>
  <c r="E10" i="13" l="1"/>
  <c r="F9" i="13"/>
  <c r="E11" i="13" l="1"/>
  <c r="F10" i="13"/>
  <c r="E12" i="13" l="1"/>
  <c r="F12" i="13" s="1"/>
  <c r="F11" i="13"/>
</calcChain>
</file>

<file path=xl/sharedStrings.xml><?xml version="1.0" encoding="utf-8"?>
<sst xmlns="http://schemas.openxmlformats.org/spreadsheetml/2006/main" count="143" uniqueCount="103">
  <si>
    <t>rb</t>
  </si>
  <si>
    <t>Naziv radnog mjesta</t>
  </si>
  <si>
    <t>UKUPNO BRUTO PLATA PO GODINAMA</t>
  </si>
  <si>
    <t>UKUPNO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</si>
  <si>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</si>
  <si>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</si>
  <si>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</si>
  <si>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</si>
  <si>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</si>
  <si>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</si>
  <si>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</si>
  <si>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</si>
  <si>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</si>
  <si>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</si>
  <si>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</si>
  <si>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</si>
  <si>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</si>
  <si>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</si>
  <si>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</si>
  <si>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</si>
  <si>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</si>
  <si>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</si>
  <si>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</si>
  <si>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</si>
  <si>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</si>
  <si>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</si>
  <si>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</si>
  <si>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</si>
  <si>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</si>
  <si>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</si>
  <si>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</si>
  <si>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</si>
  <si>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</si>
  <si>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</si>
  <si>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</si>
  <si>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</si>
  <si>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</si>
  <si>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</si>
  <si>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</si>
  <si>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</si>
  <si>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</si>
  <si>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</si>
  <si>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</si>
  <si>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</si>
  <si>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Iznos akumulacije</t>
  </si>
  <si>
    <t>RAZLIKA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</si>
  <si>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</si>
  <si>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</si>
  <si>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</si>
  <si>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</si>
  <si>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</si>
  <si>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</si>
  <si>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</si>
  <si>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</si>
  <si>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</si>
  <si>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</si>
  <si>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</si>
  <si>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</si>
  <si>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</si>
  <si>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</si>
  <si>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>TABELA BROJ 6  NAPOMENA: Ovu tabelu ubaciti u word dokuzment - Biznis plan u podnaslov 6.4.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</si>
  <si>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</si>
  <si>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</si>
  <si>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</si>
  <si>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rezidulnu vrijednost 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</si>
  <si>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</si>
  <si>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</si>
  <si>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</si>
  <si>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</si>
  <si>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>Ispunjava Evaluator</t>
  </si>
  <si>
    <t>Procenat povećanja(max 4%)</t>
  </si>
  <si>
    <t>Ispunjava evaluator</t>
  </si>
  <si>
    <t>Procenat povećanja</t>
  </si>
  <si>
    <t>ZA FIZIČKO LICE</t>
  </si>
  <si>
    <t>Upisati: Naziv radnog mjesta,  BRUTO mjesečni iznos plate i broj mjeseci rada tokom godine za to mjesto. Za svaku godinu u sivo obojenim poljima tabele upisati broj izvršilaca za određeno radno mjesto i to po godinama. NAPOMENA: Upisati bruto iznos mjesečne nadoknade, a shodno uputstvu iz word dokumenta</t>
  </si>
  <si>
    <t>Troškovi održavanja*</t>
  </si>
  <si>
    <t>*Ovdje procijeniti troškove održavanja opreme i građevinskih objekata (s obzirom da fizička lica ne projektuju trošak amortizacije)</t>
  </si>
  <si>
    <t>Izvori finansiranja</t>
  </si>
  <si>
    <t>2.1.</t>
  </si>
  <si>
    <t>Sopstvena sredstva</t>
  </si>
  <si>
    <t>2.2.</t>
  </si>
  <si>
    <t>Kredit</t>
  </si>
  <si>
    <t>Anuiteti</t>
  </si>
  <si>
    <t>Opšti troškovi</t>
  </si>
  <si>
    <t>Napomena: Sve vrijednosti treba da sadrže ukalkulisan PDV</t>
  </si>
  <si>
    <t>Redni broj</t>
  </si>
  <si>
    <t>Struktura ulaganja</t>
  </si>
  <si>
    <t>Sopstveno učešće</t>
  </si>
  <si>
    <t>Dobit</t>
  </si>
  <si>
    <t>Iznos kredita</t>
  </si>
  <si>
    <t>Upisati godišnji iznos troškova (MINIMUM 5 godina) Unijeti isti broj godina kao u Tabeli 2</t>
  </si>
  <si>
    <t>Neto priliv</t>
  </si>
  <si>
    <t>Diskontovani neto priliv</t>
  </si>
  <si>
    <t>Broj mjeseci rada 
(max 12)</t>
  </si>
  <si>
    <r>
      <rPr>
        <b/>
        <sz val="11"/>
        <color theme="1"/>
        <rFont val="Calibri"/>
        <family val="2"/>
        <scheme val="minor"/>
      </rPr>
      <t>BRUTO PLATA</t>
    </r>
    <r>
      <rPr>
        <sz val="11"/>
        <color theme="1"/>
        <rFont val="Calibri"/>
        <family val="2"/>
        <scheme val="minor"/>
      </rPr>
      <t xml:space="preserve"> (mjesečna)</t>
    </r>
  </si>
  <si>
    <t>Ukupni rashodi</t>
  </si>
  <si>
    <t>Profitna stopa</t>
  </si>
  <si>
    <t>Ukupna investiciona ulaganja
po godinama</t>
  </si>
  <si>
    <t>Diskontni faktor 5%</t>
  </si>
  <si>
    <t>PDV pretplata po investiciji*</t>
  </si>
  <si>
    <t>SUBVENCIJE **</t>
  </si>
  <si>
    <t>IPARD  ***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</si>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</sst>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\ &quot;€&quot;;\-#,##0.0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£&quot;#,##0.00;[Red]\-&quot;£&quot;#,##0.00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#,##0.00\ &quot;€&quot;"/>
    <numFmt numFmtId="17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70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6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6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0" fontId="0" fillId="4" borderId="1" xfId="0" applyFill="1" applyBorder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171" fontId="2" fillId="3" borderId="10" xfId="0" applyNumberFormat="1" applyFont="1" applyFill="1" applyBorder="1" applyProtection="1"/>
    <xf numFmtId="171" fontId="16" fillId="6" borderId="12" xfId="0" applyNumberFormat="1" applyFont="1" applyFill="1" applyBorder="1"/>
    <xf numFmtId="0" fontId="0" fillId="0" borderId="0" xfId="0" applyProtection="1"/>
    <xf numFmtId="10" fontId="2" fillId="0" borderId="1" xfId="0" applyNumberFormat="1" applyFont="1" applyBorder="1" applyProtection="1"/>
    <xf numFmtId="0" fontId="0" fillId="0" borderId="0" xfId="0" applyBorder="1" applyAlignment="1" applyProtection="1">
      <alignment wrapText="1"/>
    </xf>
    <xf numFmtId="9" fontId="0" fillId="0" borderId="0" xfId="0" applyNumberFormat="1" applyProtection="1"/>
    <xf numFmtId="10" fontId="0" fillId="0" borderId="0" xfId="0" applyNumberFormat="1" applyProtection="1"/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right"/>
      <protection locked="0"/>
    </xf>
    <xf numFmtId="0" fontId="4" fillId="2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/>
    </xf>
    <xf numFmtId="0" fontId="19" fillId="3" borderId="1" xfId="3" applyFont="1" applyFill="1" applyBorder="1" applyAlignment="1">
      <alignment wrapText="1"/>
    </xf>
    <xf numFmtId="166" fontId="20" fillId="3" borderId="1" xfId="4" applyFont="1" applyFill="1" applyBorder="1" applyAlignment="1">
      <alignment horizontal="right"/>
    </xf>
    <xf numFmtId="0" fontId="0" fillId="7" borderId="1" xfId="0" applyFill="1" applyBorder="1" applyProtection="1">
      <protection locked="0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175" fontId="6" fillId="3" borderId="1" xfId="3" applyNumberFormat="1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vertical="center" wrapText="1"/>
    </xf>
    <xf numFmtId="178" fontId="0" fillId="4" borderId="1" xfId="0" applyNumberFormat="1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8" fontId="11" fillId="0" borderId="0" xfId="0" applyNumberFormat="1" applyFont="1" applyProtection="1"/>
    <xf numFmtId="0" fontId="6" fillId="0" borderId="0" xfId="0" applyFont="1" applyProtection="1"/>
    <xf numFmtId="165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4" fontId="0" fillId="0" borderId="0" xfId="0" applyNumberFormat="1" applyProtection="1"/>
    <xf numFmtId="171" fontId="0" fillId="0" borderId="0" xfId="0" applyNumberFormat="1" applyProtection="1"/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  <protection locked="0"/>
    </xf>
    <xf numFmtId="171" fontId="0" fillId="3" borderId="3" xfId="1" applyNumberFormat="1" applyFont="1" applyFill="1" applyBorder="1" applyAlignment="1" applyProtection="1">
      <alignment horizontal="center" wrapText="1"/>
      <protection locked="0"/>
    </xf>
    <xf numFmtId="171" fontId="0" fillId="3" borderId="4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77-4E1F-AE2B-5942EAD8C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77-4E1F-AE2B-5942EAD8C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77-4E1F-AE2B-5942EAD8C2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J7"/>
  <sheetViews>
    <sheetView workbookViewId="0">
      <selection activeCell="D31" sqref="D31"/>
    </sheetView>
  </sheetViews>
  <sheetFormatPr defaultColWidth="8.85546875" defaultRowHeight="15" x14ac:dyDescent="0.25"/>
  <cols>
    <col min="1" max="1" width="6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1.5" x14ac:dyDescent="0.25">
      <c r="A1" s="80" t="s">
        <v>85</v>
      </c>
      <c r="B1" s="81" t="s">
        <v>86</v>
      </c>
      <c r="C1" s="82" t="s">
        <v>81</v>
      </c>
      <c r="D1" s="82" t="s">
        <v>87</v>
      </c>
      <c r="E1" s="83" t="s">
        <v>3</v>
      </c>
    </row>
    <row r="2" spans="1:10" ht="15.75" x14ac:dyDescent="0.25">
      <c r="A2" s="79">
        <v>1</v>
      </c>
      <c r="B2" s="8" t="s">
        <v>58</v>
      </c>
      <c r="C2" s="43"/>
      <c r="D2" s="43"/>
      <c r="E2" s="40">
        <f>SUM(C2:D2)</f>
        <v>0</v>
      </c>
      <c r="G2" s="9"/>
      <c r="J2" s="42"/>
    </row>
    <row r="3" spans="1:10" ht="15.75" x14ac:dyDescent="0.25">
      <c r="A3" s="79">
        <v>2</v>
      </c>
      <c r="B3" s="8" t="s">
        <v>16</v>
      </c>
      <c r="C3" s="43"/>
      <c r="D3" s="43"/>
      <c r="E3" s="40">
        <f>SUM(C3:D3)</f>
        <v>0</v>
      </c>
      <c r="F3" s="9"/>
    </row>
    <row r="4" spans="1:10" ht="15.75" x14ac:dyDescent="0.25">
      <c r="A4" s="79">
        <v>3</v>
      </c>
      <c r="B4" s="8" t="s">
        <v>83</v>
      </c>
      <c r="C4" s="43"/>
      <c r="D4" s="43"/>
      <c r="E4" s="40">
        <f>SUM(C4:D4)</f>
        <v>0</v>
      </c>
      <c r="F4" s="9"/>
    </row>
    <row r="5" spans="1:10" ht="15.75" x14ac:dyDescent="0.25">
      <c r="A5" s="7"/>
      <c r="B5" s="85" t="s">
        <v>3</v>
      </c>
      <c r="C5" s="86">
        <f>SUM(C2:C4)</f>
        <v>0</v>
      </c>
      <c r="D5" s="86">
        <f>SUM(D2:D4)</f>
        <v>0</v>
      </c>
      <c r="E5" s="86">
        <f>D5+C5</f>
        <v>0</v>
      </c>
    </row>
    <row r="7" spans="1:10" x14ac:dyDescent="0.25">
      <c r="B7" s="106" t="s">
        <v>84</v>
      </c>
      <c r="C7" s="106"/>
      <c r="D7" s="106"/>
      <c r="E7" s="106"/>
    </row>
  </sheetData>
  <sheetProtection algorithmName="SHA-512" hashValue="xp/H1HaUgiIdFCHC+l4BJjf7k3qBoZxuk2eZk1lZrtIBI+VGD7d8nrJGP97GKMMLh/k5h/msDiOVptm04FeIbw==" saltValue="rYpEwZ1JKv+7ONQNIl2ke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53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23" style="45" bestFit="1" customWidth="1"/>
    <col min="2" max="2" width="8.140625" style="45" customWidth="1"/>
    <col min="3" max="3" width="13.140625" style="45" bestFit="1" customWidth="1"/>
    <col min="4" max="13" width="15.7109375" style="45" customWidth="1"/>
    <col min="14" max="15" width="8.85546875" style="45"/>
    <col min="16" max="16" width="0" style="45" hidden="1" customWidth="1"/>
    <col min="17" max="16384" width="8.85546875" style="45"/>
  </cols>
  <sheetData>
    <row r="1" spans="1:20" x14ac:dyDescent="0.25">
      <c r="A1" s="73"/>
      <c r="B1" s="73"/>
      <c r="C1" s="73"/>
      <c r="D1" s="110" t="s">
        <v>62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20" ht="47.25" customHeight="1" x14ac:dyDescent="0.25">
      <c r="A2" s="74" t="s">
        <v>4</v>
      </c>
      <c r="B2" s="74" t="s">
        <v>5</v>
      </c>
      <c r="C2" s="74" t="s">
        <v>6</v>
      </c>
      <c r="D2" s="75">
        <v>1</v>
      </c>
      <c r="E2" s="76">
        <v>2</v>
      </c>
      <c r="F2" s="76">
        <v>3</v>
      </c>
      <c r="G2" s="76">
        <v>4</v>
      </c>
      <c r="H2" s="76">
        <v>5</v>
      </c>
      <c r="I2" s="76">
        <v>6</v>
      </c>
      <c r="J2" s="76">
        <v>7</v>
      </c>
      <c r="K2" s="76">
        <v>8</v>
      </c>
      <c r="L2" s="76">
        <v>9</v>
      </c>
      <c r="M2" s="76">
        <v>10</v>
      </c>
      <c r="T2" s="45" t="s">
        <v>61</v>
      </c>
    </row>
    <row r="3" spans="1:20" x14ac:dyDescent="0.25">
      <c r="A3" s="44"/>
      <c r="B3" s="44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20" x14ac:dyDescent="0.25">
      <c r="A4" s="44"/>
      <c r="B4" s="44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20" x14ac:dyDescent="0.25">
      <c r="A5" s="44"/>
      <c r="B5" s="44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20" x14ac:dyDescent="0.25">
      <c r="A6" s="44"/>
      <c r="B6" s="44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20" x14ac:dyDescent="0.25">
      <c r="A7" s="44"/>
      <c r="B7" s="44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20" x14ac:dyDescent="0.25">
      <c r="A8" s="44"/>
      <c r="B8" s="44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20" x14ac:dyDescent="0.25">
      <c r="A9" s="44"/>
      <c r="B9" s="44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20" x14ac:dyDescent="0.25">
      <c r="A10" s="44"/>
      <c r="B10" s="44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20" x14ac:dyDescent="0.25">
      <c r="A11" s="44"/>
      <c r="B11" s="44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20" x14ac:dyDescent="0.25">
      <c r="A12" s="44"/>
      <c r="B12" s="44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0" x14ac:dyDescent="0.25">
      <c r="A13" s="44"/>
      <c r="B13" s="44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20" x14ac:dyDescent="0.25">
      <c r="A14" s="44"/>
      <c r="B14" s="44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20" x14ac:dyDescent="0.25">
      <c r="A15" s="122" t="s">
        <v>99</v>
      </c>
      <c r="B15" s="123"/>
      <c r="C15" s="124"/>
      <c r="D15" s="49"/>
      <c r="E15" s="125"/>
      <c r="F15" s="126"/>
      <c r="G15" s="126"/>
      <c r="H15" s="126"/>
      <c r="I15" s="126"/>
      <c r="J15" s="126"/>
      <c r="K15" s="126"/>
      <c r="L15" s="126"/>
      <c r="M15" s="127"/>
    </row>
    <row r="16" spans="1:20" x14ac:dyDescent="0.25">
      <c r="A16" s="114" t="s">
        <v>100</v>
      </c>
      <c r="B16" s="115"/>
      <c r="C16" s="116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6" ht="15" customHeight="1" x14ac:dyDescent="0.25">
      <c r="A17" s="114" t="s">
        <v>101</v>
      </c>
      <c r="B17" s="115"/>
      <c r="C17" s="116"/>
      <c r="D17" s="49"/>
      <c r="E17" s="119"/>
      <c r="F17" s="120"/>
      <c r="G17" s="120"/>
      <c r="H17" s="120"/>
      <c r="I17" s="120"/>
      <c r="J17" s="120"/>
      <c r="K17" s="120"/>
      <c r="L17" s="120"/>
      <c r="M17" s="121"/>
    </row>
    <row r="18" spans="1:16" ht="15.75" thickBot="1" x14ac:dyDescent="0.3">
      <c r="A18" s="111" t="s">
        <v>7</v>
      </c>
      <c r="B18" s="112"/>
      <c r="C18" s="113"/>
      <c r="D18" s="65">
        <f>SUMPRODUCT(D3:D14,$C$3:$C$14)+D15+D16+D17</f>
        <v>0</v>
      </c>
      <c r="E18" s="65">
        <f>SUMPRODUCT(E3:E14,$C$3:$C$14)+E16</f>
        <v>0</v>
      </c>
      <c r="F18" s="65">
        <f t="shared" ref="F18:M18" si="0">SUMPRODUCT(F3:F14,$C$3:$C$14)+F16</f>
        <v>0</v>
      </c>
      <c r="G18" s="65">
        <f t="shared" si="0"/>
        <v>0</v>
      </c>
      <c r="H18" s="65">
        <f t="shared" si="0"/>
        <v>0</v>
      </c>
      <c r="I18" s="65">
        <f t="shared" si="0"/>
        <v>0</v>
      </c>
      <c r="J18" s="65">
        <f t="shared" si="0"/>
        <v>0</v>
      </c>
      <c r="K18" s="65">
        <f t="shared" si="0"/>
        <v>0</v>
      </c>
      <c r="L18" s="65">
        <f t="shared" si="0"/>
        <v>0</v>
      </c>
      <c r="M18" s="65">
        <f t="shared" si="0"/>
        <v>0</v>
      </c>
    </row>
    <row r="19" spans="1:16" ht="15" customHeight="1" x14ac:dyDescent="0.25">
      <c r="A19" s="117" t="s">
        <v>102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67"/>
      <c r="O19" s="67"/>
    </row>
    <row r="20" spans="1:16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67"/>
      <c r="O20" s="67"/>
    </row>
    <row r="21" spans="1:16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67"/>
      <c r="O21" s="67"/>
    </row>
    <row r="22" spans="1:16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67"/>
      <c r="O22" s="67"/>
    </row>
    <row r="23" spans="1:16" ht="43.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67"/>
      <c r="O23" s="67"/>
    </row>
    <row r="24" spans="1:16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6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6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6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6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6" x14ac:dyDescent="0.25">
      <c r="A29" s="107" t="s">
        <v>69</v>
      </c>
      <c r="B29" s="107"/>
      <c r="C29" s="107"/>
      <c r="D29" s="67"/>
      <c r="E29" s="67"/>
      <c r="F29" s="67"/>
      <c r="G29" s="67" t="s">
        <v>61</v>
      </c>
      <c r="H29" s="67"/>
      <c r="I29" s="67"/>
      <c r="J29" s="67"/>
      <c r="K29" s="67"/>
      <c r="L29" s="67"/>
      <c r="M29" s="67"/>
      <c r="N29" s="67"/>
      <c r="O29" s="67"/>
      <c r="P29" s="63">
        <v>0.01</v>
      </c>
    </row>
    <row r="30" spans="1:16" x14ac:dyDescent="0.25">
      <c r="A30" s="108" t="s">
        <v>70</v>
      </c>
      <c r="B30" s="109"/>
      <c r="C30" s="6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4">
        <v>1.4999999999999999E-2</v>
      </c>
    </row>
    <row r="31" spans="1:16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3">
        <v>0.02</v>
      </c>
    </row>
    <row r="32" spans="1:16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4">
        <v>2.5000000000000001E-2</v>
      </c>
    </row>
    <row r="33" spans="1:16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3">
        <v>0.03</v>
      </c>
    </row>
    <row r="34" spans="1:16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4">
        <v>3.5000000000000003E-2</v>
      </c>
    </row>
    <row r="35" spans="1:16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3">
        <v>0.04</v>
      </c>
    </row>
    <row r="36" spans="1:16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6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6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6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6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6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6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6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6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6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6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6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6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1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1:15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1:15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1:15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</sheetData>
  <sheetProtection algorithmName="SHA-512" hashValue="AwBS9ox1jdi8n6Pg8qv6ZP7TeoK/KAmFcX1sEvtJSqybYYWrAp32JR5vNnfhfHND2QoTTbKj4CWHT/U5FT/pnQ==" saltValue="0JUzpxVqo4N5/xMs9IFKKw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127"/>
  <sheetViews>
    <sheetView workbookViewId="0">
      <selection activeCell="C3" sqref="C3:M4"/>
    </sheetView>
  </sheetViews>
  <sheetFormatPr defaultColWidth="8.85546875" defaultRowHeight="15" x14ac:dyDescent="0.25"/>
  <cols>
    <col min="1" max="1" width="19.140625" style="45" bestFit="1" customWidth="1"/>
    <col min="2" max="2" width="8.140625" style="45" customWidth="1"/>
    <col min="3" max="3" width="10.85546875" style="45" bestFit="1" customWidth="1"/>
    <col min="4" max="13" width="15.7109375" style="45" customWidth="1"/>
    <col min="14" max="15" width="8.85546875" style="45"/>
    <col min="16" max="16" width="0" style="45" hidden="1" customWidth="1"/>
    <col min="17" max="16384" width="8.85546875" style="45"/>
  </cols>
  <sheetData>
    <row r="1" spans="1:17" x14ac:dyDescent="0.25">
      <c r="A1" s="73"/>
      <c r="B1" s="73"/>
      <c r="C1" s="73"/>
      <c r="D1" s="110" t="s">
        <v>67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7" ht="47.25" customHeight="1" x14ac:dyDescent="0.25">
      <c r="A2" s="74" t="s">
        <v>8</v>
      </c>
      <c r="B2" s="74" t="s">
        <v>5</v>
      </c>
      <c r="C2" s="74" t="s">
        <v>6</v>
      </c>
      <c r="D2" s="75">
        <v>1</v>
      </c>
      <c r="E2" s="76">
        <v>2</v>
      </c>
      <c r="F2" s="76">
        <v>3</v>
      </c>
      <c r="G2" s="76">
        <v>4</v>
      </c>
      <c r="H2" s="76">
        <v>5</v>
      </c>
      <c r="I2" s="76">
        <v>6</v>
      </c>
      <c r="J2" s="76">
        <v>7</v>
      </c>
      <c r="K2" s="76">
        <v>8</v>
      </c>
      <c r="L2" s="76">
        <v>9</v>
      </c>
      <c r="M2" s="76">
        <v>10</v>
      </c>
    </row>
    <row r="3" spans="1:17" x14ac:dyDescent="0.25">
      <c r="A3" s="44"/>
      <c r="B3" s="44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7" x14ac:dyDescent="0.25">
      <c r="A4" s="44"/>
      <c r="B4" s="44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x14ac:dyDescent="0.25">
      <c r="A5" s="44"/>
      <c r="B5" s="44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7" x14ac:dyDescent="0.25">
      <c r="A6" s="44"/>
      <c r="B6" s="44"/>
      <c r="C6" s="51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7" x14ac:dyDescent="0.25">
      <c r="A7" s="44"/>
      <c r="B7" s="44"/>
      <c r="C7" s="51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7" x14ac:dyDescent="0.25">
      <c r="A8" s="44"/>
      <c r="B8" s="44"/>
      <c r="C8" s="51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7" x14ac:dyDescent="0.25">
      <c r="A9" s="44"/>
      <c r="B9" s="44"/>
      <c r="C9" s="51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7" x14ac:dyDescent="0.25">
      <c r="A10" s="44"/>
      <c r="B10" s="44"/>
      <c r="C10" s="51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7" x14ac:dyDescent="0.25">
      <c r="A11" s="44"/>
      <c r="B11" s="44"/>
      <c r="C11" s="51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7" x14ac:dyDescent="0.25">
      <c r="A12" s="44"/>
      <c r="B12" s="44"/>
      <c r="C12" s="51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7" x14ac:dyDescent="0.25">
      <c r="A13" s="44"/>
      <c r="B13" s="44"/>
      <c r="C13" s="51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7" x14ac:dyDescent="0.25">
      <c r="A14" s="111" t="s">
        <v>9</v>
      </c>
      <c r="B14" s="112"/>
      <c r="C14" s="113"/>
      <c r="D14" s="66">
        <f>SUMPRODUCT(D3:D13,$C$3:$C$13)</f>
        <v>0</v>
      </c>
      <c r="E14" s="66">
        <f>SUMPRODUCT(E3:E13,$C$3:$C$13)</f>
        <v>0</v>
      </c>
      <c r="F14" s="66">
        <f>SUMPRODUCT(F3:F13,$C$3:$C$13)*(100%+$C$26)</f>
        <v>0</v>
      </c>
      <c r="G14" s="66">
        <f>SUMPRODUCT(G3:G13,$C$3:$C$13)*(100%+$C$26)^E2</f>
        <v>0</v>
      </c>
      <c r="H14" s="66">
        <f t="shared" ref="H14:M14" si="0">SUMPRODUCT(H3:H13,$C$3:$C$13)*(100%+$C$26)^F2</f>
        <v>0</v>
      </c>
      <c r="I14" s="66">
        <f t="shared" si="0"/>
        <v>0</v>
      </c>
      <c r="J14" s="66">
        <f t="shared" si="0"/>
        <v>0</v>
      </c>
      <c r="K14" s="66">
        <f t="shared" si="0"/>
        <v>0</v>
      </c>
      <c r="L14" s="66">
        <f t="shared" si="0"/>
        <v>0</v>
      </c>
      <c r="M14" s="66">
        <f t="shared" si="0"/>
        <v>0</v>
      </c>
    </row>
    <row r="15" spans="1:17" ht="15" customHeight="1" x14ac:dyDescent="0.25">
      <c r="A15" s="117" t="s">
        <v>63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67"/>
      <c r="O15" s="67"/>
      <c r="P15" s="67"/>
      <c r="Q15" s="67"/>
    </row>
    <row r="16" spans="1:17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67"/>
      <c r="O16" s="67"/>
      <c r="P16" s="67"/>
      <c r="Q16" s="67"/>
    </row>
    <row r="17" spans="1:17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67"/>
      <c r="O17" s="67"/>
      <c r="P17" s="67"/>
      <c r="Q17" s="67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7"/>
      <c r="O18" s="67"/>
      <c r="P18" s="67"/>
      <c r="Q18" s="67"/>
    </row>
    <row r="19" spans="1:17" ht="14.2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7"/>
      <c r="O19" s="67"/>
      <c r="P19" s="67"/>
      <c r="Q19" s="67"/>
    </row>
    <row r="20" spans="1:17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7"/>
      <c r="O20" s="67"/>
      <c r="P20" s="67"/>
      <c r="Q20" s="67"/>
    </row>
    <row r="21" spans="1:17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7"/>
      <c r="O21" s="67"/>
      <c r="P21" s="67"/>
      <c r="Q21" s="67"/>
    </row>
    <row r="22" spans="1:17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ht="15" customHeight="1" x14ac:dyDescent="0.25">
      <c r="A25" s="107" t="s">
        <v>69</v>
      </c>
      <c r="B25" s="107"/>
      <c r="C25" s="107"/>
      <c r="D25" s="67"/>
      <c r="E25" s="67"/>
      <c r="F25" s="67"/>
      <c r="G25" s="67" t="s">
        <v>61</v>
      </c>
      <c r="H25" s="67"/>
      <c r="I25" s="67"/>
      <c r="J25" s="67"/>
      <c r="K25" s="67"/>
      <c r="L25" s="67"/>
      <c r="M25" s="67"/>
      <c r="N25" s="67"/>
      <c r="O25" s="67"/>
      <c r="P25" s="70">
        <v>0.01</v>
      </c>
      <c r="Q25" s="67"/>
    </row>
    <row r="26" spans="1:17" ht="15" customHeight="1" x14ac:dyDescent="0.25">
      <c r="A26" s="108" t="s">
        <v>70</v>
      </c>
      <c r="B26" s="109"/>
      <c r="C26" s="68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1">
        <v>1.4999999999999999E-2</v>
      </c>
      <c r="Q26" s="67"/>
    </row>
    <row r="27" spans="1:17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70">
        <v>0.02</v>
      </c>
      <c r="Q27" s="67"/>
    </row>
    <row r="28" spans="1:17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71">
        <v>2.5000000000000001E-2</v>
      </c>
      <c r="Q28" s="67"/>
    </row>
    <row r="29" spans="1:17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70">
        <v>0.03</v>
      </c>
      <c r="Q29" s="67"/>
    </row>
    <row r="30" spans="1:17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71">
        <v>3.5000000000000003E-2</v>
      </c>
      <c r="Q30" s="67"/>
    </row>
    <row r="31" spans="1:17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70">
        <v>0.04</v>
      </c>
      <c r="Q31" s="67"/>
    </row>
    <row r="32" spans="1:17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1:17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7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1:17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1:17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1:17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1:17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1:17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17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17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17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1:17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1:17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1:17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1:17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1:17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1:17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1:17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17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1:17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1:17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1:17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1:17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1:17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1:17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1:17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1:17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1:17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17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7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1:17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1:17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1:17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1:17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7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1:17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1:17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1:17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1:17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1:17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1:17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1:17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1:17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1:17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1:17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1:17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1:17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1:17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1:17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1:17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1:17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1:17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1:17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1:17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1:17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1:17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1:17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1:17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1:17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1:17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1:17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1:17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1:17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1:17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1:17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1:17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1:17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</sheetData>
  <sheetProtection algorithmName="SHA-512" hashValue="TIfmBsGkomi6GtLRDnR1pIJQ644W7JBHct07hUEJt121Vw6dsBBA5L5cJPph7K3lPVO3JrxYj6AXWkZKSMtbKg==" saltValue="BPOwmkD8pHtvRkQi56lmy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56"/>
  <sheetViews>
    <sheetView workbookViewId="0">
      <selection activeCell="E6" sqref="E6"/>
    </sheetView>
  </sheetViews>
  <sheetFormatPr defaultColWidth="8.85546875" defaultRowHeight="15" x14ac:dyDescent="0.25"/>
  <cols>
    <col min="1" max="1" width="2.85546875" style="45" bestFit="1" customWidth="1"/>
    <col min="2" max="2" width="19.140625" style="45" bestFit="1" customWidth="1"/>
    <col min="3" max="3" width="15.7109375" style="45" bestFit="1" customWidth="1"/>
    <col min="4" max="4" width="11.7109375" style="45" customWidth="1"/>
    <col min="5" max="14" width="15.7109375" style="45" customWidth="1"/>
    <col min="15" max="15" width="8.85546875" style="45"/>
    <col min="16" max="16" width="0" style="45" hidden="1" customWidth="1"/>
    <col min="17" max="16384" width="8.85546875" style="45"/>
  </cols>
  <sheetData>
    <row r="1" spans="1:20" x14ac:dyDescent="0.25">
      <c r="A1" s="130" t="s">
        <v>73</v>
      </c>
      <c r="B1" s="131"/>
      <c r="C1" s="131"/>
      <c r="D1" s="132"/>
      <c r="E1" s="110" t="s">
        <v>68</v>
      </c>
      <c r="F1" s="110"/>
      <c r="G1" s="110"/>
      <c r="H1" s="110"/>
      <c r="I1" s="110"/>
      <c r="J1" s="110"/>
      <c r="K1" s="110"/>
      <c r="L1" s="110"/>
      <c r="M1" s="110"/>
      <c r="N1" s="110"/>
    </row>
    <row r="2" spans="1:20" ht="47.25" customHeight="1" x14ac:dyDescent="0.25">
      <c r="A2" s="90" t="s">
        <v>0</v>
      </c>
      <c r="B2" s="90" t="s">
        <v>1</v>
      </c>
      <c r="C2" s="91" t="s">
        <v>94</v>
      </c>
      <c r="D2" s="91" t="s">
        <v>93</v>
      </c>
      <c r="E2" s="75">
        <v>1</v>
      </c>
      <c r="F2" s="76">
        <v>2</v>
      </c>
      <c r="G2" s="76">
        <v>3</v>
      </c>
      <c r="H2" s="76">
        <v>4</v>
      </c>
      <c r="I2" s="76">
        <v>5</v>
      </c>
      <c r="J2" s="76">
        <v>6</v>
      </c>
      <c r="K2" s="76">
        <v>7</v>
      </c>
      <c r="L2" s="76">
        <v>8</v>
      </c>
      <c r="M2" s="76">
        <v>9</v>
      </c>
      <c r="N2" s="76">
        <v>10</v>
      </c>
    </row>
    <row r="3" spans="1:20" x14ac:dyDescent="0.25">
      <c r="A3" s="44">
        <v>1</v>
      </c>
      <c r="B3" s="44"/>
      <c r="C3" s="48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0" x14ac:dyDescent="0.25">
      <c r="A4" s="44">
        <v>2</v>
      </c>
      <c r="B4" s="44"/>
      <c r="C4" s="48"/>
      <c r="D4" s="52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20" x14ac:dyDescent="0.25">
      <c r="A5" s="44">
        <v>3</v>
      </c>
      <c r="B5" s="44"/>
      <c r="C5" s="48"/>
      <c r="D5" s="52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20" x14ac:dyDescent="0.25">
      <c r="A6" s="44">
        <v>4</v>
      </c>
      <c r="B6" s="44"/>
      <c r="C6" s="48"/>
      <c r="D6" s="52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20" x14ac:dyDescent="0.25">
      <c r="A7" s="44">
        <v>5</v>
      </c>
      <c r="B7" s="44"/>
      <c r="C7" s="48"/>
      <c r="D7" s="52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20" x14ac:dyDescent="0.25">
      <c r="A8" s="44">
        <v>6</v>
      </c>
      <c r="B8" s="44"/>
      <c r="C8" s="48"/>
      <c r="D8" s="52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20" x14ac:dyDescent="0.25">
      <c r="A9" s="44">
        <v>7</v>
      </c>
      <c r="B9" s="44"/>
      <c r="C9" s="48"/>
      <c r="D9" s="52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20" x14ac:dyDescent="0.25">
      <c r="A10" s="44">
        <v>8</v>
      </c>
      <c r="B10" s="44"/>
      <c r="C10" s="48"/>
      <c r="D10" s="52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20" x14ac:dyDescent="0.25">
      <c r="A11" s="44">
        <v>9</v>
      </c>
      <c r="B11" s="44"/>
      <c r="C11" s="48"/>
      <c r="D11" s="52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20" x14ac:dyDescent="0.25">
      <c r="A12" s="44">
        <v>10</v>
      </c>
      <c r="B12" s="44"/>
      <c r="C12" s="48"/>
      <c r="D12" s="52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20" x14ac:dyDescent="0.25">
      <c r="A13" s="128" t="s">
        <v>2</v>
      </c>
      <c r="B13" s="128"/>
      <c r="C13" s="128"/>
      <c r="D13" s="128"/>
      <c r="E13" s="50">
        <f>SUMPRODUCT($D$3:$D$12, E3:E12, $C$3:$C$12)</f>
        <v>0</v>
      </c>
      <c r="F13" s="50">
        <f>SUMPRODUCT($D$3:$D$12, F3:F12, $C$3:$C$12)</f>
        <v>0</v>
      </c>
      <c r="G13" s="50">
        <f>SUMPRODUCT($D$3:$D$12, G3:G12, $C$3:$C$12*(100%+$C$21))</f>
        <v>0</v>
      </c>
      <c r="H13" s="50">
        <f>SUMPRODUCT($D$3:$D$12, H3:H12, $C$3:$C$12*(100%+$C$21)^F2)</f>
        <v>0</v>
      </c>
      <c r="I13" s="50">
        <f t="shared" ref="I13:N13" si="0">SUMPRODUCT($D$3:$D$12, I3:I12, $C$3:$C$12*(100%+$C$21)^G2)</f>
        <v>0</v>
      </c>
      <c r="J13" s="50">
        <f t="shared" si="0"/>
        <v>0</v>
      </c>
      <c r="K13" s="50">
        <f t="shared" si="0"/>
        <v>0</v>
      </c>
      <c r="L13" s="50">
        <f t="shared" si="0"/>
        <v>0</v>
      </c>
      <c r="M13" s="50">
        <f t="shared" si="0"/>
        <v>0</v>
      </c>
      <c r="N13" s="50">
        <f t="shared" si="0"/>
        <v>0</v>
      </c>
    </row>
    <row r="14" spans="1:20" x14ac:dyDescent="0.25">
      <c r="A14" s="117" t="s">
        <v>74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67"/>
      <c r="P14" s="67"/>
      <c r="Q14" s="67"/>
      <c r="R14" s="67"/>
      <c r="S14" s="67"/>
      <c r="T14" s="67"/>
    </row>
    <row r="15" spans="1:20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67"/>
      <c r="P15" s="67"/>
      <c r="Q15" s="67"/>
      <c r="R15" s="67"/>
      <c r="S15" s="67"/>
      <c r="T15" s="67"/>
    </row>
    <row r="16" spans="1:20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1:20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15" customHeight="1" x14ac:dyDescent="0.25">
      <c r="A20" s="67"/>
      <c r="B20" s="133" t="s">
        <v>71</v>
      </c>
      <c r="C20" s="107"/>
      <c r="D20" s="67"/>
      <c r="E20" s="67"/>
      <c r="F20" s="67"/>
      <c r="G20" s="67" t="s">
        <v>61</v>
      </c>
      <c r="H20" s="67"/>
      <c r="I20" s="67"/>
      <c r="J20" s="67"/>
      <c r="K20" s="67"/>
      <c r="L20" s="67"/>
      <c r="M20" s="67"/>
      <c r="N20" s="67"/>
      <c r="O20" s="67"/>
      <c r="P20" s="70">
        <v>0.01</v>
      </c>
      <c r="Q20" s="67"/>
      <c r="R20" s="67"/>
      <c r="S20" s="67"/>
      <c r="T20" s="67"/>
    </row>
    <row r="21" spans="1:20" ht="15" customHeight="1" x14ac:dyDescent="0.25">
      <c r="A21" s="67"/>
      <c r="B21" s="72" t="s">
        <v>72</v>
      </c>
      <c r="C21" s="68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71">
        <v>1.4999999999999999E-2</v>
      </c>
      <c r="Q21" s="67"/>
      <c r="R21" s="67"/>
      <c r="S21" s="67"/>
      <c r="T21" s="67"/>
    </row>
    <row r="22" spans="1:20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70">
        <v>0.02</v>
      </c>
      <c r="Q22" s="67"/>
      <c r="R22" s="67"/>
      <c r="S22" s="67"/>
      <c r="T22" s="67"/>
    </row>
    <row r="23" spans="1:20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71">
        <v>2.5000000000000001E-2</v>
      </c>
      <c r="Q23" s="67"/>
      <c r="R23" s="67"/>
      <c r="S23" s="67"/>
      <c r="T23" s="67"/>
    </row>
    <row r="24" spans="1:20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70">
        <v>0.03</v>
      </c>
      <c r="Q24" s="67"/>
      <c r="R24" s="67"/>
      <c r="S24" s="67"/>
      <c r="T24" s="67"/>
    </row>
    <row r="25" spans="1:20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71">
        <v>3.5000000000000003E-2</v>
      </c>
      <c r="Q25" s="67"/>
      <c r="R25" s="67"/>
      <c r="S25" s="67"/>
      <c r="T25" s="67"/>
    </row>
    <row r="26" spans="1:20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0">
        <v>0.04</v>
      </c>
      <c r="Q26" s="67"/>
      <c r="R26" s="67"/>
      <c r="S26" s="67"/>
      <c r="T26" s="67"/>
    </row>
    <row r="27" spans="1:20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</sheetData>
  <sheetProtection algorithmName="SHA-512" hashValue="8C5q+wr/7h+25BxG4LVH617HUhEyGj99D3D+YQQAWjEG8MwD9n/F+zq72dU4iuITTarwpN96XL+s9kLA1n21pw==" saltValue="MZZJmhCIf4L9rr3AAMw6vA==" spinCount="100000" sheet="1" objects="1" scenarios="1"/>
  <mergeCells count="5">
    <mergeCell ref="E1:N1"/>
    <mergeCell ref="A13:D13"/>
    <mergeCell ref="A14:N15"/>
    <mergeCell ref="A1:D1"/>
    <mergeCell ref="B20:C20"/>
  </mergeCells>
  <dataValidations count="2">
    <dataValidation type="list" allowBlank="1" showInputMessage="1" showErrorMessage="1" sqref="C21" xr:uid="{00000000-0002-0000-0300-000000000000}">
      <formula1>$P$20:$P$26</formula1>
    </dataValidation>
    <dataValidation type="decimal" operator="greaterThanOrEqual" allowBlank="1" showInputMessage="1" showErrorMessage="1" errorTitle="Napomena" error="Zakonski minimum je 450 EUR" promptTitle="Napomena:" prompt="Zakonski minimum je 450 EUR" sqref="C3:C12" xr:uid="{00000000-0002-0000-0300-000001000000}">
      <formula1>450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L17" sqref="L17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6" width="12" customWidth="1"/>
    <col min="7" max="15" width="12" bestFit="1" customWidth="1"/>
  </cols>
  <sheetData>
    <row r="1" spans="1:15" ht="15" customHeight="1" x14ac:dyDescent="0.25">
      <c r="A1" s="1"/>
      <c r="B1" s="1"/>
      <c r="C1" s="1"/>
      <c r="D1" s="1"/>
      <c r="E1" s="1"/>
      <c r="F1" s="134" t="s">
        <v>21</v>
      </c>
      <c r="G1" s="135"/>
      <c r="H1" s="135"/>
      <c r="I1" s="135"/>
      <c r="J1" s="135"/>
      <c r="K1" s="135"/>
      <c r="L1" s="135"/>
      <c r="M1" s="135"/>
      <c r="N1" s="135"/>
      <c r="O1" s="136"/>
    </row>
    <row r="2" spans="1:15" ht="47.25" customHeight="1" x14ac:dyDescent="0.25">
      <c r="A2" s="1" t="s">
        <v>0</v>
      </c>
      <c r="B2" s="1" t="s">
        <v>8</v>
      </c>
      <c r="C2" s="2" t="s">
        <v>24</v>
      </c>
      <c r="D2" s="2" t="s">
        <v>23</v>
      </c>
      <c r="E2" s="2" t="s">
        <v>57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4" t="s">
        <v>58</v>
      </c>
      <c r="C3" s="51"/>
      <c r="D3" s="53"/>
      <c r="E3" s="54"/>
      <c r="F3" s="41">
        <f>IFERROR((C3-E3)/D3,0)</f>
        <v>0</v>
      </c>
      <c r="G3" s="41">
        <f>F3</f>
        <v>0</v>
      </c>
      <c r="H3" s="41">
        <f t="shared" ref="H3:J4" si="0">G3</f>
        <v>0</v>
      </c>
      <c r="I3" s="41">
        <f t="shared" si="0"/>
        <v>0</v>
      </c>
      <c r="J3" s="41">
        <f t="shared" si="0"/>
        <v>0</v>
      </c>
      <c r="K3" s="41">
        <f>IF('Tabela 2 Prihodi'!$I$3&gt;0, J3, 0)</f>
        <v>0</v>
      </c>
      <c r="L3" s="41">
        <f>IF('Tabela 2 Prihodi'!$J$3&gt;0, K3, 0)</f>
        <v>0</v>
      </c>
      <c r="M3" s="41">
        <f>IF('Tabela 2 Prihodi'!$K$3&gt;0, L3, 0)</f>
        <v>0</v>
      </c>
      <c r="N3" s="41">
        <f>IF('Tabela 2 Prihodi'!$L$3&gt;0, M3, 0)</f>
        <v>0</v>
      </c>
      <c r="O3" s="41">
        <f>IF('Tabela 2 Prihodi'!$M$3&gt;0, N3, 0)</f>
        <v>0</v>
      </c>
    </row>
    <row r="4" spans="1:15" x14ac:dyDescent="0.25">
      <c r="A4" s="1">
        <v>2</v>
      </c>
      <c r="B4" s="44" t="s">
        <v>59</v>
      </c>
      <c r="C4" s="51"/>
      <c r="D4" s="53"/>
      <c r="E4" s="54"/>
      <c r="F4" s="41">
        <f t="shared" ref="F4:F10" si="1">IFERROR((C4-E4)/D4,0)</f>
        <v>0</v>
      </c>
      <c r="G4" s="41">
        <f t="shared" ref="G4" si="2">F4</f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41">
        <f>IF('Tabela 2 Prihodi'!$I$3&gt;0, J4, 0)</f>
        <v>0</v>
      </c>
      <c r="L4" s="41">
        <f>IF('Tabela 2 Prihodi'!$J$3&gt;0, K4, 0)</f>
        <v>0</v>
      </c>
      <c r="M4" s="41">
        <f>IF('Tabela 2 Prihodi'!$K$3&gt;0, L4, 0)</f>
        <v>0</v>
      </c>
      <c r="N4" s="41">
        <f>IF('Tabela 2 Prihodi'!$L$3&gt;0, M4, 0)</f>
        <v>0</v>
      </c>
      <c r="O4" s="41">
        <f>IF('Tabela 2 Prihodi'!$M$3&gt;0, N4, 0)</f>
        <v>0</v>
      </c>
    </row>
    <row r="5" spans="1:15" x14ac:dyDescent="0.25">
      <c r="A5" s="1">
        <v>3</v>
      </c>
      <c r="B5" s="1" t="s">
        <v>16</v>
      </c>
      <c r="C5" s="138"/>
      <c r="D5" s="139"/>
      <c r="E5" s="140"/>
      <c r="F5" s="141"/>
      <c r="G5" s="142"/>
      <c r="H5" s="142"/>
      <c r="I5" s="142"/>
      <c r="J5" s="142"/>
      <c r="K5" s="142"/>
      <c r="L5" s="142"/>
      <c r="M5" s="142"/>
      <c r="N5" s="142"/>
      <c r="O5" s="143"/>
    </row>
    <row r="6" spans="1:15" x14ac:dyDescent="0.25">
      <c r="A6" s="1" t="s">
        <v>17</v>
      </c>
      <c r="B6" s="44"/>
      <c r="C6" s="51"/>
      <c r="D6" s="53"/>
      <c r="E6" s="54"/>
      <c r="F6" s="41">
        <f t="shared" si="1"/>
        <v>0</v>
      </c>
      <c r="G6" s="41">
        <f t="shared" ref="G6:J6" si="3">F6</f>
        <v>0</v>
      </c>
      <c r="H6" s="41">
        <f t="shared" si="3"/>
        <v>0</v>
      </c>
      <c r="I6" s="41">
        <f t="shared" si="3"/>
        <v>0</v>
      </c>
      <c r="J6" s="41">
        <f t="shared" si="3"/>
        <v>0</v>
      </c>
      <c r="K6" s="41">
        <f>IF('Tabela 2 Prihodi'!$I$3&gt;0, J6, 0)</f>
        <v>0</v>
      </c>
      <c r="L6" s="41">
        <f>IF('Tabela 2 Prihodi'!$J$3&gt;0, K6, 0)</f>
        <v>0</v>
      </c>
      <c r="M6" s="41">
        <f>IF('Tabela 2 Prihodi'!$K$3&gt;0, L6, 0)</f>
        <v>0</v>
      </c>
      <c r="N6" s="41">
        <f>IF('Tabela 2 Prihodi'!$L$3&gt;0, M6, 0)</f>
        <v>0</v>
      </c>
      <c r="O6" s="41">
        <f>IF('Tabela 2 Prihodi'!$M$3&gt;0, N6, 0)</f>
        <v>0</v>
      </c>
    </row>
    <row r="7" spans="1:15" x14ac:dyDescent="0.25">
      <c r="A7" s="1" t="s">
        <v>18</v>
      </c>
      <c r="B7" s="44"/>
      <c r="C7" s="51"/>
      <c r="D7" s="53"/>
      <c r="E7" s="54"/>
      <c r="F7" s="41">
        <f t="shared" si="1"/>
        <v>0</v>
      </c>
      <c r="G7" s="41">
        <f t="shared" ref="G7:J7" si="4">F7</f>
        <v>0</v>
      </c>
      <c r="H7" s="41">
        <f t="shared" si="4"/>
        <v>0</v>
      </c>
      <c r="I7" s="41">
        <f t="shared" si="4"/>
        <v>0</v>
      </c>
      <c r="J7" s="41">
        <f t="shared" si="4"/>
        <v>0</v>
      </c>
      <c r="K7" s="41">
        <f>IF('Tabela 2 Prihodi'!$I$3&gt;0, J7, 0)</f>
        <v>0</v>
      </c>
      <c r="L7" s="41">
        <f>IF('Tabela 2 Prihodi'!$J$3&gt;0, K7, 0)</f>
        <v>0</v>
      </c>
      <c r="M7" s="41">
        <f>IF('Tabela 2 Prihodi'!$K$3&gt;0, L7, 0)</f>
        <v>0</v>
      </c>
      <c r="N7" s="41">
        <f>IF('Tabela 2 Prihodi'!$L$3&gt;0, M7, 0)</f>
        <v>0</v>
      </c>
      <c r="O7" s="41">
        <f>IF('Tabela 2 Prihodi'!$M$3&gt;0, N7, 0)</f>
        <v>0</v>
      </c>
    </row>
    <row r="8" spans="1:15" x14ac:dyDescent="0.25">
      <c r="A8" s="1" t="s">
        <v>19</v>
      </c>
      <c r="B8" s="44"/>
      <c r="C8" s="51"/>
      <c r="D8" s="53"/>
      <c r="E8" s="54"/>
      <c r="F8" s="41">
        <f t="shared" si="1"/>
        <v>0</v>
      </c>
      <c r="G8" s="41">
        <f t="shared" ref="G8:J8" si="5">F8</f>
        <v>0</v>
      </c>
      <c r="H8" s="41">
        <f t="shared" si="5"/>
        <v>0</v>
      </c>
      <c r="I8" s="41">
        <f t="shared" si="5"/>
        <v>0</v>
      </c>
      <c r="J8" s="41">
        <f t="shared" si="5"/>
        <v>0</v>
      </c>
      <c r="K8" s="41">
        <f>IF('Tabela 2 Prihodi'!$I$3&gt;0, J8, 0)</f>
        <v>0</v>
      </c>
      <c r="L8" s="41">
        <f>IF('Tabela 2 Prihodi'!$J$3&gt;0, K8, 0)</f>
        <v>0</v>
      </c>
      <c r="M8" s="41">
        <f>IF('Tabela 2 Prihodi'!$K$3&gt;0, L8, 0)</f>
        <v>0</v>
      </c>
      <c r="N8" s="41">
        <f>IF('Tabela 2 Prihodi'!$L$3&gt;0, M8, 0)</f>
        <v>0</v>
      </c>
      <c r="O8" s="41">
        <f>IF('Tabela 2 Prihodi'!$M$3&gt;0, N8, 0)</f>
        <v>0</v>
      </c>
    </row>
    <row r="9" spans="1:15" x14ac:dyDescent="0.25">
      <c r="A9" s="1" t="s">
        <v>20</v>
      </c>
      <c r="B9" s="44"/>
      <c r="C9" s="51"/>
      <c r="D9" s="53"/>
      <c r="E9" s="54"/>
      <c r="F9" s="41">
        <f t="shared" si="1"/>
        <v>0</v>
      </c>
      <c r="G9" s="41">
        <f t="shared" ref="G9:J9" si="6">F9</f>
        <v>0</v>
      </c>
      <c r="H9" s="41">
        <f t="shared" si="6"/>
        <v>0</v>
      </c>
      <c r="I9" s="41">
        <f t="shared" si="6"/>
        <v>0</v>
      </c>
      <c r="J9" s="41">
        <f t="shared" si="6"/>
        <v>0</v>
      </c>
      <c r="K9" s="41">
        <f>IF('Tabela 2 Prihodi'!$I$3&gt;0, J9, 0)</f>
        <v>0</v>
      </c>
      <c r="L9" s="41">
        <f>IF('Tabela 2 Prihodi'!$J$3&gt;0, K9, 0)</f>
        <v>0</v>
      </c>
      <c r="M9" s="41">
        <f>IF('Tabela 2 Prihodi'!$K$3&gt;0, L9, 0)</f>
        <v>0</v>
      </c>
      <c r="N9" s="41">
        <f>IF('Tabela 2 Prihodi'!$L$3&gt;0, M9, 0)</f>
        <v>0</v>
      </c>
      <c r="O9" s="41">
        <f>IF('Tabela 2 Prihodi'!$M$3&gt;0, N9, 0)</f>
        <v>0</v>
      </c>
    </row>
    <row r="10" spans="1:15" x14ac:dyDescent="0.25">
      <c r="A10" s="1"/>
      <c r="B10" s="44"/>
      <c r="C10" s="51"/>
      <c r="D10" s="53"/>
      <c r="E10" s="54"/>
      <c r="F10" s="41">
        <f t="shared" si="1"/>
        <v>0</v>
      </c>
      <c r="G10" s="41">
        <f t="shared" ref="G10:J10" si="7">F10</f>
        <v>0</v>
      </c>
      <c r="H10" s="41">
        <f t="shared" si="7"/>
        <v>0</v>
      </c>
      <c r="I10" s="41">
        <f t="shared" si="7"/>
        <v>0</v>
      </c>
      <c r="J10" s="41">
        <f t="shared" si="7"/>
        <v>0</v>
      </c>
      <c r="K10" s="41">
        <f>IF('Tabela 2 Prihodi'!$I$3&gt;0, J10, 0)</f>
        <v>0</v>
      </c>
      <c r="L10" s="41">
        <f>IF('Tabela 2 Prihodi'!$J$3&gt;0, K10, 0)</f>
        <v>0</v>
      </c>
      <c r="M10" s="41">
        <f>IF('Tabela 2 Prihodi'!$K$3&gt;0, L10, 0)</f>
        <v>0</v>
      </c>
      <c r="N10" s="41">
        <f>IF('Tabela 2 Prihodi'!$L$3&gt;0, M10, 0)</f>
        <v>0</v>
      </c>
      <c r="O10" s="41">
        <f>IF('Tabela 2 Prihodi'!$M$3&gt;0, N10, 0)</f>
        <v>0</v>
      </c>
    </row>
    <row r="11" spans="1:15" x14ac:dyDescent="0.25">
      <c r="A11" s="137" t="s">
        <v>22</v>
      </c>
      <c r="B11" s="137"/>
      <c r="C11" s="137"/>
      <c r="D11" s="137"/>
      <c r="E11" s="137"/>
      <c r="F11" s="5">
        <f>SUM(F3:F10)</f>
        <v>0</v>
      </c>
      <c r="G11" s="5">
        <f t="shared" ref="G11:O11" si="8">SUM(G3:G10)</f>
        <v>0</v>
      </c>
      <c r="H11" s="5">
        <f t="shared" si="8"/>
        <v>0</v>
      </c>
      <c r="I11" s="5">
        <f t="shared" si="8"/>
        <v>0</v>
      </c>
      <c r="J11" s="5">
        <f t="shared" si="8"/>
        <v>0</v>
      </c>
      <c r="K11" s="5">
        <f t="shared" si="8"/>
        <v>0</v>
      </c>
      <c r="L11" s="5">
        <f t="shared" si="8"/>
        <v>0</v>
      </c>
      <c r="M11" s="5">
        <f t="shared" si="8"/>
        <v>0</v>
      </c>
      <c r="N11" s="5">
        <f t="shared" si="8"/>
        <v>0</v>
      </c>
      <c r="O11" s="5">
        <f t="shared" si="8"/>
        <v>0</v>
      </c>
    </row>
    <row r="12" spans="1:15" ht="15" customHeight="1" x14ac:dyDescent="0.25">
      <c r="A12" s="144" t="s">
        <v>64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5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5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</sheetData>
  <mergeCells count="5">
    <mergeCell ref="F1:O1"/>
    <mergeCell ref="A11:E11"/>
    <mergeCell ref="C5:E5"/>
    <mergeCell ref="F5:O5"/>
    <mergeCell ref="A12:O16"/>
  </mergeCells>
  <pageMargins left="0.7" right="0.7" top="0.75" bottom="0.75" header="0.3" footer="0.3"/>
  <pageSetup paperSize="9" scale="7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5" customWidth="1"/>
    <col min="2" max="2" width="12" style="45" bestFit="1" customWidth="1"/>
    <col min="3" max="3" width="0" style="45" hidden="1" customWidth="1"/>
    <col min="4" max="4" width="12" style="45" bestFit="1" customWidth="1"/>
    <col min="5" max="6" width="9.140625" style="67" customWidth="1"/>
    <col min="7" max="7" width="8.85546875" style="67"/>
    <col min="8" max="8" width="11.42578125" style="67" customWidth="1"/>
    <col min="9" max="19" width="15.7109375" style="67" customWidth="1"/>
    <col min="20" max="16384" width="8.85546875" style="67"/>
  </cols>
  <sheetData>
    <row r="1" spans="1:20" x14ac:dyDescent="0.25">
      <c r="A1" s="44" t="s">
        <v>89</v>
      </c>
      <c r="B1" s="87">
        <f>'Tabela 1 Struktura ulaganja'!C5</f>
        <v>0</v>
      </c>
      <c r="F1" s="99" t="e">
        <f>PMT(B2/12,B3,-B1)</f>
        <v>#NUM!</v>
      </c>
      <c r="G1" s="100"/>
      <c r="I1" s="147" t="s">
        <v>60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0" x14ac:dyDescent="0.25">
      <c r="A2" s="44" t="s">
        <v>50</v>
      </c>
      <c r="B2" s="96"/>
      <c r="F2" s="101" t="e">
        <f>IPMT(B2/12,A9,B3,-B1)</f>
        <v>#NUM!</v>
      </c>
      <c r="G2" s="100"/>
      <c r="I2" s="102"/>
      <c r="J2" s="146" t="s">
        <v>56</v>
      </c>
      <c r="K2" s="146"/>
      <c r="L2" s="146"/>
      <c r="M2" s="146"/>
      <c r="N2" s="146"/>
      <c r="O2" s="146"/>
      <c r="P2" s="146"/>
      <c r="Q2" s="146"/>
      <c r="R2" s="146"/>
      <c r="S2" s="146"/>
    </row>
    <row r="3" spans="1:20" x14ac:dyDescent="0.25">
      <c r="A3" s="44" t="s">
        <v>54</v>
      </c>
      <c r="B3" s="62"/>
      <c r="I3" s="102"/>
      <c r="J3" s="102">
        <v>1</v>
      </c>
      <c r="K3" s="102">
        <v>2</v>
      </c>
      <c r="L3" s="102">
        <v>3</v>
      </c>
      <c r="M3" s="102">
        <v>4</v>
      </c>
      <c r="N3" s="102">
        <v>5</v>
      </c>
      <c r="O3" s="102">
        <v>6</v>
      </c>
      <c r="P3" s="102">
        <v>7</v>
      </c>
      <c r="Q3" s="102">
        <v>8</v>
      </c>
      <c r="R3" s="102">
        <v>9</v>
      </c>
      <c r="S3" s="102">
        <v>10</v>
      </c>
      <c r="T3" s="67" t="s">
        <v>3</v>
      </c>
    </row>
    <row r="4" spans="1:20" x14ac:dyDescent="0.25">
      <c r="A4" s="44" t="s">
        <v>55</v>
      </c>
      <c r="B4" s="62"/>
      <c r="I4" s="102" t="s">
        <v>28</v>
      </c>
      <c r="J4" s="103">
        <f>SUM(D11:D22)</f>
        <v>0</v>
      </c>
      <c r="K4" s="103">
        <f>SUM(D23:D34)</f>
        <v>0</v>
      </c>
      <c r="L4" s="103">
        <f>SUM(D35:D46)</f>
        <v>0</v>
      </c>
      <c r="M4" s="103">
        <f>SUM(D47:D58)</f>
        <v>0</v>
      </c>
      <c r="N4" s="103">
        <f>SUM(D59:D70)</f>
        <v>0</v>
      </c>
      <c r="O4" s="103">
        <f>SUM(D71:D82)</f>
        <v>0</v>
      </c>
      <c r="P4" s="103">
        <f>SUM(D83:D94)</f>
        <v>0</v>
      </c>
      <c r="Q4" s="103">
        <f>SUM(D95:D106)</f>
        <v>0</v>
      </c>
      <c r="R4" s="103">
        <f>SUM(D107:D118)</f>
        <v>0</v>
      </c>
      <c r="S4" s="103">
        <f>SUM(D119:D130)</f>
        <v>0</v>
      </c>
      <c r="T4" s="104"/>
    </row>
    <row r="5" spans="1:20" x14ac:dyDescent="0.25">
      <c r="I5" s="102" t="s">
        <v>52</v>
      </c>
      <c r="J5" s="103">
        <f>SUM(B11:B22)</f>
        <v>0</v>
      </c>
      <c r="K5" s="103">
        <f>SUM(B23:B34)</f>
        <v>0</v>
      </c>
      <c r="L5" s="103">
        <f>SUM(B35:B46)</f>
        <v>0</v>
      </c>
      <c r="M5" s="103">
        <f>SUM(B47:B58)</f>
        <v>0</v>
      </c>
      <c r="N5" s="103">
        <f>SUM(B59:B70)</f>
        <v>0</v>
      </c>
      <c r="O5" s="103">
        <f>SUM(B71:B82)</f>
        <v>0</v>
      </c>
      <c r="P5" s="103">
        <f>SUM(B83:B94)</f>
        <v>0</v>
      </c>
      <c r="Q5" s="103">
        <f>SUM(B95:B106)</f>
        <v>0</v>
      </c>
      <c r="R5" s="103">
        <f>SUM(B107:B118)</f>
        <v>0</v>
      </c>
      <c r="S5" s="103">
        <f>SUM(B119:B130)</f>
        <v>0</v>
      </c>
    </row>
    <row r="6" spans="1:20" x14ac:dyDescent="0.25">
      <c r="A6" s="149" t="s">
        <v>66</v>
      </c>
      <c r="B6" s="149"/>
      <c r="C6" s="149"/>
      <c r="D6" s="149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0" x14ac:dyDescent="0.25">
      <c r="A7" s="149"/>
      <c r="B7" s="149"/>
      <c r="C7" s="149"/>
      <c r="D7" s="149"/>
      <c r="J7" s="148"/>
      <c r="K7" s="148"/>
      <c r="L7" s="148"/>
      <c r="M7" s="148"/>
      <c r="N7" s="148"/>
      <c r="O7" s="148"/>
      <c r="P7" s="148"/>
      <c r="Q7" s="148"/>
      <c r="R7" s="148"/>
    </row>
    <row r="8" spans="1:20" x14ac:dyDescent="0.25">
      <c r="A8" s="149"/>
      <c r="B8" s="149"/>
      <c r="C8" s="149"/>
      <c r="D8" s="149"/>
    </row>
    <row r="9" spans="1:20" x14ac:dyDescent="0.25">
      <c r="A9" s="98">
        <v>1</v>
      </c>
    </row>
    <row r="10" spans="1:20" x14ac:dyDescent="0.25">
      <c r="A10" s="45" t="s">
        <v>51</v>
      </c>
      <c r="B10" s="45" t="s">
        <v>52</v>
      </c>
      <c r="C10" s="45" t="s">
        <v>53</v>
      </c>
      <c r="D10" s="45" t="s">
        <v>28</v>
      </c>
    </row>
    <row r="11" spans="1:20" x14ac:dyDescent="0.25">
      <c r="B11" s="97"/>
      <c r="C11" s="97"/>
      <c r="D11" s="97"/>
    </row>
    <row r="12" spans="1:20" x14ac:dyDescent="0.25">
      <c r="B12" s="97"/>
      <c r="C12" s="97"/>
      <c r="D12" s="97"/>
    </row>
    <row r="13" spans="1:20" x14ac:dyDescent="0.25">
      <c r="B13" s="97"/>
      <c r="C13" s="97"/>
      <c r="D13" s="97"/>
    </row>
    <row r="14" spans="1:20" x14ac:dyDescent="0.25">
      <c r="B14" s="97"/>
      <c r="C14" s="97"/>
      <c r="D14" s="97"/>
    </row>
    <row r="15" spans="1:20" x14ac:dyDescent="0.25">
      <c r="B15" s="97"/>
      <c r="C15" s="97"/>
      <c r="D15" s="97"/>
    </row>
    <row r="16" spans="1:20" x14ac:dyDescent="0.25">
      <c r="B16" s="97"/>
      <c r="C16" s="97"/>
      <c r="D16" s="97"/>
    </row>
    <row r="17" spans="2:4" x14ac:dyDescent="0.25">
      <c r="B17" s="97"/>
      <c r="C17" s="97"/>
      <c r="D17" s="97"/>
    </row>
    <row r="18" spans="2:4" x14ac:dyDescent="0.25">
      <c r="B18" s="97"/>
      <c r="C18" s="97"/>
      <c r="D18" s="97"/>
    </row>
    <row r="19" spans="2:4" x14ac:dyDescent="0.25">
      <c r="B19" s="97"/>
      <c r="C19" s="97"/>
      <c r="D19" s="97"/>
    </row>
    <row r="20" spans="2:4" x14ac:dyDescent="0.25">
      <c r="B20" s="97"/>
      <c r="C20" s="97"/>
      <c r="D20" s="97"/>
    </row>
    <row r="21" spans="2:4" x14ac:dyDescent="0.25">
      <c r="B21" s="97"/>
      <c r="C21" s="97"/>
      <c r="D21" s="97"/>
    </row>
    <row r="22" spans="2:4" x14ac:dyDescent="0.25">
      <c r="B22" s="97"/>
      <c r="C22" s="97"/>
      <c r="D22" s="97"/>
    </row>
    <row r="23" spans="2:4" x14ac:dyDescent="0.25">
      <c r="B23" s="97"/>
      <c r="C23" s="97"/>
      <c r="D23" s="97"/>
    </row>
    <row r="24" spans="2:4" x14ac:dyDescent="0.25">
      <c r="B24" s="97"/>
      <c r="C24" s="97"/>
      <c r="D24" s="97"/>
    </row>
    <row r="25" spans="2:4" x14ac:dyDescent="0.25">
      <c r="B25" s="97"/>
      <c r="C25" s="97"/>
      <c r="D25" s="97"/>
    </row>
    <row r="26" spans="2:4" x14ac:dyDescent="0.25">
      <c r="B26" s="97"/>
      <c r="C26" s="97"/>
      <c r="D26" s="97"/>
    </row>
    <row r="27" spans="2:4" x14ac:dyDescent="0.25">
      <c r="B27" s="97"/>
      <c r="C27" s="97"/>
      <c r="D27" s="97"/>
    </row>
    <row r="28" spans="2:4" x14ac:dyDescent="0.25">
      <c r="B28" s="97"/>
      <c r="C28" s="97"/>
      <c r="D28" s="97"/>
    </row>
    <row r="29" spans="2:4" x14ac:dyDescent="0.25">
      <c r="B29" s="97"/>
      <c r="C29" s="97"/>
      <c r="D29" s="97"/>
    </row>
    <row r="30" spans="2:4" x14ac:dyDescent="0.25">
      <c r="B30" s="97"/>
      <c r="C30" s="97"/>
      <c r="D30" s="97"/>
    </row>
    <row r="31" spans="2:4" x14ac:dyDescent="0.25">
      <c r="B31" s="97"/>
      <c r="C31" s="97"/>
      <c r="D31" s="97"/>
    </row>
    <row r="32" spans="2:4" x14ac:dyDescent="0.25">
      <c r="B32" s="97"/>
      <c r="C32" s="97"/>
      <c r="D32" s="97"/>
    </row>
    <row r="33" spans="2:4" x14ac:dyDescent="0.25">
      <c r="B33" s="97"/>
      <c r="C33" s="97"/>
      <c r="D33" s="97"/>
    </row>
    <row r="34" spans="2:4" x14ac:dyDescent="0.25">
      <c r="B34" s="97"/>
      <c r="C34" s="97"/>
      <c r="D34" s="97"/>
    </row>
    <row r="35" spans="2:4" x14ac:dyDescent="0.25">
      <c r="B35" s="97"/>
      <c r="C35" s="97"/>
      <c r="D35" s="97"/>
    </row>
    <row r="36" spans="2:4" x14ac:dyDescent="0.25">
      <c r="B36" s="97"/>
      <c r="C36" s="97"/>
      <c r="D36" s="97"/>
    </row>
    <row r="37" spans="2:4" x14ac:dyDescent="0.25">
      <c r="B37" s="97"/>
      <c r="C37" s="97"/>
      <c r="D37" s="97"/>
    </row>
    <row r="38" spans="2:4" x14ac:dyDescent="0.25">
      <c r="B38" s="97"/>
      <c r="C38" s="97"/>
      <c r="D38" s="97"/>
    </row>
    <row r="39" spans="2:4" x14ac:dyDescent="0.25">
      <c r="B39" s="97"/>
      <c r="C39" s="97"/>
      <c r="D39" s="97"/>
    </row>
    <row r="40" spans="2:4" x14ac:dyDescent="0.25">
      <c r="B40" s="97"/>
      <c r="C40" s="97"/>
      <c r="D40" s="97"/>
    </row>
    <row r="41" spans="2:4" x14ac:dyDescent="0.25">
      <c r="B41" s="97"/>
      <c r="C41" s="97"/>
      <c r="D41" s="97"/>
    </row>
    <row r="42" spans="2:4" x14ac:dyDescent="0.25">
      <c r="B42" s="97"/>
      <c r="C42" s="97"/>
      <c r="D42" s="97"/>
    </row>
    <row r="43" spans="2:4" x14ac:dyDescent="0.25">
      <c r="B43" s="97"/>
      <c r="C43" s="97"/>
      <c r="D43" s="97"/>
    </row>
    <row r="44" spans="2:4" x14ac:dyDescent="0.25">
      <c r="B44" s="97"/>
      <c r="C44" s="97"/>
      <c r="D44" s="97"/>
    </row>
    <row r="45" spans="2:4" x14ac:dyDescent="0.25">
      <c r="B45" s="97"/>
      <c r="C45" s="97"/>
      <c r="D45" s="97"/>
    </row>
    <row r="46" spans="2:4" x14ac:dyDescent="0.25">
      <c r="B46" s="97"/>
      <c r="C46" s="97"/>
      <c r="D46" s="97"/>
    </row>
    <row r="47" spans="2:4" x14ac:dyDescent="0.25">
      <c r="B47" s="97"/>
      <c r="C47" s="97"/>
      <c r="D47" s="97"/>
    </row>
    <row r="48" spans="2:4" x14ac:dyDescent="0.25">
      <c r="B48" s="97"/>
      <c r="C48" s="97"/>
      <c r="D48" s="97"/>
    </row>
    <row r="49" spans="2:4" x14ac:dyDescent="0.25">
      <c r="B49" s="97"/>
      <c r="C49" s="97"/>
      <c r="D49" s="97"/>
    </row>
    <row r="50" spans="2:4" x14ac:dyDescent="0.25">
      <c r="B50" s="97"/>
      <c r="C50" s="97"/>
      <c r="D50" s="97"/>
    </row>
    <row r="51" spans="2:4" x14ac:dyDescent="0.25">
      <c r="B51" s="97"/>
      <c r="C51" s="97"/>
      <c r="D51" s="97"/>
    </row>
    <row r="52" spans="2:4" x14ac:dyDescent="0.25">
      <c r="B52" s="97"/>
      <c r="C52" s="97"/>
      <c r="D52" s="97"/>
    </row>
    <row r="53" spans="2:4" x14ac:dyDescent="0.25">
      <c r="B53" s="97"/>
      <c r="C53" s="97"/>
      <c r="D53" s="97"/>
    </row>
    <row r="54" spans="2:4" x14ac:dyDescent="0.25">
      <c r="B54" s="97"/>
      <c r="C54" s="97"/>
      <c r="D54" s="97"/>
    </row>
    <row r="55" spans="2:4" x14ac:dyDescent="0.25">
      <c r="B55" s="97"/>
      <c r="C55" s="97"/>
      <c r="D55" s="97"/>
    </row>
    <row r="56" spans="2:4" x14ac:dyDescent="0.25">
      <c r="B56" s="97"/>
      <c r="C56" s="97"/>
      <c r="D56" s="97"/>
    </row>
    <row r="57" spans="2:4" x14ac:dyDescent="0.25">
      <c r="B57" s="97"/>
      <c r="C57" s="97"/>
      <c r="D57" s="97"/>
    </row>
    <row r="58" spans="2:4" x14ac:dyDescent="0.25">
      <c r="B58" s="97"/>
      <c r="C58" s="97"/>
      <c r="D58" s="97"/>
    </row>
    <row r="59" spans="2:4" x14ac:dyDescent="0.25">
      <c r="B59" s="97"/>
      <c r="C59" s="97"/>
      <c r="D59" s="97"/>
    </row>
    <row r="60" spans="2:4" x14ac:dyDescent="0.25">
      <c r="B60" s="97"/>
      <c r="C60" s="97"/>
      <c r="D60" s="97"/>
    </row>
    <row r="61" spans="2:4" x14ac:dyDescent="0.25">
      <c r="B61" s="97"/>
      <c r="C61" s="97"/>
      <c r="D61" s="97"/>
    </row>
    <row r="62" spans="2:4" x14ac:dyDescent="0.25">
      <c r="B62" s="97"/>
      <c r="C62" s="97"/>
      <c r="D62" s="97"/>
    </row>
    <row r="63" spans="2:4" x14ac:dyDescent="0.25">
      <c r="B63" s="97"/>
      <c r="C63" s="97"/>
      <c r="D63" s="97"/>
    </row>
    <row r="64" spans="2:4" x14ac:dyDescent="0.25">
      <c r="B64" s="97"/>
      <c r="C64" s="97"/>
      <c r="D64" s="97"/>
    </row>
    <row r="65" spans="2:4" x14ac:dyDescent="0.25">
      <c r="B65" s="97"/>
      <c r="C65" s="97"/>
      <c r="D65" s="97"/>
    </row>
    <row r="66" spans="2:4" x14ac:dyDescent="0.25">
      <c r="B66" s="97"/>
      <c r="C66" s="97"/>
      <c r="D66" s="97"/>
    </row>
    <row r="67" spans="2:4" x14ac:dyDescent="0.25">
      <c r="B67" s="97"/>
      <c r="C67" s="97"/>
      <c r="D67" s="97"/>
    </row>
    <row r="68" spans="2:4" x14ac:dyDescent="0.25">
      <c r="B68" s="97"/>
      <c r="C68" s="97"/>
      <c r="D68" s="97"/>
    </row>
    <row r="69" spans="2:4" x14ac:dyDescent="0.25">
      <c r="B69" s="97"/>
      <c r="C69" s="97"/>
      <c r="D69" s="97"/>
    </row>
    <row r="70" spans="2:4" x14ac:dyDescent="0.25">
      <c r="B70" s="97"/>
      <c r="C70" s="97"/>
      <c r="D70" s="97"/>
    </row>
    <row r="71" spans="2:4" x14ac:dyDescent="0.25">
      <c r="B71" s="97"/>
      <c r="C71" s="97"/>
      <c r="D71" s="97"/>
    </row>
    <row r="72" spans="2:4" x14ac:dyDescent="0.25">
      <c r="B72" s="97"/>
      <c r="C72" s="97"/>
      <c r="D72" s="97"/>
    </row>
    <row r="73" spans="2:4" x14ac:dyDescent="0.25">
      <c r="B73" s="97"/>
      <c r="C73" s="97"/>
      <c r="D73" s="97"/>
    </row>
    <row r="74" spans="2:4" x14ac:dyDescent="0.25">
      <c r="B74" s="97"/>
      <c r="C74" s="97"/>
      <c r="D74" s="97"/>
    </row>
    <row r="75" spans="2:4" x14ac:dyDescent="0.25">
      <c r="B75" s="97"/>
      <c r="C75" s="97"/>
      <c r="D75" s="97"/>
    </row>
    <row r="76" spans="2:4" x14ac:dyDescent="0.25">
      <c r="B76" s="97"/>
      <c r="C76" s="97"/>
      <c r="D76" s="97"/>
    </row>
    <row r="77" spans="2:4" x14ac:dyDescent="0.25">
      <c r="B77" s="97"/>
      <c r="C77" s="97"/>
      <c r="D77" s="97"/>
    </row>
    <row r="78" spans="2:4" x14ac:dyDescent="0.25">
      <c r="B78" s="97"/>
      <c r="C78" s="97"/>
      <c r="D78" s="97"/>
    </row>
    <row r="79" spans="2:4" x14ac:dyDescent="0.25">
      <c r="B79" s="97"/>
      <c r="C79" s="97"/>
      <c r="D79" s="97"/>
    </row>
    <row r="80" spans="2:4" x14ac:dyDescent="0.25">
      <c r="B80" s="97"/>
      <c r="C80" s="97"/>
      <c r="D80" s="97"/>
    </row>
    <row r="81" spans="2:4" x14ac:dyDescent="0.25">
      <c r="B81" s="97"/>
      <c r="C81" s="97"/>
      <c r="D81" s="97"/>
    </row>
    <row r="82" spans="2:4" x14ac:dyDescent="0.25">
      <c r="B82" s="97"/>
      <c r="C82" s="97"/>
      <c r="D82" s="97"/>
    </row>
    <row r="83" spans="2:4" x14ac:dyDescent="0.25">
      <c r="B83" s="97"/>
      <c r="C83" s="97"/>
      <c r="D83" s="97"/>
    </row>
    <row r="84" spans="2:4" x14ac:dyDescent="0.25">
      <c r="B84" s="97"/>
      <c r="C84" s="97"/>
      <c r="D84" s="97"/>
    </row>
    <row r="85" spans="2:4" x14ac:dyDescent="0.25">
      <c r="B85" s="97"/>
      <c r="C85" s="97"/>
      <c r="D85" s="97"/>
    </row>
    <row r="86" spans="2:4" x14ac:dyDescent="0.25">
      <c r="B86" s="97"/>
      <c r="C86" s="97"/>
      <c r="D86" s="97"/>
    </row>
    <row r="87" spans="2:4" x14ac:dyDescent="0.25">
      <c r="B87" s="97"/>
      <c r="C87" s="97"/>
      <c r="D87" s="97"/>
    </row>
    <row r="88" spans="2:4" x14ac:dyDescent="0.25">
      <c r="B88" s="97"/>
      <c r="C88" s="97"/>
      <c r="D88" s="97"/>
    </row>
    <row r="89" spans="2:4" x14ac:dyDescent="0.25">
      <c r="B89" s="97"/>
      <c r="C89" s="97"/>
      <c r="D89" s="97"/>
    </row>
    <row r="90" spans="2:4" x14ac:dyDescent="0.25">
      <c r="B90" s="97"/>
      <c r="C90" s="97"/>
      <c r="D90" s="97"/>
    </row>
    <row r="91" spans="2:4" x14ac:dyDescent="0.25">
      <c r="B91" s="97"/>
      <c r="C91" s="97"/>
      <c r="D91" s="97"/>
    </row>
    <row r="92" spans="2:4" x14ac:dyDescent="0.25">
      <c r="B92" s="97"/>
      <c r="C92" s="97"/>
      <c r="D92" s="97"/>
    </row>
    <row r="93" spans="2:4" x14ac:dyDescent="0.25">
      <c r="B93" s="97"/>
      <c r="C93" s="97"/>
      <c r="D93" s="97"/>
    </row>
    <row r="94" spans="2:4" x14ac:dyDescent="0.25">
      <c r="B94" s="97"/>
      <c r="C94" s="97"/>
      <c r="D94" s="97"/>
    </row>
    <row r="95" spans="2:4" x14ac:dyDescent="0.25">
      <c r="B95" s="97"/>
      <c r="C95" s="97"/>
      <c r="D95" s="97"/>
    </row>
    <row r="96" spans="2:4" x14ac:dyDescent="0.25">
      <c r="B96" s="97"/>
      <c r="C96" s="97"/>
      <c r="D96" s="97"/>
    </row>
    <row r="97" spans="2:4" x14ac:dyDescent="0.25">
      <c r="B97" s="97"/>
      <c r="C97" s="97"/>
      <c r="D97" s="97"/>
    </row>
    <row r="98" spans="2:4" x14ac:dyDescent="0.25">
      <c r="B98" s="97"/>
      <c r="C98" s="97"/>
      <c r="D98" s="97"/>
    </row>
    <row r="99" spans="2:4" x14ac:dyDescent="0.25">
      <c r="B99" s="97"/>
      <c r="C99" s="97"/>
      <c r="D99" s="97"/>
    </row>
    <row r="100" spans="2:4" x14ac:dyDescent="0.25">
      <c r="B100" s="97"/>
      <c r="C100" s="97"/>
      <c r="D100" s="97"/>
    </row>
    <row r="101" spans="2:4" x14ac:dyDescent="0.25">
      <c r="B101" s="97"/>
      <c r="C101" s="97"/>
      <c r="D101" s="97"/>
    </row>
    <row r="102" spans="2:4" x14ac:dyDescent="0.25">
      <c r="B102" s="97"/>
      <c r="C102" s="97"/>
      <c r="D102" s="97"/>
    </row>
    <row r="103" spans="2:4" x14ac:dyDescent="0.25">
      <c r="B103" s="97"/>
      <c r="C103" s="97"/>
      <c r="D103" s="97"/>
    </row>
    <row r="104" spans="2:4" x14ac:dyDescent="0.25">
      <c r="B104" s="97"/>
      <c r="C104" s="97"/>
      <c r="D104" s="97"/>
    </row>
    <row r="105" spans="2:4" x14ac:dyDescent="0.25">
      <c r="B105" s="97"/>
      <c r="C105" s="97"/>
      <c r="D105" s="97"/>
    </row>
    <row r="106" spans="2:4" x14ac:dyDescent="0.25">
      <c r="B106" s="97"/>
      <c r="C106" s="97"/>
      <c r="D106" s="97"/>
    </row>
    <row r="107" spans="2:4" x14ac:dyDescent="0.25">
      <c r="B107" s="97"/>
      <c r="C107" s="97"/>
      <c r="D107" s="97"/>
    </row>
    <row r="108" spans="2:4" x14ac:dyDescent="0.25">
      <c r="B108" s="97"/>
      <c r="C108" s="97"/>
      <c r="D108" s="97"/>
    </row>
    <row r="109" spans="2:4" x14ac:dyDescent="0.25">
      <c r="B109" s="97"/>
      <c r="C109" s="97"/>
      <c r="D109" s="97"/>
    </row>
    <row r="110" spans="2:4" x14ac:dyDescent="0.25">
      <c r="B110" s="97"/>
      <c r="C110" s="97"/>
      <c r="D110" s="97"/>
    </row>
    <row r="111" spans="2:4" x14ac:dyDescent="0.25">
      <c r="B111" s="97"/>
      <c r="C111" s="97"/>
      <c r="D111" s="97"/>
    </row>
    <row r="112" spans="2:4" x14ac:dyDescent="0.25">
      <c r="B112" s="97"/>
      <c r="C112" s="97"/>
      <c r="D112" s="97"/>
    </row>
    <row r="113" spans="2:4" x14ac:dyDescent="0.25">
      <c r="B113" s="97"/>
      <c r="C113" s="97"/>
      <c r="D113" s="97"/>
    </row>
    <row r="114" spans="2:4" x14ac:dyDescent="0.25">
      <c r="B114" s="97"/>
      <c r="C114" s="97"/>
      <c r="D114" s="97"/>
    </row>
    <row r="115" spans="2:4" x14ac:dyDescent="0.25">
      <c r="B115" s="97"/>
      <c r="C115" s="97"/>
      <c r="D115" s="97"/>
    </row>
    <row r="116" spans="2:4" x14ac:dyDescent="0.25">
      <c r="B116" s="97"/>
      <c r="C116" s="97"/>
      <c r="D116" s="97"/>
    </row>
    <row r="117" spans="2:4" x14ac:dyDescent="0.25">
      <c r="B117" s="97"/>
      <c r="C117" s="97"/>
      <c r="D117" s="97"/>
    </row>
    <row r="118" spans="2:4" x14ac:dyDescent="0.25">
      <c r="B118" s="97"/>
      <c r="C118" s="97"/>
      <c r="D118" s="97"/>
    </row>
    <row r="119" spans="2:4" x14ac:dyDescent="0.25">
      <c r="B119" s="97"/>
      <c r="C119" s="97"/>
      <c r="D119" s="97"/>
    </row>
    <row r="120" spans="2:4" x14ac:dyDescent="0.25">
      <c r="B120" s="97"/>
      <c r="C120" s="97"/>
      <c r="D120" s="97"/>
    </row>
    <row r="121" spans="2:4" x14ac:dyDescent="0.25">
      <c r="B121" s="97"/>
      <c r="C121" s="97"/>
      <c r="D121" s="97"/>
    </row>
    <row r="122" spans="2:4" x14ac:dyDescent="0.25">
      <c r="B122" s="97"/>
      <c r="C122" s="97"/>
      <c r="D122" s="97"/>
    </row>
    <row r="123" spans="2:4" x14ac:dyDescent="0.25">
      <c r="B123" s="97"/>
      <c r="C123" s="97"/>
      <c r="D123" s="97"/>
    </row>
    <row r="124" spans="2:4" x14ac:dyDescent="0.25">
      <c r="B124" s="97"/>
      <c r="C124" s="97"/>
      <c r="D124" s="97"/>
    </row>
    <row r="125" spans="2:4" x14ac:dyDescent="0.25">
      <c r="B125" s="97"/>
      <c r="C125" s="97"/>
      <c r="D125" s="97"/>
    </row>
    <row r="126" spans="2:4" x14ac:dyDescent="0.25">
      <c r="B126" s="97"/>
      <c r="C126" s="97"/>
      <c r="D126" s="97"/>
    </row>
    <row r="127" spans="2:4" x14ac:dyDescent="0.25">
      <c r="B127" s="97"/>
      <c r="C127" s="97"/>
      <c r="D127" s="97"/>
    </row>
    <row r="128" spans="2:4" x14ac:dyDescent="0.25">
      <c r="B128" s="97"/>
      <c r="C128" s="97"/>
      <c r="D128" s="97"/>
    </row>
    <row r="129" spans="2:4" x14ac:dyDescent="0.25">
      <c r="B129" s="97"/>
      <c r="C129" s="97"/>
      <c r="D129" s="97"/>
    </row>
    <row r="130" spans="2:4" x14ac:dyDescent="0.25">
      <c r="B130" s="97"/>
      <c r="C130" s="97"/>
      <c r="D130" s="97"/>
    </row>
  </sheetData>
  <sheetProtection algorithmName="SHA-512" hashValue="YlVM40UUmfnXhsJhJL4TqaiNq7F7r1gaMOxFs4ta8/gbFRWv1jeTZQHyKitFWlePuVsNm9Xo7StTwscuJOdbEw==" saltValue="foiJG6/fFR+stip9Vqj4ZQ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6"/>
  <sheetViews>
    <sheetView workbookViewId="0">
      <selection activeCell="I20" sqref="I20"/>
    </sheetView>
  </sheetViews>
  <sheetFormatPr defaultColWidth="8.85546875" defaultRowHeight="15" x14ac:dyDescent="0.25"/>
  <cols>
    <col min="1" max="1" width="4.140625" style="45" bestFit="1" customWidth="1"/>
    <col min="2" max="2" width="19.140625" style="45" customWidth="1"/>
    <col min="3" max="12" width="15.7109375" style="45" customWidth="1"/>
    <col min="13" max="16384" width="8.85546875" style="45"/>
  </cols>
  <sheetData>
    <row r="1" spans="1:12" x14ac:dyDescent="0.25">
      <c r="A1" s="44"/>
      <c r="B1" s="44"/>
      <c r="C1" s="150" t="s">
        <v>90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7.25" customHeight="1" x14ac:dyDescent="0.25">
      <c r="A2" s="44" t="s">
        <v>0</v>
      </c>
      <c r="B2" s="44" t="s">
        <v>8</v>
      </c>
      <c r="C2" s="46">
        <v>1</v>
      </c>
      <c r="D2" s="47">
        <v>2</v>
      </c>
      <c r="E2" s="47">
        <v>3</v>
      </c>
      <c r="F2" s="47">
        <v>4</v>
      </c>
      <c r="G2" s="47">
        <v>5</v>
      </c>
      <c r="H2" s="47">
        <v>6</v>
      </c>
      <c r="I2" s="47">
        <v>7</v>
      </c>
      <c r="J2" s="47">
        <v>8</v>
      </c>
      <c r="K2" s="47">
        <v>9</v>
      </c>
      <c r="L2" s="47">
        <v>10</v>
      </c>
    </row>
    <row r="3" spans="1:12" x14ac:dyDescent="0.25">
      <c r="A3" s="44">
        <v>1</v>
      </c>
      <c r="B3" s="44" t="s">
        <v>75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x14ac:dyDescent="0.25">
      <c r="A4" s="44">
        <v>2</v>
      </c>
      <c r="B4" s="44" t="s"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5">
      <c r="A5" s="44">
        <v>3</v>
      </c>
      <c r="B5" s="44" t="s">
        <v>11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5">
      <c r="A6" s="44">
        <v>4</v>
      </c>
      <c r="B6" s="44" t="s">
        <v>12</v>
      </c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5">
      <c r="A7" s="44">
        <v>5</v>
      </c>
      <c r="B7" s="44" t="s"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5">
      <c r="A8" s="44">
        <v>6</v>
      </c>
      <c r="B8" s="44" t="s">
        <v>14</v>
      </c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5">
      <c r="A9" s="44">
        <v>7</v>
      </c>
      <c r="B9" s="44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5">
      <c r="A10" s="44">
        <v>8</v>
      </c>
      <c r="B10" s="44" t="s">
        <v>15</v>
      </c>
      <c r="C10" s="152"/>
      <c r="D10" s="153"/>
      <c r="E10" s="153"/>
      <c r="F10" s="153"/>
      <c r="G10" s="153"/>
      <c r="H10" s="153"/>
      <c r="I10" s="153"/>
      <c r="J10" s="153"/>
      <c r="K10" s="153"/>
      <c r="L10" s="154"/>
    </row>
    <row r="11" spans="1:12" x14ac:dyDescent="0.25">
      <c r="A11" s="44">
        <v>8.1</v>
      </c>
      <c r="B11" s="44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5">
      <c r="A12" s="44">
        <v>8.1999999999999993</v>
      </c>
      <c r="B12" s="44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5">
      <c r="A13" s="44">
        <v>8.3000000000000007</v>
      </c>
      <c r="B13" s="44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5">
      <c r="A14" s="151" t="s">
        <v>49</v>
      </c>
      <c r="B14" s="151"/>
      <c r="C14" s="50">
        <f>SUM(C3:C13)</f>
        <v>0</v>
      </c>
      <c r="D14" s="50">
        <f t="shared" ref="D14:L14" si="0">SUM(D3:D13)</f>
        <v>0</v>
      </c>
      <c r="E14" s="50">
        <f t="shared" si="0"/>
        <v>0</v>
      </c>
      <c r="F14" s="50">
        <f t="shared" si="0"/>
        <v>0</v>
      </c>
      <c r="G14" s="50">
        <f t="shared" si="0"/>
        <v>0</v>
      </c>
      <c r="H14" s="50">
        <f t="shared" si="0"/>
        <v>0</v>
      </c>
      <c r="I14" s="50">
        <f t="shared" si="0"/>
        <v>0</v>
      </c>
      <c r="J14" s="50">
        <f t="shared" si="0"/>
        <v>0</v>
      </c>
      <c r="K14" s="50">
        <f t="shared" si="0"/>
        <v>0</v>
      </c>
      <c r="L14" s="50">
        <f t="shared" si="0"/>
        <v>0</v>
      </c>
    </row>
    <row r="15" spans="1:12" x14ac:dyDescent="0.25">
      <c r="A15" s="144" t="s">
        <v>76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</row>
    <row r="16" spans="1:12" x14ac:dyDescent="0.2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</sheetData>
  <sheetProtection algorithmName="SHA-512" hashValue="OG8TGNiyf3mz0GjKp2uyT0YCrDPEK/E7vT8F9owP5QR797RYBbjtwiaRpXE3ofsAM2WKb6wXT4cpmuK+o2L1aA==" saltValue="mY6ZQ7Dy4ygXjl+6lG12wQ==" spinCount="100000" sheet="1" objects="1" scenarios="1"/>
  <mergeCells count="4">
    <mergeCell ref="C1:L1"/>
    <mergeCell ref="A14:B14"/>
    <mergeCell ref="C10:L10"/>
    <mergeCell ref="A15:L1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3"/>
  <sheetViews>
    <sheetView workbookViewId="0">
      <selection activeCell="C9" sqref="C9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18"/>
      <c r="B1" s="156" t="s">
        <v>21</v>
      </c>
      <c r="C1" s="156"/>
      <c r="D1" s="156"/>
      <c r="E1" s="156"/>
      <c r="F1" s="156"/>
      <c r="G1" s="156"/>
      <c r="H1" s="156"/>
      <c r="I1" s="156"/>
      <c r="J1" s="156"/>
      <c r="K1" s="156"/>
    </row>
    <row r="2" spans="1:11" x14ac:dyDescent="0.25">
      <c r="A2" s="10" t="s">
        <v>30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33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95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26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38</v>
      </c>
      <c r="B6" s="13">
        <f>'Tabela 4 - Bruto zarade'!E13</f>
        <v>0</v>
      </c>
      <c r="C6" s="13">
        <f>'Tabela 4 - Bruto zarade'!F13</f>
        <v>0</v>
      </c>
      <c r="D6" s="13">
        <f>'Tabela 4 - Bruto zarade'!G13</f>
        <v>0</v>
      </c>
      <c r="E6" s="13">
        <f>'Tabela 4 - Bruto zarade'!H13</f>
        <v>0</v>
      </c>
      <c r="F6" s="13">
        <f>'Tabela 4 - Bruto zarade'!I13</f>
        <v>0</v>
      </c>
      <c r="G6" s="13">
        <f>'Tabela 4 - Bruto zarade'!J13</f>
        <v>0</v>
      </c>
      <c r="H6" s="13">
        <f>'Tabela 4 - Bruto zarade'!K13</f>
        <v>0</v>
      </c>
      <c r="I6" s="13">
        <f>'Tabela 4 - Bruto zarade'!L13</f>
        <v>0</v>
      </c>
      <c r="J6" s="13">
        <f>'Tabela 4 - Bruto zarade'!M13</f>
        <v>0</v>
      </c>
      <c r="K6" s="13">
        <f>'Tabela 4 - Bruto zarade'!N13</f>
        <v>0</v>
      </c>
    </row>
    <row r="7" spans="1:11" hidden="1" x14ac:dyDescent="0.25">
      <c r="A7" s="10" t="s">
        <v>25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28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29</v>
      </c>
      <c r="B9" s="13">
        <f>'Tabela 7 - Ostali troškovi'!C14</f>
        <v>0</v>
      </c>
      <c r="C9" s="13">
        <f>'Tabela 7 - Ostali troškovi'!D14</f>
        <v>0</v>
      </c>
      <c r="D9" s="13">
        <f>'Tabela 7 - Ostali troškovi'!E14</f>
        <v>0</v>
      </c>
      <c r="E9" s="13">
        <f>'Tabela 7 - Ostali troškovi'!F14</f>
        <v>0</v>
      </c>
      <c r="F9" s="13">
        <f>'Tabela 7 - Ostali troškovi'!G14</f>
        <v>0</v>
      </c>
      <c r="G9" s="13">
        <f>'Tabela 7 - Ostali troškovi'!H14</f>
        <v>0</v>
      </c>
      <c r="H9" s="13">
        <f>'Tabela 7 - Ostali troškovi'!I14</f>
        <v>0</v>
      </c>
      <c r="I9" s="13">
        <f>'Tabela 7 - Ostali troškovi'!J14</f>
        <v>0</v>
      </c>
      <c r="J9" s="13">
        <f>'Tabela 7 - Ostali troškovi'!K14</f>
        <v>0</v>
      </c>
      <c r="K9" s="13">
        <f>'Tabela 7 - Ostali troškovi'!L14</f>
        <v>0</v>
      </c>
    </row>
    <row r="10" spans="1:11" x14ac:dyDescent="0.25">
      <c r="A10" s="15" t="s">
        <v>88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96</v>
      </c>
      <c r="B11" s="20">
        <f>IFERROR((B10/B3),0)</f>
        <v>0</v>
      </c>
      <c r="C11" s="20">
        <f t="shared" ref="C11:K11" si="2">IFERROR((C10/C3),0)</f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</row>
    <row r="13" spans="1:11" x14ac:dyDescent="0.25">
      <c r="A13" s="16"/>
      <c r="B13" s="17"/>
      <c r="C13" s="17"/>
      <c r="D13" s="17"/>
      <c r="E13" s="17"/>
      <c r="F13" s="17"/>
    </row>
  </sheetData>
  <sheetProtection algorithmName="SHA-512" hashValue="WzZmHbIxbULB5tGzXAqXW3y+rn6QI56brPw+j+2m8JcXzGt5M988Tev0xXvTb3wSIRiAx9jzpdR/r2yhgP+QVg==" saltValue="aSpU1wF2XCyUB7OWPR/3dw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topLeftCell="D1" workbookViewId="0">
      <selection activeCell="E6" sqref="E6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1"/>
      <c r="B1" s="31"/>
      <c r="C1" s="156" t="s">
        <v>21</v>
      </c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0"/>
      <c r="B2" s="10" t="s">
        <v>30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C4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2" t="s">
        <v>34</v>
      </c>
      <c r="B5" s="23" t="s">
        <v>35</v>
      </c>
      <c r="C5" s="26">
        <f>SUM(C6:C8)</f>
        <v>0</v>
      </c>
      <c r="D5" s="26">
        <f>SUM(D6:D8)</f>
        <v>0</v>
      </c>
      <c r="E5" s="26">
        <f>SUM(E6:E8)</f>
        <v>0</v>
      </c>
      <c r="F5" s="26">
        <f>SUM(F6:F8)</f>
        <v>0</v>
      </c>
      <c r="G5" s="26">
        <f>SUM(G6:G8)</f>
        <v>0</v>
      </c>
      <c r="H5" s="26">
        <f t="shared" ref="H5:L5" si="1">SUM(H6:H8)</f>
        <v>0</v>
      </c>
      <c r="I5" s="26">
        <f t="shared" si="1"/>
        <v>0</v>
      </c>
      <c r="J5" s="26">
        <f t="shared" si="1"/>
        <v>0</v>
      </c>
      <c r="K5" s="26">
        <f t="shared" si="1"/>
        <v>0</v>
      </c>
      <c r="L5" s="26">
        <f t="shared" si="1"/>
        <v>0</v>
      </c>
    </row>
    <row r="6" spans="1:12" x14ac:dyDescent="0.25">
      <c r="A6" s="23">
        <v>3</v>
      </c>
      <c r="B6" s="25" t="s">
        <v>36</v>
      </c>
      <c r="C6" s="27">
        <f>'Tabela 1 Struktura ulaganja'!E5</f>
        <v>0</v>
      </c>
      <c r="D6" s="27"/>
      <c r="E6" s="27"/>
      <c r="F6" s="27"/>
      <c r="G6" s="27"/>
      <c r="H6" s="19"/>
      <c r="I6" s="19"/>
      <c r="J6" s="19"/>
      <c r="K6" s="19"/>
      <c r="L6" s="19"/>
    </row>
    <row r="7" spans="1:12" ht="30" x14ac:dyDescent="0.25">
      <c r="A7" s="23">
        <v>4</v>
      </c>
      <c r="B7" s="25" t="s">
        <v>37</v>
      </c>
      <c r="C7" s="28">
        <f>'Tabela 8 -Projekcija bilansa '!B5+'Tabela 8 -Projekcija bilansa '!B8+'Tabela 8 -Projekcija bilansa '!B9</f>
        <v>0</v>
      </c>
      <c r="D7" s="28">
        <f>'Tabela 8 -Projekcija bilansa '!C5+'Tabela 8 -Projekcija bilansa '!C8+'Tabela 8 -Projekcija bilansa '!C9</f>
        <v>0</v>
      </c>
      <c r="E7" s="28">
        <f>'Tabela 8 -Projekcija bilansa '!D5+'Tabela 8 -Projekcija bilansa '!D8+'Tabela 8 -Projekcija bilansa '!D9</f>
        <v>0</v>
      </c>
      <c r="F7" s="28">
        <f>'Tabela 8 -Projekcija bilansa '!E5+'Tabela 8 -Projekcija bilansa '!E8+'Tabela 8 -Projekcija bilansa '!E9</f>
        <v>0</v>
      </c>
      <c r="G7" s="28">
        <f>'Tabela 8 -Projekcija bilansa '!F5+'Tabela 8 -Projekcija bilansa '!F8+'Tabela 8 -Projekcija bilansa '!F9</f>
        <v>0</v>
      </c>
      <c r="H7" s="28">
        <f>'Tabela 8 -Projekcija bilansa '!G5+'Tabela 8 -Projekcija bilansa '!G8+'Tabela 8 -Projekcija bilansa '!G9</f>
        <v>0</v>
      </c>
      <c r="I7" s="28">
        <f>'Tabela 8 -Projekcija bilansa '!H5+'Tabela 8 -Projekcija bilansa '!H8+'Tabela 8 -Projekcija bilansa '!H9</f>
        <v>0</v>
      </c>
      <c r="J7" s="28">
        <f>'Tabela 8 -Projekcija bilansa '!I5+'Tabela 8 -Projekcija bilansa '!I8+'Tabela 8 -Projekcija bilansa '!I9</f>
        <v>0</v>
      </c>
      <c r="K7" s="28">
        <f>'Tabela 8 -Projekcija bilansa '!J5+'Tabela 8 -Projekcija bilansa '!J8+'Tabela 8 -Projekcija bilansa '!J9</f>
        <v>0</v>
      </c>
      <c r="L7" s="28">
        <f>'Tabela 8 -Projekcija bilansa '!K5+'Tabela 8 -Projekcija bilansa '!K8+'Tabela 8 -Projekcija bilansa '!K9</f>
        <v>0</v>
      </c>
    </row>
    <row r="8" spans="1:12" x14ac:dyDescent="0.25">
      <c r="A8" s="23">
        <v>5</v>
      </c>
      <c r="B8" s="25" t="s">
        <v>38</v>
      </c>
      <c r="C8" s="29">
        <f>'Tabela 8 -Projekcija bilansa '!B6</f>
        <v>0</v>
      </c>
      <c r="D8" s="29">
        <f>'Tabela 8 -Projekcija bilansa '!C6</f>
        <v>0</v>
      </c>
      <c r="E8" s="29">
        <f>'Tabela 8 -Projekcija bilansa '!D6</f>
        <v>0</v>
      </c>
      <c r="F8" s="29">
        <f>'Tabela 8 -Projekcija bilansa '!E6</f>
        <v>0</v>
      </c>
      <c r="G8" s="29">
        <f>'Tabela 8 -Projekcija bilansa '!F6</f>
        <v>0</v>
      </c>
      <c r="H8" s="29">
        <f>'Tabela 8 -Projekcija bilansa '!G6</f>
        <v>0</v>
      </c>
      <c r="I8" s="29">
        <f>'Tabela 8 -Projekcija bilansa '!H6</f>
        <v>0</v>
      </c>
      <c r="J8" s="29">
        <f>'Tabela 8 -Projekcija bilansa '!I6</f>
        <v>0</v>
      </c>
      <c r="K8" s="29">
        <f>'Tabela 8 -Projekcija bilansa '!J6</f>
        <v>0</v>
      </c>
      <c r="L8" s="29">
        <f>'Tabela 8 -Projekcija bilansa '!K6</f>
        <v>0</v>
      </c>
    </row>
    <row r="9" spans="1:12" x14ac:dyDescent="0.25">
      <c r="A9" s="22" t="s">
        <v>39</v>
      </c>
      <c r="B9" s="23" t="s">
        <v>40</v>
      </c>
      <c r="C9" s="30">
        <f>C3-C5</f>
        <v>0</v>
      </c>
      <c r="D9" s="30">
        <f>D3-D5</f>
        <v>0</v>
      </c>
      <c r="E9" s="30">
        <f>E3-E5</f>
        <v>0</v>
      </c>
      <c r="F9" s="30">
        <f>F3-F5</f>
        <v>0</v>
      </c>
      <c r="G9" s="30">
        <f>G3-G5</f>
        <v>0</v>
      </c>
      <c r="H9" s="30">
        <f t="shared" ref="H9:L9" si="2">H3-H5</f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</row>
  </sheetData>
  <sheetProtection algorithmName="SHA-512" hashValue="JfJKA5ffgiiGgA9gVm/NkPbKYHE/5NTDfVra9B4gEcxchp5DXSNg8r65AKSOP8tVhRqeWfVxUZ9vXmkAANy4dA==" saltValue="1NHchwsa70kUsJYplh7d0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G12"/>
  <sheetViews>
    <sheetView workbookViewId="0">
      <selection activeCell="C2" sqref="C2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16384" width="8.85546875" style="6"/>
  </cols>
  <sheetData>
    <row r="1" spans="1:7" ht="25.5" x14ac:dyDescent="0.25">
      <c r="A1" s="88" t="s">
        <v>41</v>
      </c>
      <c r="B1" s="88" t="s">
        <v>91</v>
      </c>
      <c r="C1" s="88" t="s">
        <v>98</v>
      </c>
      <c r="D1" s="88" t="s">
        <v>92</v>
      </c>
      <c r="E1" s="89" t="s">
        <v>65</v>
      </c>
      <c r="F1" s="32"/>
      <c r="G1" s="32"/>
    </row>
    <row r="2" spans="1:7" x14ac:dyDescent="0.25">
      <c r="A2" s="56">
        <v>1</v>
      </c>
      <c r="B2" s="57">
        <f>'Tabela 9 Ekonomski tok'!C9</f>
        <v>0</v>
      </c>
      <c r="C2" s="58">
        <v>1</v>
      </c>
      <c r="D2" s="59">
        <f t="shared" ref="D2:D11" si="0">B2*C2</f>
        <v>0</v>
      </c>
      <c r="E2" s="60"/>
    </row>
    <row r="3" spans="1:7" x14ac:dyDescent="0.25">
      <c r="A3" s="56">
        <v>2</v>
      </c>
      <c r="B3" s="57">
        <f>'Tabela 9 Ekonomski tok'!D9</f>
        <v>0</v>
      </c>
      <c r="C3" s="58">
        <f t="shared" ref="C3:C11" si="1">C2*0.95</f>
        <v>0.95</v>
      </c>
      <c r="D3" s="59">
        <f t="shared" si="0"/>
        <v>0</v>
      </c>
      <c r="E3" s="60"/>
    </row>
    <row r="4" spans="1:7" x14ac:dyDescent="0.25">
      <c r="A4" s="56">
        <v>3</v>
      </c>
      <c r="B4" s="57">
        <f>'Tabela 9 Ekonomski tok'!E9</f>
        <v>0</v>
      </c>
      <c r="C4" s="58">
        <f t="shared" si="1"/>
        <v>0.90249999999999997</v>
      </c>
      <c r="D4" s="59">
        <f t="shared" si="0"/>
        <v>0</v>
      </c>
      <c r="E4" s="60"/>
    </row>
    <row r="5" spans="1:7" x14ac:dyDescent="0.25">
      <c r="A5" s="56">
        <v>4</v>
      </c>
      <c r="B5" s="57">
        <f>'Tabela 9 Ekonomski tok'!F9</f>
        <v>0</v>
      </c>
      <c r="C5" s="58">
        <f t="shared" si="1"/>
        <v>0.85737499999999989</v>
      </c>
      <c r="D5" s="59">
        <f t="shared" si="0"/>
        <v>0</v>
      </c>
      <c r="E5" s="60"/>
    </row>
    <row r="6" spans="1:7" x14ac:dyDescent="0.25">
      <c r="A6" s="56">
        <v>5</v>
      </c>
      <c r="B6" s="57">
        <f>'Tabela 9 Ekonomski tok'!G9</f>
        <v>0</v>
      </c>
      <c r="C6" s="58">
        <f t="shared" si="1"/>
        <v>0.81450624999999988</v>
      </c>
      <c r="D6" s="59">
        <f t="shared" si="0"/>
        <v>0</v>
      </c>
      <c r="E6" s="61">
        <f>SUM(D2:D6)</f>
        <v>0</v>
      </c>
    </row>
    <row r="7" spans="1:7" x14ac:dyDescent="0.25">
      <c r="A7" s="56">
        <v>6</v>
      </c>
      <c r="B7" s="57">
        <f>'Tabela 9 Ekonomski tok'!H9</f>
        <v>0</v>
      </c>
      <c r="C7" s="58">
        <f t="shared" si="1"/>
        <v>0.77378093749999988</v>
      </c>
      <c r="D7" s="59">
        <f t="shared" si="0"/>
        <v>0</v>
      </c>
      <c r="E7" s="60"/>
    </row>
    <row r="8" spans="1:7" x14ac:dyDescent="0.25">
      <c r="A8" s="56">
        <v>7</v>
      </c>
      <c r="B8" s="57">
        <f>'Tabela 9 Ekonomski tok'!I9</f>
        <v>0</v>
      </c>
      <c r="C8" s="58">
        <f t="shared" si="1"/>
        <v>0.7350918906249998</v>
      </c>
      <c r="D8" s="59">
        <f t="shared" si="0"/>
        <v>0</v>
      </c>
      <c r="E8" s="60"/>
    </row>
    <row r="9" spans="1:7" x14ac:dyDescent="0.25">
      <c r="A9" s="56">
        <v>8</v>
      </c>
      <c r="B9" s="57">
        <f>'Tabela 9 Ekonomski tok'!J9</f>
        <v>0</v>
      </c>
      <c r="C9" s="58">
        <f t="shared" si="1"/>
        <v>0.69833729609374973</v>
      </c>
      <c r="D9" s="59">
        <f t="shared" si="0"/>
        <v>0</v>
      </c>
      <c r="E9" s="60"/>
    </row>
    <row r="10" spans="1:7" x14ac:dyDescent="0.25">
      <c r="A10" s="56">
        <v>9</v>
      </c>
      <c r="B10" s="57">
        <f>'Tabela 9 Ekonomski tok'!K9</f>
        <v>0</v>
      </c>
      <c r="C10" s="58">
        <f t="shared" si="1"/>
        <v>0.66342043128906225</v>
      </c>
      <c r="D10" s="59">
        <f t="shared" si="0"/>
        <v>0</v>
      </c>
      <c r="E10" s="60"/>
    </row>
    <row r="11" spans="1:7" x14ac:dyDescent="0.25">
      <c r="A11" s="56">
        <v>10</v>
      </c>
      <c r="B11" s="57">
        <f>'Tabela 9 Ekonomski tok'!L9</f>
        <v>0</v>
      </c>
      <c r="C11" s="58">
        <f t="shared" si="1"/>
        <v>0.63024940972460908</v>
      </c>
      <c r="D11" s="59">
        <f t="shared" si="0"/>
        <v>0</v>
      </c>
      <c r="E11" s="60"/>
    </row>
    <row r="12" spans="1:7" x14ac:dyDescent="0.25">
      <c r="A12" s="92" t="s">
        <v>3</v>
      </c>
      <c r="B12" s="93">
        <f>SUM(B2:B11)</f>
        <v>0</v>
      </c>
      <c r="C12" s="92"/>
      <c r="D12" s="93">
        <f>SUM(D2:D11)</f>
        <v>0</v>
      </c>
      <c r="E12" s="60"/>
      <c r="G12" s="34"/>
    </row>
  </sheetData>
  <sheetProtection algorithmName="SHA-512" hashValue="t1xa/SnoMSwrNoXVFDbDWGY6unT6ogeluR8eT9IG737NBZmvPWWbrwZp7jBZVr397MmZF4oxjuVW7f81MiAsQg==" saltValue="Rt/H0+v6ZOhxq0A1wZ+YVg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B12" sqref="B12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6" t="s">
        <v>41</v>
      </c>
      <c r="B1" s="21" t="s">
        <v>42</v>
      </c>
      <c r="C1" s="36" t="s">
        <v>43</v>
      </c>
    </row>
    <row r="2" spans="1:3" x14ac:dyDescent="0.25">
      <c r="A2" s="35">
        <v>1</v>
      </c>
      <c r="B2" s="33">
        <f>'Tabela 10 - NSV'!B2</f>
        <v>0</v>
      </c>
      <c r="C2" s="157">
        <f>IFERROR(IRR(B2:B11),0)</f>
        <v>0</v>
      </c>
    </row>
    <row r="3" spans="1:3" x14ac:dyDescent="0.25">
      <c r="A3" s="35">
        <v>2</v>
      </c>
      <c r="B3" s="33">
        <f>'Tabela 10 - NSV'!B3</f>
        <v>0</v>
      </c>
      <c r="C3" s="158"/>
    </row>
    <row r="4" spans="1:3" x14ac:dyDescent="0.25">
      <c r="A4" s="35">
        <v>3</v>
      </c>
      <c r="B4" s="33">
        <f>'Tabela 10 - NSV'!B4</f>
        <v>0</v>
      </c>
      <c r="C4" s="158"/>
    </row>
    <row r="5" spans="1:3" x14ac:dyDescent="0.25">
      <c r="A5" s="35">
        <v>4</v>
      </c>
      <c r="B5" s="33">
        <f>'Tabela 10 - NSV'!B5</f>
        <v>0</v>
      </c>
      <c r="C5" s="158"/>
    </row>
    <row r="6" spans="1:3" x14ac:dyDescent="0.25">
      <c r="A6" s="35">
        <v>5</v>
      </c>
      <c r="B6" s="33">
        <f>'Tabela 10 - NSV'!B6</f>
        <v>0</v>
      </c>
      <c r="C6" s="158"/>
    </row>
    <row r="7" spans="1:3" x14ac:dyDescent="0.25">
      <c r="A7" s="35">
        <v>6</v>
      </c>
      <c r="B7" s="33">
        <f>'Tabela 10 - NSV'!B7</f>
        <v>0</v>
      </c>
      <c r="C7" s="158"/>
    </row>
    <row r="8" spans="1:3" x14ac:dyDescent="0.25">
      <c r="A8" s="35">
        <v>7</v>
      </c>
      <c r="B8" s="33">
        <f>'Tabela 10 - NSV'!B8</f>
        <v>0</v>
      </c>
      <c r="C8" s="158"/>
    </row>
    <row r="9" spans="1:3" x14ac:dyDescent="0.25">
      <c r="A9" s="35">
        <v>8</v>
      </c>
      <c r="B9" s="33">
        <f>'Tabela 10 - NSV'!B9</f>
        <v>0</v>
      </c>
      <c r="C9" s="158"/>
    </row>
    <row r="10" spans="1:3" x14ac:dyDescent="0.25">
      <c r="A10" s="35">
        <v>9</v>
      </c>
      <c r="B10" s="33">
        <f>'Tabela 10 - NSV'!B10</f>
        <v>0</v>
      </c>
      <c r="C10" s="158"/>
    </row>
    <row r="11" spans="1:3" x14ac:dyDescent="0.25">
      <c r="A11" s="35">
        <v>10</v>
      </c>
      <c r="B11" s="33">
        <f>'Tabela 10 - NSV'!B11</f>
        <v>0</v>
      </c>
      <c r="C11" s="159"/>
    </row>
    <row r="12" spans="1:3" x14ac:dyDescent="0.25">
      <c r="A12" s="36" t="s">
        <v>3</v>
      </c>
      <c r="B12" s="37">
        <f>SUM(B2:B11)</f>
        <v>0</v>
      </c>
      <c r="C12" s="36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F12"/>
  <sheetViews>
    <sheetView workbookViewId="0">
      <selection activeCell="B3" sqref="B3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ht="33.75" customHeight="1" x14ac:dyDescent="0.25">
      <c r="A1" s="84" t="s">
        <v>41</v>
      </c>
      <c r="B1" s="160" t="s">
        <v>97</v>
      </c>
      <c r="C1" s="161"/>
      <c r="D1" s="162" t="s">
        <v>44</v>
      </c>
      <c r="E1" s="162"/>
      <c r="F1" s="161" t="s">
        <v>45</v>
      </c>
    </row>
    <row r="2" spans="1:6" ht="60" x14ac:dyDescent="0.25">
      <c r="A2" s="84"/>
      <c r="B2" s="21"/>
      <c r="C2" s="94" t="s">
        <v>46</v>
      </c>
      <c r="D2" s="21" t="s">
        <v>47</v>
      </c>
      <c r="E2" s="95" t="s">
        <v>48</v>
      </c>
      <c r="F2" s="161"/>
    </row>
    <row r="3" spans="1:6" x14ac:dyDescent="0.25">
      <c r="A3" s="35">
        <v>1</v>
      </c>
      <c r="B3" s="38">
        <f>'Tabela 9 Ekonomski tok'!C6</f>
        <v>0</v>
      </c>
      <c r="C3" s="39">
        <f t="shared" ref="C3:C12" si="0">$B$3</f>
        <v>0</v>
      </c>
      <c r="D3" s="38">
        <f>'Tabela 10 - NSV'!D2</f>
        <v>0</v>
      </c>
      <c r="E3" s="38">
        <f>D3</f>
        <v>0</v>
      </c>
      <c r="F3" s="38">
        <f t="shared" ref="F3:F7" si="1">E3-C3</f>
        <v>0</v>
      </c>
    </row>
    <row r="4" spans="1:6" x14ac:dyDescent="0.25">
      <c r="A4" s="35">
        <v>2</v>
      </c>
      <c r="B4" s="38"/>
      <c r="C4" s="39">
        <f t="shared" si="0"/>
        <v>0</v>
      </c>
      <c r="D4" s="38">
        <f>'Tabela 10 - NSV'!D3</f>
        <v>0</v>
      </c>
      <c r="E4" s="38">
        <f t="shared" ref="E4:E7" si="2">D4+E3</f>
        <v>0</v>
      </c>
      <c r="F4" s="38">
        <f t="shared" si="1"/>
        <v>0</v>
      </c>
    </row>
    <row r="5" spans="1:6" x14ac:dyDescent="0.25">
      <c r="A5" s="35">
        <v>3</v>
      </c>
      <c r="B5" s="38"/>
      <c r="C5" s="39">
        <f t="shared" si="0"/>
        <v>0</v>
      </c>
      <c r="D5" s="38">
        <f>'Tabela 10 - NSV'!D4</f>
        <v>0</v>
      </c>
      <c r="E5" s="38">
        <f t="shared" si="2"/>
        <v>0</v>
      </c>
      <c r="F5" s="38">
        <f t="shared" si="1"/>
        <v>0</v>
      </c>
    </row>
    <row r="6" spans="1:6" x14ac:dyDescent="0.25">
      <c r="A6" s="35">
        <v>4</v>
      </c>
      <c r="B6" s="38"/>
      <c r="C6" s="39">
        <f t="shared" si="0"/>
        <v>0</v>
      </c>
      <c r="D6" s="38">
        <f>'Tabela 10 - NSV'!D5</f>
        <v>0</v>
      </c>
      <c r="E6" s="38">
        <f t="shared" si="2"/>
        <v>0</v>
      </c>
      <c r="F6" s="38">
        <f t="shared" si="1"/>
        <v>0</v>
      </c>
    </row>
    <row r="7" spans="1:6" x14ac:dyDescent="0.25">
      <c r="A7" s="35">
        <v>5</v>
      </c>
      <c r="B7" s="38"/>
      <c r="C7" s="39">
        <f t="shared" si="0"/>
        <v>0</v>
      </c>
      <c r="D7" s="38">
        <f>'Tabela 10 - NSV'!D6</f>
        <v>0</v>
      </c>
      <c r="E7" s="38">
        <f t="shared" si="2"/>
        <v>0</v>
      </c>
      <c r="F7" s="38">
        <f t="shared" si="1"/>
        <v>0</v>
      </c>
    </row>
    <row r="8" spans="1:6" x14ac:dyDescent="0.25">
      <c r="A8" s="35">
        <v>6</v>
      </c>
      <c r="B8" s="38"/>
      <c r="C8" s="39">
        <f t="shared" si="0"/>
        <v>0</v>
      </c>
      <c r="D8" s="38">
        <f>'Tabela 10 - NSV'!D7</f>
        <v>0</v>
      </c>
      <c r="E8" s="38">
        <f t="shared" ref="E8:E12" si="3">D8+E7</f>
        <v>0</v>
      </c>
      <c r="F8" s="38">
        <f t="shared" ref="F8:F12" si="4">E8-C8</f>
        <v>0</v>
      </c>
    </row>
    <row r="9" spans="1:6" x14ac:dyDescent="0.25">
      <c r="A9" s="35">
        <v>7</v>
      </c>
      <c r="B9" s="38"/>
      <c r="C9" s="39">
        <f t="shared" si="0"/>
        <v>0</v>
      </c>
      <c r="D9" s="38">
        <f>'Tabela 10 - NSV'!D8</f>
        <v>0</v>
      </c>
      <c r="E9" s="38">
        <f t="shared" si="3"/>
        <v>0</v>
      </c>
      <c r="F9" s="38">
        <f t="shared" si="4"/>
        <v>0</v>
      </c>
    </row>
    <row r="10" spans="1:6" x14ac:dyDescent="0.25">
      <c r="A10" s="35">
        <v>8</v>
      </c>
      <c r="B10" s="38"/>
      <c r="C10" s="39">
        <f t="shared" si="0"/>
        <v>0</v>
      </c>
      <c r="D10" s="38">
        <f>'Tabela 10 - NSV'!D9</f>
        <v>0</v>
      </c>
      <c r="E10" s="38">
        <f t="shared" si="3"/>
        <v>0</v>
      </c>
      <c r="F10" s="38">
        <f t="shared" si="4"/>
        <v>0</v>
      </c>
    </row>
    <row r="11" spans="1:6" x14ac:dyDescent="0.25">
      <c r="A11" s="35">
        <v>9</v>
      </c>
      <c r="B11" s="38"/>
      <c r="C11" s="39">
        <f t="shared" si="0"/>
        <v>0</v>
      </c>
      <c r="D11" s="38">
        <f>'Tabela 10 - NSV'!D10</f>
        <v>0</v>
      </c>
      <c r="E11" s="38">
        <f t="shared" si="3"/>
        <v>0</v>
      </c>
      <c r="F11" s="38">
        <f t="shared" si="4"/>
        <v>0</v>
      </c>
    </row>
    <row r="12" spans="1:6" x14ac:dyDescent="0.25">
      <c r="A12" s="35">
        <v>10</v>
      </c>
      <c r="B12" s="38"/>
      <c r="C12" s="39">
        <f t="shared" si="0"/>
        <v>0</v>
      </c>
      <c r="D12" s="38">
        <f>'Tabela 10 - NSV'!D11</f>
        <v>0</v>
      </c>
      <c r="E12" s="38">
        <f t="shared" si="3"/>
        <v>0</v>
      </c>
      <c r="F12" s="38">
        <f t="shared" si="4"/>
        <v>0</v>
      </c>
    </row>
  </sheetData>
  <sheetProtection algorithmName="SHA-512" hashValue="3BkvegYTbTkm9eLjCiPxH29kjHFl1AcRsQlEG8CX0toDKKvZFxO37Xfy4TloDGrnBAkGQ+apaKMxU1HBX0psOA==" saltValue="KBaOGkDdgt3tfgKyL8qmdA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13"/>
  <sheetViews>
    <sheetView workbookViewId="0">
      <selection activeCell="L33" sqref="L32:L33"/>
    </sheetView>
  </sheetViews>
  <sheetFormatPr defaultRowHeight="15" x14ac:dyDescent="0.25"/>
  <cols>
    <col min="1" max="1" width="4.140625" bestFit="1" customWidth="1"/>
    <col min="2" max="2" width="24.5703125" bestFit="1" customWidth="1"/>
    <col min="3" max="12" width="15.7109375" customWidth="1"/>
  </cols>
  <sheetData>
    <row r="1" spans="1:12" x14ac:dyDescent="0.25">
      <c r="A1" s="31"/>
      <c r="B1" s="31"/>
      <c r="C1" s="156" t="s">
        <v>21</v>
      </c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0"/>
      <c r="B2" s="10" t="s">
        <v>30</v>
      </c>
      <c r="C2" s="77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SUM(C4:C5)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3">
        <v>2</v>
      </c>
      <c r="B5" s="25" t="s">
        <v>77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3" t="s">
        <v>78</v>
      </c>
      <c r="B6" s="25" t="s">
        <v>79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3" t="s">
        <v>80</v>
      </c>
      <c r="B7" s="25" t="s">
        <v>81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2" t="s">
        <v>34</v>
      </c>
      <c r="B8" s="23" t="s">
        <v>35</v>
      </c>
      <c r="C8" s="26">
        <f>SUM(C9:C12)</f>
        <v>0</v>
      </c>
      <c r="D8" s="26">
        <f t="shared" ref="D8:L8" si="1">SUM(D9:D12)</f>
        <v>0</v>
      </c>
      <c r="E8" s="26">
        <f t="shared" si="1"/>
        <v>0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</row>
    <row r="9" spans="1:12" x14ac:dyDescent="0.25">
      <c r="A9" s="23">
        <v>3</v>
      </c>
      <c r="B9" s="25" t="s">
        <v>36</v>
      </c>
      <c r="C9" s="27">
        <f>'Tabela 9 Ekonomski tok'!C6</f>
        <v>0</v>
      </c>
      <c r="D9" s="27"/>
      <c r="E9" s="27"/>
      <c r="F9" s="27"/>
      <c r="G9" s="27"/>
      <c r="H9" s="19"/>
      <c r="I9" s="19"/>
      <c r="J9" s="19"/>
      <c r="K9" s="19"/>
      <c r="L9" s="19"/>
    </row>
    <row r="10" spans="1:12" ht="30" x14ac:dyDescent="0.25">
      <c r="A10" s="23">
        <v>4</v>
      </c>
      <c r="B10" s="25" t="s">
        <v>37</v>
      </c>
      <c r="C10" s="28">
        <f>'Tabela 9 Ekonomski tok'!C7</f>
        <v>0</v>
      </c>
      <c r="D10" s="28">
        <f>'Tabela 9 Ekonomski tok'!D7</f>
        <v>0</v>
      </c>
      <c r="E10" s="28">
        <f>'Tabela 9 Ekonomski tok'!E7</f>
        <v>0</v>
      </c>
      <c r="F10" s="28">
        <f>'Tabela 9 Ekonomski tok'!F7</f>
        <v>0</v>
      </c>
      <c r="G10" s="28">
        <f>'Tabela 9 Ekonomski tok'!G7</f>
        <v>0</v>
      </c>
      <c r="H10" s="28">
        <f>'Tabela 9 Ekonomski tok'!H7</f>
        <v>0</v>
      </c>
      <c r="I10" s="28">
        <f>'Tabela 9 Ekonomski tok'!I7</f>
        <v>0</v>
      </c>
      <c r="J10" s="28">
        <f>'Tabela 9 Ekonomski tok'!J7</f>
        <v>0</v>
      </c>
      <c r="K10" s="28">
        <f>'Tabela 9 Ekonomski tok'!K7</f>
        <v>0</v>
      </c>
      <c r="L10" s="28">
        <f>'Tabela 9 Ekonomski tok'!L7</f>
        <v>0</v>
      </c>
    </row>
    <row r="11" spans="1:12" x14ac:dyDescent="0.25">
      <c r="A11" s="23">
        <v>5</v>
      </c>
      <c r="B11" s="25" t="s">
        <v>38</v>
      </c>
      <c r="C11" s="29">
        <f>'Tabela 9 Ekonomski tok'!C8</f>
        <v>0</v>
      </c>
      <c r="D11" s="29">
        <f>'Tabela 9 Ekonomski tok'!D8</f>
        <v>0</v>
      </c>
      <c r="E11" s="29">
        <f>'Tabela 9 Ekonomski tok'!E8</f>
        <v>0</v>
      </c>
      <c r="F11" s="29">
        <f>'Tabela 9 Ekonomski tok'!F8</f>
        <v>0</v>
      </c>
      <c r="G11" s="29">
        <f>'Tabela 9 Ekonomski tok'!G8</f>
        <v>0</v>
      </c>
      <c r="H11" s="29">
        <f>'Tabela 9 Ekonomski tok'!H8</f>
        <v>0</v>
      </c>
      <c r="I11" s="29">
        <f>'Tabela 9 Ekonomski tok'!I8</f>
        <v>0</v>
      </c>
      <c r="J11" s="29">
        <f>'Tabela 9 Ekonomski tok'!J8</f>
        <v>0</v>
      </c>
      <c r="K11" s="29">
        <f>'Tabela 9 Ekonomski tok'!K8</f>
        <v>0</v>
      </c>
      <c r="L11" s="29">
        <f>'Tabela 9 Ekonomski tok'!L8</f>
        <v>0</v>
      </c>
    </row>
    <row r="12" spans="1:12" x14ac:dyDescent="0.25">
      <c r="A12" s="23">
        <v>6</v>
      </c>
      <c r="B12" s="25" t="s">
        <v>82</v>
      </c>
      <c r="C12" s="29">
        <f>'Tabela 6 - Plan otplate kredita'!J5</f>
        <v>0</v>
      </c>
      <c r="D12" s="29">
        <f>'Tabela 6 - Plan otplate kredita'!K5</f>
        <v>0</v>
      </c>
      <c r="E12" s="29">
        <f>'Tabela 6 - Plan otplate kredita'!L5</f>
        <v>0</v>
      </c>
      <c r="F12" s="29">
        <f>'Tabela 6 - Plan otplate kredita'!M5</f>
        <v>0</v>
      </c>
      <c r="G12" s="29">
        <f>'Tabela 6 - Plan otplate kredita'!N5</f>
        <v>0</v>
      </c>
      <c r="H12" s="29">
        <f>'Tabela 6 - Plan otplate kredita'!O5</f>
        <v>0</v>
      </c>
      <c r="I12" s="29">
        <f>'Tabela 6 - Plan otplate kredita'!P5</f>
        <v>0</v>
      </c>
      <c r="J12" s="29">
        <f>'Tabela 6 - Plan otplate kredita'!Q5</f>
        <v>0</v>
      </c>
      <c r="K12" s="29">
        <f>'Tabela 6 - Plan otplate kredita'!R5</f>
        <v>0</v>
      </c>
      <c r="L12" s="29">
        <f>'Tabela 6 - Plan otplate kredita'!S5</f>
        <v>0</v>
      </c>
    </row>
    <row r="13" spans="1:12" x14ac:dyDescent="0.25">
      <c r="A13" s="22" t="s">
        <v>39</v>
      </c>
      <c r="B13" s="23" t="s">
        <v>40</v>
      </c>
      <c r="C13" s="30">
        <f>C3-C8</f>
        <v>0</v>
      </c>
      <c r="D13" s="30">
        <f>D3-D8</f>
        <v>0</v>
      </c>
      <c r="E13" s="30">
        <f>E3-E8</f>
        <v>0</v>
      </c>
      <c r="F13" s="30">
        <f>F3-F8</f>
        <v>0</v>
      </c>
      <c r="G13" s="30">
        <f>G3-G8</f>
        <v>0</v>
      </c>
      <c r="H13" s="30">
        <f t="shared" ref="H13:L13" si="2">H3-H8</f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</row>
  </sheetData>
  <sheetProtection algorithmName="SHA-512" hashValue="LuTrN1x7z/XEW+XZAjxJ8kN/QMHu09Z4ebPezqe+Y3EEsL5fn14MAN/t4BXIOQcB117qdcNdYpUkoscZ3fWqYQ==" saltValue="uJoCGdsrK+Z8iUkIesvGD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dcterms:created xsi:type="dcterms:W3CDTF">2015-06-09T17:31:16Z</dcterms:created>
  <dcterms:modified xsi:type="dcterms:W3CDTF">2024-08-29T05:20:25Z</dcterms:modified>
</cp:coreProperties>
</file>