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MART\"/>
    </mc:Choice>
  </mc:AlternateContent>
  <xr:revisionPtr revIDLastSave="0" documentId="13_ncr:1_{B0756E89-2B47-4738-B96B-64C38CC8E1D6}" xr6:coauthVersionLast="36" xr6:coauthVersionMax="36" xr10:uidLastSave="{00000000-0000-0000-0000-000000000000}"/>
  <workbookProtection workbookAlgorithmName="SHA-512" workbookHashValue="A05oQ0Ntw5J5hT9cPUpi7dQNXUjzCC7sMwjBl8Y9CjNK7CzwCvuXgQnGwnvghpiKVw+8tKwDvGEf9/mVfEHUsA==" workbookSaltValue="sxM8KxiD28ELMSd33rhHhg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2" i="5" l="1"/>
  <c r="P391" i="5"/>
  <c r="O391" i="5"/>
  <c r="N391" i="5"/>
  <c r="M391" i="5"/>
  <c r="L391" i="5"/>
  <c r="K391" i="5"/>
  <c r="J391" i="5"/>
  <c r="I391" i="5"/>
  <c r="H391" i="5"/>
  <c r="G391" i="5"/>
  <c r="Q391" i="5" s="1"/>
  <c r="F391" i="5"/>
  <c r="E391" i="5"/>
  <c r="Q390" i="5"/>
  <c r="Q389" i="5"/>
  <c r="Q388" i="5"/>
  <c r="P387" i="5"/>
  <c r="O387" i="5"/>
  <c r="N387" i="5"/>
  <c r="M387" i="5"/>
  <c r="L387" i="5"/>
  <c r="K387" i="5"/>
  <c r="J387" i="5"/>
  <c r="I387" i="5"/>
  <c r="H387" i="5"/>
  <c r="G387" i="5"/>
  <c r="Q387" i="5" s="1"/>
  <c r="F387" i="5"/>
  <c r="E387" i="5"/>
  <c r="Q386" i="5"/>
  <c r="Q385" i="5"/>
  <c r="Q384" i="5"/>
  <c r="P383" i="5"/>
  <c r="O383" i="5"/>
  <c r="N383" i="5"/>
  <c r="N373" i="5" s="1"/>
  <c r="M383" i="5"/>
  <c r="L383" i="5"/>
  <c r="L373" i="5" s="1"/>
  <c r="K383" i="5"/>
  <c r="J383" i="5"/>
  <c r="I383" i="5"/>
  <c r="H383" i="5"/>
  <c r="G383" i="5"/>
  <c r="Q383" i="5" s="1"/>
  <c r="F383" i="5"/>
  <c r="E383" i="5"/>
  <c r="Q382" i="5"/>
  <c r="Q381" i="5"/>
  <c r="Q380" i="5"/>
  <c r="Q379" i="5"/>
  <c r="Q378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Q377" i="5" s="1"/>
  <c r="Q376" i="5"/>
  <c r="Q375" i="5"/>
  <c r="Q374" i="5"/>
  <c r="P373" i="5"/>
  <c r="O373" i="5"/>
  <c r="M373" i="5"/>
  <c r="K373" i="5"/>
  <c r="J373" i="5"/>
  <c r="I373" i="5"/>
  <c r="H373" i="5"/>
  <c r="F373" i="5"/>
  <c r="E373" i="5"/>
  <c r="Q372" i="5"/>
  <c r="P371" i="5"/>
  <c r="O371" i="5"/>
  <c r="N371" i="5"/>
  <c r="M371" i="5"/>
  <c r="L371" i="5"/>
  <c r="K371" i="5"/>
  <c r="J371" i="5"/>
  <c r="I371" i="5"/>
  <c r="H371" i="5"/>
  <c r="G371" i="5"/>
  <c r="Q371" i="5" s="1"/>
  <c r="F371" i="5"/>
  <c r="E371" i="5"/>
  <c r="Q370" i="5"/>
  <c r="Q369" i="5"/>
  <c r="Q368" i="5"/>
  <c r="P367" i="5"/>
  <c r="O367" i="5"/>
  <c r="N367" i="5"/>
  <c r="M367" i="5"/>
  <c r="L367" i="5"/>
  <c r="L353" i="5" s="1"/>
  <c r="K367" i="5"/>
  <c r="J367" i="5"/>
  <c r="I367" i="5"/>
  <c r="H367" i="5"/>
  <c r="G367" i="5"/>
  <c r="Q367" i="5" s="1"/>
  <c r="F367" i="5"/>
  <c r="E367" i="5"/>
  <c r="Q366" i="5"/>
  <c r="Q365" i="5"/>
  <c r="Q364" i="5"/>
  <c r="Q363" i="5"/>
  <c r="P362" i="5"/>
  <c r="O362" i="5"/>
  <c r="N362" i="5"/>
  <c r="M362" i="5"/>
  <c r="L362" i="5"/>
  <c r="K362" i="5"/>
  <c r="J362" i="5"/>
  <c r="I362" i="5"/>
  <c r="H362" i="5"/>
  <c r="G362" i="5"/>
  <c r="F362" i="5"/>
  <c r="Q362" i="5" s="1"/>
  <c r="E362" i="5"/>
  <c r="Q361" i="5"/>
  <c r="Q360" i="5"/>
  <c r="Q359" i="5"/>
  <c r="Q358" i="5"/>
  <c r="P357" i="5"/>
  <c r="O357" i="5"/>
  <c r="O353" i="5" s="1"/>
  <c r="N357" i="5"/>
  <c r="M357" i="5"/>
  <c r="L357" i="5"/>
  <c r="K357" i="5"/>
  <c r="K353" i="5" s="1"/>
  <c r="J357" i="5"/>
  <c r="I357" i="5"/>
  <c r="H357" i="5"/>
  <c r="H353" i="5" s="1"/>
  <c r="G357" i="5"/>
  <c r="F357" i="5"/>
  <c r="E357" i="5"/>
  <c r="E353" i="5" s="1"/>
  <c r="Q356" i="5"/>
  <c r="Q355" i="5"/>
  <c r="P354" i="5"/>
  <c r="P353" i="5" s="1"/>
  <c r="O354" i="5"/>
  <c r="N354" i="5"/>
  <c r="N353" i="5" s="1"/>
  <c r="M354" i="5"/>
  <c r="L354" i="5"/>
  <c r="K354" i="5"/>
  <c r="J354" i="5"/>
  <c r="I354" i="5"/>
  <c r="I353" i="5" s="1"/>
  <c r="H354" i="5"/>
  <c r="G354" i="5"/>
  <c r="F354" i="5"/>
  <c r="F353" i="5" s="1"/>
  <c r="E354" i="5"/>
  <c r="M353" i="5"/>
  <c r="J353" i="5"/>
  <c r="Q352" i="5"/>
  <c r="P351" i="5"/>
  <c r="O351" i="5"/>
  <c r="N351" i="5"/>
  <c r="M351" i="5"/>
  <c r="L351" i="5"/>
  <c r="K351" i="5"/>
  <c r="J351" i="5"/>
  <c r="I351" i="5"/>
  <c r="H351" i="5"/>
  <c r="G351" i="5"/>
  <c r="F351" i="5"/>
  <c r="Q351" i="5" s="1"/>
  <c r="E351" i="5"/>
  <c r="Q350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Q348" i="5"/>
  <c r="Q347" i="5"/>
  <c r="Q346" i="5"/>
  <c r="Q345" i="5"/>
  <c r="Q344" i="5"/>
  <c r="P343" i="5"/>
  <c r="O343" i="5"/>
  <c r="N343" i="5"/>
  <c r="M343" i="5"/>
  <c r="L343" i="5"/>
  <c r="K343" i="5"/>
  <c r="J343" i="5"/>
  <c r="I343" i="5"/>
  <c r="H343" i="5"/>
  <c r="G343" i="5"/>
  <c r="F343" i="5"/>
  <c r="Q343" i="5" s="1"/>
  <c r="E343" i="5"/>
  <c r="Q342" i="5"/>
  <c r="P341" i="5"/>
  <c r="O341" i="5"/>
  <c r="O340" i="5" s="1"/>
  <c r="N341" i="5"/>
  <c r="M341" i="5"/>
  <c r="L341" i="5"/>
  <c r="L340" i="5" s="1"/>
  <c r="K341" i="5"/>
  <c r="J341" i="5"/>
  <c r="J340" i="5" s="1"/>
  <c r="I341" i="5"/>
  <c r="H341" i="5"/>
  <c r="G341" i="5"/>
  <c r="F341" i="5"/>
  <c r="E341" i="5"/>
  <c r="P340" i="5"/>
  <c r="N340" i="5"/>
  <c r="M340" i="5"/>
  <c r="K340" i="5"/>
  <c r="I340" i="5"/>
  <c r="H340" i="5"/>
  <c r="G340" i="5"/>
  <c r="F340" i="5"/>
  <c r="Q339" i="5"/>
  <c r="P338" i="5"/>
  <c r="O338" i="5"/>
  <c r="O319" i="5" s="1"/>
  <c r="N338" i="5"/>
  <c r="M338" i="5"/>
  <c r="M319" i="5" s="1"/>
  <c r="L338" i="5"/>
  <c r="K338" i="5"/>
  <c r="J338" i="5"/>
  <c r="J319" i="5" s="1"/>
  <c r="I338" i="5"/>
  <c r="I319" i="5" s="1"/>
  <c r="H338" i="5"/>
  <c r="G338" i="5"/>
  <c r="F338" i="5"/>
  <c r="E338" i="5"/>
  <c r="Q337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Q336" i="5" s="1"/>
  <c r="Q335" i="5"/>
  <c r="P334" i="5"/>
  <c r="O334" i="5"/>
  <c r="N334" i="5"/>
  <c r="M334" i="5"/>
  <c r="L334" i="5"/>
  <c r="K334" i="5"/>
  <c r="J334" i="5"/>
  <c r="I334" i="5"/>
  <c r="H334" i="5"/>
  <c r="G334" i="5"/>
  <c r="Q334" i="5" s="1"/>
  <c r="F334" i="5"/>
  <c r="E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P320" i="5"/>
  <c r="O320" i="5"/>
  <c r="N320" i="5"/>
  <c r="N319" i="5" s="1"/>
  <c r="M320" i="5"/>
  <c r="L320" i="5"/>
  <c r="L319" i="5" s="1"/>
  <c r="K320" i="5"/>
  <c r="J320" i="5"/>
  <c r="I320" i="5"/>
  <c r="H320" i="5"/>
  <c r="G320" i="5"/>
  <c r="Q320" i="5" s="1"/>
  <c r="F320" i="5"/>
  <c r="E320" i="5"/>
  <c r="P319" i="5"/>
  <c r="K319" i="5"/>
  <c r="H319" i="5"/>
  <c r="F319" i="5"/>
  <c r="Q318" i="5"/>
  <c r="P317" i="5"/>
  <c r="O317" i="5"/>
  <c r="N317" i="5"/>
  <c r="N306" i="5" s="1"/>
  <c r="M317" i="5"/>
  <c r="L317" i="5"/>
  <c r="L306" i="5" s="1"/>
  <c r="K317" i="5"/>
  <c r="J317" i="5"/>
  <c r="I317" i="5"/>
  <c r="H317" i="5"/>
  <c r="G317" i="5"/>
  <c r="G306" i="5" s="1"/>
  <c r="F317" i="5"/>
  <c r="E317" i="5"/>
  <c r="Q316" i="5"/>
  <c r="Q315" i="5"/>
  <c r="Q314" i="5"/>
  <c r="Q313" i="5"/>
  <c r="Q312" i="5"/>
  <c r="Q311" i="5"/>
  <c r="Q310" i="5"/>
  <c r="Q309" i="5"/>
  <c r="Q308" i="5"/>
  <c r="Q307" i="5"/>
  <c r="P306" i="5"/>
  <c r="O306" i="5"/>
  <c r="M306" i="5"/>
  <c r="K306" i="5"/>
  <c r="J306" i="5"/>
  <c r="I306" i="5"/>
  <c r="H306" i="5"/>
  <c r="F306" i="5"/>
  <c r="E306" i="5"/>
  <c r="Q305" i="5"/>
  <c r="P304" i="5"/>
  <c r="O304" i="5"/>
  <c r="O293" i="5" s="1"/>
  <c r="N304" i="5"/>
  <c r="M304" i="5"/>
  <c r="L304" i="5"/>
  <c r="L293" i="5" s="1"/>
  <c r="K304" i="5"/>
  <c r="K293" i="5" s="1"/>
  <c r="J304" i="5"/>
  <c r="I304" i="5"/>
  <c r="H304" i="5"/>
  <c r="G304" i="5"/>
  <c r="Q304" i="5" s="1"/>
  <c r="F304" i="5"/>
  <c r="E304" i="5"/>
  <c r="E293" i="5" s="1"/>
  <c r="Q303" i="5"/>
  <c r="Q302" i="5"/>
  <c r="Q301" i="5"/>
  <c r="Q300" i="5"/>
  <c r="Q299" i="5"/>
  <c r="Q298" i="5"/>
  <c r="Q297" i="5"/>
  <c r="Q296" i="5"/>
  <c r="Q295" i="5"/>
  <c r="P294" i="5"/>
  <c r="P293" i="5" s="1"/>
  <c r="O294" i="5"/>
  <c r="N294" i="5"/>
  <c r="N293" i="5" s="1"/>
  <c r="M294" i="5"/>
  <c r="L294" i="5"/>
  <c r="K294" i="5"/>
  <c r="J294" i="5"/>
  <c r="I294" i="5"/>
  <c r="I293" i="5" s="1"/>
  <c r="H294" i="5"/>
  <c r="G294" i="5"/>
  <c r="F294" i="5"/>
  <c r="F293" i="5" s="1"/>
  <c r="E294" i="5"/>
  <c r="M293" i="5"/>
  <c r="J293" i="5"/>
  <c r="H293" i="5"/>
  <c r="Q292" i="5"/>
  <c r="P291" i="5"/>
  <c r="O291" i="5"/>
  <c r="N291" i="5"/>
  <c r="M291" i="5"/>
  <c r="L291" i="5"/>
  <c r="K291" i="5"/>
  <c r="J291" i="5"/>
  <c r="I291" i="5"/>
  <c r="H291" i="5"/>
  <c r="G291" i="5"/>
  <c r="F291" i="5"/>
  <c r="Q291" i="5" s="1"/>
  <c r="E291" i="5"/>
  <c r="Q290" i="5"/>
  <c r="Q289" i="5"/>
  <c r="Q288" i="5"/>
  <c r="Q287" i="5"/>
  <c r="Q286" i="5"/>
  <c r="Q285" i="5"/>
  <c r="Q284" i="5"/>
  <c r="P283" i="5"/>
  <c r="O283" i="5"/>
  <c r="N283" i="5"/>
  <c r="M283" i="5"/>
  <c r="L283" i="5"/>
  <c r="K283" i="5"/>
  <c r="J283" i="5"/>
  <c r="I283" i="5"/>
  <c r="H283" i="5"/>
  <c r="G283" i="5"/>
  <c r="Q283" i="5" s="1"/>
  <c r="F283" i="5"/>
  <c r="E283" i="5"/>
  <c r="Q282" i="5"/>
  <c r="Q281" i="5"/>
  <c r="Q280" i="5"/>
  <c r="Q279" i="5"/>
  <c r="P278" i="5"/>
  <c r="O278" i="5"/>
  <c r="N278" i="5"/>
  <c r="M278" i="5"/>
  <c r="L278" i="5"/>
  <c r="K278" i="5"/>
  <c r="J278" i="5"/>
  <c r="I278" i="5"/>
  <c r="H278" i="5"/>
  <c r="G278" i="5"/>
  <c r="F278" i="5"/>
  <c r="Q278" i="5" s="1"/>
  <c r="E278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Q275" i="5"/>
  <c r="Q274" i="5"/>
  <c r="Q273" i="5"/>
  <c r="Q272" i="5"/>
  <c r="Q271" i="5"/>
  <c r="P270" i="5"/>
  <c r="O270" i="5"/>
  <c r="N270" i="5"/>
  <c r="M270" i="5"/>
  <c r="L270" i="5"/>
  <c r="K270" i="5"/>
  <c r="J270" i="5"/>
  <c r="I270" i="5"/>
  <c r="H270" i="5"/>
  <c r="G270" i="5"/>
  <c r="F270" i="5"/>
  <c r="Q270" i="5" s="1"/>
  <c r="E270" i="5"/>
  <c r="Q269" i="5"/>
  <c r="Q268" i="5"/>
  <c r="Q267" i="5"/>
  <c r="P266" i="5"/>
  <c r="P251" i="5" s="1"/>
  <c r="O266" i="5"/>
  <c r="N266" i="5"/>
  <c r="M266" i="5"/>
  <c r="L266" i="5"/>
  <c r="K266" i="5"/>
  <c r="J266" i="5"/>
  <c r="I266" i="5"/>
  <c r="H266" i="5"/>
  <c r="G266" i="5"/>
  <c r="F266" i="5"/>
  <c r="F251" i="5" s="1"/>
  <c r="E266" i="5"/>
  <c r="Q265" i="5"/>
  <c r="Q264" i="5"/>
  <c r="Q263" i="5"/>
  <c r="Q262" i="5"/>
  <c r="Q261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Q258" i="5"/>
  <c r="Q257" i="5"/>
  <c r="Q256" i="5"/>
  <c r="P255" i="5"/>
  <c r="O255" i="5"/>
  <c r="O251" i="5" s="1"/>
  <c r="N255" i="5"/>
  <c r="M255" i="5"/>
  <c r="L255" i="5"/>
  <c r="L251" i="5" s="1"/>
  <c r="K255" i="5"/>
  <c r="J255" i="5"/>
  <c r="I255" i="5"/>
  <c r="I251" i="5" s="1"/>
  <c r="H255" i="5"/>
  <c r="G255" i="5"/>
  <c r="F255" i="5"/>
  <c r="E255" i="5"/>
  <c r="Q254" i="5"/>
  <c r="Q253" i="5"/>
  <c r="P252" i="5"/>
  <c r="O252" i="5"/>
  <c r="N252" i="5"/>
  <c r="M252" i="5"/>
  <c r="M251" i="5" s="1"/>
  <c r="L252" i="5"/>
  <c r="K252" i="5"/>
  <c r="J252" i="5"/>
  <c r="J251" i="5" s="1"/>
  <c r="I252" i="5"/>
  <c r="H252" i="5"/>
  <c r="H251" i="5" s="1"/>
  <c r="G252" i="5"/>
  <c r="Q252" i="5" s="1"/>
  <c r="F252" i="5"/>
  <c r="E252" i="5"/>
  <c r="N251" i="5"/>
  <c r="K251" i="5"/>
  <c r="G251" i="5"/>
  <c r="Q250" i="5"/>
  <c r="P249" i="5"/>
  <c r="O249" i="5"/>
  <c r="N249" i="5"/>
  <c r="M249" i="5"/>
  <c r="L249" i="5"/>
  <c r="K249" i="5"/>
  <c r="J249" i="5"/>
  <c r="I249" i="5"/>
  <c r="H249" i="5"/>
  <c r="G249" i="5"/>
  <c r="Q249" i="5" s="1"/>
  <c r="F249" i="5"/>
  <c r="E249" i="5"/>
  <c r="Q248" i="5"/>
  <c r="Q247" i="5"/>
  <c r="Q246" i="5"/>
  <c r="P245" i="5"/>
  <c r="O245" i="5"/>
  <c r="N245" i="5"/>
  <c r="M245" i="5"/>
  <c r="L245" i="5"/>
  <c r="K245" i="5"/>
  <c r="J245" i="5"/>
  <c r="I245" i="5"/>
  <c r="H245" i="5"/>
  <c r="G245" i="5"/>
  <c r="Q245" i="5" s="1"/>
  <c r="F245" i="5"/>
  <c r="E245" i="5"/>
  <c r="Q244" i="5"/>
  <c r="P243" i="5"/>
  <c r="O243" i="5"/>
  <c r="N243" i="5"/>
  <c r="M243" i="5"/>
  <c r="L243" i="5"/>
  <c r="K243" i="5"/>
  <c r="J243" i="5"/>
  <c r="I243" i="5"/>
  <c r="H243" i="5"/>
  <c r="G243" i="5"/>
  <c r="F243" i="5"/>
  <c r="Q243" i="5" s="1"/>
  <c r="E243" i="5"/>
  <c r="Q242" i="5"/>
  <c r="Q241" i="5"/>
  <c r="Q240" i="5"/>
  <c r="P239" i="5"/>
  <c r="P238" i="5" s="1"/>
  <c r="O239" i="5"/>
  <c r="N239" i="5"/>
  <c r="N238" i="5" s="1"/>
  <c r="M239" i="5"/>
  <c r="L239" i="5"/>
  <c r="K239" i="5"/>
  <c r="J239" i="5"/>
  <c r="I239" i="5"/>
  <c r="I238" i="5" s="1"/>
  <c r="H239" i="5"/>
  <c r="H238" i="5" s="1"/>
  <c r="G239" i="5"/>
  <c r="F239" i="5"/>
  <c r="F238" i="5" s="1"/>
  <c r="E239" i="5"/>
  <c r="O238" i="5"/>
  <c r="M238" i="5"/>
  <c r="L238" i="5"/>
  <c r="K238" i="5"/>
  <c r="J238" i="5"/>
  <c r="G238" i="5"/>
  <c r="E238" i="5"/>
  <c r="Q237" i="5"/>
  <c r="P236" i="5"/>
  <c r="O236" i="5"/>
  <c r="N236" i="5"/>
  <c r="M236" i="5"/>
  <c r="M227" i="5" s="1"/>
  <c r="L236" i="5"/>
  <c r="K236" i="5"/>
  <c r="J236" i="5"/>
  <c r="I236" i="5"/>
  <c r="I227" i="5" s="1"/>
  <c r="H236" i="5"/>
  <c r="G236" i="5"/>
  <c r="F236" i="5"/>
  <c r="Q236" i="5" s="1"/>
  <c r="E236" i="5"/>
  <c r="Q235" i="5"/>
  <c r="Q234" i="5"/>
  <c r="Q233" i="5"/>
  <c r="Q232" i="5"/>
  <c r="Q231" i="5"/>
  <c r="Q230" i="5"/>
  <c r="Q229" i="5"/>
  <c r="P228" i="5"/>
  <c r="P227" i="5" s="1"/>
  <c r="O228" i="5"/>
  <c r="N228" i="5"/>
  <c r="N227" i="5" s="1"/>
  <c r="M228" i="5"/>
  <c r="L228" i="5"/>
  <c r="L227" i="5" s="1"/>
  <c r="K228" i="5"/>
  <c r="J228" i="5"/>
  <c r="I228" i="5"/>
  <c r="H228" i="5"/>
  <c r="G228" i="5"/>
  <c r="G227" i="5" s="1"/>
  <c r="F228" i="5"/>
  <c r="F227" i="5" s="1"/>
  <c r="E228" i="5"/>
  <c r="O227" i="5"/>
  <c r="K227" i="5"/>
  <c r="J227" i="5"/>
  <c r="H227" i="5"/>
  <c r="E227" i="5"/>
  <c r="Q226" i="5"/>
  <c r="P225" i="5"/>
  <c r="O225" i="5"/>
  <c r="N225" i="5"/>
  <c r="M225" i="5"/>
  <c r="L225" i="5"/>
  <c r="K225" i="5"/>
  <c r="J225" i="5"/>
  <c r="I225" i="5"/>
  <c r="H225" i="5"/>
  <c r="G225" i="5"/>
  <c r="G205" i="5" s="1"/>
  <c r="F225" i="5"/>
  <c r="E225" i="5"/>
  <c r="Q224" i="5"/>
  <c r="P223" i="5"/>
  <c r="O223" i="5"/>
  <c r="N223" i="5"/>
  <c r="M223" i="5"/>
  <c r="L223" i="5"/>
  <c r="K223" i="5"/>
  <c r="J223" i="5"/>
  <c r="I223" i="5"/>
  <c r="H223" i="5"/>
  <c r="G223" i="5"/>
  <c r="Q223" i="5" s="1"/>
  <c r="F223" i="5"/>
  <c r="E223" i="5"/>
  <c r="Q222" i="5"/>
  <c r="P221" i="5"/>
  <c r="O221" i="5"/>
  <c r="N221" i="5"/>
  <c r="M221" i="5"/>
  <c r="L221" i="5"/>
  <c r="K221" i="5"/>
  <c r="J221" i="5"/>
  <c r="I221" i="5"/>
  <c r="H221" i="5"/>
  <c r="G221" i="5"/>
  <c r="F221" i="5"/>
  <c r="Q221" i="5" s="1"/>
  <c r="E221" i="5"/>
  <c r="Q220" i="5"/>
  <c r="P219" i="5"/>
  <c r="O219" i="5"/>
  <c r="N219" i="5"/>
  <c r="M219" i="5"/>
  <c r="L219" i="5"/>
  <c r="L205" i="5" s="1"/>
  <c r="L204" i="5" s="1"/>
  <c r="K219" i="5"/>
  <c r="J219" i="5"/>
  <c r="I219" i="5"/>
  <c r="H219" i="5"/>
  <c r="G219" i="5"/>
  <c r="F219" i="5"/>
  <c r="E219" i="5"/>
  <c r="Q218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7" i="5" s="1"/>
  <c r="Q216" i="5"/>
  <c r="Q215" i="5"/>
  <c r="Q214" i="5"/>
  <c r="P213" i="5"/>
  <c r="O213" i="5"/>
  <c r="O205" i="5" s="1"/>
  <c r="N213" i="5"/>
  <c r="M213" i="5"/>
  <c r="L213" i="5"/>
  <c r="K213" i="5"/>
  <c r="K205" i="5" s="1"/>
  <c r="K204" i="5" s="1"/>
  <c r="J213" i="5"/>
  <c r="I213" i="5"/>
  <c r="H213" i="5"/>
  <c r="G213" i="5"/>
  <c r="F213" i="5"/>
  <c r="E213" i="5"/>
  <c r="E205" i="5" s="1"/>
  <c r="Q212" i="5"/>
  <c r="Q211" i="5"/>
  <c r="P210" i="5"/>
  <c r="O210" i="5"/>
  <c r="N210" i="5"/>
  <c r="M210" i="5"/>
  <c r="L210" i="5"/>
  <c r="K210" i="5"/>
  <c r="J210" i="5"/>
  <c r="I210" i="5"/>
  <c r="H210" i="5"/>
  <c r="G210" i="5"/>
  <c r="F210" i="5"/>
  <c r="Q210" i="5" s="1"/>
  <c r="E210" i="5"/>
  <c r="Q209" i="5"/>
  <c r="Q208" i="5"/>
  <c r="Q207" i="5"/>
  <c r="P206" i="5"/>
  <c r="P205" i="5" s="1"/>
  <c r="O206" i="5"/>
  <c r="N206" i="5"/>
  <c r="N205" i="5" s="1"/>
  <c r="M206" i="5"/>
  <c r="L206" i="5"/>
  <c r="K206" i="5"/>
  <c r="J206" i="5"/>
  <c r="I206" i="5"/>
  <c r="I205" i="5" s="1"/>
  <c r="H206" i="5"/>
  <c r="H205" i="5" s="1"/>
  <c r="G206" i="5"/>
  <c r="F206" i="5"/>
  <c r="F205" i="5" s="1"/>
  <c r="E206" i="5"/>
  <c r="M205" i="5"/>
  <c r="J205" i="5"/>
  <c r="J204" i="5" s="1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293" i="5" l="1"/>
  <c r="Q205" i="5"/>
  <c r="Q227" i="5"/>
  <c r="H204" i="5"/>
  <c r="I204" i="5"/>
  <c r="Q238" i="5"/>
  <c r="O204" i="5"/>
  <c r="N204" i="5"/>
  <c r="Q306" i="5"/>
  <c r="M204" i="5"/>
  <c r="F204" i="5"/>
  <c r="P204" i="5"/>
  <c r="Q225" i="5"/>
  <c r="G293" i="5"/>
  <c r="E319" i="5"/>
  <c r="E204" i="5" s="1"/>
  <c r="Q204" i="5" s="1"/>
  <c r="G353" i="5"/>
  <c r="Q353" i="5" s="1"/>
  <c r="Q213" i="5"/>
  <c r="G319" i="5"/>
  <c r="G204" i="5" s="1"/>
  <c r="E340" i="5"/>
  <c r="Q357" i="5"/>
  <c r="G373" i="5"/>
  <c r="Q373" i="5" s="1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Q340" i="5" l="1"/>
  <c r="Q319" i="5"/>
  <c r="Q251" i="5"/>
  <c r="Q7" i="1" l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U387" i="5" l="1"/>
  <c r="U378" i="5"/>
  <c r="U368" i="5"/>
  <c r="U359" i="5"/>
  <c r="U339" i="5"/>
  <c r="U330" i="5"/>
  <c r="U325" i="5"/>
  <c r="U301" i="5"/>
  <c r="U296" i="5"/>
  <c r="U292" i="5"/>
  <c r="U273" i="5"/>
  <c r="U264" i="5"/>
  <c r="U254" i="5"/>
  <c r="U250" i="5"/>
  <c r="U214" i="5"/>
  <c r="U391" i="5"/>
  <c r="U373" i="5"/>
  <c r="U372" i="5"/>
  <c r="U363" i="5"/>
  <c r="U354" i="5"/>
  <c r="U350" i="5"/>
  <c r="U345" i="5"/>
  <c r="U334" i="5"/>
  <c r="U316" i="5"/>
  <c r="U311" i="5"/>
  <c r="U306" i="5"/>
  <c r="U305" i="5"/>
  <c r="U287" i="5"/>
  <c r="U282" i="5"/>
  <c r="U268" i="5"/>
  <c r="U245" i="5"/>
  <c r="U241" i="5"/>
  <c r="U235" i="5"/>
  <c r="U230" i="5"/>
  <c r="U218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390" i="5"/>
  <c r="U381" i="5"/>
  <c r="U357" i="5"/>
  <c r="U337" i="5"/>
  <c r="U333" i="5"/>
  <c r="U328" i="5"/>
  <c r="U323" i="5"/>
  <c r="U299" i="5"/>
  <c r="U294" i="5"/>
  <c r="U271" i="5"/>
  <c r="U262" i="5"/>
  <c r="U257" i="5"/>
  <c r="U252" i="5"/>
  <c r="U244" i="5"/>
  <c r="U221" i="5"/>
  <c r="U208" i="5"/>
  <c r="U385" i="5"/>
  <c r="U376" i="5"/>
  <c r="U366" i="5"/>
  <c r="U348" i="5"/>
  <c r="U343" i="5"/>
  <c r="U314" i="5"/>
  <c r="U309" i="5"/>
  <c r="U290" i="5"/>
  <c r="U285" i="5"/>
  <c r="U280" i="5"/>
  <c r="U266" i="5"/>
  <c r="U248" i="5"/>
  <c r="U239" i="5"/>
  <c r="U233" i="5"/>
  <c r="U212" i="5"/>
  <c r="U194" i="5"/>
  <c r="U189" i="5"/>
  <c r="U184" i="5"/>
  <c r="U179" i="5"/>
  <c r="U174" i="5"/>
  <c r="U169" i="5"/>
  <c r="U164" i="5"/>
  <c r="U159" i="5"/>
  <c r="U154" i="5"/>
  <c r="U149" i="5"/>
  <c r="U144" i="5"/>
  <c r="U139" i="5"/>
  <c r="U134" i="5"/>
  <c r="U129" i="5"/>
  <c r="U124" i="5"/>
  <c r="U119" i="5"/>
  <c r="U114" i="5"/>
  <c r="U109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384" i="5"/>
  <c r="U375" i="5"/>
  <c r="U365" i="5"/>
  <c r="U356" i="5"/>
  <c r="U347" i="5"/>
  <c r="U313" i="5"/>
  <c r="U308" i="5"/>
  <c r="U289" i="5"/>
  <c r="U284" i="5"/>
  <c r="U279" i="5"/>
  <c r="U247" i="5"/>
  <c r="U232" i="5"/>
  <c r="U227" i="5"/>
  <c r="U224" i="5"/>
  <c r="U220" i="5"/>
  <c r="U211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43" i="5"/>
  <c r="U38" i="5"/>
  <c r="U33" i="5"/>
  <c r="U28" i="5"/>
  <c r="U23" i="5"/>
  <c r="U18" i="5"/>
  <c r="U13" i="5"/>
  <c r="U8" i="5"/>
  <c r="U388" i="5"/>
  <c r="U379" i="5"/>
  <c r="U369" i="5"/>
  <c r="U360" i="5"/>
  <c r="U351" i="5"/>
  <c r="U342" i="5"/>
  <c r="U331" i="5"/>
  <c r="U326" i="5"/>
  <c r="U321" i="5"/>
  <c r="U317" i="5"/>
  <c r="U302" i="5"/>
  <c r="U297" i="5"/>
  <c r="U274" i="5"/>
  <c r="U265" i="5"/>
  <c r="U260" i="5"/>
  <c r="U238" i="5"/>
  <c r="U236" i="5"/>
  <c r="U215" i="5"/>
  <c r="U206" i="5"/>
  <c r="U392" i="5"/>
  <c r="U383" i="5"/>
  <c r="U374" i="5"/>
  <c r="U364" i="5"/>
  <c r="U355" i="5"/>
  <c r="U346" i="5"/>
  <c r="U335" i="5"/>
  <c r="U312" i="5"/>
  <c r="U307" i="5"/>
  <c r="U288" i="5"/>
  <c r="U278" i="5"/>
  <c r="U269" i="5"/>
  <c r="U370" i="5"/>
  <c r="U281" i="5"/>
  <c r="U275" i="5"/>
  <c r="U226" i="5"/>
  <c r="U195" i="5"/>
  <c r="U152" i="5"/>
  <c r="U145" i="5"/>
  <c r="U131" i="5"/>
  <c r="U125" i="5"/>
  <c r="U112" i="5"/>
  <c r="U106" i="5"/>
  <c r="U100" i="5"/>
  <c r="U87" i="5"/>
  <c r="U81" i="5"/>
  <c r="U75" i="5"/>
  <c r="U62" i="5"/>
  <c r="U56" i="5"/>
  <c r="U50" i="5"/>
  <c r="U37" i="5"/>
  <c r="U31" i="5"/>
  <c r="U25" i="5"/>
  <c r="U14" i="5"/>
  <c r="U377" i="5"/>
  <c r="U362" i="5"/>
  <c r="U300" i="5"/>
  <c r="U261" i="5"/>
  <c r="U229" i="5"/>
  <c r="U209" i="5"/>
  <c r="U187" i="5"/>
  <c r="U180" i="5"/>
  <c r="U137" i="5"/>
  <c r="U19" i="5"/>
  <c r="U267" i="5"/>
  <c r="U165" i="5"/>
  <c r="U382" i="5"/>
  <c r="U367" i="5"/>
  <c r="U361" i="5"/>
  <c r="U304" i="5"/>
  <c r="U298" i="5"/>
  <c r="U272" i="5"/>
  <c r="U253" i="5"/>
  <c r="U234" i="5"/>
  <c r="U207" i="5"/>
  <c r="U192" i="5"/>
  <c r="U185" i="5"/>
  <c r="U142" i="5"/>
  <c r="U135" i="5"/>
  <c r="U122" i="5"/>
  <c r="U116" i="5"/>
  <c r="U110" i="5"/>
  <c r="U97" i="5"/>
  <c r="U91" i="5"/>
  <c r="U85" i="5"/>
  <c r="U72" i="5"/>
  <c r="U66" i="5"/>
  <c r="U60" i="5"/>
  <c r="U47" i="5"/>
  <c r="U41" i="5"/>
  <c r="U35" i="5"/>
  <c r="U17" i="5"/>
  <c r="U332" i="5"/>
  <c r="U242" i="5"/>
  <c r="U223" i="5"/>
  <c r="U177" i="5"/>
  <c r="U170" i="5"/>
  <c r="U22" i="5"/>
  <c r="U11" i="5"/>
  <c r="U324" i="5"/>
  <c r="U291" i="5"/>
  <c r="U277" i="5"/>
  <c r="U258" i="5"/>
  <c r="U217" i="5"/>
  <c r="U162" i="5"/>
  <c r="U155" i="5"/>
  <c r="U127" i="5"/>
  <c r="U121" i="5"/>
  <c r="U115" i="5"/>
  <c r="U102" i="5"/>
  <c r="U96" i="5"/>
  <c r="U90" i="5"/>
  <c r="U77" i="5"/>
  <c r="U71" i="5"/>
  <c r="U65" i="5"/>
  <c r="U52" i="5"/>
  <c r="U46" i="5"/>
  <c r="U40" i="5"/>
  <c r="U27" i="5"/>
  <c r="U16" i="5"/>
  <c r="U380" i="5"/>
  <c r="U371" i="5"/>
  <c r="U303" i="5"/>
  <c r="U270" i="5"/>
  <c r="U246" i="5"/>
  <c r="U190" i="5"/>
  <c r="U147" i="5"/>
  <c r="U140" i="5"/>
  <c r="U21" i="5"/>
  <c r="U10" i="5"/>
  <c r="U386" i="5"/>
  <c r="U358" i="5"/>
  <c r="U352" i="5"/>
  <c r="U336" i="5"/>
  <c r="U318" i="5"/>
  <c r="U295" i="5"/>
  <c r="U263" i="5"/>
  <c r="U240" i="5"/>
  <c r="U231" i="5"/>
  <c r="U222" i="5"/>
  <c r="U210" i="5"/>
  <c r="U182" i="5"/>
  <c r="U175" i="5"/>
  <c r="U132" i="5"/>
  <c r="U126" i="5"/>
  <c r="U120" i="5"/>
  <c r="U107" i="5"/>
  <c r="U101" i="5"/>
  <c r="U95" i="5"/>
  <c r="U82" i="5"/>
  <c r="U76" i="5"/>
  <c r="U70" i="5"/>
  <c r="U57" i="5"/>
  <c r="U51" i="5"/>
  <c r="U45" i="5"/>
  <c r="U32" i="5"/>
  <c r="U26" i="5"/>
  <c r="U15" i="5"/>
  <c r="U344" i="5"/>
  <c r="U329" i="5"/>
  <c r="U322" i="5"/>
  <c r="U310" i="5"/>
  <c r="U256" i="5"/>
  <c r="U237" i="5"/>
  <c r="U216" i="5"/>
  <c r="U167" i="5"/>
  <c r="U160" i="5"/>
  <c r="U20" i="5"/>
  <c r="U9" i="5"/>
  <c r="U327" i="5"/>
  <c r="U249" i="5"/>
  <c r="U243" i="5"/>
  <c r="U172" i="5"/>
  <c r="U130" i="5"/>
  <c r="U117" i="5"/>
  <c r="U111" i="5"/>
  <c r="U105" i="5"/>
  <c r="U86" i="5"/>
  <c r="U80" i="5"/>
  <c r="U67" i="5"/>
  <c r="U55" i="5"/>
  <c r="U42" i="5"/>
  <c r="U36" i="5"/>
  <c r="U92" i="5"/>
  <c r="U315" i="5"/>
  <c r="U157" i="5"/>
  <c r="U389" i="5"/>
  <c r="U30" i="5"/>
  <c r="U12" i="5"/>
  <c r="U286" i="5"/>
  <c r="U213" i="5"/>
  <c r="U150" i="5"/>
  <c r="U61" i="5"/>
  <c r="U24" i="5"/>
  <c r="U225" i="5"/>
  <c r="U283" i="5"/>
  <c r="U255" i="5"/>
  <c r="U293" i="5"/>
  <c r="U228" i="5"/>
  <c r="U276" i="5"/>
  <c r="U338" i="5"/>
  <c r="U349" i="5"/>
  <c r="U259" i="5"/>
  <c r="U320" i="5"/>
  <c r="U341" i="5"/>
  <c r="U219" i="5"/>
  <c r="U353" i="5"/>
  <c r="U205" i="5"/>
  <c r="U340" i="5"/>
  <c r="U319" i="5"/>
  <c r="U251" i="5"/>
  <c r="Q204" i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204" i="5" l="1"/>
  <c r="U7" i="5"/>
  <c r="G20" i="3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<sst xmlns="http://schemas.openxmlformats.org/spreadsheetml/2006/main" count="2027" uniqueCount="367">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</sst>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A6" sqref="A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Mart</v>
      </c>
      <c r="K10" s="167"/>
      <c r="L10" s="120" t="s">
        <v>6</v>
      </c>
      <c r="M10" s="166" t="str">
        <f>IF(J10="Januar","-",'Analitika 2026'!F4)</f>
        <v>Januar - Mart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108023966.94999999</v>
      </c>
      <c r="K13" s="116">
        <f>IFERROR($J13/$J$33,0)</f>
        <v>0.30808533015590406</v>
      </c>
      <c r="L13" s="109"/>
      <c r="M13" s="121">
        <f>IF($J$10="Januar","-",
VLOOKUP(D13,'Analitika 2026'!$C$9:$L$196,4,FALSE))</f>
        <v>202889575.5</v>
      </c>
      <c r="N13" s="116">
        <f>IF($J$10="Januar","-",IFERROR($M13/$M$33,0))</f>
        <v>0.23957349284638418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6579705.8600000022</v>
      </c>
      <c r="K15" s="116">
        <f>IFERROR($J15/$J$33,0)</f>
        <v>1.8765380585820429E-2</v>
      </c>
      <c r="L15" s="109"/>
      <c r="M15" s="121">
        <f>IF($J$10="Januar","-",
VLOOKUP(D15,'Analitika 2026'!$C$9:$L$196,4,FALSE))</f>
        <v>29514847.890000001</v>
      </c>
      <c r="N15" s="116">
        <f>IF($J$10="Januar","-",IFERROR($M15/$M$33,0))</f>
        <v>3.4851347992677091E-2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17749589.740000002</v>
      </c>
      <c r="K17" s="116">
        <f>IFERROR($J17/$J$33,0)</f>
        <v>5.0621990374699423E-2</v>
      </c>
      <c r="L17" s="109"/>
      <c r="M17" s="121">
        <f>IF($J$10="Januar","-",
VLOOKUP(D17,'Analitika 2026'!$C$9:$L$196,4,FALSE))</f>
        <v>48813863.180000007</v>
      </c>
      <c r="N17" s="116">
        <f>IF($J$10="Januar","-",IFERROR($M17/$M$33,0))</f>
        <v>5.7639766225239641E-2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35701438.559999995</v>
      </c>
      <c r="K19" s="116">
        <f>IFERROR($J19/$J$33,0)</f>
        <v>0.10182082547375218</v>
      </c>
      <c r="L19" s="109"/>
      <c r="M19" s="121">
        <f>IF($J$10="Januar","-",
VLOOKUP(D19,'Analitika 2026'!$C$9:$L$196,4,FALSE))</f>
        <v>58728230.189999998</v>
      </c>
      <c r="N19" s="116">
        <f>IF($J$10="Januar","-",IFERROR($M19/$M$33,0))</f>
        <v>6.9346723214494421E-2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607599.4</v>
      </c>
      <c r="K21" s="116">
        <f>IFERROR($J21/$J$33,0)</f>
        <v>1.7328789808114824E-3</v>
      </c>
      <c r="L21" s="109"/>
      <c r="M21" s="121">
        <f>IF($J$10="Januar","-",
VLOOKUP(D21,'Analitika 2026'!$C$9:$L$196,4,FALSE))</f>
        <v>2829300.2899999996</v>
      </c>
      <c r="N21" s="116">
        <f>IF($J$10="Januar","-",IFERROR($M21/$M$33,0))</f>
        <v>3.3408584502981897E-3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568843.43999999994</v>
      </c>
      <c r="K23" s="116">
        <f>IFERROR($J23/$J$33,0)</f>
        <v>1.6223466325814302E-3</v>
      </c>
      <c r="L23" s="109"/>
      <c r="M23" s="121">
        <f>IF($J$10="Januar","-",
VLOOKUP(D23,'Analitika 2026'!$C$9:$L$196,4,FALSE))</f>
        <v>1483620.48</v>
      </c>
      <c r="N23" s="116">
        <f>IF($J$10="Januar","-",IFERROR($M23/$M$33,0))</f>
        <v>1.751869900541189E-3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44517900.299999997</v>
      </c>
      <c r="K25" s="116">
        <f>IFERROR($J25/$J$33,0)</f>
        <v>0.12696545404707638</v>
      </c>
      <c r="L25" s="109"/>
      <c r="M25" s="121">
        <f>IF($J$10="Januar","-",
VLOOKUP(D25,'Analitika 2026'!$C$9:$L$196,4,FALSE))</f>
        <v>122421789</v>
      </c>
      <c r="N25" s="116">
        <f>IF($J$10="Januar","-",IFERROR($M25/$M$33,0))</f>
        <v>0.14455654273490781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6253876.7400000002</v>
      </c>
      <c r="K27" s="116">
        <f>IFERROR($J27/$J$33,0)</f>
        <v>1.7836112990453637E-2</v>
      </c>
      <c r="L27" s="109"/>
      <c r="M27" s="121">
        <f>IF($J$10="Januar","-",
VLOOKUP(D27,'Analitika 2026'!$C$9:$L$196,4,FALSE))</f>
        <v>10015220.66</v>
      </c>
      <c r="N27" s="116">
        <f>IF($J$10="Januar","-",IFERROR($M27/$M$33,0))</f>
        <v>1.1826045715904556E-2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31399346.77</v>
      </c>
      <c r="K29" s="116">
        <f>IFERROR($J29/$J$33,0)</f>
        <v>8.9551220802627368E-2</v>
      </c>
      <c r="L29" s="109"/>
      <c r="M29" s="121">
        <f>IF($J$10="Januar","-",
VLOOKUP(D29,'Analitika 2026'!$C$9:$L$196,4,FALSE))</f>
        <v>79406803.680000007</v>
      </c>
      <c r="N29" s="116">
        <f>IF($J$10="Januar","-",IFERROR($M29/$M$33,0))</f>
        <v>9.3764133847205541E-2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99227757.030000001</v>
      </c>
      <c r="K31" s="116">
        <f>IFERROR($J31/$J$33,0)</f>
        <v>0.28299845995627348</v>
      </c>
      <c r="L31" s="109"/>
      <c r="M31" s="121">
        <f>IF($J$10="Januar","-",
VLOOKUP(D31,'Analitika 2026'!$C$9:$L$196,4,FALSE))</f>
        <v>290774978.81</v>
      </c>
      <c r="N31" s="116">
        <f>IF($J$10="Januar","-",IFERROR($M31/$M$33,0))</f>
        <v>0.34334921907234733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350630024.79000002</v>
      </c>
      <c r="K33" s="118">
        <f>IFERROR($J33/$J$33,0)</f>
        <v>1</v>
      </c>
      <c r="L33" s="115"/>
      <c r="M33" s="124">
        <f>SUM(M13:M31)</f>
        <v>846878229.68000007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jTgbyL+wwdR/yGYZafuK4FfQPNwV57x7k0Cf6r2GPxwFozMuJPNyWMTGJaN2qAEo1D8gmdI9eY2V0JD5YkhsRw==" saltValue="Ud9XqDvqt2nID6MbH0M0v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 - Mart</v>
      </c>
      <c r="G4" s="42"/>
      <c r="H4" s="42"/>
      <c r="I4" s="42"/>
      <c r="J4" s="42"/>
      <c r="K4" s="43" t="s">
        <v>10</v>
      </c>
      <c r="L4" s="44" t="str">
        <f>Master!D4</f>
        <v>Mart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911353401.75999975</v>
      </c>
      <c r="F8" s="138">
        <f>F9+F31+F42+F55+F97+F110+F123+F144+F157+F177</f>
        <v>846878229.68000007</v>
      </c>
      <c r="G8" s="139">
        <f t="shared" ref="G8" si="0">IFERROR(F8/E8,0)</f>
        <v>0.92925338079005837</v>
      </c>
      <c r="H8" s="140">
        <f>F8/$D$4</f>
        <v>9.8881235513625862E-2</v>
      </c>
      <c r="I8" s="138">
        <f>I9+I31+I42+I55+I97+I110+I123+I144+I157+I177</f>
        <v>-64475172.079999804</v>
      </c>
      <c r="J8" s="141">
        <f t="shared" ref="J8:J9" si="1">IFERROR(I8/E8,0)</f>
        <v>-7.0746619209941797E-2</v>
      </c>
      <c r="K8" s="137">
        <f>K9+K31+K42+K55+K97+K110+K123+K144+K157+K177</f>
        <v>334153504.29999995</v>
      </c>
      <c r="L8" s="138">
        <f>L9+L31+L42+L55+L97+L110+L123+L144+L157+L177</f>
        <v>350630024.79000002</v>
      </c>
      <c r="M8" s="139">
        <f>IFERROR(L8/K8,0)</f>
        <v>1.0493082379145353</v>
      </c>
      <c r="N8" s="140">
        <f>L8/$D$4</f>
        <v>4.0939451321719639E-2</v>
      </c>
      <c r="O8" s="138">
        <f>O9+O31+O42+O55+O97+O110+O123+O144+O157+O177</f>
        <v>16476520.490000028</v>
      </c>
      <c r="P8" s="141">
        <f t="shared" ref="P8:P9" si="2">IFERROR(O8/K8,0)</f>
        <v>4.9308237914535112E-2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194139948.36000007</v>
      </c>
      <c r="F9" s="143">
        <f>IFERROR(VLOOKUP($C9,'2026'!$C$8:$U$195,19,FALSE),0)</f>
        <v>202889575.5</v>
      </c>
      <c r="G9" s="144">
        <f t="shared" ref="G9" si="3">IFERROR(F9/E9,0)</f>
        <v>1.0450686590467986</v>
      </c>
      <c r="H9" s="145">
        <f t="shared" ref="H9" si="4">F9/$D$4</f>
        <v>2.3689322968965275E-2</v>
      </c>
      <c r="I9" s="143">
        <f t="shared" ref="I9" si="5">F9-E9</f>
        <v>8749627.1399999261</v>
      </c>
      <c r="J9" s="146">
        <f t="shared" si="1"/>
        <v>4.5068659046798576E-2</v>
      </c>
      <c r="K9" s="142">
        <f>VLOOKUP($C9,'2026'!$C$205:$U$392,VLOOKUP($L$4,Master!$D$9:$G$20,4,FALSE),FALSE)</f>
        <v>91863483.200000033</v>
      </c>
      <c r="L9" s="143">
        <f>VLOOKUP($C9,'2026'!$C$8:$U$195,VLOOKUP($L$4,Master!$D$9:$G$20,4,FALSE),FALSE)</f>
        <v>108023966.94999999</v>
      </c>
      <c r="M9" s="145">
        <f>IFERROR(L9/K9,0)</f>
        <v>1.1759184736639721</v>
      </c>
      <c r="N9" s="145">
        <f>L9/$D$4</f>
        <v>1.2612844376853559E-2</v>
      </c>
      <c r="O9" s="143">
        <f>L9-K9</f>
        <v>16160483.749999955</v>
      </c>
      <c r="P9" s="146">
        <f t="shared" si="2"/>
        <v>0.17591847366397217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151669054.28000003</v>
      </c>
      <c r="F10" s="148">
        <f>IFERROR(VLOOKUP($C10,'2026'!$C$8:$U$195,19,FALSE),0)</f>
        <v>124486161.39999998</v>
      </c>
      <c r="G10" s="149">
        <f t="shared" ref="G10:G73" si="6">IFERROR(F10/E10,0)</f>
        <v>0.8207749563083776</v>
      </c>
      <c r="H10" s="150">
        <f t="shared" ref="H10:H73" si="7">F10/$D$4</f>
        <v>1.4534965018798307E-2</v>
      </c>
      <c r="I10" s="148">
        <f t="shared" ref="I10:I73" si="8">F10-E10</f>
        <v>-27182892.880000055</v>
      </c>
      <c r="J10" s="151">
        <f t="shared" ref="J10:J73" si="9">IFERROR(I10/E10,0)</f>
        <v>-0.1792250436916224</v>
      </c>
      <c r="K10" s="147">
        <f>VLOOKUP($C10,'2026'!$C$205:$U$392,VLOOKUP($L$4,Master!$D$9:$G$20,4,FALSE),FALSE)</f>
        <v>66253059.190000042</v>
      </c>
      <c r="L10" s="148">
        <f>VLOOKUP($C10,'2026'!$C$8:$U$195,VLOOKUP($L$4,Master!$D$9:$G$20,4,FALSE),FALSE)</f>
        <v>41005938.389999993</v>
      </c>
      <c r="M10" s="150">
        <f t="shared" ref="M10:M73" si="10">IFERROR(L10/K10,0)</f>
        <v>0.61892898065889246</v>
      </c>
      <c r="N10" s="150">
        <f t="shared" ref="N10:N73" si="11">L10/$D$4</f>
        <v>4.7878404583985229E-3</v>
      </c>
      <c r="O10" s="148">
        <f t="shared" ref="O10:O73" si="12">L10-K10</f>
        <v>-25247120.800000049</v>
      </c>
      <c r="P10" s="151">
        <f t="shared" ref="P10:P73" si="13">IFERROR(O10/K10,0)</f>
        <v>-0.38107101934110754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17212068.219999984</v>
      </c>
      <c r="F11" s="153">
        <f>IFERROR(VLOOKUP($C11,'2026'!$C$8:$U$195,19,FALSE),0)</f>
        <v>13065232.909999998</v>
      </c>
      <c r="G11" s="154">
        <f t="shared" si="6"/>
        <v>0.75907396734684862</v>
      </c>
      <c r="H11" s="155">
        <f t="shared" si="7"/>
        <v>1.5254924818438687E-3</v>
      </c>
      <c r="I11" s="156">
        <f t="shared" si="8"/>
        <v>-4146835.3099999856</v>
      </c>
      <c r="J11" s="157">
        <f t="shared" si="9"/>
        <v>-0.24092603265315141</v>
      </c>
      <c r="K11" s="163">
        <f>VLOOKUP($C11,'2026'!$C$205:$U$392,VLOOKUP($L$4,Master!$D$9:$G$20,4,FALSE),FALSE)</f>
        <v>5467431.1199999927</v>
      </c>
      <c r="L11" s="164">
        <f>VLOOKUP($C11,'2026'!$C$8:$U$195,VLOOKUP($L$4,Master!$D$9:$G$20,4,FALSE),FALSE)</f>
        <v>3487857.7999999989</v>
      </c>
      <c r="M11" s="155">
        <f t="shared" si="10"/>
        <v>0.63793356028598736</v>
      </c>
      <c r="N11" s="155">
        <f t="shared" si="11"/>
        <v>4.0724117880578179E-4</v>
      </c>
      <c r="O11" s="156">
        <f t="shared" si="12"/>
        <v>-1979573.3199999938</v>
      </c>
      <c r="P11" s="157">
        <f t="shared" si="13"/>
        <v>-0.36206643971401259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126969628.43000007</v>
      </c>
      <c r="F12" s="153">
        <f>IFERROR(VLOOKUP($C12,'2026'!$C$8:$U$195,19,FALSE),0)</f>
        <v>104761804.22999999</v>
      </c>
      <c r="G12" s="154">
        <f t="shared" si="6"/>
        <v>0.82509341427077165</v>
      </c>
      <c r="H12" s="155">
        <f t="shared" si="7"/>
        <v>1.2231955284543352E-2</v>
      </c>
      <c r="I12" s="156">
        <f t="shared" si="8"/>
        <v>-22207824.200000077</v>
      </c>
      <c r="J12" s="157">
        <f t="shared" si="9"/>
        <v>-0.17490658572922838</v>
      </c>
      <c r="K12" s="163">
        <f>VLOOKUP($C12,'2026'!$C$205:$U$392,VLOOKUP($L$4,Master!$D$9:$G$20,4,FALSE),FALSE)</f>
        <v>58534295.140000053</v>
      </c>
      <c r="L12" s="164">
        <f>VLOOKUP($C12,'2026'!$C$8:$U$195,VLOOKUP($L$4,Master!$D$9:$G$20,4,FALSE),FALSE)</f>
        <v>34866642.289999999</v>
      </c>
      <c r="M12" s="155">
        <f t="shared" si="10"/>
        <v>0.5956617775375499</v>
      </c>
      <c r="N12" s="155">
        <f t="shared" si="11"/>
        <v>4.0710181783153911E-3</v>
      </c>
      <c r="O12" s="156">
        <f t="shared" si="12"/>
        <v>-23667652.850000054</v>
      </c>
      <c r="P12" s="157">
        <f t="shared" si="13"/>
        <v>-0.4043382224624501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7487357.6299999971</v>
      </c>
      <c r="F13" s="153">
        <f>IFERROR(VLOOKUP($C13,'2026'!$C$8:$U$195,19,FALSE),0)</f>
        <v>6659124.2599999998</v>
      </c>
      <c r="G13" s="154">
        <f t="shared" si="6"/>
        <v>0.88938242155263558</v>
      </c>
      <c r="H13" s="155">
        <f t="shared" si="7"/>
        <v>7.775172524110875E-4</v>
      </c>
      <c r="I13" s="156">
        <f t="shared" si="8"/>
        <v>-828233.36999999732</v>
      </c>
      <c r="J13" s="157">
        <f t="shared" si="9"/>
        <v>-0.11061757844736443</v>
      </c>
      <c r="K13" s="163">
        <f>VLOOKUP($C13,'2026'!$C$205:$U$392,VLOOKUP($L$4,Master!$D$9:$G$20,4,FALSE),FALSE)</f>
        <v>2251332.9299999974</v>
      </c>
      <c r="L13" s="164">
        <f>VLOOKUP($C13,'2026'!$C$8:$U$195,VLOOKUP($L$4,Master!$D$9:$G$20,4,FALSE),FALSE)</f>
        <v>2651438.2999999989</v>
      </c>
      <c r="M13" s="155">
        <f t="shared" si="10"/>
        <v>1.1777193255908187</v>
      </c>
      <c r="N13" s="155">
        <f t="shared" si="11"/>
        <v>3.0958110127735083E-4</v>
      </c>
      <c r="O13" s="156">
        <f t="shared" si="12"/>
        <v>400105.37000000151</v>
      </c>
      <c r="P13" s="157">
        <f t="shared" si="13"/>
        <v>0.17771932559081877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3390354.8499999996</v>
      </c>
      <c r="F17" s="148">
        <f>IFERROR(VLOOKUP($C17,'2026'!$C$8:$U$195,19,FALSE),0)</f>
        <v>2185612.04</v>
      </c>
      <c r="G17" s="149">
        <f t="shared" si="6"/>
        <v>0.6446558359518032</v>
      </c>
      <c r="H17" s="150">
        <f t="shared" si="7"/>
        <v>2.5519137379445626E-4</v>
      </c>
      <c r="I17" s="148">
        <f t="shared" si="8"/>
        <v>-1204742.8099999996</v>
      </c>
      <c r="J17" s="151">
        <f t="shared" si="9"/>
        <v>-0.3553441640481968</v>
      </c>
      <c r="K17" s="147">
        <f>VLOOKUP($C17,'2026'!$C$205:$U$392,VLOOKUP($L$4,Master!$D$9:$G$20,4,FALSE),FALSE)</f>
        <v>1258091.01</v>
      </c>
      <c r="L17" s="148">
        <f>VLOOKUP($C17,'2026'!$C$8:$U$195,VLOOKUP($L$4,Master!$D$9:$G$20,4,FALSE),FALSE)</f>
        <v>945410.0900000002</v>
      </c>
      <c r="M17" s="150">
        <f t="shared" si="10"/>
        <v>0.7514639898746277</v>
      </c>
      <c r="N17" s="150">
        <f t="shared" si="11"/>
        <v>1.1038578450832498E-4</v>
      </c>
      <c r="O17" s="148">
        <f t="shared" si="12"/>
        <v>-312680.91999999981</v>
      </c>
      <c r="P17" s="151">
        <f t="shared" si="13"/>
        <v>-0.24853601012537224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484553.07999999996</v>
      </c>
      <c r="F18" s="153">
        <f>IFERROR(VLOOKUP($C18,'2026'!$C$8:$U$195,19,FALSE),0)</f>
        <v>275006.80999999994</v>
      </c>
      <c r="G18" s="154">
        <f t="shared" si="6"/>
        <v>0.5675473366096444</v>
      </c>
      <c r="H18" s="155">
        <f t="shared" si="7"/>
        <v>3.2109708567825691E-5</v>
      </c>
      <c r="I18" s="156">
        <f t="shared" si="8"/>
        <v>-209546.27000000002</v>
      </c>
      <c r="J18" s="157">
        <f t="shared" si="9"/>
        <v>-0.4324526633903556</v>
      </c>
      <c r="K18" s="163">
        <f>VLOOKUP($C18,'2026'!$C$205:$U$392,VLOOKUP($L$4,Master!$D$9:$G$20,4,FALSE),FALSE)</f>
        <v>165468.00000000003</v>
      </c>
      <c r="L18" s="164">
        <f>VLOOKUP($C18,'2026'!$C$8:$U$195,VLOOKUP($L$4,Master!$D$9:$G$20,4,FALSE),FALSE)</f>
        <v>144784.10999999996</v>
      </c>
      <c r="M18" s="155">
        <f t="shared" si="10"/>
        <v>0.87499764304880656</v>
      </c>
      <c r="N18" s="155">
        <f t="shared" si="11"/>
        <v>1.6904947107862592E-5</v>
      </c>
      <c r="O18" s="156">
        <f t="shared" si="12"/>
        <v>-20683.890000000072</v>
      </c>
      <c r="P18" s="157">
        <f t="shared" si="13"/>
        <v>-0.12500235695119338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586810.02</v>
      </c>
      <c r="F19" s="153">
        <f>IFERROR(VLOOKUP($C19,'2026'!$C$8:$U$195,19,FALSE),0)</f>
        <v>459470.32999999996</v>
      </c>
      <c r="G19" s="154">
        <f t="shared" si="6"/>
        <v>0.78299673546815018</v>
      </c>
      <c r="H19" s="155">
        <f t="shared" si="7"/>
        <v>5.3647611096840479E-5</v>
      </c>
      <c r="I19" s="156">
        <f t="shared" si="8"/>
        <v>-127339.69000000006</v>
      </c>
      <c r="J19" s="157">
        <f t="shared" si="9"/>
        <v>-0.21700326453184979</v>
      </c>
      <c r="K19" s="163">
        <f>VLOOKUP($C19,'2026'!$C$205:$U$392,VLOOKUP($L$4,Master!$D$9:$G$20,4,FALSE),FALSE)</f>
        <v>197000.90000000002</v>
      </c>
      <c r="L19" s="164">
        <f>VLOOKUP($C19,'2026'!$C$8:$U$195,VLOOKUP($L$4,Master!$D$9:$G$20,4,FALSE),FALSE)</f>
        <v>197241.33</v>
      </c>
      <c r="M19" s="155">
        <f t="shared" si="10"/>
        <v>1.0012204512771259</v>
      </c>
      <c r="N19" s="155">
        <f t="shared" si="11"/>
        <v>2.3029835602363215E-5</v>
      </c>
      <c r="O19" s="156">
        <f t="shared" si="12"/>
        <v>240.42999999996391</v>
      </c>
      <c r="P19" s="157">
        <f t="shared" si="13"/>
        <v>1.2204512771259617E-3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2318991.7499999995</v>
      </c>
      <c r="F20" s="153">
        <f>IFERROR(VLOOKUP($C20,'2026'!$C$8:$U$195,19,FALSE),0)</f>
        <v>1451134.9000000004</v>
      </c>
      <c r="G20" s="154">
        <f>IFERROR(F20/E20,0)</f>
        <v>0.62576113088802521</v>
      </c>
      <c r="H20" s="155">
        <f t="shared" si="7"/>
        <v>1.6943405412979011E-4</v>
      </c>
      <c r="I20" s="156">
        <f t="shared" si="8"/>
        <v>-867856.84999999916</v>
      </c>
      <c r="J20" s="157">
        <f t="shared" si="9"/>
        <v>-0.37423886911197479</v>
      </c>
      <c r="K20" s="163">
        <f>VLOOKUP($C20,'2026'!$C$205:$U$392,VLOOKUP($L$4,Master!$D$9:$G$20,4,FALSE),FALSE)</f>
        <v>895622.11</v>
      </c>
      <c r="L20" s="164">
        <f>VLOOKUP($C20,'2026'!$C$8:$U$195,VLOOKUP($L$4,Master!$D$9:$G$20,4,FALSE),FALSE)</f>
        <v>603384.65000000026</v>
      </c>
      <c r="M20" s="155">
        <f t="shared" si="10"/>
        <v>0.6737045046822262</v>
      </c>
      <c r="N20" s="155">
        <f t="shared" si="11"/>
        <v>7.0451001798099179E-5</v>
      </c>
      <c r="O20" s="156">
        <f t="shared" si="12"/>
        <v>-292237.45999999973</v>
      </c>
      <c r="P20" s="157">
        <f t="shared" si="13"/>
        <v>-0.32629549531777385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3602805.6700000004</v>
      </c>
      <c r="F21" s="148">
        <f>IFERROR(VLOOKUP($C21,'2026'!$C$8:$U$195,19,FALSE),0)</f>
        <v>1676874.1300000004</v>
      </c>
      <c r="G21" s="149">
        <f t="shared" si="6"/>
        <v>0.46543563089263157</v>
      </c>
      <c r="H21" s="150">
        <f t="shared" si="7"/>
        <v>1.9579129556546718E-4</v>
      </c>
      <c r="I21" s="148">
        <f t="shared" si="8"/>
        <v>-1925931.54</v>
      </c>
      <c r="J21" s="151">
        <f t="shared" si="9"/>
        <v>-0.53456436910736849</v>
      </c>
      <c r="K21" s="147">
        <f>VLOOKUP($C21,'2026'!$C$205:$U$392,VLOOKUP($L$4,Master!$D$9:$G$20,4,FALSE),FALSE)</f>
        <v>1457144.5699999998</v>
      </c>
      <c r="L21" s="148">
        <f>VLOOKUP($C21,'2026'!$C$8:$U$195,VLOOKUP($L$4,Master!$D$9:$G$20,4,FALSE),FALSE)</f>
        <v>1116850.0100000002</v>
      </c>
      <c r="M21" s="150">
        <f t="shared" si="10"/>
        <v>0.76646479216540631</v>
      </c>
      <c r="N21" s="150">
        <f t="shared" si="11"/>
        <v>1.3040305560096214E-4</v>
      </c>
      <c r="O21" s="148">
        <f t="shared" si="12"/>
        <v>-340294.55999999959</v>
      </c>
      <c r="P21" s="151">
        <f t="shared" si="13"/>
        <v>-0.23353520783459367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3602805.6700000004</v>
      </c>
      <c r="F22" s="153">
        <f>IFERROR(VLOOKUP($C22,'2026'!$C$8:$U$195,19,FALSE),0)</f>
        <v>1676874.1300000004</v>
      </c>
      <c r="G22" s="154">
        <f t="shared" si="6"/>
        <v>0.46543563089263157</v>
      </c>
      <c r="H22" s="155">
        <f t="shared" si="7"/>
        <v>1.9579129556546718E-4</v>
      </c>
      <c r="I22" s="156">
        <f t="shared" si="8"/>
        <v>-1925931.54</v>
      </c>
      <c r="J22" s="157">
        <f t="shared" si="9"/>
        <v>-0.53456436910736849</v>
      </c>
      <c r="K22" s="163">
        <f>VLOOKUP($C22,'2026'!$C$205:$U$392,VLOOKUP($L$4,Master!$D$9:$G$20,4,FALSE),FALSE)</f>
        <v>1457144.5699999998</v>
      </c>
      <c r="L22" s="164">
        <f>VLOOKUP($C22,'2026'!$C$8:$U$195,VLOOKUP($L$4,Master!$D$9:$G$20,4,FALSE),FALSE)</f>
        <v>1116850.0100000002</v>
      </c>
      <c r="M22" s="155">
        <f t="shared" si="10"/>
        <v>0.76646479216540631</v>
      </c>
      <c r="N22" s="155">
        <f t="shared" si="11"/>
        <v>1.3040305560096214E-4</v>
      </c>
      <c r="O22" s="156">
        <f t="shared" si="12"/>
        <v>-340294.55999999959</v>
      </c>
      <c r="P22" s="157">
        <f t="shared" si="13"/>
        <v>-0.23353520783459367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1587078.7199999997</v>
      </c>
      <c r="F25" s="148">
        <f>IFERROR(VLOOKUP($C25,'2026'!$C$8:$U$195,19,FALSE),0)</f>
        <v>1354088.22</v>
      </c>
      <c r="G25" s="149">
        <f t="shared" si="6"/>
        <v>0.85319537269077628</v>
      </c>
      <c r="H25" s="150">
        <f t="shared" si="7"/>
        <v>1.5810291432174299E-4</v>
      </c>
      <c r="I25" s="148">
        <f t="shared" si="8"/>
        <v>-232990.49999999977</v>
      </c>
      <c r="J25" s="151">
        <f t="shared" si="9"/>
        <v>-0.1468046273092237</v>
      </c>
      <c r="K25" s="147">
        <f>VLOOKUP($C25,'2026'!$C$205:$U$392,VLOOKUP($L$4,Master!$D$9:$G$20,4,FALSE),FALSE)</f>
        <v>526152.71</v>
      </c>
      <c r="L25" s="148">
        <f>VLOOKUP($C25,'2026'!$C$8:$U$195,VLOOKUP($L$4,Master!$D$9:$G$20,4,FALSE),FALSE)</f>
        <v>907379.67999999993</v>
      </c>
      <c r="M25" s="150">
        <f t="shared" si="10"/>
        <v>1.7245557473228637</v>
      </c>
      <c r="N25" s="150">
        <f t="shared" si="11"/>
        <v>1.0594536580809378E-4</v>
      </c>
      <c r="O25" s="148">
        <f t="shared" si="12"/>
        <v>381226.97</v>
      </c>
      <c r="P25" s="151">
        <f t="shared" si="13"/>
        <v>0.72455574732286376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1587078.7199999997</v>
      </c>
      <c r="F26" s="153">
        <f>IFERROR(VLOOKUP($C26,'2026'!$C$8:$U$195,19,FALSE),0)</f>
        <v>1354088.22</v>
      </c>
      <c r="G26" s="154">
        <f t="shared" si="6"/>
        <v>0.85319537269077628</v>
      </c>
      <c r="H26" s="155">
        <f t="shared" si="7"/>
        <v>1.5810291432174299E-4</v>
      </c>
      <c r="I26" s="156">
        <f t="shared" si="8"/>
        <v>-232990.49999999977</v>
      </c>
      <c r="J26" s="157">
        <f t="shared" si="9"/>
        <v>-0.1468046273092237</v>
      </c>
      <c r="K26" s="163">
        <f>VLOOKUP($C26,'2026'!$C$205:$U$392,VLOOKUP($L$4,Master!$D$9:$G$20,4,FALSE),FALSE)</f>
        <v>526152.71</v>
      </c>
      <c r="L26" s="164">
        <f>VLOOKUP($C26,'2026'!$C$8:$U$195,VLOOKUP($L$4,Master!$D$9:$G$20,4,FALSE),FALSE)</f>
        <v>907379.67999999993</v>
      </c>
      <c r="M26" s="155">
        <f t="shared" si="10"/>
        <v>1.7245557473228637</v>
      </c>
      <c r="N26" s="155">
        <f t="shared" si="11"/>
        <v>1.0594536580809378E-4</v>
      </c>
      <c r="O26" s="156">
        <f t="shared" si="12"/>
        <v>381226.97</v>
      </c>
      <c r="P26" s="157">
        <f t="shared" si="13"/>
        <v>0.72455574732286376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33890654.839999996</v>
      </c>
      <c r="F27" s="148">
        <f>IFERROR(VLOOKUP($C27,'2026'!$C$8:$U$195,19,FALSE),0)</f>
        <v>73186839.710000008</v>
      </c>
      <c r="G27" s="149">
        <f t="shared" si="6"/>
        <v>2.1594991320031989</v>
      </c>
      <c r="H27" s="150">
        <f t="shared" si="7"/>
        <v>8.5452723664853018E-3</v>
      </c>
      <c r="I27" s="148">
        <f t="shared" si="8"/>
        <v>39296184.870000012</v>
      </c>
      <c r="J27" s="151">
        <f t="shared" si="9"/>
        <v>1.1594991320031991</v>
      </c>
      <c r="K27" s="147">
        <f>VLOOKUP($C27,'2026'!$C$205:$U$392,VLOOKUP($L$4,Master!$D$9:$G$20,4,FALSE),FALSE)</f>
        <v>22369035.719999995</v>
      </c>
      <c r="L27" s="148">
        <f>VLOOKUP($C27,'2026'!$C$8:$U$195,VLOOKUP($L$4,Master!$D$9:$G$20,4,FALSE),FALSE)</f>
        <v>64048388.780000001</v>
      </c>
      <c r="M27" s="150">
        <f t="shared" si="10"/>
        <v>2.8632610534362373</v>
      </c>
      <c r="N27" s="150">
        <f t="shared" si="11"/>
        <v>7.4782697125376548E-3</v>
      </c>
      <c r="O27" s="148">
        <f t="shared" si="12"/>
        <v>41679353.060000002</v>
      </c>
      <c r="P27" s="151">
        <f t="shared" si="13"/>
        <v>1.8632610534362368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33890654.839999996</v>
      </c>
      <c r="F28" s="153">
        <f>IFERROR(VLOOKUP($C28,'2026'!$C$8:$U$195,19,FALSE),0)</f>
        <v>73186839.710000008</v>
      </c>
      <c r="G28" s="154">
        <f t="shared" si="6"/>
        <v>2.1594991320031989</v>
      </c>
      <c r="H28" s="155">
        <f t="shared" si="7"/>
        <v>8.5452723664853018E-3</v>
      </c>
      <c r="I28" s="156">
        <f t="shared" si="8"/>
        <v>39296184.870000012</v>
      </c>
      <c r="J28" s="157">
        <f t="shared" si="9"/>
        <v>1.1594991320031991</v>
      </c>
      <c r="K28" s="163">
        <f>VLOOKUP($C28,'2026'!$C$205:$U$392,VLOOKUP($L$4,Master!$D$9:$G$20,4,FALSE),FALSE)</f>
        <v>22369035.719999995</v>
      </c>
      <c r="L28" s="164">
        <f>VLOOKUP($C28,'2026'!$C$8:$U$195,VLOOKUP($L$4,Master!$D$9:$G$20,4,FALSE),FALSE)</f>
        <v>64048388.780000001</v>
      </c>
      <c r="M28" s="155">
        <f t="shared" si="10"/>
        <v>2.8632610534362373</v>
      </c>
      <c r="N28" s="155">
        <f t="shared" si="11"/>
        <v>7.4782697125376548E-3</v>
      </c>
      <c r="O28" s="156">
        <f t="shared" si="12"/>
        <v>41679353.060000002</v>
      </c>
      <c r="P28" s="157">
        <f t="shared" si="13"/>
        <v>1.8632610534362368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19724005.449999996</v>
      </c>
      <c r="F31" s="143">
        <f>IFERROR(VLOOKUP($C31,'2026'!$C$8:$U$195,19,FALSE),0)</f>
        <v>29514847.890000001</v>
      </c>
      <c r="G31" s="144">
        <f t="shared" si="6"/>
        <v>1.4963921990804361</v>
      </c>
      <c r="H31" s="145">
        <f t="shared" si="7"/>
        <v>3.4461443488312355E-3</v>
      </c>
      <c r="I31" s="143">
        <f t="shared" si="8"/>
        <v>9790842.4400000051</v>
      </c>
      <c r="J31" s="146">
        <f t="shared" si="9"/>
        <v>0.49639219908043614</v>
      </c>
      <c r="K31" s="142">
        <f>VLOOKUP($C31,'2026'!$C$205:$U$392,VLOOKUP($L$4,Master!$D$9:$G$20,4,FALSE),FALSE)</f>
        <v>6834583.3300000001</v>
      </c>
      <c r="L31" s="143">
        <f>VLOOKUP($C31,'2026'!$C$8:$U$195,VLOOKUP($L$4,Master!$D$9:$G$20,4,FALSE),FALSE)</f>
        <v>6579705.8600000022</v>
      </c>
      <c r="M31" s="145">
        <f t="shared" si="10"/>
        <v>0.96270767979648031</v>
      </c>
      <c r="N31" s="145">
        <f t="shared" si="11"/>
        <v>7.6824438502673821E-4</v>
      </c>
      <c r="O31" s="143">
        <f t="shared" si="12"/>
        <v>-254877.46999999788</v>
      </c>
      <c r="P31" s="146">
        <f t="shared" si="13"/>
        <v>-3.7292320203519691E-2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19538362.099999994</v>
      </c>
      <c r="F32" s="148">
        <f>IFERROR(VLOOKUP($C32,'2026'!$C$8:$U$195,19,FALSE),0)</f>
        <v>29393673.149999999</v>
      </c>
      <c r="G32" s="149">
        <f t="shared" si="6"/>
        <v>1.5044082507816767</v>
      </c>
      <c r="H32" s="150">
        <f t="shared" si="7"/>
        <v>3.4319960243327182E-3</v>
      </c>
      <c r="I32" s="148">
        <f t="shared" si="8"/>
        <v>9855311.0500000045</v>
      </c>
      <c r="J32" s="151">
        <f t="shared" si="9"/>
        <v>0.50440825078167673</v>
      </c>
      <c r="K32" s="147">
        <f>VLOOKUP($C32,'2026'!$C$205:$U$392,VLOOKUP($L$4,Master!$D$9:$G$20,4,FALSE),FALSE)</f>
        <v>6780376.54</v>
      </c>
      <c r="L32" s="148">
        <f>VLOOKUP($C32,'2026'!$C$8:$U$195,VLOOKUP($L$4,Master!$D$9:$G$20,4,FALSE),FALSE)</f>
        <v>6554074.7900000019</v>
      </c>
      <c r="M32" s="150">
        <f t="shared" si="10"/>
        <v>0.96662401436484258</v>
      </c>
      <c r="N32" s="150">
        <f t="shared" si="11"/>
        <v>7.6525170936179174E-4</v>
      </c>
      <c r="O32" s="148">
        <f t="shared" si="12"/>
        <v>-226301.74999999814</v>
      </c>
      <c r="P32" s="151">
        <f t="shared" si="13"/>
        <v>-3.3375985635157389E-2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19538362.099999994</v>
      </c>
      <c r="F33" s="153">
        <f>IFERROR(VLOOKUP($C33,'2026'!$C$8:$U$195,19,FALSE),0)</f>
        <v>29393673.149999999</v>
      </c>
      <c r="G33" s="154">
        <f t="shared" si="6"/>
        <v>1.5044082507816767</v>
      </c>
      <c r="H33" s="155">
        <f t="shared" si="7"/>
        <v>3.4319960243327182E-3</v>
      </c>
      <c r="I33" s="156">
        <f t="shared" si="8"/>
        <v>9855311.0500000045</v>
      </c>
      <c r="J33" s="157">
        <f t="shared" si="9"/>
        <v>0.50440825078167673</v>
      </c>
      <c r="K33" s="163">
        <f>VLOOKUP($C33,'2026'!$C$205:$U$392,VLOOKUP($L$4,Master!$D$9:$G$20,4,FALSE),FALSE)</f>
        <v>6780376.54</v>
      </c>
      <c r="L33" s="164">
        <f>VLOOKUP($C33,'2026'!$C$8:$U$195,VLOOKUP($L$4,Master!$D$9:$G$20,4,FALSE),FALSE)</f>
        <v>6554074.7900000019</v>
      </c>
      <c r="M33" s="155">
        <f t="shared" si="10"/>
        <v>0.96662401436484258</v>
      </c>
      <c r="N33" s="155">
        <f t="shared" si="11"/>
        <v>7.6525170936179174E-4</v>
      </c>
      <c r="O33" s="156">
        <f t="shared" si="12"/>
        <v>-226301.74999999814</v>
      </c>
      <c r="P33" s="157">
        <f t="shared" si="13"/>
        <v>-3.3375985635157389E-2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185643.35000000003</v>
      </c>
      <c r="F40" s="148">
        <f>IFERROR(VLOOKUP($C40,'2026'!$C$8:$U$195,19,FALSE),0)</f>
        <v>121174.74</v>
      </c>
      <c r="G40" s="149">
        <f t="shared" si="6"/>
        <v>0.65272868648405657</v>
      </c>
      <c r="H40" s="150">
        <f t="shared" si="7"/>
        <v>1.4148324498517152E-5</v>
      </c>
      <c r="I40" s="148">
        <f t="shared" si="8"/>
        <v>-64468.61000000003</v>
      </c>
      <c r="J40" s="151">
        <f t="shared" si="9"/>
        <v>-0.34727131351594343</v>
      </c>
      <c r="K40" s="147">
        <f>VLOOKUP($C40,'2026'!$C$205:$U$392,VLOOKUP($L$4,Master!$D$9:$G$20,4,FALSE),FALSE)</f>
        <v>54206.790000000008</v>
      </c>
      <c r="L40" s="148">
        <f>VLOOKUP($C40,'2026'!$C$8:$U$195,VLOOKUP($L$4,Master!$D$9:$G$20,4,FALSE),FALSE)</f>
        <v>25631.069999999996</v>
      </c>
      <c r="M40" s="150">
        <f t="shared" si="10"/>
        <v>0.47283873477842892</v>
      </c>
      <c r="N40" s="150">
        <f t="shared" si="11"/>
        <v>2.9926756649464068E-6</v>
      </c>
      <c r="O40" s="148">
        <f t="shared" si="12"/>
        <v>-28575.720000000012</v>
      </c>
      <c r="P40" s="151">
        <f t="shared" si="13"/>
        <v>-0.52716126522157114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185643.35000000003</v>
      </c>
      <c r="F41" s="153">
        <f>IFERROR(VLOOKUP($C41,'2026'!$C$8:$U$195,19,FALSE),0)</f>
        <v>121174.74</v>
      </c>
      <c r="G41" s="154">
        <f t="shared" si="6"/>
        <v>0.65272868648405657</v>
      </c>
      <c r="H41" s="155">
        <f t="shared" si="7"/>
        <v>1.4148324498517152E-5</v>
      </c>
      <c r="I41" s="156">
        <f t="shared" si="8"/>
        <v>-64468.61000000003</v>
      </c>
      <c r="J41" s="157">
        <f t="shared" si="9"/>
        <v>-0.34727131351594343</v>
      </c>
      <c r="K41" s="163">
        <f>VLOOKUP($C41,'2026'!$C$205:$U$392,VLOOKUP($L$4,Master!$D$9:$G$20,4,FALSE),FALSE)</f>
        <v>54206.790000000008</v>
      </c>
      <c r="L41" s="164">
        <f>VLOOKUP($C41,'2026'!$C$8:$U$195,VLOOKUP($L$4,Master!$D$9:$G$20,4,FALSE),FALSE)</f>
        <v>25631.069999999996</v>
      </c>
      <c r="M41" s="155">
        <f t="shared" si="10"/>
        <v>0.47283873477842892</v>
      </c>
      <c r="N41" s="155">
        <f t="shared" si="11"/>
        <v>2.9926756649464068E-6</v>
      </c>
      <c r="O41" s="156">
        <f t="shared" si="12"/>
        <v>-28575.720000000012</v>
      </c>
      <c r="P41" s="157">
        <f t="shared" si="13"/>
        <v>-0.52716126522157114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60896135.529999971</v>
      </c>
      <c r="F42" s="143">
        <f>IFERROR(VLOOKUP($C42,'2026'!$C$8:$U$195,19,FALSE),0)</f>
        <v>48813863.180000007</v>
      </c>
      <c r="G42" s="144">
        <f t="shared" si="6"/>
        <v>0.80159213314861777</v>
      </c>
      <c r="H42" s="145">
        <f t="shared" si="7"/>
        <v>5.699491299068259E-3</v>
      </c>
      <c r="I42" s="143">
        <f t="shared" si="8"/>
        <v>-12082272.349999964</v>
      </c>
      <c r="J42" s="146">
        <f t="shared" si="9"/>
        <v>-0.19840786685138229</v>
      </c>
      <c r="K42" s="142">
        <f>VLOOKUP($C42,'2026'!$C$205:$U$392,VLOOKUP($L$4,Master!$D$9:$G$20,4,FALSE),FALSE)</f>
        <v>20919579.189999986</v>
      </c>
      <c r="L42" s="143">
        <f>VLOOKUP($C42,'2026'!$C$8:$U$195,VLOOKUP($L$4,Master!$D$9:$G$20,4,FALSE),FALSE)</f>
        <v>17749589.740000002</v>
      </c>
      <c r="M42" s="145">
        <f t="shared" si="10"/>
        <v>0.84846781949058958</v>
      </c>
      <c r="N42" s="145">
        <f t="shared" si="11"/>
        <v>2.0724365107535675E-3</v>
      </c>
      <c r="O42" s="143">
        <f t="shared" si="12"/>
        <v>-3169989.4499999844</v>
      </c>
      <c r="P42" s="146">
        <f t="shared" si="13"/>
        <v>-0.15153218050941045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35576502.549999997</v>
      </c>
      <c r="F43" s="148">
        <f>IFERROR(VLOOKUP($C43,'2026'!$C$8:$U$195,19,FALSE),0)</f>
        <v>26083421.43</v>
      </c>
      <c r="G43" s="149">
        <f t="shared" si="6"/>
        <v>0.7331642955442792</v>
      </c>
      <c r="H43" s="150">
        <f t="shared" si="7"/>
        <v>3.0454920755201642E-3</v>
      </c>
      <c r="I43" s="148">
        <f t="shared" si="8"/>
        <v>-9493081.1199999973</v>
      </c>
      <c r="J43" s="151">
        <f t="shared" si="9"/>
        <v>-0.2668357044557208</v>
      </c>
      <c r="K43" s="147">
        <f>VLOOKUP($C43,'2026'!$C$205:$U$392,VLOOKUP($L$4,Master!$D$9:$G$20,4,FALSE),FALSE)</f>
        <v>12323346.609999996</v>
      </c>
      <c r="L43" s="148">
        <f>VLOOKUP($C43,'2026'!$C$8:$U$195,VLOOKUP($L$4,Master!$D$9:$G$20,4,FALSE),FALSE)</f>
        <v>8695017.1500000004</v>
      </c>
      <c r="M43" s="150">
        <f t="shared" si="10"/>
        <v>0.70557271698779256</v>
      </c>
      <c r="N43" s="150">
        <f t="shared" si="11"/>
        <v>1.0152274653807533E-3</v>
      </c>
      <c r="O43" s="148">
        <f t="shared" si="12"/>
        <v>-3628329.4599999953</v>
      </c>
      <c r="P43" s="151">
        <f t="shared" si="13"/>
        <v>-0.29442728301220739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35576502.549999997</v>
      </c>
      <c r="F44" s="153">
        <f>IFERROR(VLOOKUP($C44,'2026'!$C$8:$U$195,19,FALSE),0)</f>
        <v>26083421.43</v>
      </c>
      <c r="G44" s="154">
        <f t="shared" si="6"/>
        <v>0.7331642955442792</v>
      </c>
      <c r="H44" s="155">
        <f t="shared" si="7"/>
        <v>3.0454920755201642E-3</v>
      </c>
      <c r="I44" s="156">
        <f t="shared" si="8"/>
        <v>-9493081.1199999973</v>
      </c>
      <c r="J44" s="157">
        <f t="shared" si="9"/>
        <v>-0.2668357044557208</v>
      </c>
      <c r="K44" s="163">
        <f>VLOOKUP($C44,'2026'!$C$205:$U$392,VLOOKUP($L$4,Master!$D$9:$G$20,4,FALSE),FALSE)</f>
        <v>12323346.609999996</v>
      </c>
      <c r="L44" s="164">
        <f>VLOOKUP($C44,'2026'!$C$8:$U$195,VLOOKUP($L$4,Master!$D$9:$G$20,4,FALSE),FALSE)</f>
        <v>8695017.1500000004</v>
      </c>
      <c r="M44" s="155">
        <f t="shared" si="10"/>
        <v>0.70557271698779256</v>
      </c>
      <c r="N44" s="155">
        <f t="shared" si="11"/>
        <v>1.0152274653807533E-3</v>
      </c>
      <c r="O44" s="156">
        <f t="shared" si="12"/>
        <v>-3628329.4599999953</v>
      </c>
      <c r="P44" s="157">
        <f t="shared" si="13"/>
        <v>-0.29442728301220739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13086402.759999979</v>
      </c>
      <c r="F47" s="148">
        <f>IFERROR(VLOOKUP($C47,'2026'!$C$8:$U$195,19,FALSE),0)</f>
        <v>13108351.090000007</v>
      </c>
      <c r="G47" s="149">
        <f t="shared" si="6"/>
        <v>1.0016771858854228</v>
      </c>
      <c r="H47" s="150">
        <f t="shared" si="7"/>
        <v>1.5305269469677518E-3</v>
      </c>
      <c r="I47" s="148">
        <f t="shared" si="8"/>
        <v>21948.330000028014</v>
      </c>
      <c r="J47" s="151">
        <f t="shared" si="9"/>
        <v>1.6771858854226528E-3</v>
      </c>
      <c r="K47" s="147">
        <f>VLOOKUP($C47,'2026'!$C$205:$U$392,VLOOKUP($L$4,Master!$D$9:$G$20,4,FALSE),FALSE)</f>
        <v>4358648.4699999942</v>
      </c>
      <c r="L47" s="148">
        <f>VLOOKUP($C47,'2026'!$C$8:$U$195,VLOOKUP($L$4,Master!$D$9:$G$20,4,FALSE),FALSE)</f>
        <v>5280861.8000000017</v>
      </c>
      <c r="M47" s="150">
        <f t="shared" si="10"/>
        <v>1.2115824059562226</v>
      </c>
      <c r="N47" s="150">
        <f t="shared" si="11"/>
        <v>6.1659176143661135E-4</v>
      </c>
      <c r="O47" s="148">
        <f t="shared" si="12"/>
        <v>922213.33000000753</v>
      </c>
      <c r="P47" s="151">
        <f t="shared" si="13"/>
        <v>0.21158240595622266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13086402.759999979</v>
      </c>
      <c r="F48" s="153">
        <f>IFERROR(VLOOKUP($C48,'2026'!$C$8:$U$195,19,FALSE),0)</f>
        <v>13108351.090000007</v>
      </c>
      <c r="G48" s="154">
        <f t="shared" si="6"/>
        <v>1.0016771858854228</v>
      </c>
      <c r="H48" s="155">
        <f t="shared" si="7"/>
        <v>1.5305269469677518E-3</v>
      </c>
      <c r="I48" s="156">
        <f t="shared" si="8"/>
        <v>21948.330000028014</v>
      </c>
      <c r="J48" s="157">
        <f t="shared" si="9"/>
        <v>1.6771858854226528E-3</v>
      </c>
      <c r="K48" s="163">
        <f>VLOOKUP($C48,'2026'!$C$205:$U$392,VLOOKUP($L$4,Master!$D$9:$G$20,4,FALSE),FALSE)</f>
        <v>4358648.4699999942</v>
      </c>
      <c r="L48" s="164">
        <f>VLOOKUP($C48,'2026'!$C$8:$U$195,VLOOKUP($L$4,Master!$D$9:$G$20,4,FALSE),FALSE)</f>
        <v>5280861.8000000017</v>
      </c>
      <c r="M48" s="155">
        <f t="shared" si="10"/>
        <v>1.2115824059562226</v>
      </c>
      <c r="N48" s="155">
        <f t="shared" si="11"/>
        <v>6.1659176143661135E-4</v>
      </c>
      <c r="O48" s="156">
        <f t="shared" si="12"/>
        <v>922213.33000000753</v>
      </c>
      <c r="P48" s="157">
        <f t="shared" si="13"/>
        <v>0.21158240595622266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4456197.5</v>
      </c>
      <c r="F49" s="148">
        <f>IFERROR(VLOOKUP($C49,'2026'!$C$8:$U$195,19,FALSE),0)</f>
        <v>3134891.96</v>
      </c>
      <c r="G49" s="149">
        <f t="shared" si="6"/>
        <v>0.70349035472507671</v>
      </c>
      <c r="H49" s="150">
        <f t="shared" si="7"/>
        <v>3.6602899843542024E-4</v>
      </c>
      <c r="I49" s="148">
        <f t="shared" si="8"/>
        <v>-1321305.54</v>
      </c>
      <c r="J49" s="151">
        <f t="shared" si="9"/>
        <v>-0.29650964527492329</v>
      </c>
      <c r="K49" s="147">
        <f>VLOOKUP($C49,'2026'!$C$205:$U$392,VLOOKUP($L$4,Master!$D$9:$G$20,4,FALSE),FALSE)</f>
        <v>1490008.1800000004</v>
      </c>
      <c r="L49" s="148">
        <f>VLOOKUP($C49,'2026'!$C$8:$U$195,VLOOKUP($L$4,Master!$D$9:$G$20,4,FALSE),FALSE)</f>
        <v>1093611.1300000001</v>
      </c>
      <c r="M49" s="150">
        <f t="shared" si="10"/>
        <v>0.73396317193372707</v>
      </c>
      <c r="N49" s="150">
        <f t="shared" si="11"/>
        <v>1.276896912873923E-4</v>
      </c>
      <c r="O49" s="148">
        <f t="shared" si="12"/>
        <v>-396397.05000000028</v>
      </c>
      <c r="P49" s="151">
        <f t="shared" si="13"/>
        <v>-0.26603682806627288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4456197.5</v>
      </c>
      <c r="F50" s="153">
        <f>IFERROR(VLOOKUP($C50,'2026'!$C$8:$U$195,19,FALSE),0)</f>
        <v>3134891.96</v>
      </c>
      <c r="G50" s="154">
        <f t="shared" si="6"/>
        <v>0.70349035472507671</v>
      </c>
      <c r="H50" s="155">
        <f t="shared" si="7"/>
        <v>3.6602899843542024E-4</v>
      </c>
      <c r="I50" s="156">
        <f t="shared" si="8"/>
        <v>-1321305.54</v>
      </c>
      <c r="J50" s="157">
        <f t="shared" si="9"/>
        <v>-0.29650964527492329</v>
      </c>
      <c r="K50" s="163">
        <f>VLOOKUP($C50,'2026'!$C$205:$U$392,VLOOKUP($L$4,Master!$D$9:$G$20,4,FALSE),FALSE)</f>
        <v>1490008.1800000004</v>
      </c>
      <c r="L50" s="164">
        <f>VLOOKUP($C50,'2026'!$C$8:$U$195,VLOOKUP($L$4,Master!$D$9:$G$20,4,FALSE),FALSE)</f>
        <v>1093611.1300000001</v>
      </c>
      <c r="M50" s="155">
        <f t="shared" si="10"/>
        <v>0.73396317193372707</v>
      </c>
      <c r="N50" s="155">
        <f t="shared" si="11"/>
        <v>1.276896912873923E-4</v>
      </c>
      <c r="O50" s="156">
        <f t="shared" si="12"/>
        <v>-396397.05000000028</v>
      </c>
      <c r="P50" s="157">
        <f t="shared" si="13"/>
        <v>-0.26603682806627288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7777032.7199999951</v>
      </c>
      <c r="F53" s="148">
        <f>IFERROR(VLOOKUP($C53,'2026'!$C$8:$U$195,19,FALSE),0)</f>
        <v>6487198.7000000002</v>
      </c>
      <c r="G53" s="149">
        <f t="shared" si="6"/>
        <v>0.83414830997393619</v>
      </c>
      <c r="H53" s="150">
        <f t="shared" si="7"/>
        <v>7.5744327814492214E-4</v>
      </c>
      <c r="I53" s="148">
        <f t="shared" si="8"/>
        <v>-1289834.0199999949</v>
      </c>
      <c r="J53" s="151">
        <f t="shared" si="9"/>
        <v>-0.16585169002606379</v>
      </c>
      <c r="K53" s="147">
        <f>VLOOKUP($C53,'2026'!$C$205:$U$392,VLOOKUP($L$4,Master!$D$9:$G$20,4,FALSE),FALSE)</f>
        <v>2747575.9299999964</v>
      </c>
      <c r="L53" s="148">
        <f>VLOOKUP($C53,'2026'!$C$8:$U$195,VLOOKUP($L$4,Master!$D$9:$G$20,4,FALSE),FALSE)</f>
        <v>2680099.6599999992</v>
      </c>
      <c r="M53" s="150">
        <f t="shared" si="10"/>
        <v>0.97544152674244844</v>
      </c>
      <c r="N53" s="150">
        <f t="shared" si="11"/>
        <v>3.1292759264881013E-4</v>
      </c>
      <c r="O53" s="148">
        <f t="shared" si="12"/>
        <v>-67476.269999997225</v>
      </c>
      <c r="P53" s="151">
        <f t="shared" si="13"/>
        <v>-2.4558473257551543E-2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7777032.7199999951</v>
      </c>
      <c r="F54" s="153">
        <f>IFERROR(VLOOKUP($C54,'2026'!$C$8:$U$195,19,FALSE),0)</f>
        <v>6487198.7000000002</v>
      </c>
      <c r="G54" s="154">
        <f t="shared" si="6"/>
        <v>0.83414830997393619</v>
      </c>
      <c r="H54" s="155">
        <f t="shared" si="7"/>
        <v>7.5744327814492214E-4</v>
      </c>
      <c r="I54" s="156">
        <f t="shared" si="8"/>
        <v>-1289834.0199999949</v>
      </c>
      <c r="J54" s="157">
        <f t="shared" si="9"/>
        <v>-0.16585169002606379</v>
      </c>
      <c r="K54" s="163">
        <f>VLOOKUP($C54,'2026'!$C$205:$U$392,VLOOKUP($L$4,Master!$D$9:$G$20,4,FALSE),FALSE)</f>
        <v>2747575.9299999964</v>
      </c>
      <c r="L54" s="164">
        <f>VLOOKUP($C54,'2026'!$C$8:$U$195,VLOOKUP($L$4,Master!$D$9:$G$20,4,FALSE),FALSE)</f>
        <v>2680099.6599999992</v>
      </c>
      <c r="M54" s="155">
        <f t="shared" si="10"/>
        <v>0.97544152674244844</v>
      </c>
      <c r="N54" s="155">
        <f t="shared" si="11"/>
        <v>3.1292759264881013E-4</v>
      </c>
      <c r="O54" s="156">
        <f t="shared" si="12"/>
        <v>-67476.269999997225</v>
      </c>
      <c r="P54" s="157">
        <f t="shared" si="13"/>
        <v>-2.4558473257551543E-2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95694141.400000006</v>
      </c>
      <c r="F55" s="143">
        <f>IFERROR(VLOOKUP($C55,'2026'!$C$8:$U$195,19,FALSE),0)</f>
        <v>58728230.189999998</v>
      </c>
      <c r="G55" s="144">
        <f t="shared" si="6"/>
        <v>0.61370768712492985</v>
      </c>
      <c r="H55" s="145">
        <f t="shared" si="7"/>
        <v>6.8570896702706483E-3</v>
      </c>
      <c r="I55" s="143">
        <f t="shared" si="8"/>
        <v>-36965911.210000008</v>
      </c>
      <c r="J55" s="146">
        <f t="shared" si="9"/>
        <v>-0.38629231287507015</v>
      </c>
      <c r="K55" s="142">
        <f>VLOOKUP($C55,'2026'!$C$205:$U$392,VLOOKUP($L$4,Master!$D$9:$G$20,4,FALSE),FALSE)</f>
        <v>32566084.18</v>
      </c>
      <c r="L55" s="143">
        <f>VLOOKUP($C55,'2026'!$C$8:$U$195,VLOOKUP($L$4,Master!$D$9:$G$20,4,FALSE),FALSE)</f>
        <v>35701438.559999995</v>
      </c>
      <c r="M55" s="145">
        <f t="shared" si="10"/>
        <v>1.0962766773760761</v>
      </c>
      <c r="N55" s="145">
        <f t="shared" si="11"/>
        <v>4.1684887280199886E-3</v>
      </c>
      <c r="O55" s="143">
        <f t="shared" si="12"/>
        <v>3135354.3799999952</v>
      </c>
      <c r="P55" s="146">
        <f t="shared" si="13"/>
        <v>9.6276677376076078E-2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10911478.619999992</v>
      </c>
      <c r="F56" s="148">
        <f>IFERROR(VLOOKUP($C56,'2026'!$C$8:$U$195,19,FALSE),0)</f>
        <v>7985498.7400000002</v>
      </c>
      <c r="G56" s="149">
        <f t="shared" si="6"/>
        <v>0.73184386993740047</v>
      </c>
      <c r="H56" s="150">
        <f t="shared" si="7"/>
        <v>9.3238431917427552E-4</v>
      </c>
      <c r="I56" s="148">
        <f t="shared" si="8"/>
        <v>-2925979.8799999915</v>
      </c>
      <c r="J56" s="151">
        <f t="shared" si="9"/>
        <v>-0.26815613006259953</v>
      </c>
      <c r="K56" s="147">
        <f>VLOOKUP($C56,'2026'!$C$205:$U$392,VLOOKUP($L$4,Master!$D$9:$G$20,4,FALSE),FALSE)</f>
        <v>4705605.0499999877</v>
      </c>
      <c r="L56" s="148">
        <f>VLOOKUP($C56,'2026'!$C$8:$U$195,VLOOKUP($L$4,Master!$D$9:$G$20,4,FALSE),FALSE)</f>
        <v>2361317.6799999997</v>
      </c>
      <c r="M56" s="150">
        <f t="shared" si="10"/>
        <v>0.50180957707022311</v>
      </c>
      <c r="N56" s="150">
        <f t="shared" si="11"/>
        <v>2.7570670901151244E-4</v>
      </c>
      <c r="O56" s="148">
        <f t="shared" si="12"/>
        <v>-2344287.369999988</v>
      </c>
      <c r="P56" s="151">
        <f t="shared" si="13"/>
        <v>-0.49819042292977694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10911478.619999992</v>
      </c>
      <c r="F57" s="153">
        <f>IFERROR(VLOOKUP($C57,'2026'!$C$8:$U$195,19,FALSE),0)</f>
        <v>7985498.7400000002</v>
      </c>
      <c r="G57" s="154">
        <f t="shared" si="6"/>
        <v>0.73184386993740047</v>
      </c>
      <c r="H57" s="155">
        <f t="shared" si="7"/>
        <v>9.3238431917427552E-4</v>
      </c>
      <c r="I57" s="156">
        <f t="shared" si="8"/>
        <v>-2925979.8799999915</v>
      </c>
      <c r="J57" s="157">
        <f t="shared" si="9"/>
        <v>-0.26815613006259953</v>
      </c>
      <c r="K57" s="163">
        <f>VLOOKUP($C57,'2026'!$C$205:$U$392,VLOOKUP($L$4,Master!$D$9:$G$20,4,FALSE),FALSE)</f>
        <v>4705605.0499999877</v>
      </c>
      <c r="L57" s="164">
        <f>VLOOKUP($C57,'2026'!$C$8:$U$195,VLOOKUP($L$4,Master!$D$9:$G$20,4,FALSE),FALSE)</f>
        <v>2361317.6799999997</v>
      </c>
      <c r="M57" s="155">
        <f t="shared" si="10"/>
        <v>0.50180957707022311</v>
      </c>
      <c r="N57" s="155">
        <f t="shared" si="11"/>
        <v>2.7570670901151244E-4</v>
      </c>
      <c r="O57" s="156">
        <f t="shared" si="12"/>
        <v>-2344287.369999988</v>
      </c>
      <c r="P57" s="157">
        <f t="shared" si="13"/>
        <v>-0.49819042292977694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6725056.0299999993</v>
      </c>
      <c r="F59" s="148">
        <f>IFERROR(VLOOKUP($C59,'2026'!$C$8:$U$195,19,FALSE),0)</f>
        <v>3336980.5700000003</v>
      </c>
      <c r="G59" s="149">
        <f t="shared" si="6"/>
        <v>0.4962011550705252</v>
      </c>
      <c r="H59" s="150">
        <f t="shared" si="7"/>
        <v>3.8962480092473672E-4</v>
      </c>
      <c r="I59" s="148">
        <f t="shared" si="8"/>
        <v>-3388075.459999999</v>
      </c>
      <c r="J59" s="151">
        <f t="shared" si="9"/>
        <v>-0.5037988449294748</v>
      </c>
      <c r="K59" s="147">
        <f>VLOOKUP($C59,'2026'!$C$205:$U$392,VLOOKUP($L$4,Master!$D$9:$G$20,4,FALSE),FALSE)</f>
        <v>1706954.370000001</v>
      </c>
      <c r="L59" s="148">
        <f>VLOOKUP($C59,'2026'!$C$8:$U$195,VLOOKUP($L$4,Master!$D$9:$G$20,4,FALSE),FALSE)</f>
        <v>1529329.9499999997</v>
      </c>
      <c r="M59" s="150">
        <f t="shared" si="10"/>
        <v>0.89594073331907453</v>
      </c>
      <c r="N59" s="150">
        <f t="shared" si="11"/>
        <v>1.7856408355323072E-4</v>
      </c>
      <c r="O59" s="148">
        <f t="shared" si="12"/>
        <v>-177624.42000000132</v>
      </c>
      <c r="P59" s="151">
        <f t="shared" si="13"/>
        <v>-0.10405926668092552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6395619.959999999</v>
      </c>
      <c r="F60" s="153">
        <f>IFERROR(VLOOKUP($C60,'2026'!$C$8:$U$195,19,FALSE),0)</f>
        <v>3246623.1500000004</v>
      </c>
      <c r="G60" s="154">
        <f t="shared" si="6"/>
        <v>0.50763228120264992</v>
      </c>
      <c r="H60" s="155">
        <f t="shared" si="7"/>
        <v>3.7907469700861692E-4</v>
      </c>
      <c r="I60" s="156">
        <f t="shared" si="8"/>
        <v>-3148996.8099999987</v>
      </c>
      <c r="J60" s="157">
        <f t="shared" si="9"/>
        <v>-0.49236771879735003</v>
      </c>
      <c r="K60" s="163">
        <f>VLOOKUP($C60,'2026'!$C$205:$U$392,VLOOKUP($L$4,Master!$D$9:$G$20,4,FALSE),FALSE)</f>
        <v>1619105.2400000012</v>
      </c>
      <c r="L60" s="164">
        <f>VLOOKUP($C60,'2026'!$C$8:$U$195,VLOOKUP($L$4,Master!$D$9:$G$20,4,FALSE),FALSE)</f>
        <v>1496529.4999999998</v>
      </c>
      <c r="M60" s="155">
        <f t="shared" si="10"/>
        <v>0.92429414903258467</v>
      </c>
      <c r="N60" s="155">
        <f t="shared" si="11"/>
        <v>1.7473431333629122E-4</v>
      </c>
      <c r="O60" s="156">
        <f t="shared" si="12"/>
        <v>-122575.74000000139</v>
      </c>
      <c r="P60" s="157">
        <f t="shared" si="13"/>
        <v>-7.5705850967415375E-2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70128.72</v>
      </c>
      <c r="F61" s="153">
        <f>IFERROR(VLOOKUP($C61,'2026'!$C$8:$U$195,19,FALSE),0)</f>
        <v>46499.770000000004</v>
      </c>
      <c r="G61" s="154">
        <f t="shared" si="6"/>
        <v>0.66306315016158868</v>
      </c>
      <c r="H61" s="155">
        <f t="shared" si="7"/>
        <v>5.4292985078112234E-6</v>
      </c>
      <c r="I61" s="156">
        <f t="shared" si="8"/>
        <v>-23628.949999999997</v>
      </c>
      <c r="J61" s="157">
        <f t="shared" si="9"/>
        <v>-0.33693684983841138</v>
      </c>
      <c r="K61" s="163">
        <f>VLOOKUP($C61,'2026'!$C$205:$U$392,VLOOKUP($L$4,Master!$D$9:$G$20,4,FALSE),FALSE)</f>
        <v>22671.179999999993</v>
      </c>
      <c r="L61" s="164">
        <f>VLOOKUP($C61,'2026'!$C$8:$U$195,VLOOKUP($L$4,Master!$D$9:$G$20,4,FALSE),FALSE)</f>
        <v>18265.689999999999</v>
      </c>
      <c r="M61" s="155">
        <f t="shared" si="10"/>
        <v>0.8056788398310103</v>
      </c>
      <c r="N61" s="155">
        <f t="shared" si="11"/>
        <v>2.1326962146510053E-6</v>
      </c>
      <c r="O61" s="156">
        <f t="shared" si="12"/>
        <v>-4405.4899999999943</v>
      </c>
      <c r="P61" s="157">
        <f t="shared" si="13"/>
        <v>-0.1943211601689897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259307.34999999998</v>
      </c>
      <c r="F62" s="153">
        <f>IFERROR(VLOOKUP($C62,'2026'!$C$8:$U$195,19,FALSE),0)</f>
        <v>43857.649999999994</v>
      </c>
      <c r="G62" s="154">
        <f t="shared" si="6"/>
        <v>0.16913384830780923</v>
      </c>
      <c r="H62" s="155">
        <f t="shared" si="7"/>
        <v>5.1208054083086185E-6</v>
      </c>
      <c r="I62" s="156">
        <f t="shared" si="8"/>
        <v>-215449.69999999998</v>
      </c>
      <c r="J62" s="157">
        <f t="shared" si="9"/>
        <v>-0.8308661516921908</v>
      </c>
      <c r="K62" s="163">
        <f>VLOOKUP($C62,'2026'!$C$205:$U$392,VLOOKUP($L$4,Master!$D$9:$G$20,4,FALSE),FALSE)</f>
        <v>65177.950000000004</v>
      </c>
      <c r="L62" s="164">
        <f>VLOOKUP($C62,'2026'!$C$8:$U$195,VLOOKUP($L$4,Master!$D$9:$G$20,4,FALSE),FALSE)</f>
        <v>14534.759999999998</v>
      </c>
      <c r="M62" s="155">
        <f t="shared" si="10"/>
        <v>0.22300118368251837</v>
      </c>
      <c r="N62" s="155">
        <f t="shared" si="11"/>
        <v>1.6970740022884896E-6</v>
      </c>
      <c r="O62" s="156">
        <f t="shared" si="12"/>
        <v>-50643.19</v>
      </c>
      <c r="P62" s="157">
        <f t="shared" si="13"/>
        <v>-0.77699881631748158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125515.59</v>
      </c>
      <c r="F63" s="148">
        <f>IFERROR(VLOOKUP($C63,'2026'!$C$8:$U$195,19,FALSE),0)</f>
        <v>67833.76999999999</v>
      </c>
      <c r="G63" s="149">
        <f t="shared" si="6"/>
        <v>0.54044099223052688</v>
      </c>
      <c r="H63" s="150">
        <f t="shared" si="7"/>
        <v>7.9202496322069908E-6</v>
      </c>
      <c r="I63" s="148">
        <f t="shared" si="8"/>
        <v>-57681.820000000007</v>
      </c>
      <c r="J63" s="151">
        <f t="shared" si="9"/>
        <v>-0.45955900776947317</v>
      </c>
      <c r="K63" s="147">
        <f>VLOOKUP($C63,'2026'!$C$205:$U$392,VLOOKUP($L$4,Master!$D$9:$G$20,4,FALSE),FALSE)</f>
        <v>40235.849999999984</v>
      </c>
      <c r="L63" s="148">
        <f>VLOOKUP($C63,'2026'!$C$8:$U$195,VLOOKUP($L$4,Master!$D$9:$G$20,4,FALSE),FALSE)</f>
        <v>15065.559999999998</v>
      </c>
      <c r="M63" s="150">
        <f t="shared" si="10"/>
        <v>0.37443125968508195</v>
      </c>
      <c r="N63" s="150">
        <f t="shared" si="11"/>
        <v>1.7590500432010833E-6</v>
      </c>
      <c r="O63" s="148">
        <f t="shared" si="12"/>
        <v>-25170.289999999986</v>
      </c>
      <c r="P63" s="151">
        <f t="shared" si="13"/>
        <v>-0.62556874031491805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125515.59</v>
      </c>
      <c r="F65" s="153">
        <f>IFERROR(VLOOKUP($C65,'2026'!$C$8:$U$195,19,FALSE),0)</f>
        <v>67833.76999999999</v>
      </c>
      <c r="G65" s="154">
        <f t="shared" si="6"/>
        <v>0.54044099223052688</v>
      </c>
      <c r="H65" s="155">
        <f t="shared" si="7"/>
        <v>7.9202496322069908E-6</v>
      </c>
      <c r="I65" s="156">
        <f t="shared" si="8"/>
        <v>-57681.820000000007</v>
      </c>
      <c r="J65" s="157">
        <f t="shared" si="9"/>
        <v>-0.45955900776947317</v>
      </c>
      <c r="K65" s="163">
        <f>VLOOKUP($C65,'2026'!$C$205:$U$392,VLOOKUP($L$4,Master!$D$9:$G$20,4,FALSE),FALSE)</f>
        <v>40235.849999999984</v>
      </c>
      <c r="L65" s="164">
        <f>VLOOKUP($C65,'2026'!$C$8:$U$195,VLOOKUP($L$4,Master!$D$9:$G$20,4,FALSE),FALSE)</f>
        <v>15065.559999999998</v>
      </c>
      <c r="M65" s="155">
        <f t="shared" si="10"/>
        <v>0.37443125968508195</v>
      </c>
      <c r="N65" s="155">
        <f t="shared" si="11"/>
        <v>1.7590500432010833E-6</v>
      </c>
      <c r="O65" s="156">
        <f t="shared" si="12"/>
        <v>-25170.289999999986</v>
      </c>
      <c r="P65" s="157">
        <f t="shared" si="13"/>
        <v>-0.62556874031491805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738612.9800000001</v>
      </c>
      <c r="F70" s="148">
        <f>IFERROR(VLOOKUP($C70,'2026'!$C$8:$U$195,19,FALSE),0)</f>
        <v>646596.52</v>
      </c>
      <c r="G70" s="149">
        <f t="shared" si="6"/>
        <v>0.87541992560163229</v>
      </c>
      <c r="H70" s="150">
        <f t="shared" si="7"/>
        <v>7.5496406136889063E-5</v>
      </c>
      <c r="I70" s="148">
        <f t="shared" si="8"/>
        <v>-92016.460000000079</v>
      </c>
      <c r="J70" s="151">
        <f t="shared" si="9"/>
        <v>-0.12458007439836769</v>
      </c>
      <c r="K70" s="147">
        <f>VLOOKUP($C70,'2026'!$C$205:$U$392,VLOOKUP($L$4,Master!$D$9:$G$20,4,FALSE),FALSE)</f>
        <v>249816.83999999997</v>
      </c>
      <c r="L70" s="148">
        <f>VLOOKUP($C70,'2026'!$C$8:$U$195,VLOOKUP($L$4,Master!$D$9:$G$20,4,FALSE),FALSE)</f>
        <v>476331.85</v>
      </c>
      <c r="M70" s="150">
        <f t="shared" si="10"/>
        <v>1.9067243425223057</v>
      </c>
      <c r="N70" s="150">
        <f t="shared" si="11"/>
        <v>5.5616356864301894E-5</v>
      </c>
      <c r="O70" s="148">
        <f t="shared" si="12"/>
        <v>226515.01</v>
      </c>
      <c r="P70" s="151">
        <f t="shared" si="13"/>
        <v>0.90672434252230572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738612.9800000001</v>
      </c>
      <c r="F73" s="153">
        <f>IFERROR(VLOOKUP($C73,'2026'!$C$8:$U$195,19,FALSE),0)</f>
        <v>646596.52</v>
      </c>
      <c r="G73" s="154">
        <f t="shared" si="6"/>
        <v>0.87541992560163229</v>
      </c>
      <c r="H73" s="155">
        <f t="shared" si="7"/>
        <v>7.5496406136889063E-5</v>
      </c>
      <c r="I73" s="156">
        <f t="shared" si="8"/>
        <v>-92016.460000000079</v>
      </c>
      <c r="J73" s="157">
        <f t="shared" si="9"/>
        <v>-0.12458007439836769</v>
      </c>
      <c r="K73" s="163">
        <f>VLOOKUP($C73,'2026'!$C$205:$U$392,VLOOKUP($L$4,Master!$D$9:$G$20,4,FALSE),FALSE)</f>
        <v>249816.83999999997</v>
      </c>
      <c r="L73" s="164">
        <f>VLOOKUP($C73,'2026'!$C$8:$U$195,VLOOKUP($L$4,Master!$D$9:$G$20,4,FALSE),FALSE)</f>
        <v>476331.85</v>
      </c>
      <c r="M73" s="155">
        <f t="shared" si="10"/>
        <v>1.9067243425223057</v>
      </c>
      <c r="N73" s="155">
        <f t="shared" si="11"/>
        <v>5.5616356864301894E-5</v>
      </c>
      <c r="O73" s="156">
        <f t="shared" si="12"/>
        <v>226515.01</v>
      </c>
      <c r="P73" s="157">
        <f t="shared" si="13"/>
        <v>0.90672434252230572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59536263.880000003</v>
      </c>
      <c r="F74" s="148">
        <f>IFERROR(VLOOKUP($C74,'2026'!$C$8:$U$195,19,FALSE),0)</f>
        <v>36692497.100000001</v>
      </c>
      <c r="G74" s="149">
        <f t="shared" ref="G74:G137" si="14">IFERROR(F74/E74,0)</f>
        <v>0.61630499982257203</v>
      </c>
      <c r="H74" s="150">
        <f t="shared" ref="H74:H137" si="15">F74/$D$4</f>
        <v>4.2842044111809077E-3</v>
      </c>
      <c r="I74" s="148">
        <f t="shared" ref="I74:I137" si="16">F74-E74</f>
        <v>-22843766.780000001</v>
      </c>
      <c r="J74" s="151">
        <f t="shared" ref="J74:J137" si="17">IFERROR(I74/E74,0)</f>
        <v>-0.38369500017742803</v>
      </c>
      <c r="K74" s="147">
        <f>VLOOKUP($C74,'2026'!$C$205:$U$392,VLOOKUP($L$4,Master!$D$9:$G$20,4,FALSE),FALSE)</f>
        <v>20050911.330000006</v>
      </c>
      <c r="L74" s="148">
        <f>VLOOKUP($C74,'2026'!$C$8:$U$195,VLOOKUP($L$4,Master!$D$9:$G$20,4,FALSE),FALSE)</f>
        <v>27395195.420000002</v>
      </c>
      <c r="M74" s="150">
        <f t="shared" ref="M74:M137" si="18">IFERROR(L74/K74,0)</f>
        <v>1.366281809795425</v>
      </c>
      <c r="N74" s="150">
        <f t="shared" ref="N74:N137" si="19">L74/$D$4</f>
        <v>3.1986543936669549E-3</v>
      </c>
      <c r="O74" s="148">
        <f t="shared" ref="O74:O137" si="20">L74-K74</f>
        <v>7344284.0899999961</v>
      </c>
      <c r="P74" s="151">
        <f t="shared" ref="P74:P137" si="21">IFERROR(O74/K74,0)</f>
        <v>0.36628180979542507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52369412.209999993</v>
      </c>
      <c r="F75" s="153">
        <f>IFERROR(VLOOKUP($C75,'2026'!$C$8:$U$195,19,FALSE),0)</f>
        <v>33130240.68</v>
      </c>
      <c r="G75" s="154">
        <f t="shared" si="14"/>
        <v>0.63262578825877569</v>
      </c>
      <c r="H75" s="155">
        <f t="shared" si="15"/>
        <v>3.8682764729234291E-3</v>
      </c>
      <c r="I75" s="156">
        <f t="shared" si="16"/>
        <v>-19239171.529999994</v>
      </c>
      <c r="J75" s="157">
        <f t="shared" si="17"/>
        <v>-0.36737421174122425</v>
      </c>
      <c r="K75" s="163">
        <f>VLOOKUP($C75,'2026'!$C$205:$U$392,VLOOKUP($L$4,Master!$D$9:$G$20,4,FALSE),FALSE)</f>
        <v>17137900.760000005</v>
      </c>
      <c r="L75" s="164">
        <f>VLOOKUP($C75,'2026'!$C$8:$U$195,VLOOKUP($L$4,Master!$D$9:$G$20,4,FALSE),FALSE)</f>
        <v>25988759.640000001</v>
      </c>
      <c r="M75" s="155">
        <f t="shared" si="18"/>
        <v>1.5164494183942276</v>
      </c>
      <c r="N75" s="155">
        <f t="shared" si="19"/>
        <v>3.0344393947177918E-3</v>
      </c>
      <c r="O75" s="156">
        <f t="shared" si="20"/>
        <v>8850858.8799999952</v>
      </c>
      <c r="P75" s="157">
        <f t="shared" si="21"/>
        <v>0.51644941839422764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744126.14000000013</v>
      </c>
      <c r="F76" s="153">
        <f>IFERROR(VLOOKUP($C76,'2026'!$C$8:$U$195,19,FALSE),0)</f>
        <v>472426.07</v>
      </c>
      <c r="G76" s="154">
        <f t="shared" si="14"/>
        <v>0.63487363849360257</v>
      </c>
      <c r="H76" s="155">
        <f t="shared" si="15"/>
        <v>5.5160319220979383E-5</v>
      </c>
      <c r="I76" s="156">
        <f t="shared" si="16"/>
        <v>-271700.07000000012</v>
      </c>
      <c r="J76" s="157">
        <f t="shared" si="17"/>
        <v>-0.36512636150639738</v>
      </c>
      <c r="K76" s="163">
        <f>VLOOKUP($C76,'2026'!$C$205:$U$392,VLOOKUP($L$4,Master!$D$9:$G$20,4,FALSE),FALSE)</f>
        <v>275404.97000000003</v>
      </c>
      <c r="L76" s="164">
        <f>VLOOKUP($C76,'2026'!$C$8:$U$195,VLOOKUP($L$4,Master!$D$9:$G$20,4,FALSE),FALSE)</f>
        <v>152500.04999999999</v>
      </c>
      <c r="M76" s="155">
        <f t="shared" si="18"/>
        <v>0.55373020319858413</v>
      </c>
      <c r="N76" s="155">
        <f t="shared" si="19"/>
        <v>1.7805857833407281E-5</v>
      </c>
      <c r="O76" s="156">
        <f t="shared" si="20"/>
        <v>-122904.92000000004</v>
      </c>
      <c r="P76" s="157">
        <f t="shared" si="21"/>
        <v>-0.44626979680141587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5631934.9500000011</v>
      </c>
      <c r="F77" s="153">
        <f>IFERROR(VLOOKUP($C77,'2026'!$C$8:$U$195,19,FALSE),0)</f>
        <v>3056876.01</v>
      </c>
      <c r="G77" s="154">
        <f t="shared" si="14"/>
        <v>0.54277544700689395</v>
      </c>
      <c r="H77" s="155">
        <f t="shared" si="15"/>
        <v>3.569198806716017E-4</v>
      </c>
      <c r="I77" s="156">
        <f t="shared" si="16"/>
        <v>-2575058.9400000013</v>
      </c>
      <c r="J77" s="157">
        <f t="shared" si="17"/>
        <v>-0.45722455299310599</v>
      </c>
      <c r="K77" s="163">
        <f>VLOOKUP($C77,'2026'!$C$205:$U$392,VLOOKUP($L$4,Master!$D$9:$G$20,4,FALSE),FALSE)</f>
        <v>2481162.46</v>
      </c>
      <c r="L77" s="164">
        <f>VLOOKUP($C77,'2026'!$C$8:$U$195,VLOOKUP($L$4,Master!$D$9:$G$20,4,FALSE),FALSE)</f>
        <v>1240049.47</v>
      </c>
      <c r="M77" s="155">
        <f t="shared" si="18"/>
        <v>0.49978568110368715</v>
      </c>
      <c r="N77" s="155">
        <f t="shared" si="19"/>
        <v>1.4478778576932958E-4</v>
      </c>
      <c r="O77" s="156">
        <f t="shared" si="20"/>
        <v>-1241112.99</v>
      </c>
      <c r="P77" s="157">
        <f t="shared" si="21"/>
        <v>-0.50021431889631285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790790.58</v>
      </c>
      <c r="F78" s="153">
        <f>IFERROR(VLOOKUP($C78,'2026'!$C$8:$U$195,19,FALSE),0)</f>
        <v>32954.339999999997</v>
      </c>
      <c r="G78" s="154">
        <f t="shared" si="14"/>
        <v>4.1672651184084662E-2</v>
      </c>
      <c r="H78" s="155">
        <f t="shared" si="15"/>
        <v>3.8477383648973682E-6</v>
      </c>
      <c r="I78" s="156">
        <f t="shared" si="16"/>
        <v>-757836.24</v>
      </c>
      <c r="J78" s="157">
        <f t="shared" si="17"/>
        <v>-0.95832734881591541</v>
      </c>
      <c r="K78" s="163">
        <f>VLOOKUP($C78,'2026'!$C$205:$U$392,VLOOKUP($L$4,Master!$D$9:$G$20,4,FALSE),FALSE)</f>
        <v>156443.14000000001</v>
      </c>
      <c r="L78" s="164">
        <f>VLOOKUP($C78,'2026'!$C$8:$U$195,VLOOKUP($L$4,Master!$D$9:$G$20,4,FALSE),FALSE)</f>
        <v>13886.260000000002</v>
      </c>
      <c r="M78" s="155">
        <f t="shared" si="18"/>
        <v>8.8762345220122787E-2</v>
      </c>
      <c r="N78" s="155">
        <f t="shared" si="19"/>
        <v>1.6213553464259863E-6</v>
      </c>
      <c r="O78" s="156">
        <f t="shared" si="20"/>
        <v>-142556.88</v>
      </c>
      <c r="P78" s="157">
        <f t="shared" si="21"/>
        <v>-0.91123765477987717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5395000.0300000003</v>
      </c>
      <c r="F80" s="148">
        <f>IFERROR(VLOOKUP($C80,'2026'!$C$8:$U$195,19,FALSE),0)</f>
        <v>5395000.0300000003</v>
      </c>
      <c r="G80" s="149">
        <f t="shared" si="14"/>
        <v>1</v>
      </c>
      <c r="H80" s="150">
        <f t="shared" si="15"/>
        <v>6.2991850524250987E-4</v>
      </c>
      <c r="I80" s="148">
        <f t="shared" si="16"/>
        <v>0</v>
      </c>
      <c r="J80" s="151">
        <f t="shared" si="17"/>
        <v>0</v>
      </c>
      <c r="K80" s="147">
        <f>VLOOKUP($C80,'2026'!$C$205:$U$392,VLOOKUP($L$4,Master!$D$9:$G$20,4,FALSE),FALSE)</f>
        <v>1798333.33</v>
      </c>
      <c r="L80" s="148">
        <f>VLOOKUP($C80,'2026'!$C$8:$U$195,VLOOKUP($L$4,Master!$D$9:$G$20,4,FALSE),FALSE)</f>
        <v>1848333.33</v>
      </c>
      <c r="M80" s="150">
        <f t="shared" si="18"/>
        <v>1.0278035218309611</v>
      </c>
      <c r="N80" s="150">
        <f t="shared" si="19"/>
        <v>2.1581081778483527E-4</v>
      </c>
      <c r="O80" s="148">
        <f t="shared" si="20"/>
        <v>50000</v>
      </c>
      <c r="P80" s="151">
        <f t="shared" si="21"/>
        <v>2.7803521830961114E-2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5395000.0300000003</v>
      </c>
      <c r="F81" s="153">
        <f>IFERROR(VLOOKUP($C81,'2026'!$C$8:$U$195,19,FALSE),0)</f>
        <v>5395000.0300000003</v>
      </c>
      <c r="G81" s="154">
        <f t="shared" si="14"/>
        <v>1</v>
      </c>
      <c r="H81" s="155">
        <f t="shared" si="15"/>
        <v>6.2991850524250987E-4</v>
      </c>
      <c r="I81" s="156">
        <f t="shared" si="16"/>
        <v>0</v>
      </c>
      <c r="J81" s="157">
        <f t="shared" si="17"/>
        <v>0</v>
      </c>
      <c r="K81" s="163">
        <f>VLOOKUP($C81,'2026'!$C$205:$U$392,VLOOKUP($L$4,Master!$D$9:$G$20,4,FALSE),FALSE)</f>
        <v>1798333.33</v>
      </c>
      <c r="L81" s="164">
        <f>VLOOKUP($C81,'2026'!$C$8:$U$195,VLOOKUP($L$4,Master!$D$9:$G$20,4,FALSE),FALSE)</f>
        <v>1848333.33</v>
      </c>
      <c r="M81" s="155">
        <f t="shared" si="18"/>
        <v>1.0278035218309611</v>
      </c>
      <c r="N81" s="155">
        <f t="shared" si="19"/>
        <v>2.1581081778483527E-4</v>
      </c>
      <c r="O81" s="156">
        <f t="shared" si="20"/>
        <v>50000</v>
      </c>
      <c r="P81" s="157">
        <f t="shared" si="21"/>
        <v>2.7803521830961114E-2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8653880.7200000044</v>
      </c>
      <c r="F82" s="148">
        <f>IFERROR(VLOOKUP($C82,'2026'!$C$8:$U$195,19,FALSE),0)</f>
        <v>2711817.57</v>
      </c>
      <c r="G82" s="149">
        <f t="shared" si="14"/>
        <v>0.31336433419202459</v>
      </c>
      <c r="H82" s="150">
        <f t="shared" si="15"/>
        <v>3.1663096583611609E-4</v>
      </c>
      <c r="I82" s="148">
        <f t="shared" si="16"/>
        <v>-5942063.1500000041</v>
      </c>
      <c r="J82" s="151">
        <f t="shared" si="17"/>
        <v>-0.6866356658079753</v>
      </c>
      <c r="K82" s="147">
        <f>VLOOKUP($C82,'2026'!$C$205:$U$392,VLOOKUP($L$4,Master!$D$9:$G$20,4,FALSE),FALSE)</f>
        <v>2845740.5900000017</v>
      </c>
      <c r="L82" s="148">
        <f>VLOOKUP($C82,'2026'!$C$8:$U$195,VLOOKUP($L$4,Master!$D$9:$G$20,4,FALSE),FALSE)</f>
        <v>1387498.3399999999</v>
      </c>
      <c r="M82" s="150">
        <f t="shared" si="18"/>
        <v>0.48757021102896769</v>
      </c>
      <c r="N82" s="150">
        <f t="shared" si="19"/>
        <v>1.6200386941596804E-4</v>
      </c>
      <c r="O82" s="148">
        <f t="shared" si="20"/>
        <v>-1458242.2500000019</v>
      </c>
      <c r="P82" s="151">
        <f t="shared" si="21"/>
        <v>-0.51242978897103231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5723716.6600000048</v>
      </c>
      <c r="F85" s="153">
        <f>IFERROR(VLOOKUP($C85,'2026'!$C$8:$U$195,19,FALSE),0)</f>
        <v>1001981.18</v>
      </c>
      <c r="G85" s="154">
        <f t="shared" si="14"/>
        <v>0.17505778841260797</v>
      </c>
      <c r="H85" s="155">
        <f t="shared" si="15"/>
        <v>1.1699100716904467E-4</v>
      </c>
      <c r="I85" s="156">
        <f t="shared" si="16"/>
        <v>-4721735.4800000051</v>
      </c>
      <c r="J85" s="157">
        <f t="shared" si="17"/>
        <v>-0.82494221158739212</v>
      </c>
      <c r="K85" s="163">
        <f>VLOOKUP($C85,'2026'!$C$205:$U$392,VLOOKUP($L$4,Master!$D$9:$G$20,4,FALSE),FALSE)</f>
        <v>1920754.7500000016</v>
      </c>
      <c r="L85" s="164">
        <f>VLOOKUP($C85,'2026'!$C$8:$U$195,VLOOKUP($L$4,Master!$D$9:$G$20,4,FALSE),FALSE)</f>
        <v>350396.83999999997</v>
      </c>
      <c r="M85" s="155">
        <f t="shared" si="18"/>
        <v>0.1824266424435497</v>
      </c>
      <c r="N85" s="155">
        <f t="shared" si="19"/>
        <v>4.0912224739042098E-5</v>
      </c>
      <c r="O85" s="156">
        <f t="shared" si="20"/>
        <v>-1570357.9100000015</v>
      </c>
      <c r="P85" s="157">
        <f t="shared" si="21"/>
        <v>-0.81757335755645022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2930164.0599999996</v>
      </c>
      <c r="F86" s="153">
        <f>IFERROR(VLOOKUP($C86,'2026'!$C$8:$U$195,19,FALSE),0)</f>
        <v>1709836.39</v>
      </c>
      <c r="G86" s="154">
        <f t="shared" si="14"/>
        <v>0.58352923419584912</v>
      </c>
      <c r="H86" s="155">
        <f t="shared" si="15"/>
        <v>1.9963995866707142E-4</v>
      </c>
      <c r="I86" s="156">
        <f t="shared" si="16"/>
        <v>-1220327.6699999997</v>
      </c>
      <c r="J86" s="157">
        <f t="shared" si="17"/>
        <v>-0.41647076580415088</v>
      </c>
      <c r="K86" s="163">
        <f>VLOOKUP($C86,'2026'!$C$205:$U$392,VLOOKUP($L$4,Master!$D$9:$G$20,4,FALSE),FALSE)</f>
        <v>924985.84</v>
      </c>
      <c r="L86" s="164">
        <f>VLOOKUP($C86,'2026'!$C$8:$U$195,VLOOKUP($L$4,Master!$D$9:$G$20,4,FALSE),FALSE)</f>
        <v>1037101.5</v>
      </c>
      <c r="M86" s="155">
        <f t="shared" si="18"/>
        <v>1.1212079743836945</v>
      </c>
      <c r="N86" s="155">
        <f t="shared" si="19"/>
        <v>1.2109164467692595E-4</v>
      </c>
      <c r="O86" s="156">
        <f t="shared" si="20"/>
        <v>112115.66000000003</v>
      </c>
      <c r="P86" s="157">
        <f t="shared" si="21"/>
        <v>0.12120797438369439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1971029.9299999997</v>
      </c>
      <c r="F87" s="148">
        <f>IFERROR(VLOOKUP($C87,'2026'!$C$8:$U$195,19,FALSE),0)</f>
        <v>1439623.5499999998</v>
      </c>
      <c r="G87" s="149">
        <f t="shared" si="14"/>
        <v>0.73039152175634392</v>
      </c>
      <c r="H87" s="150">
        <f t="shared" si="15"/>
        <v>1.6808999252738012E-4</v>
      </c>
      <c r="I87" s="148">
        <f t="shared" si="16"/>
        <v>-531406.37999999989</v>
      </c>
      <c r="J87" s="151">
        <f t="shared" si="17"/>
        <v>-0.26960847824365608</v>
      </c>
      <c r="K87" s="147">
        <f>VLOOKUP($C87,'2026'!$C$205:$U$392,VLOOKUP($L$4,Master!$D$9:$G$20,4,FALSE),FALSE)</f>
        <v>716903.84</v>
      </c>
      <c r="L87" s="148">
        <f>VLOOKUP($C87,'2026'!$C$8:$U$195,VLOOKUP($L$4,Master!$D$9:$G$20,4,FALSE),FALSE)</f>
        <v>559307.02</v>
      </c>
      <c r="M87" s="150">
        <f t="shared" si="18"/>
        <v>0.78017021083329674</v>
      </c>
      <c r="N87" s="150">
        <f t="shared" si="19"/>
        <v>6.5304511594236738E-5</v>
      </c>
      <c r="O87" s="148">
        <f t="shared" si="20"/>
        <v>-157596.81999999995</v>
      </c>
      <c r="P87" s="151">
        <f t="shared" si="21"/>
        <v>-0.21982978916670323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1792446.6099999999</v>
      </c>
      <c r="F89" s="153">
        <f>IFERROR(VLOOKUP($C89,'2026'!$C$8:$U$195,19,FALSE),0)</f>
        <v>1294920.42</v>
      </c>
      <c r="G89" s="154">
        <f t="shared" si="14"/>
        <v>0.72243179393778434</v>
      </c>
      <c r="H89" s="155">
        <f t="shared" si="15"/>
        <v>1.5119450061882632E-4</v>
      </c>
      <c r="I89" s="156">
        <f t="shared" si="16"/>
        <v>-497526.18999999994</v>
      </c>
      <c r="J89" s="157">
        <f t="shared" si="17"/>
        <v>-0.27756820606221572</v>
      </c>
      <c r="K89" s="163">
        <f>VLOOKUP($C89,'2026'!$C$205:$U$392,VLOOKUP($L$4,Master!$D$9:$G$20,4,FALSE),FALSE)</f>
        <v>620333.84</v>
      </c>
      <c r="L89" s="164">
        <f>VLOOKUP($C89,'2026'!$C$8:$U$195,VLOOKUP($L$4,Master!$D$9:$G$20,4,FALSE),FALSE)</f>
        <v>479761.00999999995</v>
      </c>
      <c r="M89" s="155">
        <f t="shared" si="18"/>
        <v>0.77339164666560822</v>
      </c>
      <c r="N89" s="155">
        <f t="shared" si="19"/>
        <v>5.6016744506456804E-5</v>
      </c>
      <c r="O89" s="156">
        <f t="shared" si="20"/>
        <v>-140572.83000000002</v>
      </c>
      <c r="P89" s="157">
        <f t="shared" si="21"/>
        <v>-0.22660835333439172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178583.32</v>
      </c>
      <c r="F94" s="153">
        <f>IFERROR(VLOOKUP($C94,'2026'!$C$8:$U$195,19,FALSE),0)</f>
        <v>144703.13</v>
      </c>
      <c r="G94" s="154">
        <f t="shared" si="14"/>
        <v>0.81028356959653347</v>
      </c>
      <c r="H94" s="155">
        <f t="shared" si="15"/>
        <v>1.6895491908553814E-5</v>
      </c>
      <c r="I94" s="156">
        <f t="shared" si="16"/>
        <v>-33880.19</v>
      </c>
      <c r="J94" s="157">
        <f t="shared" si="17"/>
        <v>-0.18971643040346658</v>
      </c>
      <c r="K94" s="163">
        <f>VLOOKUP($C94,'2026'!$C$205:$U$392,VLOOKUP($L$4,Master!$D$9:$G$20,4,FALSE),FALSE)</f>
        <v>96570.000000000015</v>
      </c>
      <c r="L94" s="164">
        <f>VLOOKUP($C94,'2026'!$C$8:$U$195,VLOOKUP($L$4,Master!$D$9:$G$20,4,FALSE),FALSE)</f>
        <v>79546.010000000024</v>
      </c>
      <c r="M94" s="155">
        <f t="shared" si="18"/>
        <v>0.82371347209278256</v>
      </c>
      <c r="N94" s="155">
        <f t="shared" si="19"/>
        <v>9.2877670877799344E-6</v>
      </c>
      <c r="O94" s="156">
        <f t="shared" si="20"/>
        <v>-17023.989999999991</v>
      </c>
      <c r="P94" s="157">
        <f t="shared" si="21"/>
        <v>-0.17628652790721744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1637303.6199999994</v>
      </c>
      <c r="F95" s="148">
        <f>IFERROR(VLOOKUP($C95,'2026'!$C$8:$U$195,19,FALSE),0)</f>
        <v>452382.33999999997</v>
      </c>
      <c r="G95" s="149">
        <f t="shared" si="14"/>
        <v>0.27629715983893088</v>
      </c>
      <c r="H95" s="150">
        <f t="shared" si="15"/>
        <v>5.2820019615627115E-5</v>
      </c>
      <c r="I95" s="148">
        <f t="shared" si="16"/>
        <v>-1184921.2799999993</v>
      </c>
      <c r="J95" s="151">
        <f t="shared" si="17"/>
        <v>-0.72370284016106901</v>
      </c>
      <c r="K95" s="147">
        <f>VLOOKUP($C95,'2026'!$C$205:$U$392,VLOOKUP($L$4,Master!$D$9:$G$20,4,FALSE),FALSE)</f>
        <v>451582.98000000016</v>
      </c>
      <c r="L95" s="148">
        <f>VLOOKUP($C95,'2026'!$C$8:$U$195,VLOOKUP($L$4,Master!$D$9:$G$20,4,FALSE),FALSE)</f>
        <v>129059.40999999996</v>
      </c>
      <c r="M95" s="150">
        <f t="shared" si="18"/>
        <v>0.28579334411584756</v>
      </c>
      <c r="N95" s="150">
        <f t="shared" si="19"/>
        <v>1.5068936085748309E-5</v>
      </c>
      <c r="O95" s="148">
        <f t="shared" si="20"/>
        <v>-322523.57000000018</v>
      </c>
      <c r="P95" s="151">
        <f t="shared" si="21"/>
        <v>-0.71420665588415244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1637303.6199999994</v>
      </c>
      <c r="F96" s="153">
        <f>IFERROR(VLOOKUP($C96,'2026'!$C$8:$U$195,19,FALSE),0)</f>
        <v>452382.33999999997</v>
      </c>
      <c r="G96" s="154">
        <f t="shared" si="14"/>
        <v>0.27629715983893088</v>
      </c>
      <c r="H96" s="155">
        <f t="shared" si="15"/>
        <v>5.2820019615627115E-5</v>
      </c>
      <c r="I96" s="156">
        <f t="shared" si="16"/>
        <v>-1184921.2799999993</v>
      </c>
      <c r="J96" s="157">
        <f t="shared" si="17"/>
        <v>-0.72370284016106901</v>
      </c>
      <c r="K96" s="163">
        <f>VLOOKUP($C96,'2026'!$C$205:$U$392,VLOOKUP($L$4,Master!$D$9:$G$20,4,FALSE),FALSE)</f>
        <v>451582.98000000016</v>
      </c>
      <c r="L96" s="164">
        <f>VLOOKUP($C96,'2026'!$C$8:$U$195,VLOOKUP($L$4,Master!$D$9:$G$20,4,FALSE),FALSE)</f>
        <v>129059.40999999996</v>
      </c>
      <c r="M96" s="155">
        <f t="shared" si="18"/>
        <v>0.28579334411584756</v>
      </c>
      <c r="N96" s="155">
        <f t="shared" si="19"/>
        <v>1.5068936085748309E-5</v>
      </c>
      <c r="O96" s="156">
        <f t="shared" si="20"/>
        <v>-322523.57000000018</v>
      </c>
      <c r="P96" s="157">
        <f t="shared" si="21"/>
        <v>-0.71420665588415244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5096609.200000002</v>
      </c>
      <c r="F97" s="143">
        <f>IFERROR(VLOOKUP($C97,'2026'!$C$8:$U$195,19,FALSE),0)</f>
        <v>2829300.2899999996</v>
      </c>
      <c r="G97" s="144">
        <f t="shared" si="14"/>
        <v>0.55513385056087849</v>
      </c>
      <c r="H97" s="145">
        <f t="shared" si="15"/>
        <v>3.3034821124162245E-4</v>
      </c>
      <c r="I97" s="143">
        <f t="shared" si="16"/>
        <v>-2267308.9100000025</v>
      </c>
      <c r="J97" s="146">
        <f t="shared" si="17"/>
        <v>-0.44486614943912151</v>
      </c>
      <c r="K97" s="142">
        <f>VLOOKUP($C97,'2026'!$C$205:$U$392,VLOOKUP($L$4,Master!$D$9:$G$20,4,FALSE),FALSE)</f>
        <v>1307184.9399999992</v>
      </c>
      <c r="L97" s="143">
        <f>VLOOKUP($C97,'2026'!$C$8:$U$195,VLOOKUP($L$4,Master!$D$9:$G$20,4,FALSE),FALSE)</f>
        <v>607599.4</v>
      </c>
      <c r="M97" s="145">
        <f t="shared" si="18"/>
        <v>0.46481517756775897</v>
      </c>
      <c r="N97" s="145">
        <f t="shared" si="19"/>
        <v>7.0943114681362824E-5</v>
      </c>
      <c r="O97" s="143">
        <f t="shared" si="20"/>
        <v>-699585.53999999922</v>
      </c>
      <c r="P97" s="146">
        <f t="shared" si="21"/>
        <v>-0.53518482243224097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5096609.200000002</v>
      </c>
      <c r="F108" s="148">
        <f>IFERROR(VLOOKUP($C108,'2026'!$C$8:$U$195,19,FALSE),0)</f>
        <v>2829300.2899999996</v>
      </c>
      <c r="G108" s="149">
        <f t="shared" si="14"/>
        <v>0.55513385056087849</v>
      </c>
      <c r="H108" s="150">
        <f t="shared" si="15"/>
        <v>3.3034821124162245E-4</v>
      </c>
      <c r="I108" s="148">
        <f t="shared" si="16"/>
        <v>-2267308.9100000025</v>
      </c>
      <c r="J108" s="151">
        <f t="shared" si="17"/>
        <v>-0.44486614943912151</v>
      </c>
      <c r="K108" s="147">
        <f>VLOOKUP($C108,'2026'!$C$205:$U$392,VLOOKUP($L$4,Master!$D$9:$G$20,4,FALSE),FALSE)</f>
        <v>1307184.9399999992</v>
      </c>
      <c r="L108" s="148">
        <f>VLOOKUP($C108,'2026'!$C$8:$U$195,VLOOKUP($L$4,Master!$D$9:$G$20,4,FALSE),FALSE)</f>
        <v>607599.4</v>
      </c>
      <c r="M108" s="150">
        <f t="shared" si="18"/>
        <v>0.46481517756775897</v>
      </c>
      <c r="N108" s="150">
        <f t="shared" si="19"/>
        <v>7.0943114681362824E-5</v>
      </c>
      <c r="O108" s="148">
        <f t="shared" si="20"/>
        <v>-699585.53999999922</v>
      </c>
      <c r="P108" s="151">
        <f t="shared" si="21"/>
        <v>-0.53518482243224097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5096609.200000002</v>
      </c>
      <c r="F109" s="153">
        <f>IFERROR(VLOOKUP($C109,'2026'!$C$8:$U$195,19,FALSE),0)</f>
        <v>2829300.2899999996</v>
      </c>
      <c r="G109" s="154">
        <f t="shared" si="14"/>
        <v>0.55513385056087849</v>
      </c>
      <c r="H109" s="155">
        <f t="shared" si="15"/>
        <v>3.3034821124162245E-4</v>
      </c>
      <c r="I109" s="156">
        <f t="shared" si="16"/>
        <v>-2267308.9100000025</v>
      </c>
      <c r="J109" s="157">
        <f t="shared" si="17"/>
        <v>-0.44486614943912151</v>
      </c>
      <c r="K109" s="163">
        <f>VLOOKUP($C109,'2026'!$C$205:$U$392,VLOOKUP($L$4,Master!$D$9:$G$20,4,FALSE),FALSE)</f>
        <v>1307184.9399999992</v>
      </c>
      <c r="L109" s="164">
        <f>VLOOKUP($C109,'2026'!$C$8:$U$195,VLOOKUP($L$4,Master!$D$9:$G$20,4,FALSE),FALSE)</f>
        <v>607599.4</v>
      </c>
      <c r="M109" s="155">
        <f t="shared" si="18"/>
        <v>0.46481517756775897</v>
      </c>
      <c r="N109" s="155">
        <f t="shared" si="19"/>
        <v>7.0943114681362824E-5</v>
      </c>
      <c r="O109" s="156">
        <f t="shared" si="20"/>
        <v>-699585.53999999922</v>
      </c>
      <c r="P109" s="157">
        <f t="shared" si="21"/>
        <v>-0.53518482243224097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4155476.56</v>
      </c>
      <c r="F110" s="143">
        <f>IFERROR(VLOOKUP($C110,'2026'!$C$8:$U$195,19,FALSE),0)</f>
        <v>1483620.48</v>
      </c>
      <c r="G110" s="144">
        <f t="shared" si="14"/>
        <v>0.35702775808702913</v>
      </c>
      <c r="H110" s="145">
        <f t="shared" si="15"/>
        <v>1.7322706022464564E-4</v>
      </c>
      <c r="I110" s="143">
        <f t="shared" si="16"/>
        <v>-2671856.08</v>
      </c>
      <c r="J110" s="146">
        <f t="shared" si="17"/>
        <v>-0.64297224191297087</v>
      </c>
      <c r="K110" s="142">
        <f>VLOOKUP($C110,'2026'!$C$205:$U$392,VLOOKUP($L$4,Master!$D$9:$G$20,4,FALSE),FALSE)</f>
        <v>1385212.8399999999</v>
      </c>
      <c r="L110" s="143">
        <f>VLOOKUP($C110,'2026'!$C$8:$U$195,VLOOKUP($L$4,Master!$D$9:$G$20,4,FALSE),FALSE)</f>
        <v>568843.43999999994</v>
      </c>
      <c r="M110" s="145">
        <f t="shared" si="18"/>
        <v>0.41065417788070752</v>
      </c>
      <c r="N110" s="145">
        <f t="shared" si="19"/>
        <v>6.6417980991523241E-5</v>
      </c>
      <c r="O110" s="143">
        <f t="shared" si="20"/>
        <v>-816369.39999999991</v>
      </c>
      <c r="P110" s="146">
        <f t="shared" si="21"/>
        <v>-0.58934582211929254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4155476.56</v>
      </c>
      <c r="F121" s="148">
        <f>IFERROR(VLOOKUP($C121,'2026'!$C$8:$U$195,19,FALSE),0)</f>
        <v>1483620.48</v>
      </c>
      <c r="G121" s="149">
        <f t="shared" si="14"/>
        <v>0.35702775808702913</v>
      </c>
      <c r="H121" s="150">
        <f t="shared" si="15"/>
        <v>1.7322706022464564E-4</v>
      </c>
      <c r="I121" s="148">
        <f t="shared" si="16"/>
        <v>-2671856.08</v>
      </c>
      <c r="J121" s="151">
        <f t="shared" si="17"/>
        <v>-0.64297224191297087</v>
      </c>
      <c r="K121" s="147">
        <f>VLOOKUP($C121,'2026'!$C$205:$U$392,VLOOKUP($L$4,Master!$D$9:$G$20,4,FALSE),FALSE)</f>
        <v>1385212.8399999999</v>
      </c>
      <c r="L121" s="148">
        <f>VLOOKUP($C121,'2026'!$C$8:$U$195,VLOOKUP($L$4,Master!$D$9:$G$20,4,FALSE),FALSE)</f>
        <v>568843.43999999994</v>
      </c>
      <c r="M121" s="150">
        <f t="shared" si="18"/>
        <v>0.41065417788070752</v>
      </c>
      <c r="N121" s="150">
        <f t="shared" si="19"/>
        <v>6.6417980991523241E-5</v>
      </c>
      <c r="O121" s="148">
        <f t="shared" si="20"/>
        <v>-816369.39999999991</v>
      </c>
      <c r="P121" s="151">
        <f t="shared" si="21"/>
        <v>-0.58934582211929254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4155476.56</v>
      </c>
      <c r="F122" s="153">
        <f>IFERROR(VLOOKUP($C122,'2026'!$C$8:$U$195,19,FALSE),0)</f>
        <v>1483620.48</v>
      </c>
      <c r="G122" s="154">
        <f t="shared" si="14"/>
        <v>0.35702775808702913</v>
      </c>
      <c r="H122" s="155">
        <f t="shared" si="15"/>
        <v>1.7322706022464564E-4</v>
      </c>
      <c r="I122" s="156">
        <f t="shared" si="16"/>
        <v>-2671856.08</v>
      </c>
      <c r="J122" s="157">
        <f t="shared" si="17"/>
        <v>-0.64297224191297087</v>
      </c>
      <c r="K122" s="163">
        <f>VLOOKUP($C122,'2026'!$C$205:$U$392,VLOOKUP($L$4,Master!$D$9:$G$20,4,FALSE),FALSE)</f>
        <v>1385212.8399999999</v>
      </c>
      <c r="L122" s="164">
        <f>VLOOKUP($C122,'2026'!$C$8:$U$195,VLOOKUP($L$4,Master!$D$9:$G$20,4,FALSE),FALSE)</f>
        <v>568843.43999999994</v>
      </c>
      <c r="M122" s="155">
        <f t="shared" si="18"/>
        <v>0.41065417788070752</v>
      </c>
      <c r="N122" s="155">
        <f t="shared" si="19"/>
        <v>6.6417980991523241E-5</v>
      </c>
      <c r="O122" s="156">
        <f t="shared" si="20"/>
        <v>-816369.39999999991</v>
      </c>
      <c r="P122" s="157">
        <f t="shared" si="21"/>
        <v>-0.58934582211929254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134866010.60999995</v>
      </c>
      <c r="F123" s="143">
        <f>IFERROR(VLOOKUP($C123,'2026'!$C$8:$U$195,19,FALSE),0)</f>
        <v>122421789</v>
      </c>
      <c r="G123" s="144">
        <f t="shared" si="14"/>
        <v>0.90772900040777771</v>
      </c>
      <c r="H123" s="145">
        <f t="shared" si="15"/>
        <v>1.4293929547205941E-2</v>
      </c>
      <c r="I123" s="143">
        <f t="shared" si="16"/>
        <v>-12444221.609999955</v>
      </c>
      <c r="J123" s="146">
        <f t="shared" si="17"/>
        <v>-9.2270999592222305E-2</v>
      </c>
      <c r="K123" s="142">
        <f>VLOOKUP($C123,'2026'!$C$205:$U$392,VLOOKUP($L$4,Master!$D$9:$G$20,4,FALSE),FALSE)</f>
        <v>45053968.209999993</v>
      </c>
      <c r="L123" s="143">
        <f>VLOOKUP($C123,'2026'!$C$8:$U$195,VLOOKUP($L$4,Master!$D$9:$G$20,4,FALSE),FALSE)</f>
        <v>44517900.299999997</v>
      </c>
      <c r="M123" s="145">
        <f t="shared" si="18"/>
        <v>0.98810164939298262</v>
      </c>
      <c r="N123" s="145">
        <f t="shared" si="19"/>
        <v>5.197896025500315E-3</v>
      </c>
      <c r="O123" s="143">
        <f t="shared" si="20"/>
        <v>-536067.90999999642</v>
      </c>
      <c r="P123" s="146">
        <f t="shared" si="21"/>
        <v>-1.1898350607017409E-2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124741663.06999996</v>
      </c>
      <c r="F138" s="148">
        <f>IFERROR(VLOOKUP($C138,'2026'!$C$8:$U$195,19,FALSE),0)</f>
        <v>119971278.47</v>
      </c>
      <c r="G138" s="149">
        <f t="shared" ref="G138:G196" si="22">IFERROR(F138/E138,0)</f>
        <v>0.96175788840234544</v>
      </c>
      <c r="H138" s="150">
        <f t="shared" ref="H138:H196" si="23">F138/$D$4</f>
        <v>1.4007808709104921E-2</v>
      </c>
      <c r="I138" s="148">
        <f t="shared" ref="I138:I196" si="24">F138-E138</f>
        <v>-4770384.5999999642</v>
      </c>
      <c r="J138" s="151">
        <f t="shared" ref="J138:J196" si="25">IFERROR(I138/E138,0)</f>
        <v>-3.8242111597654567E-2</v>
      </c>
      <c r="K138" s="147">
        <f>VLOOKUP($C138,'2026'!$C$205:$U$392,VLOOKUP($L$4,Master!$D$9:$G$20,4,FALSE),FALSE)</f>
        <v>41649753.129999995</v>
      </c>
      <c r="L138" s="148">
        <f>VLOOKUP($C138,'2026'!$C$8:$U$195,VLOOKUP($L$4,Master!$D$9:$G$20,4,FALSE),FALSE)</f>
        <v>43766695.219999999</v>
      </c>
      <c r="M138" s="150">
        <f t="shared" ref="M138:M196" si="26">IFERROR(L138/K138,0)</f>
        <v>1.0508272422021918</v>
      </c>
      <c r="N138" s="150">
        <f t="shared" ref="N138:N196" si="27">L138/$D$4</f>
        <v>5.1101855568269385E-3</v>
      </c>
      <c r="O138" s="148">
        <f t="shared" ref="O138:O196" si="28">L138-K138</f>
        <v>2116942.0900000036</v>
      </c>
      <c r="P138" s="151">
        <f t="shared" ref="P138:P196" si="29">IFERROR(O138/K138,0)</f>
        <v>5.0827242202191744E-2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124741663.06999996</v>
      </c>
      <c r="F139" s="153">
        <f>IFERROR(VLOOKUP($C139,'2026'!$C$8:$U$195,19,FALSE),0)</f>
        <v>119971278.47</v>
      </c>
      <c r="G139" s="154">
        <f t="shared" si="22"/>
        <v>0.96175788840234544</v>
      </c>
      <c r="H139" s="155">
        <f t="shared" si="23"/>
        <v>1.4007808709104921E-2</v>
      </c>
      <c r="I139" s="156">
        <f t="shared" si="24"/>
        <v>-4770384.5999999642</v>
      </c>
      <c r="J139" s="157">
        <f t="shared" si="25"/>
        <v>-3.8242111597654567E-2</v>
      </c>
      <c r="K139" s="163">
        <f>VLOOKUP($C139,'2026'!$C$205:$U$392,VLOOKUP($L$4,Master!$D$9:$G$20,4,FALSE),FALSE)</f>
        <v>41649753.129999995</v>
      </c>
      <c r="L139" s="164">
        <f>VLOOKUP($C139,'2026'!$C$8:$U$195,VLOOKUP($L$4,Master!$D$9:$G$20,4,FALSE),FALSE)</f>
        <v>43766695.219999999</v>
      </c>
      <c r="M139" s="155">
        <f t="shared" si="26"/>
        <v>1.0508272422021918</v>
      </c>
      <c r="N139" s="155">
        <f t="shared" si="27"/>
        <v>5.1101855568269385E-3</v>
      </c>
      <c r="O139" s="156">
        <f t="shared" si="28"/>
        <v>2116942.0900000036</v>
      </c>
      <c r="P139" s="157">
        <f t="shared" si="29"/>
        <v>5.0827242202191744E-2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5770341.879999999</v>
      </c>
      <c r="F140" s="148">
        <f>IFERROR(VLOOKUP($C140,'2026'!$C$8:$U$195,19,FALSE),0)</f>
        <v>1082556.99</v>
      </c>
      <c r="G140" s="149">
        <f t="shared" si="22"/>
        <v>0.1876070798772152</v>
      </c>
      <c r="H140" s="150">
        <f t="shared" si="23"/>
        <v>1.2639901338065994E-4</v>
      </c>
      <c r="I140" s="148">
        <f t="shared" si="24"/>
        <v>-4687784.8899999987</v>
      </c>
      <c r="J140" s="151">
        <f t="shared" si="25"/>
        <v>-0.81239292012278475</v>
      </c>
      <c r="K140" s="147">
        <f>VLOOKUP($C140,'2026'!$C$205:$U$392,VLOOKUP($L$4,Master!$D$9:$G$20,4,FALSE),FALSE)</f>
        <v>1884980.689999999</v>
      </c>
      <c r="L140" s="148">
        <f>VLOOKUP($C140,'2026'!$C$8:$U$195,VLOOKUP($L$4,Master!$D$9:$G$20,4,FALSE),FALSE)</f>
        <v>320432.41000000003</v>
      </c>
      <c r="M140" s="150">
        <f t="shared" si="26"/>
        <v>0.16999240984267069</v>
      </c>
      <c r="N140" s="150">
        <f t="shared" si="27"/>
        <v>3.741358732456858E-5</v>
      </c>
      <c r="O140" s="148">
        <f t="shared" si="28"/>
        <v>-1564548.2799999989</v>
      </c>
      <c r="P140" s="151">
        <f t="shared" si="29"/>
        <v>-0.83000759015732928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5770341.879999999</v>
      </c>
      <c r="F141" s="153">
        <f>IFERROR(VLOOKUP($C141,'2026'!$C$8:$U$195,19,FALSE),0)</f>
        <v>1082556.99</v>
      </c>
      <c r="G141" s="154">
        <f t="shared" si="22"/>
        <v>0.1876070798772152</v>
      </c>
      <c r="H141" s="155">
        <f t="shared" si="23"/>
        <v>1.2639901338065994E-4</v>
      </c>
      <c r="I141" s="156">
        <f t="shared" si="24"/>
        <v>-4687784.8899999987</v>
      </c>
      <c r="J141" s="157">
        <f t="shared" si="25"/>
        <v>-0.81239292012278475</v>
      </c>
      <c r="K141" s="163">
        <f>VLOOKUP($C141,'2026'!$C$205:$U$392,VLOOKUP($L$4,Master!$D$9:$G$20,4,FALSE),FALSE)</f>
        <v>1884980.689999999</v>
      </c>
      <c r="L141" s="164">
        <f>VLOOKUP($C141,'2026'!$C$8:$U$195,VLOOKUP($L$4,Master!$D$9:$G$20,4,FALSE),FALSE)</f>
        <v>320432.41000000003</v>
      </c>
      <c r="M141" s="155">
        <f t="shared" si="26"/>
        <v>0.16999240984267069</v>
      </c>
      <c r="N141" s="155">
        <f t="shared" si="27"/>
        <v>3.741358732456858E-5</v>
      </c>
      <c r="O141" s="156">
        <f t="shared" si="28"/>
        <v>-1564548.2799999989</v>
      </c>
      <c r="P141" s="157">
        <f t="shared" si="29"/>
        <v>-0.83000759015732928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4354005.6599999983</v>
      </c>
      <c r="F142" s="148">
        <f>IFERROR(VLOOKUP($C142,'2026'!$C$8:$U$195,19,FALSE),0)</f>
        <v>1367953.54</v>
      </c>
      <c r="G142" s="149">
        <f t="shared" si="22"/>
        <v>0.31418276566962494</v>
      </c>
      <c r="H142" s="150">
        <f t="shared" si="23"/>
        <v>1.5972182472036056E-4</v>
      </c>
      <c r="I142" s="148">
        <f t="shared" si="24"/>
        <v>-2986052.1199999982</v>
      </c>
      <c r="J142" s="151">
        <f t="shared" si="25"/>
        <v>-0.68581723433037511</v>
      </c>
      <c r="K142" s="147">
        <f>VLOOKUP($C142,'2026'!$C$205:$U$392,VLOOKUP($L$4,Master!$D$9:$G$20,4,FALSE),FALSE)</f>
        <v>1519234.3899999992</v>
      </c>
      <c r="L142" s="148">
        <f>VLOOKUP($C142,'2026'!$C$8:$U$195,VLOOKUP($L$4,Master!$D$9:$G$20,4,FALSE),FALSE)</f>
        <v>430772.67</v>
      </c>
      <c r="M142" s="150">
        <f t="shared" si="26"/>
        <v>0.28354589182252532</v>
      </c>
      <c r="N142" s="150">
        <f t="shared" si="27"/>
        <v>5.0296881348807881E-5</v>
      </c>
      <c r="O142" s="148">
        <f t="shared" si="28"/>
        <v>-1088461.7199999993</v>
      </c>
      <c r="P142" s="151">
        <f t="shared" si="29"/>
        <v>-0.71645410817747479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4354005.6599999983</v>
      </c>
      <c r="F143" s="153">
        <f>IFERROR(VLOOKUP($C143,'2026'!$C$8:$U$195,19,FALSE),0)</f>
        <v>1367953.54</v>
      </c>
      <c r="G143" s="154">
        <f t="shared" si="22"/>
        <v>0.31418276566962494</v>
      </c>
      <c r="H143" s="155">
        <f t="shared" si="23"/>
        <v>1.5972182472036056E-4</v>
      </c>
      <c r="I143" s="156">
        <f t="shared" si="24"/>
        <v>-2986052.1199999982</v>
      </c>
      <c r="J143" s="157">
        <f t="shared" si="25"/>
        <v>-0.68581723433037511</v>
      </c>
      <c r="K143" s="163">
        <f>VLOOKUP($C143,'2026'!$C$205:$U$392,VLOOKUP($L$4,Master!$D$9:$G$20,4,FALSE),FALSE)</f>
        <v>1519234.3899999992</v>
      </c>
      <c r="L143" s="164">
        <f>VLOOKUP($C143,'2026'!$C$8:$U$195,VLOOKUP($L$4,Master!$D$9:$G$20,4,FALSE),FALSE)</f>
        <v>430772.67</v>
      </c>
      <c r="M143" s="155">
        <f t="shared" si="26"/>
        <v>0.28354589182252532</v>
      </c>
      <c r="N143" s="155">
        <f t="shared" si="27"/>
        <v>5.0296881348807881E-5</v>
      </c>
      <c r="O143" s="156">
        <f t="shared" si="28"/>
        <v>-1088461.7199999993</v>
      </c>
      <c r="P143" s="157">
        <f t="shared" si="29"/>
        <v>-0.71645410817747479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14001816.100000009</v>
      </c>
      <c r="F144" s="143">
        <f>IFERROR(VLOOKUP($C144,'2026'!$C$8:$U$195,19,FALSE),0)</f>
        <v>10015220.66</v>
      </c>
      <c r="G144" s="144">
        <f t="shared" si="22"/>
        <v>0.71528011712709139</v>
      </c>
      <c r="H144" s="145">
        <f t="shared" si="23"/>
        <v>1.1693740116292648E-3</v>
      </c>
      <c r="I144" s="143">
        <f t="shared" si="24"/>
        <v>-3986595.4400000088</v>
      </c>
      <c r="J144" s="146">
        <f t="shared" si="25"/>
        <v>-0.28471988287290861</v>
      </c>
      <c r="K144" s="142">
        <f>VLOOKUP($C144,'2026'!$C$205:$U$392,VLOOKUP($L$4,Master!$D$9:$G$20,4,FALSE),FALSE)</f>
        <v>6401830.6900000023</v>
      </c>
      <c r="L144" s="143">
        <f>VLOOKUP($C144,'2026'!$C$8:$U$195,VLOOKUP($L$4,Master!$D$9:$G$20,4,FALSE),FALSE)</f>
        <v>6253876.7400000002</v>
      </c>
      <c r="M144" s="145">
        <f t="shared" si="26"/>
        <v>0.97688880616116358</v>
      </c>
      <c r="N144" s="145">
        <f t="shared" si="27"/>
        <v>7.3020067954136802E-4</v>
      </c>
      <c r="O144" s="143">
        <f t="shared" si="28"/>
        <v>-147953.95000000205</v>
      </c>
      <c r="P144" s="146">
        <f t="shared" si="29"/>
        <v>-2.3111193838836433E-2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3582879.2</v>
      </c>
      <c r="F145" s="148">
        <f>IFERROR(VLOOKUP($C145,'2026'!$C$8:$U$195,19,FALSE),0)</f>
        <v>4231093.17</v>
      </c>
      <c r="G145" s="149">
        <f t="shared" si="22"/>
        <v>1.1809198507167085</v>
      </c>
      <c r="H145" s="150">
        <f t="shared" si="23"/>
        <v>4.9402110664829651E-4</v>
      </c>
      <c r="I145" s="148">
        <f t="shared" si="24"/>
        <v>648213.96999999974</v>
      </c>
      <c r="J145" s="151">
        <f t="shared" si="25"/>
        <v>0.18091985071670844</v>
      </c>
      <c r="K145" s="147">
        <f>VLOOKUP($C145,'2026'!$C$205:$U$392,VLOOKUP($L$4,Master!$D$9:$G$20,4,FALSE),FALSE)</f>
        <v>2398250.0099999998</v>
      </c>
      <c r="L145" s="148">
        <f>VLOOKUP($C145,'2026'!$C$8:$U$195,VLOOKUP($L$4,Master!$D$9:$G$20,4,FALSE),FALSE)</f>
        <v>3810407.05</v>
      </c>
      <c r="M145" s="150">
        <f t="shared" si="26"/>
        <v>1.5888281180492938</v>
      </c>
      <c r="N145" s="150">
        <f t="shared" si="27"/>
        <v>4.449019277024029E-4</v>
      </c>
      <c r="O145" s="148">
        <f t="shared" si="28"/>
        <v>1412157.04</v>
      </c>
      <c r="P145" s="151">
        <f t="shared" si="29"/>
        <v>0.5888281180492938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3582879.2</v>
      </c>
      <c r="F146" s="153">
        <f>IFERROR(VLOOKUP($C146,'2026'!$C$8:$U$195,19,FALSE),0)</f>
        <v>4231093.17</v>
      </c>
      <c r="G146" s="154">
        <f t="shared" si="22"/>
        <v>1.1809198507167085</v>
      </c>
      <c r="H146" s="155">
        <f t="shared" si="23"/>
        <v>4.9402110664829651E-4</v>
      </c>
      <c r="I146" s="156">
        <f t="shared" si="24"/>
        <v>648213.96999999974</v>
      </c>
      <c r="J146" s="157">
        <f t="shared" si="25"/>
        <v>0.18091985071670844</v>
      </c>
      <c r="K146" s="163">
        <f>VLOOKUP($C146,'2026'!$C$205:$U$392,VLOOKUP($L$4,Master!$D$9:$G$20,4,FALSE),FALSE)</f>
        <v>2398250.0099999998</v>
      </c>
      <c r="L146" s="164">
        <f>VLOOKUP($C146,'2026'!$C$8:$U$195,VLOOKUP($L$4,Master!$D$9:$G$20,4,FALSE),FALSE)</f>
        <v>3810407.05</v>
      </c>
      <c r="M146" s="155">
        <f t="shared" si="26"/>
        <v>1.5888281180492938</v>
      </c>
      <c r="N146" s="155">
        <f t="shared" si="27"/>
        <v>4.449019277024029E-4</v>
      </c>
      <c r="O146" s="156">
        <f t="shared" si="28"/>
        <v>1412157.04</v>
      </c>
      <c r="P146" s="157">
        <f t="shared" si="29"/>
        <v>0.5888281180492938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5027784.1800000072</v>
      </c>
      <c r="F147" s="148">
        <f>IFERROR(VLOOKUP($C147,'2026'!$C$8:$U$195,19,FALSE),0)</f>
        <v>3934040.5500000007</v>
      </c>
      <c r="G147" s="149">
        <f t="shared" si="22"/>
        <v>0.78246010750604555</v>
      </c>
      <c r="H147" s="150">
        <f t="shared" si="23"/>
        <v>4.5933733624454158E-4</v>
      </c>
      <c r="I147" s="148">
        <f t="shared" si="24"/>
        <v>-1093743.6300000064</v>
      </c>
      <c r="J147" s="151">
        <f t="shared" si="25"/>
        <v>-0.21753989249395445</v>
      </c>
      <c r="K147" s="147">
        <f>VLOOKUP($C147,'2026'!$C$205:$U$392,VLOOKUP($L$4,Master!$D$9:$G$20,4,FALSE),FALSE)</f>
        <v>1860731.0000000026</v>
      </c>
      <c r="L147" s="148">
        <f>VLOOKUP($C147,'2026'!$C$8:$U$195,VLOOKUP($L$4,Master!$D$9:$G$20,4,FALSE),FALSE)</f>
        <v>1665680.9800000002</v>
      </c>
      <c r="M147" s="150">
        <f t="shared" si="26"/>
        <v>0.89517559496778309</v>
      </c>
      <c r="N147" s="150">
        <f t="shared" si="27"/>
        <v>1.9448438689489294E-4</v>
      </c>
      <c r="O147" s="148">
        <f t="shared" si="28"/>
        <v>-195050.02000000235</v>
      </c>
      <c r="P147" s="151">
        <f t="shared" si="29"/>
        <v>-0.10482440503221695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5027784.1800000072</v>
      </c>
      <c r="F148" s="153">
        <f>IFERROR(VLOOKUP($C148,'2026'!$C$8:$U$195,19,FALSE),0)</f>
        <v>3934040.5500000007</v>
      </c>
      <c r="G148" s="154">
        <f t="shared" si="22"/>
        <v>0.78246010750604555</v>
      </c>
      <c r="H148" s="155">
        <f t="shared" si="23"/>
        <v>4.5933733624454158E-4</v>
      </c>
      <c r="I148" s="156">
        <f t="shared" si="24"/>
        <v>-1093743.6300000064</v>
      </c>
      <c r="J148" s="157">
        <f t="shared" si="25"/>
        <v>-0.21753989249395445</v>
      </c>
      <c r="K148" s="163">
        <f>VLOOKUP($C148,'2026'!$C$205:$U$392,VLOOKUP($L$4,Master!$D$9:$G$20,4,FALSE),FALSE)</f>
        <v>1860731.0000000026</v>
      </c>
      <c r="L148" s="164">
        <f>VLOOKUP($C148,'2026'!$C$8:$U$195,VLOOKUP($L$4,Master!$D$9:$G$20,4,FALSE),FALSE)</f>
        <v>1665680.9800000002</v>
      </c>
      <c r="M148" s="155">
        <f t="shared" si="26"/>
        <v>0.89517559496778309</v>
      </c>
      <c r="N148" s="155">
        <f t="shared" si="27"/>
        <v>1.9448438689489294E-4</v>
      </c>
      <c r="O148" s="156">
        <f t="shared" si="28"/>
        <v>-195050.02000000235</v>
      </c>
      <c r="P148" s="157">
        <f t="shared" si="29"/>
        <v>-0.10482440503221695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714256.27</v>
      </c>
      <c r="F153" s="148">
        <f>IFERROR(VLOOKUP($C153,'2026'!$C$8:$U$195,19,FALSE),0)</f>
        <v>16129.61</v>
      </c>
      <c r="G153" s="149">
        <f t="shared" si="22"/>
        <v>2.2582384891069979E-2</v>
      </c>
      <c r="H153" s="150">
        <f t="shared" si="23"/>
        <v>1.8832881862550498E-6</v>
      </c>
      <c r="I153" s="148">
        <f t="shared" si="24"/>
        <v>-698126.66</v>
      </c>
      <c r="J153" s="151">
        <f t="shared" si="25"/>
        <v>-0.97741761510892999</v>
      </c>
      <c r="K153" s="147">
        <f>VLOOKUP($C153,'2026'!$C$205:$U$392,VLOOKUP($L$4,Master!$D$9:$G$20,4,FALSE),FALSE)</f>
        <v>593622.16</v>
      </c>
      <c r="L153" s="148">
        <f>VLOOKUP($C153,'2026'!$C$8:$U$195,VLOOKUP($L$4,Master!$D$9:$G$20,4,FALSE),FALSE)</f>
        <v>7797.6</v>
      </c>
      <c r="M153" s="150">
        <f t="shared" si="26"/>
        <v>1.3135628225199678E-2</v>
      </c>
      <c r="N153" s="150">
        <f t="shared" si="27"/>
        <v>9.1044532143941345E-7</v>
      </c>
      <c r="O153" s="148">
        <f t="shared" si="28"/>
        <v>-585824.56000000006</v>
      </c>
      <c r="P153" s="151">
        <f t="shared" si="29"/>
        <v>-0.98686437177480035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714256.27</v>
      </c>
      <c r="F154" s="153">
        <f>IFERROR(VLOOKUP($C154,'2026'!$C$8:$U$195,19,FALSE),0)</f>
        <v>16129.61</v>
      </c>
      <c r="G154" s="154">
        <f t="shared" si="22"/>
        <v>2.2582384891069979E-2</v>
      </c>
      <c r="H154" s="155">
        <f t="shared" si="23"/>
        <v>1.8832881862550498E-6</v>
      </c>
      <c r="I154" s="156">
        <f t="shared" si="24"/>
        <v>-698126.66</v>
      </c>
      <c r="J154" s="157">
        <f t="shared" si="25"/>
        <v>-0.97741761510892999</v>
      </c>
      <c r="K154" s="163">
        <f>VLOOKUP($C154,'2026'!$C$205:$U$392,VLOOKUP($L$4,Master!$D$9:$G$20,4,FALSE),FALSE)</f>
        <v>593622.16</v>
      </c>
      <c r="L154" s="164">
        <f>VLOOKUP($C154,'2026'!$C$8:$U$195,VLOOKUP($L$4,Master!$D$9:$G$20,4,FALSE),FALSE)</f>
        <v>7797.6</v>
      </c>
      <c r="M154" s="155">
        <f t="shared" si="26"/>
        <v>1.3135628225199678E-2</v>
      </c>
      <c r="N154" s="155">
        <f t="shared" si="27"/>
        <v>9.1044532143941345E-7</v>
      </c>
      <c r="O154" s="156">
        <f t="shared" si="28"/>
        <v>-585824.56000000006</v>
      </c>
      <c r="P154" s="157">
        <f t="shared" si="29"/>
        <v>-0.98686437177480035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4676896.45</v>
      </c>
      <c r="F155" s="148">
        <f>IFERROR(VLOOKUP($C155,'2026'!$C$8:$U$195,19,FALSE),0)</f>
        <v>1833957.3299999996</v>
      </c>
      <c r="G155" s="149">
        <f t="shared" si="22"/>
        <v>0.39213126687891486</v>
      </c>
      <c r="H155" s="150">
        <f t="shared" si="23"/>
        <v>2.141322805501716E-4</v>
      </c>
      <c r="I155" s="148">
        <f t="shared" si="24"/>
        <v>-2842939.1200000006</v>
      </c>
      <c r="J155" s="151">
        <f t="shared" si="25"/>
        <v>-0.60786873312108514</v>
      </c>
      <c r="K155" s="147">
        <f>VLOOKUP($C155,'2026'!$C$205:$U$392,VLOOKUP($L$4,Master!$D$9:$G$20,4,FALSE),FALSE)</f>
        <v>1549227.5199999996</v>
      </c>
      <c r="L155" s="148">
        <f>VLOOKUP($C155,'2026'!$C$8:$U$195,VLOOKUP($L$4,Master!$D$9:$G$20,4,FALSE),FALSE)</f>
        <v>769991.11</v>
      </c>
      <c r="M155" s="150">
        <f t="shared" si="26"/>
        <v>0.49701615809148564</v>
      </c>
      <c r="N155" s="150">
        <f t="shared" si="27"/>
        <v>8.9903919622632693E-5</v>
      </c>
      <c r="O155" s="148">
        <f t="shared" si="28"/>
        <v>-779236.40999999957</v>
      </c>
      <c r="P155" s="151">
        <f t="shared" si="29"/>
        <v>-0.50298384190851442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4676896.45</v>
      </c>
      <c r="F156" s="153">
        <f>IFERROR(VLOOKUP($C156,'2026'!$C$8:$U$195,19,FALSE),0)</f>
        <v>1833957.3299999996</v>
      </c>
      <c r="G156" s="154">
        <f t="shared" si="22"/>
        <v>0.39213126687891486</v>
      </c>
      <c r="H156" s="155">
        <f t="shared" si="23"/>
        <v>2.141322805501716E-4</v>
      </c>
      <c r="I156" s="156">
        <f t="shared" si="24"/>
        <v>-2842939.1200000006</v>
      </c>
      <c r="J156" s="157">
        <f t="shared" si="25"/>
        <v>-0.60786873312108514</v>
      </c>
      <c r="K156" s="163">
        <f>VLOOKUP($C156,'2026'!$C$205:$U$392,VLOOKUP($L$4,Master!$D$9:$G$20,4,FALSE),FALSE)</f>
        <v>1549227.5199999996</v>
      </c>
      <c r="L156" s="164">
        <f>VLOOKUP($C156,'2026'!$C$8:$U$195,VLOOKUP($L$4,Master!$D$9:$G$20,4,FALSE),FALSE)</f>
        <v>769991.11</v>
      </c>
      <c r="M156" s="155">
        <f t="shared" si="26"/>
        <v>0.49701615809148564</v>
      </c>
      <c r="N156" s="155">
        <f t="shared" si="27"/>
        <v>8.9903919622632693E-5</v>
      </c>
      <c r="O156" s="156">
        <f t="shared" si="28"/>
        <v>-779236.40999999957</v>
      </c>
      <c r="P156" s="157">
        <f t="shared" si="29"/>
        <v>-0.50298384190851442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85157794.969999999</v>
      </c>
      <c r="F157" s="143">
        <f>IFERROR(VLOOKUP($C157,'2026'!$C$8:$U$195,19,FALSE),0)</f>
        <v>79406803.680000007</v>
      </c>
      <c r="G157" s="144">
        <f t="shared" si="22"/>
        <v>0.93246664862534323</v>
      </c>
      <c r="H157" s="145">
        <f t="shared" si="23"/>
        <v>9.2715134016766697E-3</v>
      </c>
      <c r="I157" s="143">
        <f t="shared" si="24"/>
        <v>-5750991.2899999917</v>
      </c>
      <c r="J157" s="146">
        <f t="shared" si="25"/>
        <v>-6.7533351374656797E-2</v>
      </c>
      <c r="K157" s="142">
        <f>VLOOKUP($C157,'2026'!$C$205:$U$392,VLOOKUP($L$4,Master!$D$9:$G$20,4,FALSE),FALSE)</f>
        <v>29285439.310000006</v>
      </c>
      <c r="L157" s="143">
        <f>VLOOKUP($C157,'2026'!$C$8:$U$195,VLOOKUP($L$4,Master!$D$9:$G$20,4,FALSE),FALSE)</f>
        <v>31399346.77</v>
      </c>
      <c r="M157" s="145">
        <f t="shared" si="26"/>
        <v>1.0721828837062439</v>
      </c>
      <c r="N157" s="145">
        <f t="shared" si="27"/>
        <v>3.6661778448497302E-3</v>
      </c>
      <c r="O157" s="143">
        <f t="shared" si="28"/>
        <v>2113907.4599999934</v>
      </c>
      <c r="P157" s="146">
        <f t="shared" si="29"/>
        <v>7.2182883706243886E-2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43854884.060000002</v>
      </c>
      <c r="F158" s="148">
        <f>IFERROR(VLOOKUP($C158,'2026'!$C$8:$U$195,19,FALSE),0)</f>
        <v>45380390.620000005</v>
      </c>
      <c r="G158" s="149">
        <f t="shared" si="22"/>
        <v>1.0347853287655004</v>
      </c>
      <c r="H158" s="150">
        <f t="shared" si="23"/>
        <v>5.2986001237652668E-3</v>
      </c>
      <c r="I158" s="148">
        <f t="shared" si="24"/>
        <v>1525506.5600000024</v>
      </c>
      <c r="J158" s="151">
        <f t="shared" si="25"/>
        <v>3.4785328765500383E-2</v>
      </c>
      <c r="K158" s="147">
        <f>VLOOKUP($C158,'2026'!$C$205:$U$392,VLOOKUP($L$4,Master!$D$9:$G$20,4,FALSE),FALSE)</f>
        <v>14972681.530000003</v>
      </c>
      <c r="L158" s="148">
        <f>VLOOKUP($C158,'2026'!$C$8:$U$195,VLOOKUP($L$4,Master!$D$9:$G$20,4,FALSE),FALSE)</f>
        <v>16247620.25</v>
      </c>
      <c r="M158" s="150">
        <f t="shared" si="26"/>
        <v>1.0851509943255968</v>
      </c>
      <c r="N158" s="150">
        <f t="shared" si="27"/>
        <v>1.8970670258972981E-3</v>
      </c>
      <c r="O158" s="148">
        <f t="shared" si="28"/>
        <v>1274938.7199999969</v>
      </c>
      <c r="P158" s="151">
        <f t="shared" si="29"/>
        <v>8.515099432559671E-2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11601047.67</v>
      </c>
      <c r="F159" s="153">
        <f>IFERROR(VLOOKUP($C159,'2026'!$C$8:$U$195,19,FALSE),0)</f>
        <v>11932403.670000004</v>
      </c>
      <c r="G159" s="154">
        <f t="shared" si="22"/>
        <v>1.0285625927438331</v>
      </c>
      <c r="H159" s="155">
        <f t="shared" si="23"/>
        <v>1.393223696378115E-3</v>
      </c>
      <c r="I159" s="156">
        <f t="shared" si="24"/>
        <v>331356.00000000373</v>
      </c>
      <c r="J159" s="157">
        <f t="shared" si="25"/>
        <v>2.8562592743833087E-2</v>
      </c>
      <c r="K159" s="163">
        <f>VLOOKUP($C159,'2026'!$C$205:$U$392,VLOOKUP($L$4,Master!$D$9:$G$20,4,FALSE),FALSE)</f>
        <v>4084390.5</v>
      </c>
      <c r="L159" s="164">
        <f>VLOOKUP($C159,'2026'!$C$8:$U$195,VLOOKUP($L$4,Master!$D$9:$G$20,4,FALSE),FALSE)</f>
        <v>4364717.5100000016</v>
      </c>
      <c r="M159" s="155">
        <f t="shared" si="26"/>
        <v>1.068633743516934</v>
      </c>
      <c r="N159" s="155">
        <f t="shared" si="27"/>
        <v>5.096230425238775E-4</v>
      </c>
      <c r="O159" s="156">
        <f t="shared" si="28"/>
        <v>280327.01000000164</v>
      </c>
      <c r="P159" s="157">
        <f t="shared" si="29"/>
        <v>6.8633743516933951E-2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32253836.390000001</v>
      </c>
      <c r="F160" s="153">
        <f>IFERROR(VLOOKUP($C160,'2026'!$C$8:$U$195,19,FALSE),0)</f>
        <v>33447986.949999999</v>
      </c>
      <c r="G160" s="154">
        <f t="shared" si="22"/>
        <v>1.0370235201034947</v>
      </c>
      <c r="H160" s="155">
        <f t="shared" si="23"/>
        <v>3.9053764273871516E-3</v>
      </c>
      <c r="I160" s="156">
        <f t="shared" si="24"/>
        <v>1194150.5599999987</v>
      </c>
      <c r="J160" s="157">
        <f t="shared" si="25"/>
        <v>3.7023520103494849E-2</v>
      </c>
      <c r="K160" s="163">
        <f>VLOOKUP($C160,'2026'!$C$205:$U$392,VLOOKUP($L$4,Master!$D$9:$G$20,4,FALSE),FALSE)</f>
        <v>10888291.030000003</v>
      </c>
      <c r="L160" s="164">
        <f>VLOOKUP($C160,'2026'!$C$8:$U$195,VLOOKUP($L$4,Master!$D$9:$G$20,4,FALSE),FALSE)</f>
        <v>11882902.739999998</v>
      </c>
      <c r="M160" s="155">
        <f t="shared" si="26"/>
        <v>1.0913469071739164</v>
      </c>
      <c r="N160" s="155">
        <f t="shared" si="27"/>
        <v>1.3874439833734206E-3</v>
      </c>
      <c r="O160" s="156">
        <f t="shared" si="28"/>
        <v>994611.70999999531</v>
      </c>
      <c r="P160" s="157">
        <f t="shared" si="29"/>
        <v>9.1346907173916261E-2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14372788.630000003</v>
      </c>
      <c r="F161" s="148">
        <f>IFERROR(VLOOKUP($C161,'2026'!$C$8:$U$195,19,FALSE),0)</f>
        <v>15462629.57</v>
      </c>
      <c r="G161" s="149">
        <f t="shared" si="22"/>
        <v>1.0758266866685284</v>
      </c>
      <c r="H161" s="150">
        <f t="shared" si="23"/>
        <v>1.8054117612030919E-3</v>
      </c>
      <c r="I161" s="148">
        <f t="shared" si="24"/>
        <v>1089840.9399999976</v>
      </c>
      <c r="J161" s="151">
        <f t="shared" si="25"/>
        <v>7.582668666852839E-2</v>
      </c>
      <c r="K161" s="147">
        <f>VLOOKUP($C161,'2026'!$C$205:$U$392,VLOOKUP($L$4,Master!$D$9:$G$20,4,FALSE),FALSE)</f>
        <v>4872857.1900000023</v>
      </c>
      <c r="L161" s="148">
        <f>VLOOKUP($C161,'2026'!$C$8:$U$195,VLOOKUP($L$4,Master!$D$9:$G$20,4,FALSE),FALSE)</f>
        <v>5957457.9800000004</v>
      </c>
      <c r="M161" s="150">
        <f t="shared" si="26"/>
        <v>1.222580048564895</v>
      </c>
      <c r="N161" s="150">
        <f t="shared" si="27"/>
        <v>6.9559091843168395E-4</v>
      </c>
      <c r="O161" s="148">
        <f t="shared" si="28"/>
        <v>1084600.7899999982</v>
      </c>
      <c r="P161" s="151">
        <f t="shared" si="29"/>
        <v>0.22258004856489497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14372788.630000003</v>
      </c>
      <c r="F163" s="153">
        <f>IFERROR(VLOOKUP($C163,'2026'!$C$8:$U$195,19,FALSE),0)</f>
        <v>15462629.57</v>
      </c>
      <c r="G163" s="154">
        <f t="shared" si="22"/>
        <v>1.0758266866685284</v>
      </c>
      <c r="H163" s="155">
        <f t="shared" si="23"/>
        <v>1.8054117612030919E-3</v>
      </c>
      <c r="I163" s="156">
        <f t="shared" si="24"/>
        <v>1089840.9399999976</v>
      </c>
      <c r="J163" s="157">
        <f t="shared" si="25"/>
        <v>7.582668666852839E-2</v>
      </c>
      <c r="K163" s="163">
        <f>VLOOKUP($C163,'2026'!$C$205:$U$392,VLOOKUP($L$4,Master!$D$9:$G$20,4,FALSE),FALSE)</f>
        <v>4872857.1900000023</v>
      </c>
      <c r="L163" s="164">
        <f>VLOOKUP($C163,'2026'!$C$8:$U$195,VLOOKUP($L$4,Master!$D$9:$G$20,4,FALSE),FALSE)</f>
        <v>5957457.9800000004</v>
      </c>
      <c r="M163" s="155">
        <f t="shared" si="26"/>
        <v>1.222580048564895</v>
      </c>
      <c r="N163" s="155">
        <f t="shared" si="27"/>
        <v>6.9559091843168395E-4</v>
      </c>
      <c r="O163" s="156">
        <f t="shared" si="28"/>
        <v>1084600.7899999982</v>
      </c>
      <c r="P163" s="157">
        <f t="shared" si="29"/>
        <v>0.22258004856489497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11318756.300000001</v>
      </c>
      <c r="F166" s="148">
        <f>IFERROR(VLOOKUP($C166,'2026'!$C$8:$U$195,19,FALSE),0)</f>
        <v>7460721.54</v>
      </c>
      <c r="G166" s="149">
        <f t="shared" si="22"/>
        <v>0.65914675979020765</v>
      </c>
      <c r="H166" s="150">
        <f t="shared" si="23"/>
        <v>8.711114984938001E-4</v>
      </c>
      <c r="I166" s="148">
        <f t="shared" si="24"/>
        <v>-3858034.7600000007</v>
      </c>
      <c r="J166" s="151">
        <f t="shared" si="25"/>
        <v>-0.34085324020979235</v>
      </c>
      <c r="K166" s="147">
        <f>VLOOKUP($C166,'2026'!$C$205:$U$392,VLOOKUP($L$4,Master!$D$9:$G$20,4,FALSE),FALSE)</f>
        <v>3789671.0000000005</v>
      </c>
      <c r="L166" s="148">
        <f>VLOOKUP($C166,'2026'!$C$8:$U$195,VLOOKUP($L$4,Master!$D$9:$G$20,4,FALSE),FALSE)</f>
        <v>3655222.2800000003</v>
      </c>
      <c r="M166" s="150">
        <f t="shared" si="26"/>
        <v>0.96452232396954773</v>
      </c>
      <c r="N166" s="150">
        <f t="shared" si="27"/>
        <v>4.2678260280690287E-4</v>
      </c>
      <c r="O166" s="148">
        <f t="shared" si="28"/>
        <v>-134448.7200000002</v>
      </c>
      <c r="P166" s="151">
        <f t="shared" si="29"/>
        <v>-3.54776760304523E-2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11063756.300000001</v>
      </c>
      <c r="F167" s="153">
        <f>IFERROR(VLOOKUP($C167,'2026'!$C$8:$U$195,19,FALSE),0)</f>
        <v>7452856.54</v>
      </c>
      <c r="G167" s="154">
        <f t="shared" si="22"/>
        <v>0.67362804619982453</v>
      </c>
      <c r="H167" s="155">
        <f t="shared" si="23"/>
        <v>8.7019318356957708E-4</v>
      </c>
      <c r="I167" s="156">
        <f t="shared" si="24"/>
        <v>-3610899.7600000007</v>
      </c>
      <c r="J167" s="157">
        <f t="shared" si="25"/>
        <v>-0.32637195380017547</v>
      </c>
      <c r="K167" s="163">
        <f>VLOOKUP($C167,'2026'!$C$205:$U$392,VLOOKUP($L$4,Master!$D$9:$G$20,4,FALSE),FALSE)</f>
        <v>3704671.0000000005</v>
      </c>
      <c r="L167" s="164">
        <f>VLOOKUP($C167,'2026'!$C$8:$U$195,VLOOKUP($L$4,Master!$D$9:$G$20,4,FALSE),FALSE)</f>
        <v>3647357.2800000003</v>
      </c>
      <c r="M167" s="155">
        <f t="shared" si="26"/>
        <v>0.98452933607329773</v>
      </c>
      <c r="N167" s="155">
        <f t="shared" si="27"/>
        <v>4.2586428788267991E-4</v>
      </c>
      <c r="O167" s="156">
        <f t="shared" si="28"/>
        <v>-57313.720000000205</v>
      </c>
      <c r="P167" s="157">
        <f t="shared" si="29"/>
        <v>-1.5470663926702316E-2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255000</v>
      </c>
      <c r="F168" s="153">
        <f>IFERROR(VLOOKUP($C168,'2026'!$C$8:$U$195,19,FALSE),0)</f>
        <v>7865</v>
      </c>
      <c r="G168" s="154">
        <f t="shared" si="22"/>
        <v>3.084313725490196E-2</v>
      </c>
      <c r="H168" s="155">
        <f t="shared" si="23"/>
        <v>9.1831492422296426E-7</v>
      </c>
      <c r="I168" s="156">
        <f t="shared" si="24"/>
        <v>-247135</v>
      </c>
      <c r="J168" s="157">
        <f t="shared" si="25"/>
        <v>-0.96915686274509805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7865</v>
      </c>
      <c r="M168" s="155">
        <f t="shared" si="26"/>
        <v>9.2529411764705888E-2</v>
      </c>
      <c r="N168" s="155">
        <f t="shared" si="27"/>
        <v>9.1831492422296426E-7</v>
      </c>
      <c r="O168" s="156">
        <f t="shared" si="28"/>
        <v>-77135</v>
      </c>
      <c r="P168" s="157">
        <f t="shared" si="29"/>
        <v>-0.90747058823529414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11116472.65</v>
      </c>
      <c r="F171" s="148">
        <f>IFERROR(VLOOKUP($C171,'2026'!$C$8:$U$195,19,FALSE),0)</f>
        <v>8547418.0199999996</v>
      </c>
      <c r="G171" s="149">
        <f t="shared" si="22"/>
        <v>0.76889659958817957</v>
      </c>
      <c r="H171" s="150">
        <f t="shared" si="23"/>
        <v>9.9799383742381429E-4</v>
      </c>
      <c r="I171" s="148">
        <f t="shared" si="24"/>
        <v>-2569054.6300000008</v>
      </c>
      <c r="J171" s="151">
        <f t="shared" si="25"/>
        <v>-0.23110340041182045</v>
      </c>
      <c r="K171" s="147">
        <f>VLOOKUP($C171,'2026'!$C$205:$U$392,VLOOKUP($L$4,Master!$D$9:$G$20,4,FALSE),FALSE)</f>
        <v>4184808.6500000004</v>
      </c>
      <c r="L171" s="148">
        <f>VLOOKUP($C171,'2026'!$C$8:$U$195,VLOOKUP($L$4,Master!$D$9:$G$20,4,FALSE),FALSE)</f>
        <v>4573679.9299999988</v>
      </c>
      <c r="M171" s="150">
        <f t="shared" si="26"/>
        <v>1.0929245068349775</v>
      </c>
      <c r="N171" s="150">
        <f t="shared" si="27"/>
        <v>5.3402142890502757E-4</v>
      </c>
      <c r="O171" s="148">
        <f t="shared" si="28"/>
        <v>388871.2799999984</v>
      </c>
      <c r="P171" s="151">
        <f t="shared" si="29"/>
        <v>9.2924506834977591E-2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11116472.65</v>
      </c>
      <c r="F172" s="153">
        <f>IFERROR(VLOOKUP($C172,'2026'!$C$8:$U$195,19,FALSE),0)</f>
        <v>8547418.0199999996</v>
      </c>
      <c r="G172" s="154">
        <f t="shared" si="22"/>
        <v>0.76889659958817957</v>
      </c>
      <c r="H172" s="155">
        <f t="shared" si="23"/>
        <v>9.9799383742381429E-4</v>
      </c>
      <c r="I172" s="156">
        <f t="shared" si="24"/>
        <v>-2569054.6300000008</v>
      </c>
      <c r="J172" s="157">
        <f t="shared" si="25"/>
        <v>-0.23110340041182045</v>
      </c>
      <c r="K172" s="163">
        <f>VLOOKUP($C172,'2026'!$C$205:$U$392,VLOOKUP($L$4,Master!$D$9:$G$20,4,FALSE),FALSE)</f>
        <v>4184808.6500000004</v>
      </c>
      <c r="L172" s="164">
        <f>VLOOKUP($C172,'2026'!$C$8:$U$195,VLOOKUP($L$4,Master!$D$9:$G$20,4,FALSE),FALSE)</f>
        <v>4573679.9299999988</v>
      </c>
      <c r="M172" s="155">
        <f t="shared" si="26"/>
        <v>1.0929245068349775</v>
      </c>
      <c r="N172" s="155">
        <f t="shared" si="27"/>
        <v>5.3402142890502757E-4</v>
      </c>
      <c r="O172" s="156">
        <f t="shared" si="28"/>
        <v>388871.2799999984</v>
      </c>
      <c r="P172" s="157">
        <f t="shared" si="29"/>
        <v>9.2924506834977591E-2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4494893.33</v>
      </c>
      <c r="F175" s="148">
        <f>IFERROR(VLOOKUP($C175,'2026'!$C$8:$U$195,19,FALSE),0)</f>
        <v>2555643.9300000002</v>
      </c>
      <c r="G175" s="149">
        <f t="shared" si="22"/>
        <v>0.56856609097773636</v>
      </c>
      <c r="H175" s="150">
        <f t="shared" si="23"/>
        <v>2.9839618079069663E-4</v>
      </c>
      <c r="I175" s="148">
        <f t="shared" si="24"/>
        <v>-1939249.4</v>
      </c>
      <c r="J175" s="151">
        <f t="shared" si="25"/>
        <v>-0.4314339090222637</v>
      </c>
      <c r="K175" s="147">
        <f>VLOOKUP($C175,'2026'!$C$205:$U$392,VLOOKUP($L$4,Master!$D$9:$G$20,4,FALSE),FALSE)</f>
        <v>1465420.94</v>
      </c>
      <c r="L175" s="148">
        <f>VLOOKUP($C175,'2026'!$C$8:$U$195,VLOOKUP($L$4,Master!$D$9:$G$20,4,FALSE),FALSE)</f>
        <v>965366.33</v>
      </c>
      <c r="M175" s="150">
        <f t="shared" si="26"/>
        <v>0.65876384296787793</v>
      </c>
      <c r="N175" s="150">
        <f t="shared" si="27"/>
        <v>1.1271586880881769E-4</v>
      </c>
      <c r="O175" s="148">
        <f t="shared" si="28"/>
        <v>-500054.61</v>
      </c>
      <c r="P175" s="151">
        <f t="shared" si="29"/>
        <v>-0.34123615703212212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4494893.33</v>
      </c>
      <c r="F176" s="153">
        <f>IFERROR(VLOOKUP($C176,'2026'!$C$8:$U$195,19,FALSE),0)</f>
        <v>2555643.9300000002</v>
      </c>
      <c r="G176" s="154">
        <f t="shared" si="22"/>
        <v>0.56856609097773636</v>
      </c>
      <c r="H176" s="155">
        <f t="shared" si="23"/>
        <v>2.9839618079069663E-4</v>
      </c>
      <c r="I176" s="156">
        <f t="shared" si="24"/>
        <v>-1939249.4</v>
      </c>
      <c r="J176" s="157">
        <f t="shared" si="25"/>
        <v>-0.4314339090222637</v>
      </c>
      <c r="K176" s="163">
        <f>VLOOKUP($C176,'2026'!$C$205:$U$392,VLOOKUP($L$4,Master!$D$9:$G$20,4,FALSE),FALSE)</f>
        <v>1465420.94</v>
      </c>
      <c r="L176" s="164">
        <f>VLOOKUP($C176,'2026'!$C$8:$U$195,VLOOKUP($L$4,Master!$D$9:$G$20,4,FALSE),FALSE)</f>
        <v>965366.33</v>
      </c>
      <c r="M176" s="155">
        <f t="shared" si="26"/>
        <v>0.65876384296787793</v>
      </c>
      <c r="N176" s="155">
        <f t="shared" si="27"/>
        <v>1.1271586880881769E-4</v>
      </c>
      <c r="O176" s="156">
        <f t="shared" si="28"/>
        <v>-500054.61</v>
      </c>
      <c r="P176" s="157">
        <f t="shared" si="29"/>
        <v>-0.34123615703212212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297621463.5799998</v>
      </c>
      <c r="F177" s="143">
        <f>IFERROR(VLOOKUP($C177,'2026'!$C$8:$U$195,19,FALSE),0)</f>
        <v>290774978.81</v>
      </c>
      <c r="G177" s="144">
        <f t="shared" si="22"/>
        <v>0.97699599791075054</v>
      </c>
      <c r="H177" s="145">
        <f t="shared" si="23"/>
        <v>3.3950794994512298E-2</v>
      </c>
      <c r="I177" s="143">
        <f t="shared" si="24"/>
        <v>-6846484.7699998021</v>
      </c>
      <c r="J177" s="146">
        <f t="shared" si="25"/>
        <v>-2.3004002089249475E-2</v>
      </c>
      <c r="K177" s="142">
        <f>VLOOKUP($C177,'2026'!$C$205:$U$392,VLOOKUP($L$4,Master!$D$9:$G$20,4,FALSE),FALSE)</f>
        <v>98536138.409999937</v>
      </c>
      <c r="L177" s="143">
        <f>VLOOKUP($C177,'2026'!$C$8:$U$195,VLOOKUP($L$4,Master!$D$9:$G$20,4,FALSE),FALSE)</f>
        <v>99227757.030000001</v>
      </c>
      <c r="M177" s="145">
        <f t="shared" si="26"/>
        <v>1.0070189336740831</v>
      </c>
      <c r="N177" s="145">
        <f t="shared" si="27"/>
        <v>1.1585801675501483E-2</v>
      </c>
      <c r="O177" s="143">
        <f t="shared" si="28"/>
        <v>691618.62000006437</v>
      </c>
      <c r="P177" s="146">
        <f t="shared" si="29"/>
        <v>7.0189336740831268E-3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208233394.54000002</v>
      </c>
      <c r="F181" s="148">
        <f>IFERROR(VLOOKUP($C181,'2026'!$C$8:$U$195,19,FALSE),0)</f>
        <v>205979454.67000002</v>
      </c>
      <c r="G181" s="149">
        <f t="shared" si="22"/>
        <v>0.98917589623422753</v>
      </c>
      <c r="H181" s="150">
        <f t="shared" si="23"/>
        <v>2.4050096288209609E-2</v>
      </c>
      <c r="I181" s="148">
        <f t="shared" si="24"/>
        <v>-2253939.8700000048</v>
      </c>
      <c r="J181" s="151">
        <f t="shared" si="25"/>
        <v>-1.0824103765772499E-2</v>
      </c>
      <c r="K181" s="147">
        <f>VLOOKUP($C181,'2026'!$C$205:$U$392,VLOOKUP($L$4,Master!$D$9:$G$20,4,FALSE),FALSE)</f>
        <v>68962134.560000002</v>
      </c>
      <c r="L181" s="148">
        <f>VLOOKUP($C181,'2026'!$C$8:$U$195,VLOOKUP($L$4,Master!$D$9:$G$20,4,FALSE),FALSE)</f>
        <v>68786148.689999998</v>
      </c>
      <c r="M181" s="150">
        <f t="shared" si="26"/>
        <v>0.99744807971616811</v>
      </c>
      <c r="N181" s="150">
        <f t="shared" si="27"/>
        <v>8.0314490682577115E-3</v>
      </c>
      <c r="O181" s="148">
        <f t="shared" si="28"/>
        <v>-175985.87000000477</v>
      </c>
      <c r="P181" s="151">
        <f t="shared" si="29"/>
        <v>-2.5519202838318405E-3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208233394.54000002</v>
      </c>
      <c r="F182" s="153">
        <f>IFERROR(VLOOKUP($C182,'2026'!$C$8:$U$195,19,FALSE),0)</f>
        <v>205979454.67000002</v>
      </c>
      <c r="G182" s="154">
        <f t="shared" si="22"/>
        <v>0.98917589623422753</v>
      </c>
      <c r="H182" s="155">
        <f t="shared" si="23"/>
        <v>2.4050096288209609E-2</v>
      </c>
      <c r="I182" s="156">
        <f t="shared" si="24"/>
        <v>-2253939.8700000048</v>
      </c>
      <c r="J182" s="157">
        <f t="shared" si="25"/>
        <v>-1.0824103765772499E-2</v>
      </c>
      <c r="K182" s="163">
        <f>VLOOKUP($C182,'2026'!$C$205:$U$392,VLOOKUP($L$4,Master!$D$9:$G$20,4,FALSE),FALSE)</f>
        <v>68962134.560000002</v>
      </c>
      <c r="L182" s="164">
        <f>VLOOKUP($C182,'2026'!$C$8:$U$195,VLOOKUP($L$4,Master!$D$9:$G$20,4,FALSE),FALSE)</f>
        <v>68786148.689999998</v>
      </c>
      <c r="M182" s="155">
        <f t="shared" si="26"/>
        <v>0.99744807971616811</v>
      </c>
      <c r="N182" s="155">
        <f t="shared" si="27"/>
        <v>8.0314490682577115E-3</v>
      </c>
      <c r="O182" s="156">
        <f t="shared" si="28"/>
        <v>-175985.87000000477</v>
      </c>
      <c r="P182" s="157">
        <f t="shared" si="29"/>
        <v>-2.5519202838318405E-3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14998344.350000001</v>
      </c>
      <c r="F187" s="148">
        <f>IFERROR(VLOOKUP($C187,'2026'!$C$8:$U$195,19,FALSE),0)</f>
        <v>17501759.45999999</v>
      </c>
      <c r="G187" s="149">
        <f t="shared" si="22"/>
        <v>1.1669127639411738</v>
      </c>
      <c r="H187" s="150">
        <f t="shared" si="23"/>
        <v>2.0434999252738001E-3</v>
      </c>
      <c r="I187" s="148">
        <f t="shared" si="24"/>
        <v>2503415.1099999882</v>
      </c>
      <c r="J187" s="151">
        <f t="shared" si="25"/>
        <v>0.16691276394117383</v>
      </c>
      <c r="K187" s="147">
        <f>VLOOKUP($C187,'2026'!$C$205:$U$392,VLOOKUP($L$4,Master!$D$9:$G$20,4,FALSE),FALSE)</f>
        <v>5390490.21</v>
      </c>
      <c r="L187" s="148">
        <f>VLOOKUP($C187,'2026'!$C$8:$U$195,VLOOKUP($L$4,Master!$D$9:$G$20,4,FALSE),FALSE)</f>
        <v>7860011.9300000025</v>
      </c>
      <c r="M187" s="150">
        <f t="shared" si="26"/>
        <v>1.4581256293571865</v>
      </c>
      <c r="N187" s="150">
        <f t="shared" si="27"/>
        <v>9.177325187399298E-4</v>
      </c>
      <c r="O187" s="148">
        <f t="shared" si="28"/>
        <v>2469521.7200000025</v>
      </c>
      <c r="P187" s="151">
        <f t="shared" si="29"/>
        <v>0.45812562935718654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14998344.350000001</v>
      </c>
      <c r="F188" s="153">
        <f>IFERROR(VLOOKUP($C188,'2026'!$C$8:$U$195,19,FALSE),0)</f>
        <v>17501759.45999999</v>
      </c>
      <c r="G188" s="154">
        <f t="shared" si="22"/>
        <v>1.1669127639411738</v>
      </c>
      <c r="H188" s="155">
        <f t="shared" si="23"/>
        <v>2.0434999252738001E-3</v>
      </c>
      <c r="I188" s="156">
        <f t="shared" si="24"/>
        <v>2503415.1099999882</v>
      </c>
      <c r="J188" s="157">
        <f t="shared" si="25"/>
        <v>0.16691276394117383</v>
      </c>
      <c r="K188" s="163">
        <f>VLOOKUP($C188,'2026'!$C$205:$U$392,VLOOKUP($L$4,Master!$D$9:$G$20,4,FALSE),FALSE)</f>
        <v>5390490.21</v>
      </c>
      <c r="L188" s="164">
        <f>VLOOKUP($C188,'2026'!$C$8:$U$195,VLOOKUP($L$4,Master!$D$9:$G$20,4,FALSE),FALSE)</f>
        <v>7860011.9300000025</v>
      </c>
      <c r="M188" s="155">
        <f t="shared" si="26"/>
        <v>1.4581256293571865</v>
      </c>
      <c r="N188" s="155">
        <f t="shared" si="27"/>
        <v>9.177325187399298E-4</v>
      </c>
      <c r="O188" s="156">
        <f t="shared" si="28"/>
        <v>2469521.7200000025</v>
      </c>
      <c r="P188" s="157">
        <f t="shared" si="29"/>
        <v>0.45812562935718654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116661.28</v>
      </c>
      <c r="F191" s="148">
        <f>IFERROR(VLOOKUP($C191,'2026'!$C$8:$U$195,19,FALSE),0)</f>
        <v>99999.99</v>
      </c>
      <c r="G191" s="149">
        <f t="shared" si="22"/>
        <v>0.85718234876216004</v>
      </c>
      <c r="H191" s="150">
        <f t="shared" si="23"/>
        <v>1.1675967353992014E-5</v>
      </c>
      <c r="I191" s="148">
        <f t="shared" si="24"/>
        <v>-16661.289999999994</v>
      </c>
      <c r="J191" s="151">
        <f t="shared" si="25"/>
        <v>-0.14281765123783996</v>
      </c>
      <c r="K191" s="147">
        <f>VLOOKUP($C191,'2026'!$C$205:$U$392,VLOOKUP($L$4,Master!$D$9:$G$20,4,FALSE),FALSE)</f>
        <v>40393.46</v>
      </c>
      <c r="L191" s="148">
        <f>VLOOKUP($C191,'2026'!$C$8:$U$195,VLOOKUP($L$4,Master!$D$9:$G$20,4,FALSE),FALSE)</f>
        <v>33333.33</v>
      </c>
      <c r="M191" s="150">
        <f t="shared" si="26"/>
        <v>0.8252160126911634</v>
      </c>
      <c r="N191" s="150">
        <f t="shared" si="27"/>
        <v>3.8919891179973385E-6</v>
      </c>
      <c r="O191" s="148">
        <f t="shared" si="28"/>
        <v>-7060.1299999999974</v>
      </c>
      <c r="P191" s="151">
        <f t="shared" si="29"/>
        <v>-0.17478398730883657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116661.28</v>
      </c>
      <c r="F192" s="153">
        <f>IFERROR(VLOOKUP($C192,'2026'!$C$8:$U$195,19,FALSE),0)</f>
        <v>99999.99</v>
      </c>
      <c r="G192" s="154">
        <f t="shared" si="22"/>
        <v>0.85718234876216004</v>
      </c>
      <c r="H192" s="155">
        <f t="shared" si="23"/>
        <v>1.1675967353992014E-5</v>
      </c>
      <c r="I192" s="156">
        <f t="shared" si="24"/>
        <v>-16661.289999999994</v>
      </c>
      <c r="J192" s="157">
        <f t="shared" si="25"/>
        <v>-0.14281765123783996</v>
      </c>
      <c r="K192" s="163">
        <f>VLOOKUP($C192,'2026'!$C$205:$U$392,VLOOKUP($L$4,Master!$D$9:$G$20,4,FALSE),FALSE)</f>
        <v>40393.46</v>
      </c>
      <c r="L192" s="164">
        <f>VLOOKUP($C192,'2026'!$C$8:$U$195,VLOOKUP($L$4,Master!$D$9:$G$20,4,FALSE),FALSE)</f>
        <v>33333.33</v>
      </c>
      <c r="M192" s="155">
        <f t="shared" si="26"/>
        <v>0.8252160126911634</v>
      </c>
      <c r="N192" s="155">
        <f t="shared" si="27"/>
        <v>3.8919891179973385E-6</v>
      </c>
      <c r="O192" s="156">
        <f t="shared" si="28"/>
        <v>-7060.1299999999974</v>
      </c>
      <c r="P192" s="157">
        <f t="shared" si="29"/>
        <v>-0.17478398730883657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74273063.409999877</v>
      </c>
      <c r="F195" s="148">
        <f>IFERROR(VLOOKUP($C195,'2026'!$C$8:$U$195,19,FALSE),0)</f>
        <v>67193764.689999998</v>
      </c>
      <c r="G195" s="149">
        <f t="shared" si="22"/>
        <v>0.90468551591953394</v>
      </c>
      <c r="H195" s="150">
        <f t="shared" si="23"/>
        <v>7.8455228136748937E-3</v>
      </c>
      <c r="I195" s="148">
        <f t="shared" si="24"/>
        <v>-7079298.7199998796</v>
      </c>
      <c r="J195" s="151">
        <f t="shared" si="25"/>
        <v>-9.5314484080466055E-2</v>
      </c>
      <c r="K195" s="147">
        <f>VLOOKUP($C195,'2026'!$C$205:$U$392,VLOOKUP($L$4,Master!$D$9:$G$20,4,FALSE),FALSE)</f>
        <v>24143120.179999948</v>
      </c>
      <c r="L195" s="148">
        <f>VLOOKUP($C195,'2026'!$C$8:$U$195,VLOOKUP($L$4,Master!$D$9:$G$20,4,FALSE),FALSE)</f>
        <v>22548263.079999998</v>
      </c>
      <c r="M195" s="150">
        <f t="shared" si="26"/>
        <v>0.93394154988628508</v>
      </c>
      <c r="N195" s="150">
        <f t="shared" si="27"/>
        <v>2.6327280993858437E-3</v>
      </c>
      <c r="O195" s="148">
        <f t="shared" si="28"/>
        <v>-1594857.0999999493</v>
      </c>
      <c r="P195" s="151">
        <f t="shared" si="29"/>
        <v>-6.6058450113714876E-2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74273063.409999877</v>
      </c>
      <c r="F196" s="159">
        <f>IFERROR(VLOOKUP($C196,'2026'!$C$8:$U$195,19,FALSE),0)</f>
        <v>67193764.689999998</v>
      </c>
      <c r="G196" s="160">
        <f t="shared" si="22"/>
        <v>0.90468551591953394</v>
      </c>
      <c r="H196" s="161">
        <f t="shared" si="23"/>
        <v>7.8455228136748937E-3</v>
      </c>
      <c r="I196" s="159">
        <f t="shared" si="24"/>
        <v>-7079298.7199998796</v>
      </c>
      <c r="J196" s="162">
        <f t="shared" si="25"/>
        <v>-9.5314484080466055E-2</v>
      </c>
      <c r="K196" s="158">
        <f>VLOOKUP($C196,'2026'!$C$205:$U$392,VLOOKUP($L$4,Master!$D$9:$G$20,4,FALSE),FALSE)</f>
        <v>24143120.179999948</v>
      </c>
      <c r="L196" s="159">
        <f>VLOOKUP($C196,'2026'!$C$8:$U$195,VLOOKUP($L$4,Master!$D$9:$G$20,4,FALSE),FALSE)</f>
        <v>22548263.079999998</v>
      </c>
      <c r="M196" s="161">
        <f t="shared" si="26"/>
        <v>0.93394154988628508</v>
      </c>
      <c r="N196" s="161">
        <f t="shared" si="27"/>
        <v>2.6327280993858437E-3</v>
      </c>
      <c r="O196" s="159">
        <f t="shared" si="28"/>
        <v>-1594857.0999999493</v>
      </c>
      <c r="P196" s="162">
        <f t="shared" si="29"/>
        <v>-6.6058450113714876E-2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g57DIa7mDBf4LWqNS+nMlUjoU44lSewSM6jfYfnkqH22gYkbaOsvb7vsXF2AxpGZXR/tuAJa9/P2p8jYBeNl1Q==" saltValue="UNAOGVuMsv0LsxCXsXI7U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23873-7072-4C0E-8C45-282638BA886D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222510482.36999995</v>
      </c>
      <c r="G7" s="96">
        <v>316831111.65000004</v>
      </c>
      <c r="H7" s="96">
        <v>792647486.64999986</v>
      </c>
      <c r="I7" s="96">
        <v>286134574.64999998</v>
      </c>
      <c r="J7" s="96">
        <v>306649138.55000001</v>
      </c>
      <c r="K7" s="96">
        <v>277359707.94</v>
      </c>
      <c r="L7" s="96">
        <v>242996763.21000001</v>
      </c>
      <c r="M7" s="96">
        <v>303757716.80000001</v>
      </c>
      <c r="N7" s="96">
        <v>286343652.66999996</v>
      </c>
      <c r="O7" s="96">
        <v>273507332.93000007</v>
      </c>
      <c r="P7" s="96">
        <v>512521154.15000021</v>
      </c>
      <c r="Q7" s="96">
        <f>SUM(E7:P7)</f>
        <v>4010264252.2000003</v>
      </c>
      <c r="R7" s="97"/>
      <c r="T7" s="95"/>
      <c r="U7" s="96">
        <f>SUM(U8:U195)</f>
        <v>2185040173.9499984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94431427.790000021</v>
      </c>
      <c r="H8" s="135">
        <v>563679397.00999999</v>
      </c>
      <c r="I8" s="135">
        <v>76025219.459999993</v>
      </c>
      <c r="J8" s="135">
        <v>63912844.929999992</v>
      </c>
      <c r="K8" s="135">
        <v>59373704.360000007</v>
      </c>
      <c r="L8" s="135">
        <v>24008649.309999999</v>
      </c>
      <c r="M8" s="135">
        <v>70197179.309999987</v>
      </c>
      <c r="N8" s="135">
        <v>46090478.459999993</v>
      </c>
      <c r="O8" s="135">
        <v>47659773.090000004</v>
      </c>
      <c r="P8" s="135">
        <v>106594728.46000002</v>
      </c>
      <c r="Q8" s="135">
        <f t="shared" ref="Q8:Q70" si="0">SUM(E8:P8)</f>
        <v>1223179795.8499999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165637821.46000004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67145188.850000009</v>
      </c>
      <c r="H9" s="136">
        <v>526006044.86000001</v>
      </c>
      <c r="I9" s="136">
        <v>62257748.629999995</v>
      </c>
      <c r="J9" s="136">
        <v>50893465.479999997</v>
      </c>
      <c r="K9" s="136">
        <v>49244031.510000005</v>
      </c>
      <c r="L9" s="136">
        <v>19415537.870000001</v>
      </c>
      <c r="M9" s="136">
        <v>45306031.289999992</v>
      </c>
      <c r="N9" s="136">
        <v>26199691.199999996</v>
      </c>
      <c r="O9" s="136">
        <v>36269170.190000005</v>
      </c>
      <c r="P9" s="136">
        <v>64389549.360000022</v>
      </c>
      <c r="Q9" s="136">
        <f t="shared" si="0"/>
        <v>1008818742.6400001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128837472.25000001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8950606.2399999984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59439484.510000005</v>
      </c>
      <c r="H11" s="100">
        <v>516635656.33999997</v>
      </c>
      <c r="I11" s="100">
        <v>56125685.409999996</v>
      </c>
      <c r="J11" s="100">
        <v>46096547.569999993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15644754.489999995</v>
      </c>
      <c r="O11" s="100">
        <v>31370451.450000003</v>
      </c>
      <c r="P11" s="100">
        <v>50691168.130000025</v>
      </c>
      <c r="Q11" s="100">
        <f t="shared" si="0"/>
        <v>929208525.05999982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115124687.85000001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4762178.1599999983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</v>
      </c>
      <c r="J16" s="136">
        <v>1157893.0699999998</v>
      </c>
      <c r="K16" s="136">
        <v>3322007.1099999989</v>
      </c>
      <c r="L16" s="136">
        <v>964754.20000000019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2531251.12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138613.97</v>
      </c>
      <c r="M17" s="100">
        <v>106191.37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834355.24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220269.13999999996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473774.31000000006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1223121.57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638214.16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638214.16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258565.33999999997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572757.97000000009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258565.33999999997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572757.97000000009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10876591.330000002</v>
      </c>
      <c r="J26" s="136">
        <v>7331708.0499999989</v>
      </c>
      <c r="K26" s="136">
        <v>5313686.4400000004</v>
      </c>
      <c r="L26" s="136">
        <v>2802559.9999999995</v>
      </c>
      <c r="M26" s="136">
        <v>23407233.449999999</v>
      </c>
      <c r="N26" s="136">
        <v>17978885.489999998</v>
      </c>
      <c r="O26" s="136">
        <v>8398779.0500000007</v>
      </c>
      <c r="P26" s="136">
        <v>34852163.030000001</v>
      </c>
      <c r="Q26" s="136">
        <f t="shared" si="0"/>
        <v>179725346.99000001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33058125.960000005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10876591.330000002</v>
      </c>
      <c r="J27" s="100">
        <v>7331708.0499999989</v>
      </c>
      <c r="K27" s="100">
        <v>5313686.4400000004</v>
      </c>
      <c r="L27" s="100">
        <v>2802559.9999999995</v>
      </c>
      <c r="M27" s="100">
        <v>23407233.449999999</v>
      </c>
      <c r="N27" s="100">
        <v>17978885.489999998</v>
      </c>
      <c r="O27" s="100">
        <v>8398779.0500000007</v>
      </c>
      <c r="P27" s="100">
        <v>34852163.030000001</v>
      </c>
      <c r="Q27" s="100">
        <f t="shared" si="0"/>
        <v>179725346.99000001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33058125.960000005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13132220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137207071.79999998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13030331.979999999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137207071.79999998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13030331.979999999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101888.01999999999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101888.01999999999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</v>
      </c>
      <c r="H41" s="135">
        <v>15568989.189999996</v>
      </c>
      <c r="I41" s="135">
        <v>14863946.529999997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18637262.640000008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42151242.450000003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8254238.3199999975</v>
      </c>
      <c r="I42" s="136">
        <v>7485900.7000000039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22535567.060000002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8254238.3199999975</v>
      </c>
      <c r="I43" s="100">
        <v>7485900.7000000039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22535567.060000002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4689978.6100000013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10775712.740000004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4689978.6100000013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10775712.740000004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3000620.9399999995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3000620.9399999995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5839341.7099999981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5839341.7099999981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99078194.579999998</v>
      </c>
      <c r="Q54" s="135">
        <f t="shared" si="0"/>
        <v>368547951.39999998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39630094.730000004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1304337.5900000003</v>
      </c>
      <c r="F55" s="136">
        <v>1936688.6599999988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6086685.8700000057</v>
      </c>
      <c r="L55" s="136">
        <v>2481087.3899999983</v>
      </c>
      <c r="M55" s="136">
        <v>3122606.2199999997</v>
      </c>
      <c r="N55" s="136">
        <v>5927880.8499999978</v>
      </c>
      <c r="O55" s="136">
        <v>5602301.5599999996</v>
      </c>
      <c r="P55" s="136">
        <v>18248108.670000006</v>
      </c>
      <c r="Q55" s="136">
        <f t="shared" si="0"/>
        <v>56433418.980000004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6521899.9899999984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1304337.5900000003</v>
      </c>
      <c r="F56" s="100">
        <v>1936688.6599999988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6086685.8700000057</v>
      </c>
      <c r="L56" s="100">
        <v>2481087.3899999983</v>
      </c>
      <c r="M56" s="100">
        <v>3122606.2199999997</v>
      </c>
      <c r="N56" s="100">
        <v>5927880.8499999978</v>
      </c>
      <c r="O56" s="100">
        <v>5602301.5599999996</v>
      </c>
      <c r="P56" s="100">
        <v>18248108.670000006</v>
      </c>
      <c r="Q56" s="100">
        <f t="shared" si="0"/>
        <v>56433418.980000004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6521899.9899999984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16027986.939999996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2819703.3499999996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15110775.259999996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2747762.7299999995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29333.520000000004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42607.1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50334.80000000001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50334.80000000001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</v>
      </c>
      <c r="N69" s="136">
        <v>186088.77000000002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258701.29999999993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</v>
      </c>
      <c r="N72" s="100">
        <v>186088.77000000002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258701.29999999993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19461506.359999999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14696763.749999998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418195.43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4228453.1800000006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118094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4689091.66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4689091.66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4308047.9400000004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1909641.6100000003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2398406.33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567781.3899999999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1478070.6400000001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1364939.47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113131.17000000001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42738.69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42738.69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1675035.9200000002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2758445.68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1675035.9200000002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2758445.68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1675035.9200000002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2758445.68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</v>
      </c>
      <c r="Q109" s="135">
        <f t="shared" si="1"/>
        <v>6911915.6200000001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1380554.7600000002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</v>
      </c>
      <c r="Q120" s="136">
        <f t="shared" si="1"/>
        <v>6911915.6200000001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1380554.7600000002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</v>
      </c>
      <c r="Q121" s="100">
        <f t="shared" si="1"/>
        <v>6911915.6200000001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1380554.7600000002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47344929.43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27296361.069999997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486915597.80999988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99416488.599999994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25832399.039999999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458778194.16999996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95850606.659999996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25832399.039999999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458778194.16999996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95850606.659999996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1157981.6399999999</v>
      </c>
      <c r="H139" s="136">
        <v>510048.98999999993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>
        <v>7922773.5399999991</v>
      </c>
      <c r="Q139" s="136">
        <f t="shared" si="2"/>
        <v>15649725.559999999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2056213.5899999999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1157981.6399999999</v>
      </c>
      <c r="H140" s="100">
        <v>510048.98999999993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>
        <v>7922773.5399999991</v>
      </c>
      <c r="Q140" s="100">
        <f t="shared" si="2"/>
        <v>15649725.559999999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2056213.5899999999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1509668.35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1509668.35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1974935.0099999998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14825755.520000001</v>
      </c>
      <c r="Q143" s="135">
        <f t="shared" si="2"/>
        <v>55753314.57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8510241.5899999999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3845058.5900000003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3845058.5900000003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4731864.3</v>
      </c>
      <c r="Q146" s="136">
        <f t="shared" si="2"/>
        <v>22620159.280000005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3074643.5999999996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4731864.3</v>
      </c>
      <c r="Q147" s="100">
        <f t="shared" si="2"/>
        <v>22620159.280000005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3074643.5999999996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3104.8599999999997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3104.8599999999997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853968.45000000007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1587434.54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853968.45000000007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1587434.54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78516250.989999995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14347396.140000001</v>
      </c>
      <c r="K157" s="136">
        <v>13851696.950000003</v>
      </c>
      <c r="L157" s="136">
        <v>16372055.580000002</v>
      </c>
      <c r="M157" s="136">
        <v>13837521.709999997</v>
      </c>
      <c r="N157" s="136">
        <v>16302848.719999995</v>
      </c>
      <c r="O157" s="136">
        <v>14560223.280000001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43831765.839999996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4156069.8400000003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11453016.800000001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12436839.109999996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32378749.039999999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13891830.739999998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13891830.739999998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10189453.950000001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9993130.8300000019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3324383.0599999996</v>
      </c>
      <c r="O170" s="136">
        <v>1883560.9400000002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7942976.7100000009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3324383.0599999996</v>
      </c>
      <c r="O171" s="100">
        <v>1883560.9400000002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7942976.7100000009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2660223.75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2660223.75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95440075.989999965</v>
      </c>
      <c r="G176" s="135">
        <v>96969123.559999987</v>
      </c>
      <c r="H176" s="135">
        <v>95673813.469999984</v>
      </c>
      <c r="I176" s="135">
        <v>94324737.010000005</v>
      </c>
      <c r="J176" s="135">
        <v>96891804.989999995</v>
      </c>
      <c r="K176" s="135">
        <v>97034710.659999996</v>
      </c>
      <c r="L176" s="135">
        <v>95435619.409999996</v>
      </c>
      <c r="M176" s="135">
        <v>93380293.540000007</v>
      </c>
      <c r="N176" s="135">
        <v>98632387.340000004</v>
      </c>
      <c r="O176" s="135">
        <v>87845479.37000002</v>
      </c>
      <c r="P176" s="135">
        <v>118016143.17000017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277213364.38999999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65718966.999999963</v>
      </c>
      <c r="G180" s="136">
        <v>65770349.189999983</v>
      </c>
      <c r="H180" s="136">
        <v>66171444.32</v>
      </c>
      <c r="I180" s="136">
        <v>65995561.739999987</v>
      </c>
      <c r="J180" s="136">
        <v>67345055.75999999</v>
      </c>
      <c r="K180" s="136">
        <v>67153451.819999993</v>
      </c>
      <c r="L180" s="136">
        <v>67245971.970000014</v>
      </c>
      <c r="M180" s="136">
        <v>67431779.359999999</v>
      </c>
      <c r="N180" s="136">
        <v>68288553.979999989</v>
      </c>
      <c r="O180" s="136">
        <v>68158665.330000013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194638021.23999995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65718966.999999963</v>
      </c>
      <c r="G181" s="100">
        <v>65770349.189999983</v>
      </c>
      <c r="H181" s="100">
        <v>66171444.32</v>
      </c>
      <c r="I181" s="100">
        <v>65995561.739999987</v>
      </c>
      <c r="J181" s="100">
        <v>67345055.75999999</v>
      </c>
      <c r="K181" s="100">
        <v>67153451.819999993</v>
      </c>
      <c r="L181" s="100">
        <v>67245971.970000014</v>
      </c>
      <c r="M181" s="100">
        <v>67431779.359999999</v>
      </c>
      <c r="N181" s="100">
        <v>68288553.979999989</v>
      </c>
      <c r="O181" s="100">
        <v>68158665.330000013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194638021.23999995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22506942.650000155</v>
      </c>
      <c r="Q186" s="136">
        <f t="shared" si="2"/>
        <v>74736031.080000132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14570003.610000001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22506942.650000155</v>
      </c>
      <c r="Q187" s="100">
        <f t="shared" si="2"/>
        <v>74736031.080000132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14570003.610000001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43854.67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43854.67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24001150.210000001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67961484.870000005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24001150.210000001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67961484.870000005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2255662399.3200006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168967949.73000002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132369760.28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9382795.8699999992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117764322.60000001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5222641.8100000005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2826832.87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693803.45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445256.45000000007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1687772.9700000002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944313.91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944313.91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745012.41999999993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745012.41999999993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32082030.25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32082030.25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15141527.460000006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15011573.500000007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15011573.500000007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129953.96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129953.96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43245424.189999998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23127414.57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23127414.57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10184534.490000002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10184534.490000002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3253335.89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3253335.89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6680139.2399999984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6680139.2399999984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44660651.63000001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6711244.2100000046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6711244.2100000046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4437796.96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4324092.12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57356.829999999994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56348.009999999995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122621.58999999998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122621.58999999998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346204.42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346204.42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22072458.82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17368843.740000002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497571.44999999995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4058857.9499999997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147185.68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4814800.03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4814800.03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4505892.0600000005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2057592.78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2448299.2800000003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1592244.71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1466706.98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125537.73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57388.83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57388.83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1941042.1099999999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1941042.1099999999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1941042.1099999999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1312343.5799999996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1312343.5799999996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1312343.5799999996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101885702.57000002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98896491.400000021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98896491.400000021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1457642.22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1457642.22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1531568.95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1531568.95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11362131.470000001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5379077.5600000015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5379077.5600000015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4044418.79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4044418.79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4657.29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4657.29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1933977.83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1933977.83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81562486.779999986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45178742.530000001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11653124.510000002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33525618.02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14615040.119999994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14615040.119999994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10346788.060000002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10150464.940000001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8542828.5300000012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8542828.5300000012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2879087.54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2879087.54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281808206.92000002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195087739.38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195087739.38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17139512.170000002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17139512.170000002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43955.32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43955.32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69537000.049999997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69537000.049999997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235912742.05000001</v>
      </c>
      <c r="F7" s="96">
        <v>260335462.84</v>
      </c>
      <c r="G7" s="96">
        <v>350630024.79000002</v>
      </c>
      <c r="H7" s="96"/>
      <c r="I7" s="96"/>
      <c r="J7" s="96"/>
      <c r="K7" s="96"/>
      <c r="L7" s="96"/>
      <c r="M7" s="96"/>
      <c r="N7" s="96"/>
      <c r="O7" s="96"/>
      <c r="P7" s="96"/>
      <c r="Q7" s="96">
        <f>SUM(E7:P7)</f>
        <v>846878229.68000007</v>
      </c>
      <c r="R7" s="97"/>
      <c r="T7" s="95"/>
      <c r="U7" s="96">
        <f>SUM(U8:U195)</f>
        <v>2540634689.0399995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53551526.18</v>
      </c>
      <c r="F8" s="135">
        <v>41314082.369999997</v>
      </c>
      <c r="G8" s="135">
        <v>108023966.94999999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ref="Q8:Q70" si="0">SUM(E8:P8)</f>
        <v>202889575.5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202889575.5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46182979.710000001</v>
      </c>
      <c r="F9" s="136">
        <v>37297243.299999997</v>
      </c>
      <c r="G9" s="136">
        <v>41005938.389999993</v>
      </c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124486161.39999998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124486161.39999998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1571680.79</v>
      </c>
      <c r="F10" s="100">
        <v>8005694.3200000003</v>
      </c>
      <c r="G10" s="100">
        <v>3487857.7999999989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13065232.909999998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13065232.909999998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43573809.359999999</v>
      </c>
      <c r="F11" s="100">
        <v>26321352.579999998</v>
      </c>
      <c r="G11" s="100">
        <v>34866642.289999999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104761804.22999999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104761804.22999999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1037489.5600000002</v>
      </c>
      <c r="F12" s="100">
        <v>2970196.4000000004</v>
      </c>
      <c r="G12" s="100">
        <v>2651438.2999999989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6659124.2599999998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6659124.2599999998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>
        <v>734665.39999999991</v>
      </c>
      <c r="G16" s="136">
        <v>945410.0900000002</v>
      </c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2185612.04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2185612.04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>
        <v>82520.100000000006</v>
      </c>
      <c r="G17" s="100">
        <v>144784.10999999996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275006.80999999994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275006.80999999994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>
        <v>160278.98000000001</v>
      </c>
      <c r="G18" s="100">
        <v>197241.33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459470.32999999996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459470.32999999996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>
        <v>491866.31999999995</v>
      </c>
      <c r="G19" s="100">
        <v>603384.65000000026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1451134.9000000004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1451134.9000000004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>
        <v>492562.33000000007</v>
      </c>
      <c r="G20" s="136">
        <v>1116850.0100000002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1676874.1300000004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1676874.1300000004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>
        <v>492562.33000000007</v>
      </c>
      <c r="G21" s="100">
        <v>1116850.0100000002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1676874.1300000004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1676874.1300000004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>
        <v>294377.34000000008</v>
      </c>
      <c r="G24" s="136">
        <v>907379.67999999993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1354088.22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1354088.22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>
        <v>294377.34000000008</v>
      </c>
      <c r="G25" s="100">
        <v>907379.67999999993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1354088.22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1354088.22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>
        <v>2495234</v>
      </c>
      <c r="G26" s="136">
        <v>64048388.780000001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73186839.710000008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73186839.710000008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>
        <v>2495234</v>
      </c>
      <c r="G27" s="100">
        <v>64048388.780000001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73186839.710000008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73186839.710000008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>
        <v>5003742.04</v>
      </c>
      <c r="G30" s="135">
        <v>6579705.8600000022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29514847.890000001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29514847.890000001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>
        <v>4936250.88</v>
      </c>
      <c r="G31" s="136">
        <v>6554074.7900000019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29393673.149999999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29393673.149999999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>
        <v>4936250.88</v>
      </c>
      <c r="G32" s="100">
        <v>6554074.7900000019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29393673.149999999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29393673.149999999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>
        <v>67491.16</v>
      </c>
      <c r="G39" s="136">
        <v>25631.069999999996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121174.74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121174.74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>
        <v>67491.16</v>
      </c>
      <c r="G40" s="100">
        <v>25631.069999999996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121174.74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121174.74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>
        <v>18451563.57</v>
      </c>
      <c r="G41" s="135">
        <v>17749589.740000002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48813863.180000007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48813863.180000007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>
        <v>10291548.219999999</v>
      </c>
      <c r="G42" s="136">
        <v>8695017.1500000004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26083421.43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26083421.43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>
        <v>10291548.219999999</v>
      </c>
      <c r="G43" s="100">
        <v>8695017.1500000004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26083421.43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26083421.43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>
        <v>4376377.6300000027</v>
      </c>
      <c r="G46" s="136">
        <v>5280861.8000000017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13108351.090000007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13108351.090000007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>
        <v>4376377.6300000027</v>
      </c>
      <c r="G47" s="100">
        <v>5280861.8000000017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13108351.090000007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13108351.090000007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>
        <v>1271981.77</v>
      </c>
      <c r="G48" s="136">
        <v>1093611.1300000001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3134891.96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3134891.96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>
        <v>1271981.77</v>
      </c>
      <c r="G49" s="100">
        <v>1093611.1300000001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3134891.96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3134891.96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>
        <v>2511655.9500000011</v>
      </c>
      <c r="G52" s="136">
        <v>2680099.6599999992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6487198.7000000002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6487198.7000000002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>
        <v>2511655.9500000011</v>
      </c>
      <c r="G53" s="100">
        <v>2680099.6599999992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6487198.7000000002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6487198.7000000002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6686113.3500000006</v>
      </c>
      <c r="F54" s="135">
        <v>16340678.279999999</v>
      </c>
      <c r="G54" s="135">
        <v>35701438.559999995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58728230.189999998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58728230.189999998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2800473.74</v>
      </c>
      <c r="F55" s="136">
        <v>2823707.3200000003</v>
      </c>
      <c r="G55" s="136">
        <v>2361317.6799999997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7985498.7400000002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7985498.7400000002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2800473.74</v>
      </c>
      <c r="F56" s="100">
        <v>2823707.3200000003</v>
      </c>
      <c r="G56" s="100">
        <v>2361317.6799999997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7985498.7400000002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7985498.7400000002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>
        <v>1166329.2600000002</v>
      </c>
      <c r="G58" s="136">
        <v>1529329.9499999997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3336980.5700000003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3336980.5700000003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>
        <v>1132916.4100000001</v>
      </c>
      <c r="G59" s="100">
        <v>1496529.4999999998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3246623.1500000004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3246623.1500000004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>
        <v>18093.350000000002</v>
      </c>
      <c r="G60" s="100">
        <v>18265.689999999999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46499.770000000004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46499.770000000004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>
        <v>15319.5</v>
      </c>
      <c r="G61" s="100">
        <v>14534.759999999998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43857.649999999994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43857.649999999994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>
        <v>45084.649999999994</v>
      </c>
      <c r="G62" s="136">
        <v>15065.559999999998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67833.76999999999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67833.76999999999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>
        <v>45084.649999999994</v>
      </c>
      <c r="G64" s="100">
        <v>15065.559999999998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67833.76999999999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67833.76999999999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>
        <v>78919.650000000023</v>
      </c>
      <c r="G69" s="136">
        <v>476331.85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646596.52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646596.52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>
        <v>78919.650000000023</v>
      </c>
      <c r="G72" s="100">
        <v>476331.85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646596.52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646596.52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>
        <v>6941697.1299999999</v>
      </c>
      <c r="G73" s="136">
        <v>27395195.420000002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36692497.100000001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36692497.100000001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>
        <v>4922441.72</v>
      </c>
      <c r="G74" s="100">
        <v>25988759.640000001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33130240.68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33130240.68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>
        <v>199165.32</v>
      </c>
      <c r="G75" s="100">
        <v>152500.04999999999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472426.07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472426.07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>
        <v>1806569.4</v>
      </c>
      <c r="G76" s="100">
        <v>1240049.47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3056876.01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3056876.01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>
        <v>13520.689999999999</v>
      </c>
      <c r="G77" s="100">
        <v>13886.260000000002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32954.339999999997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32954.339999999997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>
        <v>3546666.7</v>
      </c>
      <c r="G79" s="136">
        <v>1848333.33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5395000.0300000003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5395000.0300000003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>
        <v>3546666.7</v>
      </c>
      <c r="G80" s="100">
        <v>1848333.33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5395000.0300000003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5395000.0300000003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282725.37</v>
      </c>
      <c r="F81" s="136">
        <v>1041593.86</v>
      </c>
      <c r="G81" s="136">
        <v>1387498.3399999999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2711817.57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2711817.57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78580.78</v>
      </c>
      <c r="F84" s="100">
        <v>573003.56000000006</v>
      </c>
      <c r="G84" s="100">
        <v>350396.83999999997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1001981.18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1001981.18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>
        <v>468590.29999999993</v>
      </c>
      <c r="G85" s="100">
        <v>1037101.5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1709836.39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1709836.39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>
        <v>483831.08999999991</v>
      </c>
      <c r="G86" s="136">
        <v>559307.02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1439623.5499999998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1439623.5499999998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>
        <v>449012.02999999991</v>
      </c>
      <c r="G88" s="100">
        <v>479761.00999999995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1294920.42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1294920.42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>
        <v>34819.06</v>
      </c>
      <c r="G93" s="100">
        <v>79546.010000000024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144703.13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144703.13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>
        <v>212848.62</v>
      </c>
      <c r="G94" s="136">
        <v>129059.40999999996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452382.33999999997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452382.33999999997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>
        <v>212848.62</v>
      </c>
      <c r="G95" s="100">
        <v>129059.40999999996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452382.33999999997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452382.33999999997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>
        <v>930119.48</v>
      </c>
      <c r="G96" s="135">
        <v>607599.4</v>
      </c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2829300.2899999996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2829300.2899999996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>
        <v>930119.48</v>
      </c>
      <c r="G107" s="136">
        <v>607599.4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2829300.2899999996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2829300.2899999996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>
        <v>930119.48</v>
      </c>
      <c r="G108" s="100">
        <v>607599.4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2829300.2899999996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2829300.2899999996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>
        <v>643597.38000000012</v>
      </c>
      <c r="G109" s="135">
        <v>568843.43999999994</v>
      </c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1483620.48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1483620.48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>
        <v>643597.38000000012</v>
      </c>
      <c r="G120" s="136">
        <v>568843.43999999994</v>
      </c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1483620.48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1483620.48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>
        <v>643597.38000000012</v>
      </c>
      <c r="G121" s="100">
        <v>568843.43999999994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1483620.48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1483620.48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>
        <v>47168202.440000005</v>
      </c>
      <c r="G122" s="135">
        <v>44517900.299999997</v>
      </c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122421789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122421789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>
        <v>46381936.480000004</v>
      </c>
      <c r="G137" s="136">
        <v>43766695.219999999</v>
      </c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119971278.47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119971278.47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>
        <v>46381936.480000004</v>
      </c>
      <c r="G138" s="100">
        <v>43766695.219999999</v>
      </c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119971278.47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119971278.47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>
        <v>233421.43000000002</v>
      </c>
      <c r="G139" s="136">
        <v>320432.41000000003</v>
      </c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1082556.99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1082556.99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>
        <v>233421.43000000002</v>
      </c>
      <c r="G140" s="100">
        <v>320432.41000000003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1082556.99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1082556.99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>
        <v>552844.53</v>
      </c>
      <c r="G141" s="136">
        <v>430772.67</v>
      </c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1367953.54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1367953.54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>
        <v>552844.53</v>
      </c>
      <c r="G142" s="100">
        <v>430772.67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1367953.54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1367953.54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>
        <v>2704528.02</v>
      </c>
      <c r="G143" s="135">
        <v>6253876.7400000002</v>
      </c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10015220.66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10015220.66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>
        <v>379948.33999999997</v>
      </c>
      <c r="G144" s="136">
        <v>3810407.05</v>
      </c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4231093.17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4231093.17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>
        <v>379948.33999999997</v>
      </c>
      <c r="G145" s="100">
        <v>3810407.05</v>
      </c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4231093.17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4231093.17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>
        <v>1464577.59</v>
      </c>
      <c r="G146" s="136">
        <v>1665680.9800000002</v>
      </c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3934040.5500000007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3934040.5500000007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>
        <v>1464577.59</v>
      </c>
      <c r="G147" s="100">
        <v>1665680.9800000002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3934040.5500000007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3934040.5500000007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>
        <v>8332.01</v>
      </c>
      <c r="G152" s="136">
        <v>7797.6</v>
      </c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16129.61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16129.61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>
        <v>8332.01</v>
      </c>
      <c r="G153" s="100">
        <v>7797.6</v>
      </c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16129.61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16129.61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>
        <v>851670.07999999984</v>
      </c>
      <c r="G154" s="136">
        <v>769991.11</v>
      </c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1833957.3299999996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1833957.3299999996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>
        <v>851670.07999999984</v>
      </c>
      <c r="G155" s="100">
        <v>769991.11</v>
      </c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1833957.3299999996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1833957.3299999996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19412144.900000002</v>
      </c>
      <c r="F156" s="135">
        <v>28595312.010000002</v>
      </c>
      <c r="G156" s="135">
        <v>31399346.77</v>
      </c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79406803.680000007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79406803.680000007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13663619.640000001</v>
      </c>
      <c r="F157" s="136">
        <v>15469150.730000002</v>
      </c>
      <c r="G157" s="136">
        <v>16247620.25</v>
      </c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45380390.620000005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45380390.620000005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>
        <v>3978643.8200000003</v>
      </c>
      <c r="G158" s="100">
        <v>4364717.5100000016</v>
      </c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11932403.670000004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11932403.670000004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10074577.299999999</v>
      </c>
      <c r="F159" s="100">
        <v>11490506.910000002</v>
      </c>
      <c r="G159" s="100">
        <v>11882902.739999998</v>
      </c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33447986.949999999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33447986.949999999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>
        <v>5051071.209999999</v>
      </c>
      <c r="G160" s="136">
        <v>5957457.9800000004</v>
      </c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15462629.57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15462629.57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>
        <v>5051071.209999999</v>
      </c>
      <c r="G162" s="100">
        <v>5957457.9800000004</v>
      </c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15462629.57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15462629.57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>
        <v>3657673.32</v>
      </c>
      <c r="G165" s="136">
        <v>3655222.2800000003</v>
      </c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7460721.54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7460721.54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>
        <v>3657673.32</v>
      </c>
      <c r="G166" s="100">
        <v>3647357.2800000003</v>
      </c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7452856.54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7452856.54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0</v>
      </c>
      <c r="G167" s="100">
        <v>7865</v>
      </c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7865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7865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>
        <v>3674351.29</v>
      </c>
      <c r="G170" s="136">
        <v>4573679.9299999988</v>
      </c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8547418.0199999996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8547418.0199999996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>
        <v>3674351.29</v>
      </c>
      <c r="G171" s="100">
        <v>4573679.9299999988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8547418.0199999996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8547418.0199999996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>
        <v>743065.46000000031</v>
      </c>
      <c r="G174" s="136">
        <v>965366.33</v>
      </c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2555643.9300000002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2555643.9300000002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>
        <v>743065.46000000031</v>
      </c>
      <c r="G175" s="100">
        <v>965366.33</v>
      </c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2555643.9300000002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2555643.9300000002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>
        <v>99183637.25</v>
      </c>
      <c r="G176" s="135">
        <v>99227757.030000001</v>
      </c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290774978.81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290774978.81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68070015.519999996</v>
      </c>
      <c r="F180" s="136">
        <v>69123290.460000008</v>
      </c>
      <c r="G180" s="136">
        <v>68786148.689999998</v>
      </c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205979454.67000002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205979454.67000002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68070015.519999996</v>
      </c>
      <c r="F181" s="100">
        <v>69123290.460000008</v>
      </c>
      <c r="G181" s="100">
        <v>68786148.689999998</v>
      </c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205979454.67000002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205979454.67000002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2389267.4999999977</v>
      </c>
      <c r="F186" s="136">
        <v>7252480.0299999891</v>
      </c>
      <c r="G186" s="136">
        <v>7860011.9300000025</v>
      </c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17501759.45999999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17501759.45999999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2389267.4999999977</v>
      </c>
      <c r="F187" s="100">
        <v>7252480.0299999891</v>
      </c>
      <c r="G187" s="100">
        <v>7860011.9300000025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17501759.45999999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17501759.45999999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>
        <v>33333.33</v>
      </c>
      <c r="G190" s="136">
        <v>33333.33</v>
      </c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99999.99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99999.99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>
        <v>33333.33</v>
      </c>
      <c r="G191" s="100">
        <v>33333.33</v>
      </c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99999.99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99999.99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>
        <v>22774533.43</v>
      </c>
      <c r="G194" s="136">
        <v>22548263.079999998</v>
      </c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67193764.689999998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67193764.689999998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>
        <v>22774533.43</v>
      </c>
      <c r="G195" s="100">
        <v>22548263.079999998</v>
      </c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67193764.689999998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67193764.689999998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2734060205.2800002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194139948.36000007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151669054.28000003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17212068.219999984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126969628.43000007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7487357.6299999971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3390354.8499999996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484553.07999999996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586810.02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2318991.7499999995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3602805.6700000004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3602805.6700000004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1587078.7199999997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1587078.7199999997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33890654.839999996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33890654.839999996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19724005.449999996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19538362.099999994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19538362.099999994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185643.35000000003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185643.35000000003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60896135.529999971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35576502.549999997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35576502.549999997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13086402.759999979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13086402.759999979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4456197.5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4456197.5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7777032.7199999951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7777032.7199999951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95694141.400000006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10911478.619999992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10911478.619999992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6725056.0299999993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6395619.959999999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70128.72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259307.34999999998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125515.59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125515.59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738612.9800000001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738612.9800000001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59536263.880000003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52369412.209999993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744126.14000000013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5631934.9500000011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790790.58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5395000.0300000003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5395000.0300000003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8653880.7200000044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5723716.6600000048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2930164.0599999996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1971029.9299999997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1792446.6099999999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178583.32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1637303.6199999994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1637303.6199999994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5096609.200000002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5096609.200000002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5096609.200000002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4155476.56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4155476.56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4155476.56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134866010.60999995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124741663.06999996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124741663.06999996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5770341.879999999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5770341.879999999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4354005.6599999983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4354005.6599999983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14001816.100000009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3582879.2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3582879.2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5027784.1800000072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5027784.1800000072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714256.27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714256.27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4676896.45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4676896.45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85157794.969999999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43854884.060000002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11601047.67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32253836.390000001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14372788.630000003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14372788.630000003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11318756.300000001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11063756.300000001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255000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11116472.65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11116472.65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4494893.33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4494893.33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297621463.5799998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208233394.54000002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208233394.54000002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14998344.350000001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14998344.350000001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116661.28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116661.28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74273063.409999877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74273063.409999877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86ZyL+5zKrCllLlp1N45SxQtqTuzKyb3tDm92ItxAKJtcDoLS/+AhzJQ5jUTmHQ7MXBNe8pzgbEjmAIuwbfERA==" saltValue="VPpS8mY30ggAQNbZAqp9/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2026-04-30T10:16:07Z</dcterms:modified>
</cp:coreProperties>
</file>