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3.xml" ContentType="application/vnd.openxmlformats-officedocument.spreadsheetml.comments+xml"/>
  <Override PartName="/xl/drawings/drawing17.xml" ContentType="application/vnd.openxmlformats-officedocument.drawing+xml"/>
  <Override PartName="/xl/comments4.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xr:revisionPtr revIDLastSave="0" documentId="8_{9E79E805-A0FE-4B30-AB3C-1FD592EA4906}" xr6:coauthVersionLast="36" xr6:coauthVersionMax="36" xr10:uidLastSave="{00000000-0000-0000-0000-000000000000}"/>
  <bookViews>
    <workbookView xWindow="-105" yWindow="-105" windowWidth="19425" windowHeight="10425" tabRatio="809" firstSheet="32" activeTab="38" xr2:uid="{00000000-000D-0000-FFFF-FFFF00000000}"/>
  </bookViews>
  <sheets>
    <sheet name="notes" sheetId="1" r:id="rId1"/>
    <sheet name="list of templates" sheetId="2" r:id="rId2"/>
    <sheet name="substances group" sheetId="3" r:id="rId3"/>
    <sheet name="frequency" sheetId="4" r:id="rId4"/>
    <sheet name="Ukupno uzoraka" sheetId="45" r:id="rId5"/>
    <sheet name="Group A substances to be tested" sheetId="5" r:id="rId6"/>
    <sheet name="Bovine group A" sheetId="6" r:id="rId7"/>
    <sheet name="Bovine group B" sheetId="7" r:id="rId8"/>
    <sheet name="Bovine pesticides" sheetId="8" r:id="rId9"/>
    <sheet name="Bovine contaminants" sheetId="9" r:id="rId10"/>
    <sheet name="Ovine Caprine group A" sheetId="10" r:id="rId11"/>
    <sheet name="Ovine Caprine group B" sheetId="11" r:id="rId12"/>
    <sheet name="Ovine Caprine pesticides" sheetId="12" r:id="rId13"/>
    <sheet name="Ovine Caprine contaminants" sheetId="13" r:id="rId14"/>
    <sheet name="Porcine group A" sheetId="14" r:id="rId15"/>
    <sheet name="Porcine group B" sheetId="15" r:id="rId16"/>
    <sheet name="Porcine pesticides " sheetId="17" r:id="rId17"/>
    <sheet name="Porcine contaminants" sheetId="16" r:id="rId18"/>
    <sheet name="Poultry group A" sheetId="18" r:id="rId19"/>
    <sheet name="Poultry group B" sheetId="19" r:id="rId20"/>
    <sheet name="Poultry pesticides" sheetId="20" r:id="rId21"/>
    <sheet name="Poultry contaminants" sheetId="21" r:id="rId22"/>
    <sheet name="Aquaculture group A" sheetId="22" r:id="rId23"/>
    <sheet name="Aquaculture group B" sheetId="46" r:id="rId24"/>
    <sheet name="Aquaculture pesticides" sheetId="24" r:id="rId25"/>
    <sheet name="Aquaculture Contaminants" sheetId="25" r:id="rId26"/>
    <sheet name="Raw milk Bovine group A" sheetId="47" r:id="rId27"/>
    <sheet name="Raw milk Bovine group B" sheetId="48" r:id="rId28"/>
    <sheet name="Raw milk Bovine Pesticides" sheetId="28" r:id="rId29"/>
    <sheet name="Raw milk Bovine Contaminants" sheetId="29" r:id="rId30"/>
    <sheet name="Other milk group A " sheetId="49" r:id="rId31"/>
    <sheet name="Other milk group B" sheetId="50" r:id="rId32"/>
    <sheet name="Other milk pesticides" sheetId="32" r:id="rId33"/>
    <sheet name="Other milk contaminants" sheetId="33" r:id="rId34"/>
    <sheet name="Eggs group A" sheetId="52" r:id="rId35"/>
    <sheet name="Eggs group B" sheetId="51" r:id="rId36"/>
    <sheet name="Eggs pesticides" sheetId="36" r:id="rId37"/>
    <sheet name="Eggs contaminants" sheetId="37" r:id="rId38"/>
    <sheet name="Honey group A" sheetId="53" r:id="rId39"/>
    <sheet name="Honey group B" sheetId="39" r:id="rId40"/>
    <sheet name="Honey pesticides" sheetId="40" r:id="rId41"/>
    <sheet name="Honey contaminants" sheetId="41" r:id="rId42"/>
    <sheet name="Casings group A" sheetId="42" r:id="rId4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42" l="1"/>
  <c r="N3" i="42" s="1"/>
  <c r="C9" i="42"/>
  <c r="C34" i="42" s="1"/>
  <c r="N4" i="42"/>
  <c r="N2" i="42"/>
  <c r="B9" i="41"/>
  <c r="J4" i="41"/>
  <c r="J3" i="41"/>
  <c r="J2" i="41"/>
  <c r="B6" i="40"/>
  <c r="C9" i="39"/>
  <c r="M4" i="39" s="1"/>
  <c r="M3" i="39"/>
  <c r="M2" i="39"/>
  <c r="C10" i="53"/>
  <c r="C9" i="53"/>
  <c r="C32" i="53" s="1"/>
  <c r="N3" i="53"/>
  <c r="N2" i="53"/>
  <c r="B10" i="37"/>
  <c r="J4" i="37"/>
  <c r="J3" i="37"/>
  <c r="J2" i="37"/>
  <c r="C9" i="51"/>
  <c r="N4" i="51" s="1"/>
  <c r="N3" i="51"/>
  <c r="N2" i="51"/>
  <c r="C63" i="52"/>
  <c r="C32" i="52"/>
  <c r="C20" i="52"/>
  <c r="C14" i="52"/>
  <c r="C9" i="52"/>
  <c r="C53" i="52" s="1"/>
  <c r="G6" i="52"/>
  <c r="H6" i="52" s="1"/>
  <c r="I6" i="52" s="1"/>
  <c r="N4" i="52"/>
  <c r="N3" i="52"/>
  <c r="N2" i="52"/>
  <c r="B6" i="33"/>
  <c r="B6" i="32"/>
  <c r="C10" i="50"/>
  <c r="M3" i="50" s="1"/>
  <c r="C9" i="50"/>
  <c r="M4" i="50"/>
  <c r="M2" i="50"/>
  <c r="D74" i="49"/>
  <c r="C53" i="49"/>
  <c r="C27" i="49"/>
  <c r="C15" i="49"/>
  <c r="C10" i="49"/>
  <c r="N3" i="49" s="1"/>
  <c r="C9" i="49"/>
  <c r="C32" i="49" s="1"/>
  <c r="N4" i="49"/>
  <c r="N2" i="49"/>
  <c r="B10" i="29"/>
  <c r="B9" i="29"/>
  <c r="J4" i="29" s="1"/>
  <c r="J3" i="29"/>
  <c r="J2" i="29"/>
  <c r="B6" i="28"/>
  <c r="C45" i="48"/>
  <c r="C10" i="48"/>
  <c r="M3" i="48" s="1"/>
  <c r="C9" i="48"/>
  <c r="M4" i="48"/>
  <c r="M2" i="48"/>
  <c r="D45" i="47"/>
  <c r="C34" i="47"/>
  <c r="C26" i="47"/>
  <c r="C15" i="47"/>
  <c r="C10" i="47"/>
  <c r="C9" i="47"/>
  <c r="C31" i="47" s="1"/>
  <c r="J6" i="47"/>
  <c r="N4" i="47"/>
  <c r="N3" i="47"/>
  <c r="N2" i="47"/>
  <c r="B9" i="25"/>
  <c r="J4" i="25" s="1"/>
  <c r="J3" i="25"/>
  <c r="J2" i="25"/>
  <c r="B6" i="24"/>
  <c r="C10" i="46"/>
  <c r="C9" i="46"/>
  <c r="K4" i="46" s="1"/>
  <c r="K3" i="46"/>
  <c r="K2" i="46"/>
  <c r="C10" i="22"/>
  <c r="C9" i="22"/>
  <c r="C43" i="22" s="1"/>
  <c r="C6" i="22"/>
  <c r="N4" i="22"/>
  <c r="N3" i="22"/>
  <c r="N2" i="22"/>
  <c r="B10" i="21"/>
  <c r="B9" i="21"/>
  <c r="J4" i="21" s="1"/>
  <c r="J3" i="21"/>
  <c r="J2" i="21"/>
  <c r="C9" i="19"/>
  <c r="K4" i="19" s="1"/>
  <c r="K3" i="19"/>
  <c r="K2" i="19"/>
  <c r="C44" i="18"/>
  <c r="C36" i="18"/>
  <c r="C24" i="18"/>
  <c r="C17" i="18"/>
  <c r="C10" i="18"/>
  <c r="N3" i="18" s="1"/>
  <c r="C9" i="18"/>
  <c r="C37" i="18" s="1"/>
  <c r="N4" i="18"/>
  <c r="N2" i="18"/>
  <c r="B9" i="16"/>
  <c r="J4" i="16"/>
  <c r="J3" i="16"/>
  <c r="J2" i="16"/>
  <c r="C67" i="15"/>
  <c r="C9" i="15"/>
  <c r="K4" i="15" s="1"/>
  <c r="K3" i="15"/>
  <c r="K2" i="15"/>
  <c r="D115" i="14"/>
  <c r="C9" i="14"/>
  <c r="N4" i="14"/>
  <c r="N3" i="14"/>
  <c r="N2" i="14"/>
  <c r="B10" i="13"/>
  <c r="B9" i="13"/>
  <c r="J4" i="13" s="1"/>
  <c r="J3" i="13"/>
  <c r="J2" i="13"/>
  <c r="C10" i="11"/>
  <c r="C9" i="11"/>
  <c r="K4" i="11" s="1"/>
  <c r="K3" i="11"/>
  <c r="K2" i="11"/>
  <c r="C46" i="10"/>
  <c r="C38" i="10"/>
  <c r="C33" i="10"/>
  <c r="C26" i="10"/>
  <c r="C17" i="10"/>
  <c r="C10" i="10"/>
  <c r="N3" i="10" s="1"/>
  <c r="C9" i="10"/>
  <c r="C43" i="10" s="1"/>
  <c r="N4" i="10"/>
  <c r="N2" i="10"/>
  <c r="B10" i="9"/>
  <c r="B9" i="9"/>
  <c r="J4" i="9" s="1"/>
  <c r="J3" i="9"/>
  <c r="J2" i="9"/>
  <c r="B6" i="8"/>
  <c r="C10" i="7"/>
  <c r="C9" i="7"/>
  <c r="K4" i="7" s="1"/>
  <c r="K3" i="7"/>
  <c r="K2" i="7"/>
  <c r="F67" i="6"/>
  <c r="F66" i="6"/>
  <c r="E47" i="6"/>
  <c r="E38" i="6"/>
  <c r="C10" i="6"/>
  <c r="C9" i="6"/>
  <c r="C49" i="6" s="1"/>
  <c r="N3" i="6"/>
  <c r="N2" i="6"/>
  <c r="G18" i="45"/>
  <c r="E18" i="45"/>
  <c r="H18" i="45" s="1"/>
  <c r="B18" i="45"/>
  <c r="G12" i="45"/>
  <c r="E12" i="45"/>
  <c r="H12" i="45" s="1"/>
  <c r="B12" i="45"/>
  <c r="G6" i="45"/>
  <c r="E6" i="45"/>
  <c r="H6" i="45" s="1"/>
  <c r="B6" i="45"/>
  <c r="D49" i="6" l="1"/>
  <c r="E49" i="6" s="1"/>
  <c r="C15" i="6"/>
  <c r="C37" i="6"/>
  <c r="E37" i="6" s="1"/>
  <c r="C50" i="6"/>
  <c r="C20" i="22"/>
  <c r="C27" i="22"/>
  <c r="C39" i="22"/>
  <c r="C61" i="22"/>
  <c r="C27" i="53"/>
  <c r="C33" i="53"/>
  <c r="N4" i="6"/>
  <c r="C18" i="6"/>
  <c r="E18" i="6" s="1"/>
  <c r="C22" i="6"/>
  <c r="E22" i="6" s="1"/>
  <c r="C30" i="6"/>
  <c r="E30" i="6" s="1"/>
  <c r="C34" i="6"/>
  <c r="C42" i="6"/>
  <c r="C14" i="10"/>
  <c r="C21" i="10"/>
  <c r="C30" i="10"/>
  <c r="C34" i="10"/>
  <c r="C14" i="18"/>
  <c r="C18" i="18"/>
  <c r="C31" i="18"/>
  <c r="C21" i="22"/>
  <c r="C34" i="22"/>
  <c r="C14" i="47"/>
  <c r="C19" i="47"/>
  <c r="C14" i="49"/>
  <c r="C20" i="49"/>
  <c r="C15" i="52"/>
  <c r="C27" i="52"/>
  <c r="N4" i="53"/>
  <c r="D34" i="6" l="1"/>
  <c r="E34" i="6" s="1"/>
  <c r="D42" i="6"/>
  <c r="E42" i="6" s="1"/>
  <c r="D50" i="6"/>
  <c r="E50" i="6"/>
  <c r="D15" i="6"/>
  <c r="E15" i="6"/>
  <c r="B9"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uprava</author>
  </authors>
  <commentList>
    <comment ref="C40" authorId="0" shapeId="0" xr:uid="{924F3C08-2D58-4168-9A55-4A7FAE9371B5}">
      <text>
        <r>
          <rPr>
            <b/>
            <sz val="9"/>
            <color indexed="81"/>
            <rFont val="Tahoma"/>
            <family val="2"/>
            <charset val="238"/>
          </rPr>
          <t>uprava:</t>
        </r>
        <r>
          <rPr>
            <sz val="9"/>
            <color indexed="81"/>
            <rFont val="Tahoma"/>
            <family val="2"/>
            <charset val="238"/>
          </rPr>
          <t xml:space="preserve">
kompletna grupa da se provjeri i popuni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uprava</author>
  </authors>
  <commentList>
    <comment ref="E50" authorId="0" shapeId="0" xr:uid="{1C0E3D09-1622-48DF-8EAF-5580A6F64D2C}">
      <text>
        <r>
          <rPr>
            <b/>
            <sz val="9"/>
            <color indexed="81"/>
            <rFont val="Tahoma"/>
            <family val="2"/>
            <charset val="238"/>
          </rPr>
          <t>uprava:</t>
        </r>
        <r>
          <rPr>
            <sz val="9"/>
            <color indexed="81"/>
            <rFont val="Tahoma"/>
            <family val="2"/>
            <charset val="238"/>
          </rPr>
          <t xml:space="preserve">
Provjeriti ga kao pesticid i matrikse i limite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uprava</author>
  </authors>
  <commentList>
    <comment ref="E31" authorId="0" shapeId="0" xr:uid="{7695B7C0-B2DA-459C-B98E-EB9A04403634}">
      <text>
        <r>
          <rPr>
            <b/>
            <sz val="9"/>
            <color indexed="81"/>
            <rFont val="Tahoma"/>
            <family val="2"/>
            <charset val="238"/>
          </rPr>
          <t>uprava:</t>
        </r>
        <r>
          <rPr>
            <sz val="9"/>
            <color indexed="81"/>
            <rFont val="Tahoma"/>
            <family val="2"/>
            <charset val="238"/>
          </rPr>
          <t xml:space="preserve">
provjeriti ga kao pesticid matriks i limit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uprava</author>
  </authors>
  <commentList>
    <comment ref="D26" authorId="0" shapeId="0" xr:uid="{B72734ED-77C6-4B64-B6C9-FCF4D174F9F4}">
      <text>
        <r>
          <rPr>
            <b/>
            <sz val="9"/>
            <color indexed="81"/>
            <rFont val="Tahoma"/>
            <family val="2"/>
            <charset val="238"/>
          </rPr>
          <t>uprava:</t>
        </r>
        <r>
          <rPr>
            <sz val="9"/>
            <color indexed="81"/>
            <rFont val="Tahoma"/>
            <family val="2"/>
            <charset val="238"/>
          </rPr>
          <t xml:space="preserve">
Prebaciti ga u grupu A ako se koristi u pesticide </t>
        </r>
      </text>
    </comment>
  </commentList>
</comments>
</file>

<file path=xl/sharedStrings.xml><?xml version="1.0" encoding="utf-8"?>
<sst xmlns="http://schemas.openxmlformats.org/spreadsheetml/2006/main" count="4805" uniqueCount="741">
  <si>
    <t xml:space="preserve">Note </t>
  </si>
  <si>
    <r>
      <t xml:space="preserve">Instructions for completion of risk-based residue control plans for </t>
    </r>
    <r>
      <rPr>
        <b/>
        <u/>
        <sz val="12"/>
        <rFont val="Candara"/>
        <family val="2"/>
      </rPr>
      <t>Group A</t>
    </r>
    <r>
      <rPr>
        <b/>
        <sz val="12"/>
        <rFont val="Candara"/>
        <family val="2"/>
      </rPr>
      <t xml:space="preserve"> and </t>
    </r>
    <r>
      <rPr>
        <b/>
        <u/>
        <sz val="12"/>
        <rFont val="Candara"/>
        <family val="2"/>
      </rPr>
      <t>Group B</t>
    </r>
    <r>
      <rPr>
        <b/>
        <sz val="12"/>
        <rFont val="Candara"/>
        <family val="2"/>
      </rPr>
      <t xml:space="preserve"> substances, </t>
    </r>
    <r>
      <rPr>
        <b/>
        <u/>
        <sz val="12"/>
        <rFont val="Candara"/>
        <family val="2"/>
      </rPr>
      <t>pesticides</t>
    </r>
    <r>
      <rPr>
        <b/>
        <sz val="12"/>
        <rFont val="Candara"/>
        <family val="2"/>
      </rPr>
      <t xml:space="preserve"> and </t>
    </r>
    <r>
      <rPr>
        <b/>
        <u/>
        <sz val="12"/>
        <rFont val="Candara"/>
        <family val="2"/>
      </rPr>
      <t>contaminants</t>
    </r>
  </si>
  <si>
    <r>
      <rPr>
        <b/>
        <sz val="14"/>
        <rFont val="Candara"/>
        <family val="2"/>
      </rPr>
      <t xml:space="preserve">Templates to be completed. </t>
    </r>
    <r>
      <rPr>
        <sz val="12"/>
        <rFont val="Candara"/>
        <family val="2"/>
      </rPr>
      <t xml:space="preserve"> For </t>
    </r>
    <r>
      <rPr>
        <u/>
        <sz val="12"/>
        <rFont val="Candara"/>
        <family val="2"/>
      </rPr>
      <t>each commodity</t>
    </r>
    <r>
      <rPr>
        <sz val="12"/>
        <rFont val="Candara"/>
        <family val="2"/>
      </rPr>
      <t xml:space="preserve"> for which the country is </t>
    </r>
    <r>
      <rPr>
        <i/>
        <sz val="12"/>
        <rFont val="Candara"/>
        <family val="2"/>
      </rPr>
      <t>already</t>
    </r>
    <r>
      <rPr>
        <sz val="12"/>
        <rFont val="Candara"/>
        <family val="2"/>
      </rPr>
      <t xml:space="preserve"> listed in </t>
    </r>
    <r>
      <rPr>
        <b/>
        <sz val="12"/>
        <color theme="3"/>
        <rFont val="Candara"/>
        <family val="2"/>
      </rPr>
      <t>Annex -I to Regulation (EU) 2021/405</t>
    </r>
    <r>
      <rPr>
        <sz val="12"/>
        <rFont val="Candara"/>
        <family val="2"/>
      </rPr>
      <t xml:space="preserve">, or for which residue plan approval and listing is sought, the competent authority is requested to fill in </t>
    </r>
    <r>
      <rPr>
        <b/>
        <sz val="12"/>
        <rFont val="Candara"/>
        <family val="2"/>
      </rPr>
      <t>four templates</t>
    </r>
    <r>
      <rPr>
        <sz val="12"/>
        <rFont val="Candara"/>
        <family val="2"/>
      </rPr>
      <t xml:space="preserve"> for </t>
    </r>
    <r>
      <rPr>
        <b/>
        <sz val="12"/>
        <rFont val="Candara"/>
        <family val="2"/>
      </rPr>
      <t>Group A substances, Group B substances,</t>
    </r>
    <r>
      <rPr>
        <sz val="12"/>
        <rFont val="Candara"/>
        <family val="2"/>
      </rPr>
      <t xml:space="preserve"> </t>
    </r>
    <r>
      <rPr>
        <b/>
        <sz val="12"/>
        <rFont val="Candara"/>
        <family val="2"/>
      </rPr>
      <t>pesticides</t>
    </r>
    <r>
      <rPr>
        <sz val="12"/>
        <rFont val="Candara"/>
        <family val="2"/>
      </rPr>
      <t xml:space="preserve"> and </t>
    </r>
    <r>
      <rPr>
        <b/>
        <sz val="12"/>
        <rFont val="Candara"/>
        <family val="2"/>
      </rPr>
      <t>contaminants</t>
    </r>
    <r>
      <rPr>
        <sz val="12"/>
        <rFont val="Candara"/>
        <family val="2"/>
      </rPr>
      <t xml:space="preserve">. </t>
    </r>
    <r>
      <rPr>
        <b/>
        <sz val="12"/>
        <rFont val="Candara"/>
        <family val="2"/>
      </rPr>
      <t xml:space="preserve"> </t>
    </r>
    <r>
      <rPr>
        <sz val="12"/>
        <rFont val="Candara"/>
        <family val="2"/>
      </rPr>
      <t xml:space="preserve">There are 60 (numbered) templates in this Excel file and these are listed for ease of reference in </t>
    </r>
    <r>
      <rPr>
        <b/>
        <sz val="12"/>
        <rFont val="Candara"/>
        <family val="2"/>
      </rPr>
      <t>tab b. of this file along with a hyperlink which will take you straight to the template in question</t>
    </r>
    <r>
      <rPr>
        <sz val="12"/>
        <rFont val="Candara"/>
        <family val="2"/>
      </rPr>
      <t xml:space="preserve">. </t>
    </r>
    <r>
      <rPr>
        <b/>
        <sz val="12"/>
        <rFont val="Candara"/>
        <family val="2"/>
      </rPr>
      <t xml:space="preserve">
Numerical data </t>
    </r>
    <r>
      <rPr>
        <sz val="12"/>
        <rFont val="Candara"/>
        <family val="2"/>
      </rPr>
      <t xml:space="preserve">should only be included for those commodities currently being exported to the European Union (EU) or which the third country intends to export to the EU. Numerical data (i.e. production figures - for automatic calculation of sample numbers - see note 2 below - and planned sample numbers for each substance group) should be entered in those cells shaded light yellow. </t>
    </r>
  </si>
  <si>
    <r>
      <rPr>
        <b/>
        <sz val="14"/>
        <rFont val="Candara"/>
        <family val="2"/>
      </rPr>
      <t>Sample numbers (as laid down in EU legislation)</t>
    </r>
    <r>
      <rPr>
        <b/>
        <sz val="12"/>
        <rFont val="Candara"/>
        <family val="2"/>
      </rPr>
      <t>.</t>
    </r>
    <r>
      <rPr>
        <sz val="12"/>
        <rFont val="Candara"/>
        <family val="2"/>
      </rPr>
      <t xml:space="preserve"> The tables are set up to calculate the required sample numbers for </t>
    </r>
    <r>
      <rPr>
        <b/>
        <sz val="12"/>
        <rFont val="Candara"/>
        <family val="2"/>
      </rPr>
      <t xml:space="preserve">Group A </t>
    </r>
    <r>
      <rPr>
        <sz val="12"/>
        <rFont val="Candara"/>
        <family val="2"/>
      </rPr>
      <t>and</t>
    </r>
    <r>
      <rPr>
        <b/>
        <sz val="12"/>
        <rFont val="Candara"/>
        <family val="2"/>
      </rPr>
      <t xml:space="preserve"> Group B</t>
    </r>
    <r>
      <rPr>
        <sz val="12"/>
        <rFont val="Candara"/>
        <family val="2"/>
      </rPr>
      <t xml:space="preserve"> on the basis of the sampling frequencies laid down in </t>
    </r>
    <r>
      <rPr>
        <b/>
        <sz val="12"/>
        <rFont val="Candara"/>
        <family val="2"/>
      </rPr>
      <t>Annex I to Commission Implementing Regulation (EU) 2022/1646 (and included in this Excel file in tab d.)</t>
    </r>
    <r>
      <rPr>
        <sz val="12"/>
        <rFont val="Candara"/>
        <family val="2"/>
      </rPr>
      <t xml:space="preserve">. For </t>
    </r>
    <r>
      <rPr>
        <b/>
        <sz val="12"/>
        <rFont val="Candara"/>
        <family val="2"/>
      </rPr>
      <t>contaminants</t>
    </r>
    <r>
      <rPr>
        <sz val="12"/>
        <rFont val="Candara"/>
        <family val="2"/>
      </rPr>
      <t xml:space="preserve"> the basis for sample number calculation is </t>
    </r>
    <r>
      <rPr>
        <b/>
        <sz val="12"/>
        <rFont val="Candara"/>
        <family val="2"/>
      </rPr>
      <t>Annex I to Regulation (EU) 2022/932</t>
    </r>
    <r>
      <rPr>
        <sz val="12"/>
        <rFont val="Candara"/>
        <family val="2"/>
      </rPr>
      <t xml:space="preserve">. For </t>
    </r>
    <r>
      <rPr>
        <b/>
        <sz val="12"/>
        <rFont val="Candara"/>
        <family val="2"/>
      </rPr>
      <t>pesticides</t>
    </r>
    <r>
      <rPr>
        <sz val="12"/>
        <rFont val="Candara"/>
        <family val="2"/>
      </rPr>
      <t xml:space="preserve">, no minimum frequency of sampling is laid down in EU legislation (Regulation (EU) 2021/1355).  
Data in cells shaded light blue are automatically calculated when the </t>
    </r>
    <r>
      <rPr>
        <b/>
        <sz val="12"/>
        <rFont val="Candara"/>
        <family val="2"/>
      </rPr>
      <t>production data cell (Cell $C$7)</t>
    </r>
    <r>
      <rPr>
        <sz val="12"/>
        <rFont val="Candara"/>
        <family val="2"/>
      </rPr>
      <t xml:space="preserve"> is completed (cell $B$7 for contaminants).  The </t>
    </r>
    <r>
      <rPr>
        <b/>
        <sz val="12"/>
        <rFont val="Candara"/>
        <family val="2"/>
      </rPr>
      <t>total minimum number of samples</t>
    </r>
    <r>
      <rPr>
        <sz val="12"/>
        <rFont val="Candara"/>
        <family val="2"/>
      </rPr>
      <t xml:space="preserve"> is displayed in cell </t>
    </r>
    <r>
      <rPr>
        <b/>
        <sz val="12"/>
        <rFont val="Candara"/>
        <family val="2"/>
      </rPr>
      <t xml:space="preserve">$C$9 </t>
    </r>
    <r>
      <rPr>
        <sz val="12"/>
        <rFont val="Candara"/>
        <family val="2"/>
      </rPr>
      <t xml:space="preserve">shaded blue (cell $B$9 for contaminants). </t>
    </r>
  </si>
  <si>
    <r>
      <rPr>
        <b/>
        <sz val="14"/>
        <rFont val="Candara"/>
        <family val="2"/>
      </rPr>
      <t>Basis of the calculation of sample numbers - annual production or split/segregated production system.</t>
    </r>
    <r>
      <rPr>
        <b/>
        <sz val="12"/>
        <rFont val="Candara"/>
        <family val="2"/>
      </rPr>
      <t xml:space="preserve"> </t>
    </r>
    <r>
      <rPr>
        <sz val="12"/>
        <rFont val="Candara"/>
        <family val="2"/>
      </rPr>
      <t xml:space="preserve">It is important that for those countries where animals and products from </t>
    </r>
    <r>
      <rPr>
        <b/>
        <sz val="12"/>
        <rFont val="Candara"/>
        <family val="2"/>
      </rPr>
      <t>any farm</t>
    </r>
    <r>
      <rPr>
        <sz val="12"/>
        <rFont val="Candara"/>
        <family val="2"/>
      </rPr>
      <t xml:space="preserve"> are eligible to be exported to the EU, the proportion of animals sampled should be taken relative to the </t>
    </r>
    <r>
      <rPr>
        <b/>
        <sz val="12"/>
        <rFont val="Candara"/>
        <family val="2"/>
      </rPr>
      <t xml:space="preserve">annual </t>
    </r>
    <r>
      <rPr>
        <b/>
        <u/>
        <sz val="12"/>
        <rFont val="Candara"/>
        <family val="2"/>
      </rPr>
      <t>national</t>
    </r>
    <r>
      <rPr>
        <b/>
        <sz val="12"/>
        <rFont val="Candara"/>
        <family val="2"/>
      </rPr>
      <t xml:space="preserve"> production figures</t>
    </r>
    <r>
      <rPr>
        <sz val="12"/>
        <rFont val="Candara"/>
        <family val="2"/>
      </rPr>
      <t xml:space="preserve">.  </t>
    </r>
    <r>
      <rPr>
        <u/>
        <sz val="12"/>
        <rFont val="Candara"/>
        <family val="2"/>
      </rPr>
      <t xml:space="preserve">In this case the annual national production data should be entered in cell </t>
    </r>
    <r>
      <rPr>
        <b/>
        <u/>
        <sz val="12"/>
        <rFont val="Candara"/>
        <family val="2"/>
      </rPr>
      <t>$C$7 (or cell $B$7 for contaminants).</t>
    </r>
    <r>
      <rPr>
        <sz val="12"/>
        <rFont val="Candara"/>
        <family val="2"/>
      </rPr>
      <t xml:space="preserve">  
For those countries where only a </t>
    </r>
    <r>
      <rPr>
        <b/>
        <sz val="12"/>
        <rFont val="Candara"/>
        <family val="2"/>
      </rPr>
      <t>defined population of animals are eligible for export</t>
    </r>
    <r>
      <rPr>
        <sz val="12"/>
        <rFont val="Candara"/>
        <family val="2"/>
      </rPr>
      <t xml:space="preserve"> to the EU, and where there is a system in place guaranteeing that only those animals from those farms are eligible for export (</t>
    </r>
    <r>
      <rPr>
        <b/>
        <sz val="12"/>
        <rFont val="Candara"/>
        <family val="2"/>
      </rPr>
      <t>i.e. a split or segregated system</t>
    </r>
    <r>
      <rPr>
        <sz val="12"/>
        <rFont val="Candara"/>
        <family val="2"/>
      </rPr>
      <t xml:space="preserve">), the proportion of animals sampled is relative to that defined (sub)population.  </t>
    </r>
    <r>
      <rPr>
        <u/>
        <sz val="12"/>
        <rFont val="Candara"/>
        <family val="2"/>
      </rPr>
      <t xml:space="preserve">In this case the production data entered in cell $C$7 (or $B$7 for contaminants) is either the total number of animals slaughtered or the total throughput in tonnes of the EU-approved establishments (listed in the Commission's TRACES-NT database, </t>
    </r>
    <r>
      <rPr>
        <i/>
        <u/>
        <sz val="12"/>
        <rFont val="Candara"/>
        <family val="2"/>
      </rPr>
      <t>regardless</t>
    </r>
    <r>
      <rPr>
        <u/>
        <sz val="12"/>
        <rFont val="Candara"/>
        <family val="2"/>
      </rPr>
      <t xml:space="preserve"> of the </t>
    </r>
    <r>
      <rPr>
        <i/>
        <u/>
        <sz val="12"/>
        <rFont val="Candara"/>
        <family val="2"/>
      </rPr>
      <t>actual</t>
    </r>
    <r>
      <rPr>
        <u/>
        <sz val="12"/>
        <rFont val="Candara"/>
        <family val="2"/>
      </rPr>
      <t xml:space="preserve"> export volumes to the EU.</t>
    </r>
  </si>
  <si>
    <r>
      <rPr>
        <b/>
        <sz val="14"/>
        <rFont val="Candara"/>
        <family val="2"/>
      </rPr>
      <t xml:space="preserve">Substances to be tested for. </t>
    </r>
    <r>
      <rPr>
        <b/>
        <sz val="12"/>
        <rFont val="Candara"/>
        <family val="2"/>
      </rPr>
      <t xml:space="preserve"> Pharmacologically active substances</t>
    </r>
    <r>
      <rPr>
        <sz val="12"/>
        <rFont val="Candara"/>
        <family val="2"/>
      </rPr>
      <t xml:space="preserve"> are divided into two main substance groups - </t>
    </r>
    <r>
      <rPr>
        <b/>
        <sz val="12"/>
        <rFont val="Candara"/>
        <family val="2"/>
      </rPr>
      <t>Group A and Group B</t>
    </r>
    <r>
      <rPr>
        <sz val="12"/>
        <rFont val="Candara"/>
        <family val="2"/>
      </rPr>
      <t xml:space="preserve"> - and are listed in Annex I to Commission Delegated Regulation (EU) 2022/1644 (and </t>
    </r>
    <r>
      <rPr>
        <b/>
        <sz val="12"/>
        <rFont val="Candara"/>
        <family val="2"/>
      </rPr>
      <t>included in tab c. of this Excel file for ease of reference</t>
    </r>
    <r>
      <rPr>
        <sz val="12"/>
        <rFont val="Candara"/>
        <family val="2"/>
      </rPr>
      <t xml:space="preserve">).  The substance sub-groups within Group A which must be included in the risk based plan for each commodity are laid down in Annex II to Commission Delegated Regulation (EU) 2022/1644 </t>
    </r>
    <r>
      <rPr>
        <b/>
        <sz val="12"/>
        <rFont val="Candara"/>
        <family val="2"/>
      </rPr>
      <t>(and included in tab e. of this Excel file for ease of reference).</t>
    </r>
    <r>
      <rPr>
        <sz val="12"/>
        <rFont val="Candara"/>
        <family val="2"/>
      </rPr>
      <t xml:space="preserve">  For Group B, it is left to the discretion of the competent authority to decide which of the sub-groups listed in Annex I to Regulation (EU) 2022/1644 are included in the plan on the basis of their </t>
    </r>
    <r>
      <rPr>
        <b/>
        <sz val="12"/>
        <rFont val="Candara"/>
        <family val="2"/>
      </rPr>
      <t>risk-assessment.</t>
    </r>
    <r>
      <rPr>
        <sz val="12"/>
        <rFont val="Candara"/>
        <family val="2"/>
      </rPr>
      <t xml:space="preserve">  The </t>
    </r>
    <r>
      <rPr>
        <b/>
        <sz val="12"/>
        <rFont val="Candara"/>
        <family val="2"/>
      </rPr>
      <t>criteria for substance selection</t>
    </r>
    <r>
      <rPr>
        <sz val="12"/>
        <rFont val="Candara"/>
        <family val="2"/>
      </rPr>
      <t xml:space="preserve"> are described in Point A of Annex II to Regulation (EU) 2022/1644 for Group A and Point B of Annex II B to said Regulation for Group B.  
For </t>
    </r>
    <r>
      <rPr>
        <b/>
        <sz val="12"/>
        <rFont val="Candara"/>
        <family val="2"/>
      </rPr>
      <t>pesticides</t>
    </r>
    <r>
      <rPr>
        <sz val="12"/>
        <rFont val="Candara"/>
        <family val="2"/>
      </rPr>
      <t xml:space="preserve"> and </t>
    </r>
    <r>
      <rPr>
        <b/>
        <sz val="12"/>
        <rFont val="Candara"/>
        <family val="2"/>
      </rPr>
      <t>contaminants</t>
    </r>
    <r>
      <rPr>
        <sz val="12"/>
        <rFont val="Candara"/>
        <family val="2"/>
      </rPr>
      <t xml:space="preserve"> the selection of analytes to be tesed for should be on the basis of risk. The list of tested pesticides should be representative of the pesticides used in the third country.  Particular attention should be paid to those pesticides which are authorised in the third country but which are not authorised in the EU.  
For </t>
    </r>
    <r>
      <rPr>
        <b/>
        <sz val="12"/>
        <rFont val="Candara"/>
        <family val="2"/>
      </rPr>
      <t>contaminants</t>
    </r>
    <r>
      <rPr>
        <sz val="12"/>
        <rFont val="Candara"/>
        <family val="2"/>
      </rPr>
      <t xml:space="preserve">, the combination of contaminant groups per commodity are specified in Annex I to Regulation (EU) 2022/931.  The selection of contaminants should take into account the risks from animal feed and the environment, as well those contaminants for which maximum limits have been set in the EU for edible products of animal origin. </t>
    </r>
  </si>
  <si>
    <r>
      <rPr>
        <b/>
        <sz val="14"/>
        <rFont val="Candara"/>
        <family val="2"/>
      </rPr>
      <t xml:space="preserve">Matrices and analytical methods. </t>
    </r>
    <r>
      <rPr>
        <b/>
        <sz val="12"/>
        <rFont val="Candara"/>
        <family val="2"/>
      </rPr>
      <t xml:space="preserve"> Matrices</t>
    </r>
    <r>
      <rPr>
        <sz val="12"/>
        <rFont val="Candara"/>
        <family val="2"/>
      </rPr>
      <t xml:space="preserve"> are typically </t>
    </r>
    <r>
      <rPr>
        <b/>
        <sz val="12"/>
        <rFont val="Candara"/>
        <family val="2"/>
      </rPr>
      <t>edible tissues and materials</t>
    </r>
    <r>
      <rPr>
        <sz val="12"/>
        <rFont val="Candara"/>
        <family val="2"/>
      </rPr>
      <t xml:space="preserve"> (e.g. muscle, liver, kidney, fat, milk, honey, eggs) for substances for which an EU Maximum Residue Limit (MRL) has been established (Group B substances).  This is also the case for testing for pesticides and contaminants for which EU Maximum Residue Levels (MRLs) and Maximim Levels (MLs) have been established, respectively. 
For substances which do not have MRLs (e.g. banned Group A substances) </t>
    </r>
    <r>
      <rPr>
        <b/>
        <sz val="12"/>
        <rFont val="Candara"/>
        <family val="2"/>
      </rPr>
      <t>non-edible materials</t>
    </r>
    <r>
      <rPr>
        <sz val="12"/>
        <rFont val="Candara"/>
        <family val="2"/>
      </rPr>
      <t xml:space="preserve"> are preferable for testing (e.g. urine, blood, bile, faeces, hair) because testing these matrices maximises the chances of detecting the abuse or misuse of the substances concerned. 
</t>
    </r>
    <r>
      <rPr>
        <b/>
        <sz val="12"/>
        <rFont val="Candara"/>
        <family val="2"/>
      </rPr>
      <t>Methods</t>
    </r>
    <r>
      <rPr>
        <sz val="12"/>
        <rFont val="Candara"/>
        <family val="2"/>
      </rPr>
      <t xml:space="preserve">: for screening and confirmatory methods, please indicate whether they are </t>
    </r>
    <r>
      <rPr>
        <b/>
        <sz val="12"/>
        <rFont val="Candara"/>
        <family val="2"/>
      </rPr>
      <t>validated</t>
    </r>
    <r>
      <rPr>
        <sz val="12"/>
        <rFont val="Candara"/>
        <family val="2"/>
      </rPr>
      <t xml:space="preserve"> (i.e. demonstrated to be fit for the intended purpose) and enter the </t>
    </r>
    <r>
      <rPr>
        <b/>
        <sz val="12"/>
        <rFont val="Candara"/>
        <family val="2"/>
      </rPr>
      <t>analytical principle of method</t>
    </r>
    <r>
      <rPr>
        <sz val="12"/>
        <rFont val="Candara"/>
        <family val="2"/>
      </rPr>
      <t xml:space="preserve"> (Examples include ELISA, TLC, plate test [microbial growth inhibition test] for screening and HPLC-UV, HPLC-FL, HPLC-DAD, HPLC-DAD, GC-MS, GC-MS/MS, LC-MS, LC-MS/MS for confirmation, AAS and ICP-MS for metals, GC-MS for pesticides etc).    </t>
    </r>
  </si>
  <si>
    <r>
      <rPr>
        <b/>
        <sz val="14"/>
        <rFont val="Candara"/>
        <family val="2"/>
      </rPr>
      <t>Detection limits and levels of action.</t>
    </r>
    <r>
      <rPr>
        <sz val="14"/>
        <rFont val="Candara"/>
        <family val="2"/>
      </rPr>
      <t xml:space="preserve"> </t>
    </r>
    <r>
      <rPr>
        <sz val="12"/>
        <rFont val="Candara"/>
        <family val="2"/>
      </rPr>
      <t xml:space="preserve"> Typically the limit of detection (LoD) of a screening test should be set at 50% of the MRL, if one is established.  The LoD of the confirmatory test should </t>
    </r>
    <r>
      <rPr>
        <u/>
        <sz val="12"/>
        <rFont val="Candara"/>
        <family val="2"/>
      </rPr>
      <t>always be lower than the MRL</t>
    </r>
    <r>
      <rPr>
        <sz val="12"/>
        <rFont val="Candara"/>
        <family val="2"/>
      </rPr>
      <t xml:space="preserve">. If the confirmatory method LoD exceeds the MRL, the method is not fit for purpose.  The </t>
    </r>
    <r>
      <rPr>
        <b/>
        <sz val="12"/>
        <rFont val="Candara"/>
        <family val="2"/>
      </rPr>
      <t>level of action</t>
    </r>
    <r>
      <rPr>
        <sz val="12"/>
        <rFont val="Candara"/>
        <family val="2"/>
      </rPr>
      <t xml:space="preserve"> is usually the MRL (if there is an MRL) or, for a banned substance, any detectable concentration of the substance </t>
    </r>
    <r>
      <rPr>
        <b/>
        <sz val="12"/>
        <rFont val="Candara"/>
        <family val="2"/>
      </rPr>
      <t>at which regulatory and enforcement action would be taken by the competent authority</t>
    </r>
    <r>
      <rPr>
        <sz val="12"/>
        <rFont val="Candara"/>
        <family val="2"/>
      </rPr>
      <t xml:space="preserve">.  The European Union Reference Laboratories have established non-binding Minimum Method Performance Requirements (MMPRs) for the detection of banned substances and </t>
    </r>
    <r>
      <rPr>
        <b/>
        <sz val="12"/>
        <rFont val="Candara"/>
        <family val="2"/>
      </rPr>
      <t>third countries should strive to meet these</t>
    </r>
    <r>
      <rPr>
        <sz val="12"/>
        <rFont val="Candara"/>
        <family val="2"/>
      </rPr>
      <t xml:space="preserve">. The latest document on MMPRs is available at:  https://sitesv2.anses.fr/en/minisite/eurl-fougeres/mmpr-%E2%80%93-eurl-guidance-eurl-guidance-minimum-method-performance-requirements   </t>
    </r>
  </si>
  <si>
    <r>
      <rPr>
        <b/>
        <u/>
        <sz val="14"/>
        <rFont val="Candara"/>
        <family val="2"/>
      </rPr>
      <t>EU</t>
    </r>
    <r>
      <rPr>
        <b/>
        <sz val="14"/>
        <rFont val="Candara"/>
        <family val="2"/>
      </rPr>
      <t xml:space="preserve"> Maximum residue limits - MRLs - (for residues of pharmacologically active substances), Maximum Residue Levels - MRLs - (for pesticides), Maximum Levels - MLs - (for contaminants) and the corresponding </t>
    </r>
    <r>
      <rPr>
        <b/>
        <u/>
        <sz val="14"/>
        <rFont val="Candara"/>
        <family val="2"/>
      </rPr>
      <t>national</t>
    </r>
    <r>
      <rPr>
        <b/>
        <sz val="14"/>
        <rFont val="Candara"/>
        <family val="2"/>
      </rPr>
      <t xml:space="preserve"> MRLs and MLs.</t>
    </r>
    <r>
      <rPr>
        <b/>
        <sz val="12"/>
        <rFont val="Candara"/>
        <family val="2"/>
      </rPr>
      <t xml:space="preserve"> </t>
    </r>
    <r>
      <rPr>
        <sz val="12"/>
        <rFont val="Candara"/>
        <family val="2"/>
      </rPr>
      <t xml:space="preserve"> 
To expedite the assessment of the plans for </t>
    </r>
    <r>
      <rPr>
        <b/>
        <sz val="12"/>
        <rFont val="Candara"/>
        <family val="2"/>
      </rPr>
      <t>Group B substances, pesticides</t>
    </r>
    <r>
      <rPr>
        <sz val="12"/>
        <rFont val="Candara"/>
        <family val="2"/>
      </rPr>
      <t xml:space="preserve"> and </t>
    </r>
    <r>
      <rPr>
        <b/>
        <sz val="12"/>
        <rFont val="Candara"/>
        <family val="2"/>
      </rPr>
      <t>contaminants</t>
    </r>
    <r>
      <rPr>
        <sz val="12"/>
        <rFont val="Candara"/>
        <family val="2"/>
      </rPr>
      <t xml:space="preserve">, competent authorities should list </t>
    </r>
    <r>
      <rPr>
        <u/>
        <sz val="12"/>
        <rFont val="Candara"/>
        <family val="2"/>
      </rPr>
      <t>both</t>
    </r>
    <r>
      <rPr>
        <sz val="12"/>
        <rFont val="Candara"/>
        <family val="2"/>
      </rPr>
      <t xml:space="preserve"> their national MRL/ML for each analyte (if established) </t>
    </r>
    <r>
      <rPr>
        <u/>
        <sz val="12"/>
        <rFont val="Candara"/>
        <family val="2"/>
      </rPr>
      <t>and</t>
    </r>
    <r>
      <rPr>
        <sz val="12"/>
        <rFont val="Candara"/>
        <family val="2"/>
      </rPr>
      <t xml:space="preserve"> the corresponding EU MRL/ML (if established).  [This is not required for the Group A plan since there are no EU MRLs in place for those substances as they are banned from use in food-producing animals; any confirmed concentration is deemed to be non-compliant].  
-  For </t>
    </r>
    <r>
      <rPr>
        <b/>
        <sz val="12"/>
        <rFont val="Candara"/>
        <family val="2"/>
      </rPr>
      <t>pharmacologically active substances</t>
    </r>
    <r>
      <rPr>
        <sz val="12"/>
        <rFont val="Candara"/>
        <family val="2"/>
      </rPr>
      <t xml:space="preserve"> (veterinary medicines), MRLs are laid down in Table 2 of the Annex to Regulation (EU) No 37/2010. 
-  For </t>
    </r>
    <r>
      <rPr>
        <b/>
        <sz val="12"/>
        <rFont val="Candara"/>
        <family val="2"/>
      </rPr>
      <t>coccidiostat</t>
    </r>
    <r>
      <rPr>
        <sz val="12"/>
        <rFont val="Candara"/>
        <family val="2"/>
      </rPr>
      <t xml:space="preserve"> residues in non-target species due to carry over in feed, Regulation (EC) No 124/2009 lists the applicable MRLs. 
-  EU MRLs for </t>
    </r>
    <r>
      <rPr>
        <b/>
        <sz val="12"/>
        <rFont val="Candara"/>
        <family val="2"/>
      </rPr>
      <t>pesticides</t>
    </r>
    <r>
      <rPr>
        <sz val="12"/>
        <rFont val="Candara"/>
        <family val="2"/>
      </rPr>
      <t xml:space="preserve"> are laid down in Regulation (EC) No 396/2005.  
-  EU MLs for </t>
    </r>
    <r>
      <rPr>
        <b/>
        <sz val="12"/>
        <rFont val="Candara"/>
        <family val="2"/>
      </rPr>
      <t>contaminants</t>
    </r>
    <r>
      <rPr>
        <sz val="12"/>
        <rFont val="Candara"/>
        <family val="2"/>
      </rPr>
      <t xml:space="preserve"> are laid down in Regulation (EC) No 1881/2006.   
In cases where the national MRL/ML is much greater than the EU MRL/ML, the competent authority should inform those food business operators who are eligible to export food to the EU about those differences and advise them that any detection of a residue above the EU MRL/ML at the EU border would result in rejection of the consignment. If testing carried out under the residue control plan identifies cases where an EU MRL/ML is exceeded (but the result complies with a national MRL/ML), the competent authority should inform the operator. It is the responsibility of the operator to take the necessary steps ensure that the non-EU compliant consignment does not enter the EU food chain.  </t>
    </r>
  </si>
  <si>
    <t>Detailed guidance on residue controls can be found on the website of the European Commission at the following hyperlink:</t>
  </si>
  <si>
    <t>here</t>
  </si>
  <si>
    <t>Tab No</t>
  </si>
  <si>
    <t>Commodity species</t>
  </si>
  <si>
    <t>Control plan template</t>
  </si>
  <si>
    <t>Link to template</t>
  </si>
  <si>
    <t>Bovine</t>
  </si>
  <si>
    <t>Group A</t>
  </si>
  <si>
    <t>1. Bovine Group A'!A1</t>
  </si>
  <si>
    <t>Group B</t>
  </si>
  <si>
    <t>2. Bovine Group B'!A1</t>
  </si>
  <si>
    <t>Pesticides</t>
  </si>
  <si>
    <t>3. Bovine pesticides'!A1</t>
  </si>
  <si>
    <t>Contaminants</t>
  </si>
  <si>
    <t>4. Bovine contam'!A1</t>
  </si>
  <si>
    <t>Ovine/Caprine</t>
  </si>
  <si>
    <t>5. Ovine-caprine Group A'!A1</t>
  </si>
  <si>
    <t>6. Ovine-caprine Group B'!A1</t>
  </si>
  <si>
    <t>7. Ovine-caprine pesticides'!A1</t>
  </si>
  <si>
    <t>8. Ovine-caprine contam'!A1</t>
  </si>
  <si>
    <t>Porcine</t>
  </si>
  <si>
    <t>9. Porcine Group A'!A1</t>
  </si>
  <si>
    <t>10. Porcine Group B'!A1</t>
  </si>
  <si>
    <t>11. Porcine pesticides'!A1</t>
  </si>
  <si>
    <t>12. Porcine contam'!A1</t>
  </si>
  <si>
    <t>Equine</t>
  </si>
  <si>
    <t>13. Equine Group A'!A1</t>
  </si>
  <si>
    <t>14. Equine Group B'!A1</t>
  </si>
  <si>
    <t>15. Equine pesticides'!A1</t>
  </si>
  <si>
    <t>16. Equine contam'!A1</t>
  </si>
  <si>
    <t>Poultry</t>
  </si>
  <si>
    <t>17. Poultry Group A'!A1</t>
  </si>
  <si>
    <t>18. Poultry Group B'!A1</t>
  </si>
  <si>
    <t>19. Poultry pesticides'!A1</t>
  </si>
  <si>
    <t>20. Poultry contam'!A1</t>
  </si>
  <si>
    <t>Aq finfish</t>
  </si>
  <si>
    <t>21. Aq finfish (Group A)'!A1</t>
  </si>
  <si>
    <t>22. Aq finfish (Group B)'!A1</t>
  </si>
  <si>
    <t>23. Aq finfish pesticides'!A1</t>
  </si>
  <si>
    <t>24. Aq finfish contam'!A1</t>
  </si>
  <si>
    <t>Aq crustaceans</t>
  </si>
  <si>
    <t>25. Aq crust (Group A)'!A1</t>
  </si>
  <si>
    <t>26. Aq crust (Group B)'!A1</t>
  </si>
  <si>
    <t>27. Aq crust pesticides'!A1</t>
  </si>
  <si>
    <t>28. Aq crust contam'!A1</t>
  </si>
  <si>
    <t xml:space="preserve">Aq other </t>
  </si>
  <si>
    <t>29. Aq other (Group A)'!A1</t>
  </si>
  <si>
    <t>30. Aq other (Group B)'!A1</t>
  </si>
  <si>
    <t>31. Aq other pesticides'!A1</t>
  </si>
  <si>
    <t>32. Aq other contam'!A1</t>
  </si>
  <si>
    <t>Raw bovine milk</t>
  </si>
  <si>
    <t>33. Milk (bovine) (Group A)'!A1</t>
  </si>
  <si>
    <t>34. Milk (bovine) (Group B)'!A1</t>
  </si>
  <si>
    <t>35. Milk (bov) pesticides'!A1</t>
  </si>
  <si>
    <t>36. Milk (bov) contam'!A1</t>
  </si>
  <si>
    <t>Raw milk (other)</t>
  </si>
  <si>
    <t>37. Milk (other) (Group A)'!A1</t>
  </si>
  <si>
    <t>38. Milk (other) (Group B)'!A1</t>
  </si>
  <si>
    <t>39. Milk (other) pesticides'!A1</t>
  </si>
  <si>
    <t>40. Milk (other) contam'!A1</t>
  </si>
  <si>
    <t>Eggs (hen)</t>
  </si>
  <si>
    <t>41. Eggs (hen) (Group A)'!A1</t>
  </si>
  <si>
    <t>42. Eggs (hen) (Group B)'!A1</t>
  </si>
  <si>
    <t>Eggs (all species)</t>
  </si>
  <si>
    <t>43. Eggs (all spp.) pesticides'!A1</t>
  </si>
  <si>
    <t>44. Eggs (all spp.) contam'!A1</t>
  </si>
  <si>
    <t>Eggs (other)</t>
  </si>
  <si>
    <t>45. Eggs (other) (Group A)'!A1</t>
  </si>
  <si>
    <t>46. Eggs (other) (Group B)'!A1</t>
  </si>
  <si>
    <t>Rabbit</t>
  </si>
  <si>
    <t>47. Rabbit Group A'!A1</t>
  </si>
  <si>
    <t>48. Rabbit (Group B)'!A1</t>
  </si>
  <si>
    <t>49. Rabbit pesticides'!A1</t>
  </si>
  <si>
    <t>50. Rabbit contam'!A1</t>
  </si>
  <si>
    <t>Farmed game</t>
  </si>
  <si>
    <t>51. Farmed game Group A'!A1</t>
  </si>
  <si>
    <t>52. Farmed game (Group B)'!A1</t>
  </si>
  <si>
    <t>53. Farmed game pesticides'!A1</t>
  </si>
  <si>
    <t>54. Farmed game contam'!A1</t>
  </si>
  <si>
    <t>Honey</t>
  </si>
  <si>
    <t>59. Honey (Group A)'!A1</t>
  </si>
  <si>
    <t>60. Honey (Group B)'!A1</t>
  </si>
  <si>
    <t>61. Honey pesticides'!A1</t>
  </si>
  <si>
    <t>62. Honey contam'!A1</t>
  </si>
  <si>
    <t>Casings</t>
  </si>
  <si>
    <t>63. Casings Group A'!A1</t>
  </si>
  <si>
    <t>Wild game</t>
  </si>
  <si>
    <t>60. Wild game pesticides</t>
  </si>
  <si>
    <t>See Annex I to Regulation (EU) 2022/1644</t>
  </si>
  <si>
    <r>
      <rPr>
        <b/>
        <u/>
        <sz val="12"/>
        <rFont val="Arial"/>
        <family val="2"/>
      </rPr>
      <t>Prohibited</t>
    </r>
    <r>
      <rPr>
        <b/>
        <sz val="12"/>
        <rFont val="Arial"/>
        <family val="2"/>
      </rPr>
      <t xml:space="preserve"> or </t>
    </r>
    <r>
      <rPr>
        <b/>
        <u/>
        <sz val="12"/>
        <rFont val="Arial"/>
        <family val="2"/>
      </rPr>
      <t>unauthorised</t>
    </r>
    <r>
      <rPr>
        <b/>
        <sz val="12"/>
        <rFont val="Arial"/>
        <family val="2"/>
      </rPr>
      <t xml:space="preserve"> pharmacologically active substances in food-producing animals</t>
    </r>
  </si>
  <si>
    <r>
      <t xml:space="preserve">Pharmacologically active substances </t>
    </r>
    <r>
      <rPr>
        <b/>
        <u/>
        <sz val="12"/>
        <rFont val="Arial"/>
        <family val="2"/>
      </rPr>
      <t>authorised</t>
    </r>
    <r>
      <rPr>
        <b/>
        <sz val="12"/>
        <rFont val="Arial"/>
        <family val="2"/>
      </rPr>
      <t xml:space="preserve"> for use in food-producing animals</t>
    </r>
  </si>
  <si>
    <t>Substances with hormonal and thyrostatic action and beta agonists the use of which is prohibited under Council Directive 96/22/EC:</t>
  </si>
  <si>
    <t>Pharmacologically active substances listed in Table 1 of the Annex to Regulation (EU) No 37/2010:</t>
  </si>
  <si>
    <t>(a)</t>
  </si>
  <si>
    <t>Stilbenes;</t>
  </si>
  <si>
    <t>Antimicrobial substances;</t>
  </si>
  <si>
    <t>(b)</t>
  </si>
  <si>
    <t>Antithyroid agents;</t>
  </si>
  <si>
    <t>Insecticides, fungicides, anthelmintics and other antiparasitic agents;</t>
  </si>
  <si>
    <t>(c)</t>
  </si>
  <si>
    <t>Steroids;</t>
  </si>
  <si>
    <r>
      <rPr>
        <sz val="7"/>
        <color rgb="FF000000"/>
        <rFont val="Times New Roman"/>
        <family val="1"/>
      </rPr>
      <t xml:space="preserve"> </t>
    </r>
    <r>
      <rPr>
        <sz val="12"/>
        <rFont val="Calibri"/>
        <family val="2"/>
      </rPr>
      <t>Sedatives;</t>
    </r>
  </si>
  <si>
    <t>(d)</t>
  </si>
  <si>
    <t>Resorcylic acid lactones, including zeranol;</t>
  </si>
  <si>
    <t>Non-steroidal anti-inflammatory drugs (NSAIDs), corticosteroids and glucocorticoids;</t>
  </si>
  <si>
    <t>(e)</t>
  </si>
  <si>
    <t>Beta-agonists.</t>
  </si>
  <si>
    <t>Other pharmacologically active substances.</t>
  </si>
  <si>
    <t>Prohibited substances listed in Table 2 of the Annex to Regulation (EU) No 37/2010:</t>
  </si>
  <si>
    <t>Coccidiostats and histomonostats authorised according to Union legislation, for which maximum levels and maximum residue limits are set under Union legislation</t>
  </si>
  <si>
    <t>Chloramphenicol;</t>
  </si>
  <si>
    <t>Nitrofurans;</t>
  </si>
  <si>
    <t>Dimetridazole, metronidazole, ronidazole and other nitro-imidazoles;</t>
  </si>
  <si>
    <t>Other substances.</t>
  </si>
  <si>
    <t>Pharmacologically active substances, not listed in Table 1 of the Annex to Regulation (EU) No 37/2010 or substances not authorised for use in feed for food-producing animals in the Union according to Regulation (EU) No 1831/2003 of the European Parliament and of the Council:</t>
  </si>
  <si>
    <t>Dyes;</t>
  </si>
  <si>
    <t>Plant protection products as defined in Regulation (EU) No 1107/2009 of the European Parliament and of the Council and biocides as defined in Regulation (EU) No 528/2012 of the European Parliament and of the Council which may be used in animal husbandry of food-producing animals;</t>
  </si>
  <si>
    <t>Coccidiostats, histomonostats and other antiparasitic agents;</t>
  </si>
  <si>
    <t>Protein and peptide hormones;</t>
  </si>
  <si>
    <t>(f)</t>
  </si>
  <si>
    <t>Anti-inflammatory substances, sedatives and any other pharmacologically active substances;</t>
  </si>
  <si>
    <t>(g)</t>
  </si>
  <si>
    <t>Antiviral substances.</t>
  </si>
  <si>
    <t>See Annex I to Regulation (EU) 2022/1646</t>
  </si>
  <si>
    <t>Commodity</t>
  </si>
  <si>
    <t>Sampling frequency - Group A substances</t>
  </si>
  <si>
    <t>Sampling frequency - Group B substances</t>
  </si>
  <si>
    <t>Minimum 0.25 % of the slaughtered animals, (minimum 25 % of the samples to be taken from live animals on the farm and minimum 25 % of the samples to be taken at the slaughterhouse)</t>
  </si>
  <si>
    <t>Minimum 0.10 % of the slaughtered animals</t>
  </si>
  <si>
    <t>Sheep and goats</t>
  </si>
  <si>
    <t>Minimum 0.01 % of the slaughtered animals per species</t>
  </si>
  <si>
    <t>Minimum 0.02 % of the slaughtered animals per species</t>
  </si>
  <si>
    <t>Minimum 0.02 % of the slaughtered animals</t>
  </si>
  <si>
    <t>For each category of poultry considered (broiler chickens, spent hens, turkeys and other poultry) minimum 1 sample per 400 tons of annual production (deadweight)</t>
  </si>
  <si>
    <t>For each category of poultry considered (broiler chickens, spent hens, turkeys and other poultry) minimum 1 sample per 500 tonnes of annual production (deadweight)</t>
  </si>
  <si>
    <t>Aquaculture (finfish, crustaceans and other aquaculture products)</t>
  </si>
  <si>
    <t>Minimum 1 sample per 300 tonnes of annual production of aquaculture for the first 60 000 tonnes of production and then 1 additional sample for each additional 2 000 tonnes</t>
  </si>
  <si>
    <t>Bovine, ovine and caprine milk</t>
  </si>
  <si>
    <t>Minimum 1 sample per 30 000 tonnes of annual production of milk per species</t>
  </si>
  <si>
    <t>Hen eggs and other eggs</t>
  </si>
  <si>
    <t>Minimum 1 sample per 2 000 tonnes of annual production of eggs per species</t>
  </si>
  <si>
    <t>Rabbits, farmed game, reptiles* and insects*</t>
  </si>
  <si>
    <t>Minimum 1 sample per 100 tonnes of annual production (dead weight) of rabbits, farmed game or reptiles* for the first 3 000 tonnes of production and 1 sample for each additional 1 000 tonnes
Minimum 1 sample per 25 tonnes annual production of insects*</t>
  </si>
  <si>
    <t>Minimum 1 sample per 50 tonnes of annual production (dead weight) of rabbits, farmed game or reptiles* for the first 3 000 tonnes of production and 1 sample for each additional 500 tonnes
Minimum 1 sample per 25 tonnes annual production of insects*</t>
  </si>
  <si>
    <t>Minimum 1 sample per 50 tonnes of annual production for the first 5 000 tonnes of production and then 1 additional sample for each additional 500 tonnes</t>
  </si>
  <si>
    <t>Minimum 1 sample per 300 tonnes of annual production</t>
  </si>
  <si>
    <t xml:space="preserve">* Residue control plans for reptiles and insects are not required from third countries - see Article 5(2) of Delegated Regulation (EU) 2022/2292. </t>
  </si>
  <si>
    <t>Additional provisions - See Annex I to Regulation (EU) 2022/1646</t>
  </si>
  <si>
    <r>
      <rPr>
        <sz val="7"/>
        <color rgb="FF000000"/>
        <rFont val="Times New Roman"/>
        <family val="1"/>
      </rPr>
      <t xml:space="preserve"> </t>
    </r>
    <r>
      <rPr>
        <sz val="12"/>
        <rFont val="Calibri"/>
        <family val="2"/>
      </rPr>
      <t>If relevant to verify compliance with Union legislation on the use of prohibited or unauthorised pharmacologically active substances, Member States may take samples from feed, water or another relevant matrix or environment and counted towards achieving the minimum sampling frequencies provided for in this Annex.</t>
    </r>
  </si>
  <si>
    <t>Controls on each combination of sub-groups of Group A substances and commodity groups as listed in Annex II to Delegated Regulation (EU) C(2022) 4400 shall be annually performed in minimum 5 % of the samples taken in accordance to the table of this Annex for that commodity group. This minimum percentage does not apply to casings and it does not apply to group A(3), point (f) for all commodity groups.</t>
  </si>
  <si>
    <t>For the Group B substances, the selection of specific substances for testing within each substance group is to be decided according to criteria listed in Annex II to Delegated Regulation (EU) 2022/1644</t>
  </si>
  <si>
    <t>Within bovine, ovine and caprine group, the samples shall be taken from all species, taking into account their relative production volume. Sampling shall cover both animals for dairy production and for meat production.</t>
  </si>
  <si>
    <t>Within the poultry group, samples shall be taken from broiler chickens, spent hens, turkey and other poultry, taking into account their relative production volume.</t>
  </si>
  <si>
    <r>
      <rPr>
        <sz val="7"/>
        <color rgb="FF000000"/>
        <rFont val="Times New Roman"/>
        <family val="1"/>
      </rPr>
      <t xml:space="preserve"> </t>
    </r>
    <r>
      <rPr>
        <sz val="12"/>
        <rFont val="Calibri"/>
        <family val="2"/>
      </rPr>
      <t>Within the aquaculture group, samples shall be taken from fresh and seawater aquaculture species, taking into account their relative production volume.</t>
    </r>
  </si>
  <si>
    <r>
      <t xml:space="preserve">When there is a reason to believe that pharmacologically active substances are being applied to the other aquaculture products, then these species must be included in the sampling plan in proportion to their production </t>
    </r>
    <r>
      <rPr>
        <u/>
        <sz val="12"/>
        <rFont val="Calibri"/>
        <family val="2"/>
      </rPr>
      <t>as additional samples</t>
    </r>
    <r>
      <rPr>
        <sz val="12"/>
        <rFont val="Calibri"/>
        <family val="2"/>
      </rPr>
      <t xml:space="preserve"> to those taken for finfish farming products.</t>
    </r>
  </si>
  <si>
    <t>(h)</t>
  </si>
  <si>
    <t>The necessary number of targeted samples shall be taken in order to achieve the prescribed sampling frequency. This refers to the number of animals sampled (or group of animals likely to be treated in a certain group (e.g. fish)) irrespective of the number of tests carried our per sample.</t>
  </si>
  <si>
    <t>(i)</t>
  </si>
  <si>
    <r>
      <t xml:space="preserve">When substances from Group A and Group B are analysed in one sample from a single animal, this sample can be taken into account towards the minimum sampling frequency for both groups (Group A and Group B) </t>
    </r>
    <r>
      <rPr>
        <u/>
        <sz val="12"/>
        <rFont val="Calibri"/>
        <family val="2"/>
      </rPr>
      <t>given that it can be documented, and that the risk criteria for Group A and Group B are the same</t>
    </r>
    <r>
      <rPr>
        <sz val="12"/>
        <rFont val="Calibri"/>
        <family val="2"/>
      </rPr>
      <t xml:space="preserve">. 
If another sample of another matrix is taken from the same animal for the analysis of group A and/or group B substances, the result is not taken into account towards the minimum sampling frequency. However in case substances from Group A are analysed in a sample of one matrix from a single animal and substances from Group B are analysed in a sample of </t>
    </r>
    <r>
      <rPr>
        <u/>
        <sz val="12"/>
        <rFont val="Calibri"/>
        <family val="2"/>
      </rPr>
      <t>another matrix from the same animal</t>
    </r>
    <r>
      <rPr>
        <sz val="12"/>
        <rFont val="Calibri"/>
        <family val="2"/>
      </rPr>
      <t xml:space="preserve">, then both samples </t>
    </r>
    <r>
      <rPr>
        <i/>
        <sz val="12"/>
        <rFont val="Calibri"/>
        <family val="2"/>
      </rPr>
      <t>can</t>
    </r>
    <r>
      <rPr>
        <sz val="12"/>
        <rFont val="Calibri"/>
        <family val="2"/>
      </rPr>
      <t xml:space="preserve"> be taken into account towards the minimum sampling frequency for both groups (Group A and Group B) </t>
    </r>
    <r>
      <rPr>
        <u/>
        <sz val="12"/>
        <rFont val="Calibri"/>
        <family val="2"/>
      </rPr>
      <t>given that it can be documented, and that the risk criteria for Group A and Group B have been applied.</t>
    </r>
  </si>
  <si>
    <t>(j)</t>
  </si>
  <si>
    <t>Suspect samples taken during the follow-up of a non-compliance in accordance with Regulation (EU) 2019/2090 shall not be counted in order to achieve the prescribed sampling frequency for the risk-based plan for EU-production.</t>
  </si>
  <si>
    <t>(k)</t>
  </si>
  <si>
    <t>For calculating the minimum sampling frequencies, Member States shall use the most recent production data available, at least from previous or at maximum from penultimate year, adjusted, if relevant, to reflect known evolutions in production since the data were made available.</t>
  </si>
  <si>
    <t>(l)</t>
  </si>
  <si>
    <t>In case the sampling frequency calculated in accordance with this Annex would represent less than five samples per year, sampling may be carried out once per two years. In case that, within a two years period, the production corresponding to a minimum of one sample is not reached, a minimum of one sample once per two years shall be analysed provided that production takes place for that species or product in the Member State.</t>
  </si>
  <si>
    <t>(m)</t>
  </si>
  <si>
    <t>Samples taken for the purposes of other control plans relevant for analysis on pharmacologically active substances and residues thereof (e.g. on contaminants, on pesticide residues, etc.) may also be used for controls on pharmacologically active substances provided that the requirements concerning the controls on pharmacologically active substances are complied with.</t>
  </si>
  <si>
    <r>
      <t xml:space="preserve">Regulatory programme for the control of </t>
    </r>
    <r>
      <rPr>
        <b/>
        <u/>
        <sz val="14"/>
        <rFont val="Segoe UI Light"/>
        <family val="2"/>
      </rPr>
      <t>veterinary drug residues</t>
    </r>
    <r>
      <rPr>
        <b/>
        <sz val="14"/>
        <rFont val="Segoe UI Light"/>
        <family val="2"/>
      </rPr>
      <t xml:space="preserve"> in food - </t>
    </r>
    <r>
      <rPr>
        <b/>
        <sz val="14"/>
        <color rgb="FFFF0000"/>
        <rFont val="Segoe UI Light"/>
        <family val="2"/>
      </rPr>
      <t>GROUP A substances</t>
    </r>
  </si>
  <si>
    <t>RETURN TO TEMPLATE LIST</t>
  </si>
  <si>
    <t>Check table</t>
  </si>
  <si>
    <t>The total number of samples taken should at least be equal to the minimum number of samples for Group A in total (in Cell C9)</t>
  </si>
  <si>
    <t>Sum of all samples</t>
  </si>
  <si>
    <t>Country</t>
  </si>
  <si>
    <t>DATE</t>
  </si>
  <si>
    <t>Planned number</t>
  </si>
  <si>
    <t>Year of plan implementation</t>
  </si>
  <si>
    <t>Minimum no reqd</t>
  </si>
  <si>
    <t>Animal species or product</t>
  </si>
  <si>
    <t>BOVINE</t>
  </si>
  <si>
    <t xml:space="preserve">National PRODUCTION DATA  - number of animals slaughtered (referring to the previous year) </t>
  </si>
  <si>
    <r>
      <t>PRODUCTION DATA for calculation of SAMPLE NUMBERS.  (</t>
    </r>
    <r>
      <rPr>
        <b/>
        <u/>
        <sz val="8"/>
        <rFont val="Segoe UI Light"/>
        <family val="2"/>
      </rPr>
      <t>Number of animals</t>
    </r>
    <r>
      <rPr>
        <b/>
        <sz val="8"/>
        <rFont val="Segoe UI Light"/>
        <family val="2"/>
      </rPr>
      <t xml:space="preserve"> (referring to previous year's production)</t>
    </r>
  </si>
  <si>
    <r>
      <rPr>
        <b/>
        <sz val="8"/>
        <rFont val="Segoe UI Light"/>
        <family val="2"/>
      </rPr>
      <t>If there is a split or segregated system</t>
    </r>
    <r>
      <rPr>
        <sz val="8"/>
        <rFont val="Segoe UI Light"/>
        <family val="2"/>
      </rPr>
      <t xml:space="preserve"> in place for exports to the EU (i.e. this is only possible from a number of establishments, the total annual production of only those establishments may be entered in cell C7 (regardless of the proportion of that production which was exported to the EU).  </t>
    </r>
    <r>
      <rPr>
        <b/>
        <sz val="8"/>
        <rFont val="Segoe UI Light"/>
        <family val="2"/>
      </rPr>
      <t>If there is no split system</t>
    </r>
    <r>
      <rPr>
        <sz val="8"/>
        <rFont val="Segoe UI Light"/>
        <family val="2"/>
      </rPr>
      <t>, and bovine animals and animal products from ALL FARMS are eligible for export to the EU,</t>
    </r>
    <r>
      <rPr>
        <b/>
        <sz val="8"/>
        <rFont val="Segoe UI Light"/>
        <family val="2"/>
      </rPr>
      <t xml:space="preserve"> national production data must be entered in cell C7.</t>
    </r>
    <r>
      <rPr>
        <sz val="8"/>
        <rFont val="Segoe UI Light"/>
        <family val="2"/>
      </rPr>
      <t xml:space="preserve"> </t>
    </r>
  </si>
  <si>
    <t>Basis for number of samples</t>
  </si>
  <si>
    <t>As per Annex I to Reg (EU) 2022/1646</t>
  </si>
  <si>
    <t>As per Codex Alimentarius (CAC/GL 71-2009)</t>
  </si>
  <si>
    <t>Other</t>
  </si>
  <si>
    <r>
      <t xml:space="preserve">Calculated minimum no of </t>
    </r>
    <r>
      <rPr>
        <b/>
        <u/>
        <sz val="7"/>
        <rFont val="Segoe UI Light"/>
        <family val="2"/>
      </rPr>
      <t>samples</t>
    </r>
    <r>
      <rPr>
        <b/>
        <sz val="7"/>
        <rFont val="Segoe UI Light"/>
        <family val="2"/>
      </rPr>
      <t xml:space="preserve"> for Group A (based on cell C7)</t>
    </r>
  </si>
  <si>
    <r>
      <rPr>
        <b/>
        <u/>
        <sz val="8"/>
        <rFont val="Segoe UI Light"/>
        <family val="2"/>
      </rPr>
      <t>Planned</t>
    </r>
    <r>
      <rPr>
        <b/>
        <sz val="8"/>
        <rFont val="Segoe UI Light"/>
        <family val="2"/>
      </rPr>
      <t xml:space="preserve"> number of </t>
    </r>
    <r>
      <rPr>
        <b/>
        <u/>
        <sz val="8"/>
        <rFont val="Segoe UI Light"/>
        <family val="2"/>
      </rPr>
      <t>samples</t>
    </r>
  </si>
  <si>
    <t>Groups of substances to be controlled</t>
  </si>
  <si>
    <r>
      <t>NUMBER OF SAMPLES</t>
    </r>
    <r>
      <rPr>
        <sz val="9"/>
        <rFont val="Segoe UI Light"/>
        <family val="2"/>
      </rPr>
      <t xml:space="preserve">  </t>
    </r>
  </si>
  <si>
    <t>COMPOUND or MARKER RESIDUE</t>
  </si>
  <si>
    <t>MATRIX ANALYSED</t>
  </si>
  <si>
    <t>SCREENING METHOD</t>
  </si>
  <si>
    <t>Validated (Y/N)</t>
  </si>
  <si>
    <t>CONFIRMATORY METHOD</t>
  </si>
  <si>
    <t>SCREEN.METH. DETECTION LIMIT [μg/kg]</t>
  </si>
  <si>
    <t>CONFIR.METH. DETECTION LIMIT [μg/kg]</t>
  </si>
  <si>
    <t>LEVEL OF ACTION (i.e. concentration above which a result is deemed non-compliant)  [μg/kg]</t>
  </si>
  <si>
    <t>LABORATORY NAME</t>
  </si>
  <si>
    <t>FARM</t>
  </si>
  <si>
    <t>SLAUGHTER</t>
  </si>
  <si>
    <t>TOTAL</t>
  </si>
  <si>
    <t>MIN</t>
  </si>
  <si>
    <t>PLAN</t>
  </si>
  <si>
    <t>A1a</t>
  </si>
  <si>
    <t>Stilbenes</t>
  </si>
  <si>
    <t>A1b</t>
  </si>
  <si>
    <t>Anti-thyroid agents</t>
  </si>
  <si>
    <t>A1c</t>
  </si>
  <si>
    <t>Steroids (with androgenic, estrogenic or progestagenic activity)</t>
  </si>
  <si>
    <t>A1d</t>
  </si>
  <si>
    <t>Resorcyclic acid lactones</t>
  </si>
  <si>
    <t>A1e</t>
  </si>
  <si>
    <t>Beta-agonists</t>
  </si>
  <si>
    <t>A2a</t>
  </si>
  <si>
    <t>Chloramphenicol</t>
  </si>
  <si>
    <t>A2b</t>
  </si>
  <si>
    <t>Nitrofurans</t>
  </si>
  <si>
    <t>A2c</t>
  </si>
  <si>
    <t>Nitroimidazoles</t>
  </si>
  <si>
    <t>A2d</t>
  </si>
  <si>
    <t>Other A2 substances</t>
  </si>
  <si>
    <t xml:space="preserve">A3b </t>
  </si>
  <si>
    <t>Plant protection products and biocides</t>
  </si>
  <si>
    <t>A3c</t>
  </si>
  <si>
    <t>Unauthorised antimicrobials</t>
  </si>
  <si>
    <t>A3d</t>
  </si>
  <si>
    <t>Unauthorised coccidiostats, histomonostats and other antiparasitics</t>
  </si>
  <si>
    <t>A3f</t>
  </si>
  <si>
    <t>Unauthorised anti-inflammatories, sedatives, and other pharmacologically active substances</t>
  </si>
  <si>
    <r>
      <t xml:space="preserve">Regulatory programme for the control of </t>
    </r>
    <r>
      <rPr>
        <b/>
        <u/>
        <sz val="14"/>
        <rFont val="Segoe UI Light"/>
        <family val="2"/>
      </rPr>
      <t>veterinary drug residues</t>
    </r>
    <r>
      <rPr>
        <b/>
        <sz val="14"/>
        <rFont val="Segoe UI Light"/>
        <family val="2"/>
      </rPr>
      <t xml:space="preserve"> in food - </t>
    </r>
    <r>
      <rPr>
        <b/>
        <sz val="14"/>
        <color rgb="FFFF0000"/>
        <rFont val="Segoe UI Light"/>
        <family val="2"/>
      </rPr>
      <t>GROUP B substances</t>
    </r>
  </si>
  <si>
    <r>
      <t xml:space="preserve">The total number of samples taken should </t>
    </r>
    <r>
      <rPr>
        <i/>
        <sz val="8"/>
        <rFont val="Segoe UI Light"/>
        <family val="2"/>
      </rPr>
      <t>at least</t>
    </r>
    <r>
      <rPr>
        <sz val="8"/>
        <rFont val="Segoe UI Light"/>
        <family val="2"/>
      </rPr>
      <t xml:space="preserve"> be equal to the minimum number of samples for Group B in total (in Cell C9)</t>
    </r>
  </si>
  <si>
    <r>
      <rPr>
        <b/>
        <sz val="8"/>
        <rFont val="Segoe UI Light"/>
        <family val="2"/>
      </rPr>
      <t>If there is a split or segregated system</t>
    </r>
    <r>
      <rPr>
        <sz val="8"/>
        <rFont val="Segoe UI Light"/>
        <family val="2"/>
      </rPr>
      <t xml:space="preserve"> in place for exports to the EU (i.e. this is only possible from a number of establishments, the </t>
    </r>
    <r>
      <rPr>
        <b/>
        <sz val="8"/>
        <rFont val="Segoe UI Light"/>
        <family val="2"/>
      </rPr>
      <t>total annual production of only those establishments</t>
    </r>
    <r>
      <rPr>
        <sz val="8"/>
        <rFont val="Segoe UI Light"/>
        <family val="2"/>
      </rPr>
      <t xml:space="preserve"> may be entered in </t>
    </r>
    <r>
      <rPr>
        <b/>
        <sz val="8"/>
        <rFont val="Segoe UI Light"/>
        <family val="2"/>
      </rPr>
      <t>cell C7</t>
    </r>
    <r>
      <rPr>
        <sz val="8"/>
        <rFont val="Segoe UI Light"/>
        <family val="2"/>
      </rPr>
      <t xml:space="preserve"> (regardless of the proportion of that production which was exported to the EU). </t>
    </r>
    <r>
      <rPr>
        <b/>
        <sz val="8"/>
        <rFont val="Segoe UI Light"/>
        <family val="2"/>
      </rPr>
      <t xml:space="preserve"> If there is no split system</t>
    </r>
    <r>
      <rPr>
        <sz val="8"/>
        <rFont val="Segoe UI Light"/>
        <family val="2"/>
      </rPr>
      <t xml:space="preserve">, and bovine animals and animal products from ALL FARMS are eligible for export to the EU, </t>
    </r>
    <r>
      <rPr>
        <b/>
        <sz val="8"/>
        <rFont val="Segoe UI Light"/>
        <family val="2"/>
      </rPr>
      <t xml:space="preserve">national production data must be entered in cell C7. </t>
    </r>
  </si>
  <si>
    <t>Calculated minimum no of samples for Group B (based on cell C7)</t>
  </si>
  <si>
    <r>
      <rPr>
        <b/>
        <u/>
        <sz val="8"/>
        <rFont val="Segoe UI Light"/>
        <family val="2"/>
      </rPr>
      <t>Planned</t>
    </r>
    <r>
      <rPr>
        <b/>
        <sz val="8"/>
        <rFont val="Segoe UI Light"/>
        <family val="2"/>
      </rPr>
      <t xml:space="preserve"> number of samples</t>
    </r>
  </si>
  <si>
    <t>Planned number of SAMPLES</t>
  </si>
  <si>
    <t>National MRL (if applicable) [µg/kg]</t>
  </si>
  <si>
    <t>EU MRL (if applicable) [µg/kg]</t>
  </si>
  <si>
    <t>B1a</t>
  </si>
  <si>
    <t>Antimicrobials</t>
  </si>
  <si>
    <t>B1b</t>
  </si>
  <si>
    <t>Insecticides, fungicides, anthelmintics and other antiparasitic agents</t>
  </si>
  <si>
    <t>B1c</t>
  </si>
  <si>
    <t>Sedatives</t>
  </si>
  <si>
    <t>B1d</t>
  </si>
  <si>
    <t>NSAIDs, corticosteroids and 
glucocorticoids</t>
  </si>
  <si>
    <t>B1e</t>
  </si>
  <si>
    <t>Other pharmacologically active substances</t>
  </si>
  <si>
    <t>B2</t>
  </si>
  <si>
    <t>Authorised coccidiostats and histomonostats</t>
  </si>
  <si>
    <r>
      <t xml:space="preserve">Risk-based regulatory programme for the control of </t>
    </r>
    <r>
      <rPr>
        <b/>
        <u/>
        <sz val="14"/>
        <rFont val="Segoe UI Light"/>
        <family val="2"/>
      </rPr>
      <t xml:space="preserve">pesticides </t>
    </r>
    <r>
      <rPr>
        <b/>
        <sz val="14"/>
        <rFont val="Segoe UI Light"/>
        <family val="2"/>
      </rPr>
      <t>in food</t>
    </r>
  </si>
  <si>
    <r>
      <rPr>
        <b/>
        <u/>
        <sz val="8"/>
        <rFont val="Segoe UI Light"/>
        <family val="2"/>
      </rPr>
      <t>Planned</t>
    </r>
    <r>
      <rPr>
        <b/>
        <sz val="8"/>
        <rFont val="Segoe UI Light"/>
        <family val="2"/>
      </rPr>
      <t xml:space="preserve"> no of samples </t>
    </r>
    <r>
      <rPr>
        <b/>
        <i/>
        <u/>
        <sz val="8"/>
        <rFont val="Segoe UI Light"/>
        <family val="2"/>
      </rPr>
      <t>(</t>
    </r>
    <r>
      <rPr>
        <i/>
        <u/>
        <sz val="8"/>
        <rFont val="Segoe UI Light"/>
        <family val="2"/>
      </rPr>
      <t>no minimum set</t>
    </r>
    <r>
      <rPr>
        <b/>
        <i/>
        <u/>
        <sz val="8"/>
        <rFont val="Segoe UI Light"/>
        <family val="2"/>
      </rPr>
      <t>)</t>
    </r>
  </si>
  <si>
    <t>Groups of pesticides to be controlled</t>
  </si>
  <si>
    <t>Organochlorinated compounds</t>
  </si>
  <si>
    <t>Organophosphate compounds</t>
  </si>
  <si>
    <t>Carbamates</t>
  </si>
  <si>
    <t>Pyrethroids</t>
  </si>
  <si>
    <t>Others</t>
  </si>
  <si>
    <r>
      <t xml:space="preserve">Risk-based regulatory programme for the control of </t>
    </r>
    <r>
      <rPr>
        <b/>
        <u/>
        <sz val="14"/>
        <rFont val="Segoe UI Light"/>
        <family val="2"/>
      </rPr>
      <t>contaminants</t>
    </r>
    <r>
      <rPr>
        <b/>
        <sz val="14"/>
        <rFont val="Segoe UI Light"/>
        <family val="2"/>
      </rPr>
      <t xml:space="preserve"> in food</t>
    </r>
  </si>
  <si>
    <r>
      <t xml:space="preserve">The total number of samples taken should </t>
    </r>
    <r>
      <rPr>
        <i/>
        <sz val="8"/>
        <rFont val="Segoe UI Light"/>
        <family val="2"/>
      </rPr>
      <t>at least</t>
    </r>
    <r>
      <rPr>
        <sz val="8"/>
        <rFont val="Segoe UI Light"/>
        <family val="2"/>
      </rPr>
      <t xml:space="preserve"> be equal to the minimum number of samples for contaminants in total (in Cell $B$9)</t>
    </r>
  </si>
  <si>
    <r>
      <rPr>
        <b/>
        <sz val="8"/>
        <rFont val="Segoe UI Light"/>
        <family val="2"/>
      </rPr>
      <t>If a split system is in place for exports to the EU</t>
    </r>
    <r>
      <rPr>
        <sz val="8"/>
        <rFont val="Segoe UI Light"/>
        <family val="2"/>
      </rPr>
      <t xml:space="preserve"> (i.e. this is only possible from a restricted number of establishments, </t>
    </r>
    <r>
      <rPr>
        <b/>
        <sz val="8"/>
        <rFont val="Segoe UI Light"/>
        <family val="2"/>
      </rPr>
      <t xml:space="preserve">the total annual production of only those establishments may be entered in cell B7 </t>
    </r>
    <r>
      <rPr>
        <sz val="8"/>
        <rFont val="Segoe UI Light"/>
        <family val="2"/>
      </rPr>
      <t xml:space="preserve">(regardless of the proportion of that production which was exported to the EU).  If there is </t>
    </r>
    <r>
      <rPr>
        <b/>
        <sz val="8"/>
        <rFont val="Segoe UI Light"/>
        <family val="2"/>
      </rPr>
      <t>no split system</t>
    </r>
    <r>
      <rPr>
        <sz val="8"/>
        <rFont val="Segoe UI Light"/>
        <family val="2"/>
      </rPr>
      <t>, and bovine animals and animal products from ALL FARMS are eligible for export to the EU, th</t>
    </r>
    <r>
      <rPr>
        <b/>
        <sz val="8"/>
        <rFont val="Segoe UI Light"/>
        <family val="2"/>
      </rPr>
      <t>en national production data must be entered in cell B7.</t>
    </r>
    <r>
      <rPr>
        <sz val="8"/>
        <rFont val="Segoe UI Light"/>
        <family val="2"/>
      </rPr>
      <t xml:space="preserve">  </t>
    </r>
  </si>
  <si>
    <t>As per Annex I to Reg (EU) 2022/932</t>
  </si>
  <si>
    <r>
      <rPr>
        <b/>
        <u/>
        <sz val="8"/>
        <rFont val="Segoe UI Light"/>
        <family val="2"/>
      </rPr>
      <t>Calculated minimum</t>
    </r>
    <r>
      <rPr>
        <b/>
        <sz val="8"/>
        <rFont val="Segoe UI Light"/>
        <family val="2"/>
      </rPr>
      <t xml:space="preserve"> number of samples (based on cell B7)</t>
    </r>
  </si>
  <si>
    <t>Groups of contaminants to be controlled
(cf. Annex I to Regulation (EU) 2022/931)</t>
  </si>
  <si>
    <t>Halogenated persistent organic pollutants</t>
  </si>
  <si>
    <t>Metals</t>
  </si>
  <si>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t>
    </r>
    <r>
      <rPr>
        <b/>
        <sz val="8"/>
        <rFont val="Arial"/>
        <family val="2"/>
      </rPr>
      <t>cell C7</t>
    </r>
    <r>
      <rPr>
        <sz val="8"/>
        <rFont val="Arial"/>
        <family val="2"/>
      </rPr>
      <t xml:space="preserve"> (regardless of the proportion of that production which was exported to the EU).  </t>
    </r>
    <r>
      <rPr>
        <b/>
        <sz val="8"/>
        <rFont val="Arial"/>
        <family val="2"/>
      </rPr>
      <t>If there is no split system,</t>
    </r>
    <r>
      <rPr>
        <sz val="8"/>
        <rFont val="Arial"/>
        <family val="2"/>
      </rPr>
      <t xml:space="preserve"> and ovine/caprine animals and animal products from ALL FARMS are eligible for export to the EU, </t>
    </r>
    <r>
      <rPr>
        <b/>
        <sz val="8"/>
        <rFont val="Arial"/>
        <family val="2"/>
      </rPr>
      <t xml:space="preserve">national production data must be entered in cell C7. </t>
    </r>
  </si>
  <si>
    <r>
      <t>NUMBER OF SAMPLES</t>
    </r>
    <r>
      <rPr>
        <sz val="7"/>
        <rFont val="Arial"/>
        <family val="2"/>
      </rPr>
      <t xml:space="preserve">  </t>
    </r>
  </si>
  <si>
    <r>
      <t xml:space="preserve">SCREEN.METH. DETECTION LIMIT </t>
    </r>
    <r>
      <rPr>
        <b/>
        <sz val="6"/>
        <rFont val="Arial"/>
        <family val="2"/>
      </rPr>
      <t>[</t>
    </r>
    <r>
      <rPr>
        <b/>
        <sz val="6"/>
        <rFont val="Times New Roman"/>
        <family val="1"/>
      </rPr>
      <t>μg/Kg</t>
    </r>
    <r>
      <rPr>
        <b/>
        <sz val="6"/>
        <rFont val="Arial"/>
        <family val="2"/>
      </rPr>
      <t>]</t>
    </r>
  </si>
  <si>
    <t>CONFIR.METH. DETECTION LIMIT [μg/Kg]</t>
  </si>
  <si>
    <t>LEVEL OF ACTION (i.e. concentration above which a result is deemed non-compliant)  [μg/Kg]</t>
  </si>
  <si>
    <t>Thyrostats</t>
  </si>
  <si>
    <t>Steroids with androgenic, estrogenic or progestagenic activity</t>
  </si>
  <si>
    <t>Resorcylic acid lactones</t>
  </si>
  <si>
    <r>
      <rPr>
        <b/>
        <sz val="8"/>
        <rFont val="Segoe UI Light"/>
        <family val="2"/>
      </rPr>
      <t>If there is a split or segregated system</t>
    </r>
    <r>
      <rPr>
        <sz val="8"/>
        <rFont val="Segoe UI Light"/>
        <family val="2"/>
      </rPr>
      <t xml:space="preserve"> in place for exports to the EU (i.e. this is only possible from a number of establishments, the total annual production of only those establishments may be entered in </t>
    </r>
    <r>
      <rPr>
        <b/>
        <sz val="8"/>
        <rFont val="Segoe UI Light"/>
        <family val="2"/>
      </rPr>
      <t>cell C7</t>
    </r>
    <r>
      <rPr>
        <sz val="8"/>
        <rFont val="Segoe UI Light"/>
        <family val="2"/>
      </rPr>
      <t xml:space="preserve"> (regardless of the proportion of that production which was exported to the EU). </t>
    </r>
    <r>
      <rPr>
        <b/>
        <sz val="8"/>
        <rFont val="Segoe UI Light"/>
        <family val="2"/>
      </rPr>
      <t xml:space="preserve"> If there is no split system</t>
    </r>
    <r>
      <rPr>
        <sz val="8"/>
        <rFont val="Segoe UI Light"/>
        <family val="2"/>
      </rPr>
      <t>, and ovine/caprine animals and animal products from ALL FARMS are eligible for export to the EU,</t>
    </r>
    <r>
      <rPr>
        <b/>
        <sz val="8"/>
        <rFont val="Segoe UI Light"/>
        <family val="2"/>
      </rPr>
      <t xml:space="preserve"> national production data must be entered in cell C7. </t>
    </r>
  </si>
  <si>
    <r>
      <rPr>
        <b/>
        <u/>
        <sz val="7"/>
        <rFont val="Segoe UI Light"/>
        <family val="2"/>
      </rPr>
      <t>Calculated minimum number</t>
    </r>
    <r>
      <rPr>
        <b/>
        <sz val="7"/>
        <rFont val="Segoe UI Light"/>
        <family val="2"/>
      </rPr>
      <t xml:space="preserve"> of samples for Group B (based on cell C7)</t>
    </r>
  </si>
  <si>
    <r>
      <rPr>
        <b/>
        <sz val="8"/>
        <rFont val="Segoe UI Light"/>
        <family val="2"/>
      </rPr>
      <t>If a split system is in place for exports to the EU</t>
    </r>
    <r>
      <rPr>
        <sz val="8"/>
        <rFont val="Segoe UI Light"/>
        <family val="2"/>
      </rPr>
      <t xml:space="preserve"> (i.e. this is only possible from a restricted number of establishments, </t>
    </r>
    <r>
      <rPr>
        <b/>
        <sz val="8"/>
        <rFont val="Segoe UI Light"/>
        <family val="2"/>
      </rPr>
      <t xml:space="preserve">the total annual production of only those establishments may be entered in cell B7 </t>
    </r>
    <r>
      <rPr>
        <sz val="8"/>
        <rFont val="Segoe UI Light"/>
        <family val="2"/>
      </rPr>
      <t xml:space="preserve">(regardless of the proportion of that production which was exported to the EU).  If there is </t>
    </r>
    <r>
      <rPr>
        <b/>
        <sz val="8"/>
        <rFont val="Segoe UI Light"/>
        <family val="2"/>
      </rPr>
      <t>no split system</t>
    </r>
    <r>
      <rPr>
        <sz val="8"/>
        <rFont val="Segoe UI Light"/>
        <family val="2"/>
      </rPr>
      <t>, and ovine/caprine animals and animal products from ALL FARMS are eligible for export to the EU, th</t>
    </r>
    <r>
      <rPr>
        <b/>
        <sz val="8"/>
        <rFont val="Segoe UI Light"/>
        <family val="2"/>
      </rPr>
      <t>en national production data must be entered in cell B7.</t>
    </r>
    <r>
      <rPr>
        <sz val="8"/>
        <rFont val="Segoe UI Light"/>
        <family val="2"/>
      </rPr>
      <t xml:space="preserve">  </t>
    </r>
  </si>
  <si>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t>
    </r>
    <r>
      <rPr>
        <b/>
        <sz val="8"/>
        <rFont val="Arial"/>
        <family val="2"/>
      </rPr>
      <t>cell C7</t>
    </r>
    <r>
      <rPr>
        <sz val="8"/>
        <rFont val="Arial"/>
        <family val="2"/>
      </rPr>
      <t xml:space="preserve"> (regardless of the proportion of that production which was exported to the EU).  </t>
    </r>
    <r>
      <rPr>
        <b/>
        <sz val="8"/>
        <rFont val="Arial"/>
        <family val="2"/>
      </rPr>
      <t>If there is no split system,</t>
    </r>
    <r>
      <rPr>
        <sz val="8"/>
        <rFont val="Arial"/>
        <family val="2"/>
      </rPr>
      <t xml:space="preserve"> and porcine animals and animal products from ALL FARMS are eligible for export to the EU, </t>
    </r>
    <r>
      <rPr>
        <b/>
        <sz val="8"/>
        <rFont val="Arial"/>
        <family val="2"/>
      </rPr>
      <t xml:space="preserve">national production data must be entered in cell C7. </t>
    </r>
  </si>
  <si>
    <t>OTHER</t>
  </si>
  <si>
    <r>
      <rPr>
        <b/>
        <sz val="8"/>
        <rFont val="Segoe UI Light"/>
        <family val="2"/>
      </rPr>
      <t>If there is a split or segregated system</t>
    </r>
    <r>
      <rPr>
        <sz val="8"/>
        <rFont val="Segoe UI Light"/>
        <family val="2"/>
      </rPr>
      <t xml:space="preserve"> in place for exports to the EU (i.e. this is only possible from a number of establishments, the total annual production of only those establishments may be entered in </t>
    </r>
    <r>
      <rPr>
        <b/>
        <sz val="8"/>
        <rFont val="Segoe UI Light"/>
        <family val="2"/>
      </rPr>
      <t>cell C7</t>
    </r>
    <r>
      <rPr>
        <sz val="8"/>
        <rFont val="Segoe UI Light"/>
        <family val="2"/>
      </rPr>
      <t xml:space="preserve"> (regardless of the proportion of that production which was exported to the EU).  </t>
    </r>
    <r>
      <rPr>
        <b/>
        <sz val="8"/>
        <rFont val="Segoe UI Light"/>
        <family val="2"/>
      </rPr>
      <t>If there is no split system</t>
    </r>
    <r>
      <rPr>
        <sz val="8"/>
        <rFont val="Segoe UI Light"/>
        <family val="2"/>
      </rPr>
      <t xml:space="preserve">, and porcine animals and animal products from ALL FARMS are eligible for export to the EU, </t>
    </r>
    <r>
      <rPr>
        <b/>
        <sz val="8"/>
        <rFont val="Segoe UI Light"/>
        <family val="2"/>
      </rPr>
      <t xml:space="preserve">national production data must be entered in cell C7. </t>
    </r>
  </si>
  <si>
    <r>
      <rPr>
        <b/>
        <sz val="8"/>
        <rFont val="Segoe UI Light"/>
        <family val="2"/>
      </rPr>
      <t>If a split system is in place for exports to the EU</t>
    </r>
    <r>
      <rPr>
        <sz val="8"/>
        <rFont val="Segoe UI Light"/>
        <family val="2"/>
      </rPr>
      <t xml:space="preserve"> (i.e. this is only possible from a restricted number of establishments, </t>
    </r>
    <r>
      <rPr>
        <b/>
        <sz val="8"/>
        <rFont val="Segoe UI Light"/>
        <family val="2"/>
      </rPr>
      <t xml:space="preserve">the total annual production of only those establishments may be entered in cell B7 </t>
    </r>
    <r>
      <rPr>
        <sz val="8"/>
        <rFont val="Segoe UI Light"/>
        <family val="2"/>
      </rPr>
      <t xml:space="preserve">(regardless of the proportion of that production which was exported to the EU).  If there is </t>
    </r>
    <r>
      <rPr>
        <b/>
        <sz val="8"/>
        <rFont val="Segoe UI Light"/>
        <family val="2"/>
      </rPr>
      <t>no split system</t>
    </r>
    <r>
      <rPr>
        <sz val="8"/>
        <rFont val="Segoe UI Light"/>
        <family val="2"/>
      </rPr>
      <t>, and porcine animals and animal products from ALL FARMS are eligible for export to the EU, th</t>
    </r>
    <r>
      <rPr>
        <b/>
        <sz val="8"/>
        <rFont val="Segoe UI Light"/>
        <family val="2"/>
      </rPr>
      <t>en national production data must be entered in cell B7.</t>
    </r>
    <r>
      <rPr>
        <sz val="8"/>
        <rFont val="Segoe UI Light"/>
        <family val="2"/>
      </rPr>
      <t xml:space="preserve">  </t>
    </r>
  </si>
  <si>
    <t xml:space="preserve">National PRODUCTION DATA in TONNES (referring to the previous year) </t>
  </si>
  <si>
    <r>
      <t xml:space="preserve">PRODUCTION DATA in </t>
    </r>
    <r>
      <rPr>
        <b/>
        <u/>
        <sz val="8"/>
        <rFont val="Arial"/>
        <family val="2"/>
      </rPr>
      <t>TONNES</t>
    </r>
    <r>
      <rPr>
        <b/>
        <sz val="8"/>
        <rFont val="Arial"/>
        <family val="2"/>
      </rPr>
      <t xml:space="preserve"> for calculation of SAMPLE NUMBERS.  (referring to previous year's production)</t>
    </r>
  </si>
  <si>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t>
    </r>
    <r>
      <rPr>
        <b/>
        <sz val="8"/>
        <rFont val="Arial"/>
        <family val="2"/>
      </rPr>
      <t xml:space="preserve">cell C7 </t>
    </r>
    <r>
      <rPr>
        <sz val="8"/>
        <rFont val="Arial"/>
        <family val="2"/>
      </rPr>
      <t xml:space="preserve">(regardless of the proportion of that production which was exported to the EU). </t>
    </r>
    <r>
      <rPr>
        <b/>
        <sz val="8"/>
        <rFont val="Arial"/>
        <family val="2"/>
      </rPr>
      <t xml:space="preserve"> If there is no split system</t>
    </r>
    <r>
      <rPr>
        <sz val="8"/>
        <rFont val="Arial"/>
        <family val="2"/>
      </rPr>
      <t xml:space="preserve">, and poultry and poultry products from ALL FARMS are eligible for export to the EU, </t>
    </r>
    <r>
      <rPr>
        <b/>
        <sz val="8"/>
        <rFont val="Arial"/>
        <family val="2"/>
      </rPr>
      <t>national production data must be entered in cell C7</t>
    </r>
    <r>
      <rPr>
        <sz val="8"/>
        <rFont val="Arial"/>
        <family val="2"/>
      </rPr>
      <t xml:space="preserve">.  </t>
    </r>
  </si>
  <si>
    <r>
      <rPr>
        <b/>
        <sz val="8"/>
        <rFont val="Segoe UI Light"/>
        <family val="2"/>
      </rPr>
      <t>If there is a split or segregated system</t>
    </r>
    <r>
      <rPr>
        <sz val="8"/>
        <rFont val="Segoe UI Light"/>
        <family val="2"/>
      </rPr>
      <t xml:space="preserve"> in place for exports to the EU (i.e. this is only possible from a number of establishments, the total annual production of only those establishments may be entered in </t>
    </r>
    <r>
      <rPr>
        <b/>
        <sz val="8"/>
        <rFont val="Segoe UI Light"/>
        <family val="2"/>
      </rPr>
      <t>cell C7</t>
    </r>
    <r>
      <rPr>
        <sz val="8"/>
        <rFont val="Segoe UI Light"/>
        <family val="2"/>
      </rPr>
      <t xml:space="preserve"> (regardless of the proportion of that production which was exported to the EU).  </t>
    </r>
    <r>
      <rPr>
        <b/>
        <sz val="8"/>
        <rFont val="Segoe UI Light"/>
        <family val="2"/>
      </rPr>
      <t>If there is no split system</t>
    </r>
    <r>
      <rPr>
        <sz val="8"/>
        <rFont val="Segoe UI Light"/>
        <family val="2"/>
      </rPr>
      <t xml:space="preserve">, and poultry and poultry products from ALL FARMS are eligible for export to the EU, </t>
    </r>
    <r>
      <rPr>
        <b/>
        <sz val="8"/>
        <rFont val="Segoe UI Light"/>
        <family val="2"/>
      </rPr>
      <t xml:space="preserve">national production data must be entered in cell C7.  </t>
    </r>
  </si>
  <si>
    <t>PRODUCTION DATA in TONNES for calculation of SAMPLE NUMBERS.  (referring to previous year's production)</t>
  </si>
  <si>
    <r>
      <rPr>
        <b/>
        <sz val="8"/>
        <rFont val="Segoe UI Light"/>
        <family val="2"/>
      </rPr>
      <t>If there is a split or segregated system in place for exports to the EU</t>
    </r>
    <r>
      <rPr>
        <sz val="8"/>
        <rFont val="Segoe UI Light"/>
        <family val="2"/>
      </rPr>
      <t xml:space="preserve"> (i.e. this is only possible from a restricted number of establishments, </t>
    </r>
    <r>
      <rPr>
        <b/>
        <sz val="8"/>
        <rFont val="Segoe UI Light"/>
        <family val="2"/>
      </rPr>
      <t>the total annual production of only those establishments may be entered in cell B7</t>
    </r>
    <r>
      <rPr>
        <sz val="8"/>
        <rFont val="Segoe UI Light"/>
        <family val="2"/>
      </rPr>
      <t xml:space="preserve"> regardless of the proportion of that production which was exported to the EU).  If there is </t>
    </r>
    <r>
      <rPr>
        <b/>
        <sz val="8"/>
        <rFont val="Segoe UI Light"/>
        <family val="2"/>
      </rPr>
      <t>no split system</t>
    </r>
    <r>
      <rPr>
        <sz val="8"/>
        <rFont val="Segoe UI Light"/>
        <family val="2"/>
      </rPr>
      <t xml:space="preserve">, and poultry and poultry meat products from ALL FARMS are eligible for export to the EU, </t>
    </r>
    <r>
      <rPr>
        <b/>
        <sz val="8"/>
        <rFont val="Segoe UI Light"/>
        <family val="2"/>
      </rPr>
      <t>then national production data must be entered in cell B7.</t>
    </r>
    <r>
      <rPr>
        <sz val="8"/>
        <rFont val="Segoe UI Light"/>
        <family val="2"/>
      </rPr>
      <t xml:space="preserve">  </t>
    </r>
  </si>
  <si>
    <r>
      <t xml:space="preserve">Regulatory programme for the control of </t>
    </r>
    <r>
      <rPr>
        <b/>
        <u/>
        <sz val="14"/>
        <rFont val="Segoe UI Light"/>
        <family val="2"/>
      </rPr>
      <t>veterinary drug residues</t>
    </r>
    <r>
      <rPr>
        <b/>
        <sz val="14"/>
        <rFont val="Segoe UI Light"/>
        <family val="2"/>
      </rPr>
      <t xml:space="preserve"> in food - </t>
    </r>
    <r>
      <rPr>
        <b/>
        <sz val="14"/>
        <color rgb="FFFF0000"/>
        <rFont val="Segoe UI Light"/>
        <family val="2"/>
      </rPr>
      <t>Group A samples</t>
    </r>
  </si>
  <si>
    <t>FINFISH</t>
  </si>
  <si>
    <r>
      <rPr>
        <b/>
        <sz val="8"/>
        <rFont val="Arial"/>
        <family val="2"/>
      </rPr>
      <t>If there is a split or segregated system</t>
    </r>
    <r>
      <rPr>
        <sz val="8"/>
        <rFont val="Arial"/>
        <family val="2"/>
      </rPr>
      <t xml:space="preserve"> is in place for exports to the EU (i.e. this is only possible from a number of establishments, the total annual production of only those establishments may be entered in cell C7 (regardless of the proportion of that production which was exported to the EU). </t>
    </r>
    <r>
      <rPr>
        <b/>
        <sz val="8"/>
        <rFont val="Arial"/>
        <family val="2"/>
      </rPr>
      <t xml:space="preserve"> If there is no split system</t>
    </r>
    <r>
      <rPr>
        <sz val="8"/>
        <rFont val="Arial"/>
        <family val="2"/>
      </rPr>
      <t xml:space="preserve">, and farmed FINFISH from ALL FARMS are eligible for export to the EU, </t>
    </r>
    <r>
      <rPr>
        <b/>
        <sz val="8"/>
        <rFont val="Arial"/>
        <family val="2"/>
      </rPr>
      <t xml:space="preserve">national production data must be entered in  cell C7.  </t>
    </r>
  </si>
  <si>
    <t>Number of samples</t>
  </si>
  <si>
    <t>A3a</t>
  </si>
  <si>
    <t>Dyes</t>
  </si>
  <si>
    <r>
      <t xml:space="preserve">Regulatory programme for the control of </t>
    </r>
    <r>
      <rPr>
        <b/>
        <u/>
        <sz val="14"/>
        <rFont val="Segoe UI Light"/>
        <family val="2"/>
      </rPr>
      <t>veterinary drug residues</t>
    </r>
    <r>
      <rPr>
        <b/>
        <sz val="14"/>
        <rFont val="Segoe UI Light"/>
        <family val="2"/>
      </rPr>
      <t xml:space="preserve"> in food - </t>
    </r>
    <r>
      <rPr>
        <b/>
        <sz val="14"/>
        <color rgb="FFFF0000"/>
        <rFont val="Segoe UI Light"/>
        <family val="2"/>
      </rPr>
      <t>Group B samples</t>
    </r>
  </si>
  <si>
    <t>The total number of samples taken should at least be equal to the minimum number of samples for Group B in total (in Cell C9)</t>
  </si>
  <si>
    <r>
      <t xml:space="preserve">If a split system is in place for exports to the EU (i.e. this is only possible from a number of establishments, the total annual production of only those establishments may be entered in cell C7 (regardless of the proportion of that production which was exported to the EU).  If there is no split system, and farmed FINFISH from ALL FARMS are eligible for export to the EU, </t>
    </r>
    <r>
      <rPr>
        <b/>
        <sz val="8"/>
        <rFont val="Arial"/>
        <family val="2"/>
      </rPr>
      <t>national production data must be entered in cell C7.</t>
    </r>
    <r>
      <rPr>
        <sz val="8"/>
        <rFont val="Arial"/>
        <family val="2"/>
      </rPr>
      <t xml:space="preserve">  </t>
    </r>
  </si>
  <si>
    <t>NSAIDs, corticosteroids and glucocorticoids</t>
  </si>
  <si>
    <t>Finfish</t>
  </si>
  <si>
    <r>
      <rPr>
        <b/>
        <sz val="8"/>
        <rFont val="Segoe UI Light"/>
        <family val="2"/>
      </rPr>
      <t>If there is a split or segregated system in place for exports to the EU</t>
    </r>
    <r>
      <rPr>
        <sz val="8"/>
        <rFont val="Segoe UI Light"/>
        <family val="2"/>
      </rPr>
      <t xml:space="preserve"> (i.e. this is only possible from a restricted number of establishments, </t>
    </r>
    <r>
      <rPr>
        <b/>
        <sz val="8"/>
        <rFont val="Segoe UI Light"/>
        <family val="2"/>
      </rPr>
      <t>the total annual production of only those establishments may be entered in cell B7</t>
    </r>
    <r>
      <rPr>
        <sz val="8"/>
        <rFont val="Segoe UI Light"/>
        <family val="2"/>
      </rPr>
      <t xml:space="preserve"> regardless of the proportion of that production which was exported to the EU).  If there is </t>
    </r>
    <r>
      <rPr>
        <b/>
        <sz val="8"/>
        <rFont val="Segoe UI Light"/>
        <family val="2"/>
      </rPr>
      <t>no split system</t>
    </r>
    <r>
      <rPr>
        <sz val="8"/>
        <rFont val="Segoe UI Light"/>
        <family val="2"/>
      </rPr>
      <t xml:space="preserve">, and aquaculture finfish and finfish products from ALL FARMS are eligible for export to the EU, </t>
    </r>
    <r>
      <rPr>
        <b/>
        <sz val="8"/>
        <rFont val="Segoe UI Light"/>
        <family val="2"/>
      </rPr>
      <t>then national production data must be entered in cell B7.</t>
    </r>
    <r>
      <rPr>
        <sz val="8"/>
        <rFont val="Segoe UI Light"/>
        <family val="2"/>
      </rPr>
      <t xml:space="preserve">  </t>
    </r>
  </si>
  <si>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t>
    </r>
    <r>
      <rPr>
        <b/>
        <sz val="8"/>
        <rFont val="Arial"/>
        <family val="2"/>
      </rPr>
      <t>cell C7</t>
    </r>
    <r>
      <rPr>
        <sz val="8"/>
        <rFont val="Arial"/>
        <family val="2"/>
      </rPr>
      <t xml:space="preserve"> (regardless of the proportion of that production which was exported to the EU).  </t>
    </r>
    <r>
      <rPr>
        <b/>
        <sz val="8"/>
        <rFont val="Arial"/>
        <family val="2"/>
      </rPr>
      <t>If there is no split system</t>
    </r>
    <r>
      <rPr>
        <sz val="8"/>
        <rFont val="Arial"/>
        <family val="2"/>
      </rPr>
      <t xml:space="preserve">, and bovine milk/milk products from ALL FARMS are eligible for export to the EU, </t>
    </r>
    <r>
      <rPr>
        <b/>
        <sz val="8"/>
        <rFont val="Arial"/>
        <family val="2"/>
      </rPr>
      <t>national production data must be entered in cel</t>
    </r>
    <r>
      <rPr>
        <sz val="8"/>
        <rFont val="Arial"/>
        <family val="2"/>
      </rPr>
      <t xml:space="preserve">l </t>
    </r>
    <r>
      <rPr>
        <b/>
        <sz val="8"/>
        <rFont val="Arial"/>
        <family val="2"/>
      </rPr>
      <t>C7</t>
    </r>
    <r>
      <rPr>
        <sz val="8"/>
        <rFont val="Arial"/>
        <family val="2"/>
      </rPr>
      <t xml:space="preserve">.  </t>
    </r>
  </si>
  <si>
    <t>LEVEL OF ACTION (i.e. conceentration above which a result is deemed non-compliant)  [μg/Kg]</t>
  </si>
  <si>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t>
    </r>
    <r>
      <rPr>
        <b/>
        <sz val="8"/>
        <rFont val="Arial"/>
        <family val="2"/>
      </rPr>
      <t xml:space="preserve">cell C7 </t>
    </r>
    <r>
      <rPr>
        <sz val="8"/>
        <rFont val="Arial"/>
        <family val="2"/>
      </rPr>
      <t xml:space="preserve">(regardless of the proportion of that production which was exported to the EU). </t>
    </r>
    <r>
      <rPr>
        <b/>
        <sz val="8"/>
        <rFont val="Arial"/>
        <family val="2"/>
      </rPr>
      <t xml:space="preserve"> If there is no split system, </t>
    </r>
    <r>
      <rPr>
        <sz val="8"/>
        <rFont val="Arial"/>
        <family val="2"/>
      </rPr>
      <t xml:space="preserve">and milk/milk products from ALL FARMS are eligible for export to the EU, </t>
    </r>
    <r>
      <rPr>
        <b/>
        <sz val="8"/>
        <rFont val="Arial"/>
        <family val="2"/>
      </rPr>
      <t>national production data must be entered in cell C7.</t>
    </r>
  </si>
  <si>
    <r>
      <rPr>
        <b/>
        <sz val="8"/>
        <rFont val="Segoe UI Light"/>
        <family val="2"/>
      </rPr>
      <t>If there is a split or segregated system in place for exports to the EU</t>
    </r>
    <r>
      <rPr>
        <sz val="8"/>
        <rFont val="Segoe UI Light"/>
        <family val="2"/>
      </rPr>
      <t xml:space="preserve"> (i.e. this is only possible from a restricted number of establishments, </t>
    </r>
    <r>
      <rPr>
        <b/>
        <sz val="8"/>
        <rFont val="Segoe UI Light"/>
        <family val="2"/>
      </rPr>
      <t>the total annual production of only those establishments may be entered in cell B7</t>
    </r>
    <r>
      <rPr>
        <sz val="8"/>
        <rFont val="Segoe UI Light"/>
        <family val="2"/>
      </rPr>
      <t xml:space="preserve"> regardless of the proportion of that production which was exported to the EU).  If there is </t>
    </r>
    <r>
      <rPr>
        <b/>
        <sz val="8"/>
        <rFont val="Segoe UI Light"/>
        <family val="2"/>
      </rPr>
      <t>no split system</t>
    </r>
    <r>
      <rPr>
        <sz val="8"/>
        <rFont val="Segoe UI Light"/>
        <family val="2"/>
      </rPr>
      <t xml:space="preserve">, and bovine milk and milk products from ALL FARMS are eligible for export to the EU, </t>
    </r>
    <r>
      <rPr>
        <b/>
        <sz val="8"/>
        <rFont val="Segoe UI Light"/>
        <family val="2"/>
      </rPr>
      <t>then national production data must be entered in cell B7.</t>
    </r>
    <r>
      <rPr>
        <sz val="8"/>
        <rFont val="Segoe UI Light"/>
        <family val="2"/>
      </rPr>
      <t xml:space="preserve">  </t>
    </r>
  </si>
  <si>
    <t>Mycotoxins</t>
  </si>
  <si>
    <t>Check</t>
  </si>
  <si>
    <t>Raw milk (other species)</t>
  </si>
  <si>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cell C7 (regardless of the proportion of that production which was exported to the EU). </t>
    </r>
    <r>
      <rPr>
        <b/>
        <sz val="8"/>
        <rFont val="Arial"/>
        <family val="2"/>
      </rPr>
      <t xml:space="preserve"> If there is no split system</t>
    </r>
    <r>
      <rPr>
        <sz val="8"/>
        <rFont val="Arial"/>
        <family val="2"/>
      </rPr>
      <t xml:space="preserve">, and milk/milk products from ALL FARMS are eligible for export to the EU, </t>
    </r>
    <r>
      <rPr>
        <b/>
        <sz val="8"/>
        <rFont val="Arial"/>
        <family val="2"/>
      </rPr>
      <t xml:space="preserve">national production data must be entered in  cell C7. </t>
    </r>
  </si>
  <si>
    <r>
      <t>SCREEN.METH. DETECTION LIMIT [</t>
    </r>
    <r>
      <rPr>
        <b/>
        <sz val="6"/>
        <rFont val="Times New Roman"/>
        <family val="1"/>
      </rPr>
      <t>μg/kg</t>
    </r>
    <r>
      <rPr>
        <b/>
        <sz val="6"/>
        <rFont val="Arial"/>
        <family val="2"/>
      </rPr>
      <t>]</t>
    </r>
  </si>
  <si>
    <t>LEVEL OF ACTION (i.e. conceentration above which a result is deemed non-compliant)  [μg/kg]</t>
  </si>
  <si>
    <t>Raw  milk (other species)</t>
  </si>
  <si>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t>
    </r>
    <r>
      <rPr>
        <b/>
        <sz val="8"/>
        <rFont val="Arial"/>
        <family val="2"/>
      </rPr>
      <t xml:space="preserve">cell C7 </t>
    </r>
    <r>
      <rPr>
        <sz val="8"/>
        <rFont val="Arial"/>
        <family val="2"/>
      </rPr>
      <t xml:space="preserve">(regardless of the proportion of that production which was exported to the EU).  </t>
    </r>
    <r>
      <rPr>
        <b/>
        <sz val="8"/>
        <rFont val="Arial"/>
        <family val="2"/>
      </rPr>
      <t>If there is no split system</t>
    </r>
    <r>
      <rPr>
        <sz val="8"/>
        <rFont val="Arial"/>
        <family val="2"/>
      </rPr>
      <t xml:space="preserve">, and milk/milk products (from sepcies other than bovine) from ALL FARMS are eligible for export to the EU, </t>
    </r>
    <r>
      <rPr>
        <b/>
        <sz val="8"/>
        <rFont val="Arial"/>
        <family val="2"/>
      </rPr>
      <t xml:space="preserve">national production data must be entered in cell C7.  </t>
    </r>
  </si>
  <si>
    <t>Hen eggs</t>
  </si>
  <si>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t>
    </r>
    <r>
      <rPr>
        <b/>
        <sz val="8"/>
        <rFont val="Arial"/>
        <family val="2"/>
      </rPr>
      <t>cell C7</t>
    </r>
    <r>
      <rPr>
        <sz val="8"/>
        <rFont val="Arial"/>
        <family val="2"/>
      </rPr>
      <t xml:space="preserve"> (regardless of the proportion of that production which was exported to the EU). </t>
    </r>
    <r>
      <rPr>
        <b/>
        <sz val="8"/>
        <rFont val="Arial"/>
        <family val="2"/>
      </rPr>
      <t xml:space="preserve"> If there is no split system</t>
    </r>
    <r>
      <rPr>
        <sz val="8"/>
        <rFont val="Arial"/>
        <family val="2"/>
      </rPr>
      <t xml:space="preserve">, and hen eggs/egg products from ALL FARMS are eligible for export to the EU, </t>
    </r>
    <r>
      <rPr>
        <b/>
        <sz val="8"/>
        <rFont val="Arial"/>
        <family val="2"/>
      </rPr>
      <t>national production data must be entered in cell C7.</t>
    </r>
    <r>
      <rPr>
        <sz val="8"/>
        <rFont val="Arial"/>
        <family val="2"/>
      </rPr>
      <t xml:space="preserve">  </t>
    </r>
  </si>
  <si>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cell C7 (regardless of the proportion of that production which was exported to the EU). </t>
    </r>
    <r>
      <rPr>
        <b/>
        <sz val="8"/>
        <rFont val="Arial"/>
        <family val="2"/>
      </rPr>
      <t xml:space="preserve"> If there is no split system</t>
    </r>
    <r>
      <rPr>
        <sz val="8"/>
        <rFont val="Arial"/>
        <family val="2"/>
      </rPr>
      <t xml:space="preserve">, and hen eggs/egg products from ALL FARMS are eligible for export to the EU, </t>
    </r>
    <r>
      <rPr>
        <b/>
        <sz val="8"/>
        <rFont val="Arial"/>
        <family val="2"/>
      </rPr>
      <t xml:space="preserve">national production data must be entered in cell C7.  </t>
    </r>
  </si>
  <si>
    <t>Eggs (hens + others)</t>
  </si>
  <si>
    <t>Eggs (hen + others)</t>
  </si>
  <si>
    <r>
      <rPr>
        <b/>
        <sz val="8"/>
        <rFont val="Segoe UI Light"/>
        <family val="2"/>
      </rPr>
      <t>If there is a split or segregated system in place for exports to the EU</t>
    </r>
    <r>
      <rPr>
        <sz val="8"/>
        <rFont val="Segoe UI Light"/>
        <family val="2"/>
      </rPr>
      <t xml:space="preserve"> (i.e. this is only possible from a restricted number of establishments, </t>
    </r>
    <r>
      <rPr>
        <b/>
        <sz val="8"/>
        <rFont val="Segoe UI Light"/>
        <family val="2"/>
      </rPr>
      <t>the total annual production of only those establishments may be entered in cell B7</t>
    </r>
    <r>
      <rPr>
        <sz val="8"/>
        <rFont val="Segoe UI Light"/>
        <family val="2"/>
      </rPr>
      <t xml:space="preserve"> regardless of the proportion of that production which was exported to the EU).  If there is </t>
    </r>
    <r>
      <rPr>
        <b/>
        <sz val="8"/>
        <rFont val="Segoe UI Light"/>
        <family val="2"/>
      </rPr>
      <t>no split system</t>
    </r>
    <r>
      <rPr>
        <sz val="8"/>
        <rFont val="Segoe UI Light"/>
        <family val="2"/>
      </rPr>
      <t xml:space="preserve">, and eggs and egg products from all spp. and from ALL FARMS are eligible for export to the EU, </t>
    </r>
    <r>
      <rPr>
        <b/>
        <sz val="8"/>
        <rFont val="Segoe UI Light"/>
        <family val="2"/>
      </rPr>
      <t>then national production data must be entered in cell B7.</t>
    </r>
    <r>
      <rPr>
        <sz val="8"/>
        <rFont val="Segoe UI Light"/>
        <family val="2"/>
      </rPr>
      <t xml:space="preserve">  </t>
    </r>
  </si>
  <si>
    <r>
      <rPr>
        <b/>
        <sz val="8"/>
        <rFont val="Segoe UI Light"/>
        <family val="2"/>
      </rPr>
      <t>If there is a split or segregated system</t>
    </r>
    <r>
      <rPr>
        <sz val="8"/>
        <rFont val="Segoe UI Light"/>
        <family val="2"/>
      </rPr>
      <t xml:space="preserve"> in place for exports to the EU (i.e. this is only possible from a number of establishments, the total annual production of only those establishments may be entered in cell C7 (regardless of the proportion of that production which was exported to the EU). </t>
    </r>
    <r>
      <rPr>
        <b/>
        <sz val="8"/>
        <rFont val="Segoe UI Light"/>
        <family val="2"/>
      </rPr>
      <t xml:space="preserve"> If there is no split system,</t>
    </r>
    <r>
      <rPr>
        <sz val="8"/>
        <rFont val="Segoe UI Light"/>
        <family val="2"/>
      </rPr>
      <t xml:space="preserve"> and honey/apiculture products from ALL FARMS are eligible for export to the EU, </t>
    </r>
    <r>
      <rPr>
        <b/>
        <sz val="8"/>
        <rFont val="Segoe UI Light"/>
        <family val="2"/>
      </rPr>
      <t xml:space="preserve">national production data must be entered in cell C7. </t>
    </r>
  </si>
  <si>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t>
    </r>
    <r>
      <rPr>
        <b/>
        <sz val="8"/>
        <rFont val="Arial"/>
        <family val="2"/>
      </rPr>
      <t>cell C7</t>
    </r>
    <r>
      <rPr>
        <sz val="8"/>
        <rFont val="Arial"/>
        <family val="2"/>
      </rPr>
      <t xml:space="preserve"> (regardless of the proportion of that production which was exported to the EU).  </t>
    </r>
    <r>
      <rPr>
        <b/>
        <sz val="8"/>
        <rFont val="Arial"/>
        <family val="2"/>
      </rPr>
      <t>If there is no split system</t>
    </r>
    <r>
      <rPr>
        <sz val="8"/>
        <rFont val="Arial"/>
        <family val="2"/>
      </rPr>
      <t xml:space="preserve">, and honey/apiculture products from ALL FARMS are eligible for export to the EU, </t>
    </r>
    <r>
      <rPr>
        <b/>
        <sz val="8"/>
        <rFont val="Arial"/>
        <family val="2"/>
      </rPr>
      <t xml:space="preserve">national production data must be entered in cell C7. </t>
    </r>
  </si>
  <si>
    <t>Calculated minimum number of samples for Group B (based on cell C7)</t>
  </si>
  <si>
    <r>
      <rPr>
        <b/>
        <sz val="8"/>
        <rFont val="Segoe UI Light"/>
        <family val="2"/>
      </rPr>
      <t>If there is a split or segregated system in place for exports to the EU</t>
    </r>
    <r>
      <rPr>
        <sz val="8"/>
        <rFont val="Segoe UI Light"/>
        <family val="2"/>
      </rPr>
      <t xml:space="preserve"> (i.e. this is only possible from a restricted number of establishments, </t>
    </r>
    <r>
      <rPr>
        <b/>
        <sz val="8"/>
        <rFont val="Segoe UI Light"/>
        <family val="2"/>
      </rPr>
      <t>the total annual production of only those establishments may be entered in cell B7</t>
    </r>
    <r>
      <rPr>
        <sz val="8"/>
        <rFont val="Segoe UI Light"/>
        <family val="2"/>
      </rPr>
      <t xml:space="preserve"> regardless of the proportion of that production which was exported to the EU).  If there is </t>
    </r>
    <r>
      <rPr>
        <b/>
        <sz val="8"/>
        <rFont val="Segoe UI Light"/>
        <family val="2"/>
      </rPr>
      <t>no split system</t>
    </r>
    <r>
      <rPr>
        <sz val="8"/>
        <rFont val="Segoe UI Light"/>
        <family val="2"/>
      </rPr>
      <t xml:space="preserve">, and honey from ALL FARMS is eligible for export to the EU, </t>
    </r>
    <r>
      <rPr>
        <b/>
        <sz val="8"/>
        <rFont val="Segoe UI Light"/>
        <family val="2"/>
      </rPr>
      <t>then national production data must be entered in cell B7.</t>
    </r>
    <r>
      <rPr>
        <sz val="8"/>
        <rFont val="Segoe UI Light"/>
        <family val="2"/>
      </rPr>
      <t xml:space="preserve">  </t>
    </r>
  </si>
  <si>
    <r>
      <rPr>
        <b/>
        <sz val="8"/>
        <rFont val="Arial"/>
        <family val="2"/>
      </rPr>
      <t>If there is a split or segregated system</t>
    </r>
    <r>
      <rPr>
        <sz val="8"/>
        <rFont val="Arial"/>
        <family val="2"/>
      </rPr>
      <t xml:space="preserve"> in place for exports to the EU (i.e. this is only possible from a number of establishments, the total annual production of only those establishments may be entered in </t>
    </r>
    <r>
      <rPr>
        <b/>
        <sz val="8"/>
        <rFont val="Arial"/>
        <family val="2"/>
      </rPr>
      <t>cell C7</t>
    </r>
    <r>
      <rPr>
        <sz val="8"/>
        <rFont val="Arial"/>
        <family val="2"/>
      </rPr>
      <t xml:space="preserve"> (regardless of the proportion of that production which was exported to the EU).  </t>
    </r>
    <r>
      <rPr>
        <b/>
        <sz val="8"/>
        <rFont val="Arial"/>
        <family val="2"/>
      </rPr>
      <t>If there is no split system,</t>
    </r>
    <r>
      <rPr>
        <sz val="8"/>
        <rFont val="Arial"/>
        <family val="2"/>
      </rPr>
      <t xml:space="preserve"> and casings from ALL FARMS are eligible for export to the EU, </t>
    </r>
    <r>
      <rPr>
        <b/>
        <sz val="8"/>
        <rFont val="Arial"/>
        <family val="2"/>
      </rPr>
      <t xml:space="preserve">national production data must be entered in cell C7. </t>
    </r>
  </si>
  <si>
    <t>Montenegro</t>
  </si>
  <si>
    <t>Goveda</t>
  </si>
  <si>
    <t>Grupa A</t>
  </si>
  <si>
    <t>Gazdinstvo</t>
  </si>
  <si>
    <t>Klanica</t>
  </si>
  <si>
    <t>Grupa B</t>
  </si>
  <si>
    <t>Grupa C</t>
  </si>
  <si>
    <t>Grupa D</t>
  </si>
  <si>
    <t>Ukupno</t>
  </si>
  <si>
    <t>Ovce/Koze</t>
  </si>
  <si>
    <t>Svinje</t>
  </si>
  <si>
    <t>Živina</t>
  </si>
  <si>
    <t>Akvakultura</t>
  </si>
  <si>
    <t>Mlijeko</t>
  </si>
  <si>
    <t>Jaja</t>
  </si>
  <si>
    <t>Ostalo mlijeko</t>
  </si>
  <si>
    <t>Med</t>
  </si>
  <si>
    <t>Commodity Group</t>
  </si>
  <si>
    <t>Group A Substances (see tab c. in this Excel sheet)</t>
  </si>
  <si>
    <t>Bovine, ovine and caprine</t>
  </si>
  <si>
    <t>Raw bovine, ovine and caprine milk</t>
  </si>
  <si>
    <t>Rabbits and farmed game</t>
  </si>
  <si>
    <t>A(1)(a)</t>
  </si>
  <si>
    <t>X</t>
  </si>
  <si>
    <t>A(1)(b)</t>
  </si>
  <si>
    <t>A(1)(c)</t>
  </si>
  <si>
    <r>
      <t>X (</t>
    </r>
    <r>
      <rPr>
        <vertAlign val="superscript"/>
        <sz val="9"/>
        <color rgb="FF000000"/>
        <rFont val="Candara"/>
        <family val="2"/>
      </rPr>
      <t>2</t>
    </r>
    <r>
      <rPr>
        <sz val="9"/>
        <color rgb="FF000000"/>
        <rFont val="Candara"/>
        <family val="2"/>
      </rPr>
      <t>)</t>
    </r>
  </si>
  <si>
    <t>A(1)(d)</t>
  </si>
  <si>
    <t>A(1)(e)</t>
  </si>
  <si>
    <t>A(2)</t>
  </si>
  <si>
    <t>A(3)(a)</t>
  </si>
  <si>
    <t>A(3)(b)</t>
  </si>
  <si>
    <t>A(3)(c)</t>
  </si>
  <si>
    <t>A(3)(d)</t>
  </si>
  <si>
    <t>A(3)(e)</t>
  </si>
  <si>
    <t>A(3)(f)</t>
  </si>
  <si>
    <t>A(3)(g)</t>
  </si>
  <si>
    <r>
      <t>(</t>
    </r>
    <r>
      <rPr>
        <vertAlign val="superscript"/>
        <sz val="10"/>
        <rFont val="Candara"/>
        <family val="2"/>
      </rPr>
      <t>2</t>
    </r>
    <r>
      <rPr>
        <sz val="10"/>
        <rFont val="Candara"/>
        <family val="2"/>
      </rPr>
      <t>)</t>
    </r>
  </si>
  <si>
    <t>Relevant only for finfish</t>
  </si>
  <si>
    <t>Hexestrol (HEX)</t>
  </si>
  <si>
    <t>Dienestrol (DIEN)</t>
  </si>
  <si>
    <t>Propylthiouracil</t>
  </si>
  <si>
    <t>Phenylthiouracil</t>
  </si>
  <si>
    <t>Methylthiouracil</t>
  </si>
  <si>
    <t>Boldenone</t>
  </si>
  <si>
    <t>Zearalanone</t>
  </si>
  <si>
    <t>Clenbuterol</t>
  </si>
  <si>
    <t>Salbutamol</t>
  </si>
  <si>
    <t>Ractopamine</t>
  </si>
  <si>
    <t xml:space="preserve">Ronidazol </t>
  </si>
  <si>
    <t>AMOZ</t>
  </si>
  <si>
    <t>AHD</t>
  </si>
  <si>
    <t>SEM</t>
  </si>
  <si>
    <t>AOZ</t>
  </si>
  <si>
    <t>Levamisole</t>
  </si>
  <si>
    <t>Metamizole</t>
  </si>
  <si>
    <t xml:space="preserve">Chlordane (cis and trans) </t>
  </si>
  <si>
    <t xml:space="preserve">DDT (sum of p,p´-DDT, o,p´-DDT,  p-p´-DDE and p,p´-(DDD) </t>
  </si>
  <si>
    <t xml:space="preserve">Endosulfan (sum of α andβ-isomers and endosulfan-sulphate) </t>
  </si>
  <si>
    <t xml:space="preserve">Endrin </t>
  </si>
  <si>
    <t xml:space="preserve">Heptachlor (sum of heptachlor and heptachlor epoxide) </t>
  </si>
  <si>
    <t>Fenvalerate</t>
  </si>
  <si>
    <t>Tulathromycin</t>
  </si>
  <si>
    <t>Diazinon</t>
  </si>
  <si>
    <t>Parathion</t>
  </si>
  <si>
    <t>Amitraz</t>
  </si>
  <si>
    <t xml:space="preserve">HCH, alpha-isomer </t>
  </si>
  <si>
    <t xml:space="preserve">HCH, beta-isomer </t>
  </si>
  <si>
    <t xml:space="preserve">Lindane  </t>
  </si>
  <si>
    <t>Chlorpyrifos-Methyl</t>
  </si>
  <si>
    <t>Coumaphos</t>
  </si>
  <si>
    <t>Monensin</t>
  </si>
  <si>
    <t xml:space="preserve">Montengro </t>
  </si>
  <si>
    <t>21/02/2023</t>
  </si>
  <si>
    <t xml:space="preserve">Montenegro </t>
  </si>
  <si>
    <t>WEIGHT 0.055 KG</t>
  </si>
  <si>
    <t>MONSTAT</t>
  </si>
  <si>
    <t>Bifenthrin</t>
  </si>
  <si>
    <t>Fipronil</t>
  </si>
  <si>
    <t>Hexachlorobenzene</t>
  </si>
  <si>
    <t>Methoxychlor</t>
  </si>
  <si>
    <t>Permethrin</t>
  </si>
  <si>
    <t xml:space="preserve">Thiouracil </t>
  </si>
  <si>
    <t>Cypermethrin</t>
  </si>
  <si>
    <t>Imidocarb</t>
  </si>
  <si>
    <t>Clorsulon</t>
  </si>
  <si>
    <t xml:space="preserve">Cephalosporins: Cefquinom, Ceftiofur, Cefapyrin, Cefalexin		</t>
  </si>
  <si>
    <t xml:space="preserve">Tetracyclines: Tetracyclin, Oxyitetracyclin, Chlortetracyclin, Doxycyclin	</t>
  </si>
  <si>
    <t>Coumafos</t>
  </si>
  <si>
    <t>Carprofen</t>
  </si>
  <si>
    <t>Cadmium (Cd)</t>
  </si>
  <si>
    <t>Lead (Pb)</t>
  </si>
  <si>
    <t>Oksibendazol</t>
  </si>
  <si>
    <t>Maduramicin</t>
  </si>
  <si>
    <t>Deltamethrin</t>
  </si>
  <si>
    <t>Moxidectin</t>
  </si>
  <si>
    <t>Levamizole</t>
  </si>
  <si>
    <t>Praziquantel</t>
  </si>
  <si>
    <t>Cefapyrin</t>
  </si>
  <si>
    <t>Marbofloxacin</t>
  </si>
  <si>
    <t>Halofuginon</t>
  </si>
  <si>
    <t>Methyltestosterone</t>
  </si>
  <si>
    <t>muscle</t>
  </si>
  <si>
    <t>kidney</t>
  </si>
  <si>
    <t>Tetracyclines: Tetracyclin, Oxyitetracyclin, Chlortetracyclin</t>
  </si>
  <si>
    <t>honey</t>
  </si>
  <si>
    <t xml:space="preserve"> Chlorpyrifos</t>
  </si>
  <si>
    <t>Sum of PCB28, PCB52, PCB101, PCB138, PCB153 and PCB180</t>
  </si>
  <si>
    <t>Others Mycotoxins</t>
  </si>
  <si>
    <t>Prednisolone</t>
  </si>
  <si>
    <t>nije za ovce i jaja</t>
  </si>
  <si>
    <t>i ovce nije za jaja</t>
  </si>
  <si>
    <t>i za ovce nije za jaja</t>
  </si>
  <si>
    <t>Diethylstilbestrol (DES)</t>
  </si>
  <si>
    <t>LCMS/MS</t>
  </si>
  <si>
    <t>LEVEL OF ACTION (i.e. concentration above which a result is deemed non-compliant) [μg/kg]</t>
  </si>
  <si>
    <t xml:space="preserve"> urine </t>
  </si>
  <si>
    <t>Zeranol (Taleranol)</t>
  </si>
  <si>
    <t>urine (muscle)</t>
  </si>
  <si>
    <t>ELISA</t>
  </si>
  <si>
    <t xml:space="preserve">Chlorpromazine </t>
  </si>
  <si>
    <t>N</t>
  </si>
  <si>
    <t>positive detection</t>
  </si>
  <si>
    <t>LCMSMS</t>
  </si>
  <si>
    <t>5500 (9000,500), 2000 (5000,300), 500 (1000, 500), 500 (1000, 500), 200 (750, 50)</t>
  </si>
  <si>
    <t>50, 50, 50, 300, 300</t>
  </si>
  <si>
    <t>2000 (6000, 1000)</t>
  </si>
  <si>
    <t>50, 50, 50, 300</t>
  </si>
  <si>
    <t>300 (200, 100)</t>
  </si>
  <si>
    <t>100, 1000 (1000, 50), 5400 (1800, 450), 200</t>
  </si>
  <si>
    <t>300 (600, 100), 300 (600, 100), 300 (600, 100), 300 (600, 100)</t>
  </si>
  <si>
    <t>sum of all components: 100</t>
  </si>
  <si>
    <t>Glyphosate</t>
  </si>
  <si>
    <t>Pirimiphos methyl</t>
  </si>
  <si>
    <t>GCMS</t>
  </si>
  <si>
    <t>Center for Ecotoxicological Research (CETI)</t>
  </si>
  <si>
    <t>Cefquinom</t>
  </si>
  <si>
    <t>Monensin natrijum</t>
  </si>
  <si>
    <t>Center for Ecotoxicological Research Podgorica (CETI)</t>
  </si>
  <si>
    <t>Y</t>
  </si>
  <si>
    <t>25, 50, 25, 75</t>
  </si>
  <si>
    <t>25, 20, 60, 25</t>
  </si>
  <si>
    <t>10, 10, 10, 10, 10, 10, 10, 10, 20, 10</t>
  </si>
  <si>
    <t>AAS</t>
  </si>
  <si>
    <t>50/500/1000</t>
  </si>
  <si>
    <t>100/200</t>
  </si>
  <si>
    <t>25, 20, 60</t>
  </si>
  <si>
    <t>100- sum of all components</t>
  </si>
  <si>
    <t>HPLC</t>
  </si>
  <si>
    <t>Milk</t>
  </si>
  <si>
    <t>4,4,4,30,200</t>
  </si>
  <si>
    <t>20,100,60,100</t>
  </si>
  <si>
    <t>100,75</t>
  </si>
  <si>
    <t>50,50</t>
  </si>
  <si>
    <t>20,40</t>
  </si>
  <si>
    <t>fat tissue</t>
  </si>
  <si>
    <t>GCMS-MS</t>
  </si>
  <si>
    <t>GCMS/MS</t>
  </si>
  <si>
    <t>17β-Trenbolone</t>
  </si>
  <si>
    <t>α-zearalenol</t>
  </si>
  <si>
    <t>β-zearalenol</t>
  </si>
  <si>
    <t>Other: Florfenicol</t>
  </si>
  <si>
    <t xml:space="preserve">In house data </t>
  </si>
  <si>
    <t>Average weight 2.5kg</t>
  </si>
  <si>
    <t>less than five samples per year, sampling will be carried out once per two years</t>
  </si>
  <si>
    <t>Monstat - European seabass  (43t), Gilthead seabream (36 t) and  Trout (561 t) data from 2021</t>
  </si>
  <si>
    <t xml:space="preserve">muscle </t>
  </si>
  <si>
    <t xml:space="preserve">fat tissue </t>
  </si>
  <si>
    <t>casings</t>
  </si>
  <si>
    <t>MONSTAT 2021 ovine and in house data for Caprine (no.280)</t>
  </si>
  <si>
    <r>
      <t>less than five samples per year</t>
    </r>
    <r>
      <rPr>
        <sz val="9"/>
        <color theme="1"/>
        <rFont val="Segoe UI Light"/>
        <family val="2"/>
        <charset val="238"/>
      </rPr>
      <t>, sampling will be carried out once per two years</t>
    </r>
  </si>
  <si>
    <t>/</t>
  </si>
  <si>
    <t>0.31 (/)</t>
  </si>
  <si>
    <t>0.4 (/)</t>
  </si>
  <si>
    <t>0.17 (0.19)</t>
  </si>
  <si>
    <t>0.19 (0.22)</t>
  </si>
  <si>
    <t>0.14 (0.18)</t>
  </si>
  <si>
    <t>/, (0.105)</t>
  </si>
  <si>
    <t>/, (/, 57.3, 57.8, 57.1, 340.9)</t>
  </si>
  <si>
    <t xml:space="preserve"> </t>
  </si>
  <si>
    <t>/, (/, 105.6,  165.1)</t>
  </si>
  <si>
    <t>/, (/, 65.9,  1145.6, 65.5, 232.7)</t>
  </si>
  <si>
    <t>/, (/, 117.3, 109.3, 110.7, 112.3, 106.1, 112.9, 109.7, 114.3, 116.2, 108.3)</t>
  </si>
  <si>
    <t>5.08, 5, 4.93, 39.7, /</t>
  </si>
  <si>
    <t>23.5, 60.8, 34.1, 128.1</t>
  </si>
  <si>
    <t>104.5, 81.5</t>
  </si>
  <si>
    <t>56.5,  61.7</t>
  </si>
  <si>
    <t>115.9, 133.4, 122.1</t>
  </si>
  <si>
    <t>118.8, 130.7, 107.6, 128.8, 115.1, 103.5, 110.3, 112.4, 106.7, 110, 112.7</t>
  </si>
  <si>
    <t>22.39, /</t>
  </si>
  <si>
    <t>10.4, 101.5</t>
  </si>
  <si>
    <t>/, (/, 1145.6)</t>
  </si>
  <si>
    <t>/, (/, 105.6)</t>
  </si>
  <si>
    <t>/, (/, 106.2, 57.2, 485.9, 228.2)</t>
  </si>
  <si>
    <t xml:space="preserve">/, (/, 116.2, 326.6) </t>
  </si>
  <si>
    <t>CVI (Croatian Veterinary Institute) Subcontracting for confirmatory methods, LCMSMS</t>
  </si>
  <si>
    <t>CVI, LCMSMS</t>
  </si>
  <si>
    <t>CVI, HPLC</t>
  </si>
  <si>
    <t xml:space="preserve">Insecticides, fungicides, anthelmintics and other antiparasitic agents </t>
  </si>
  <si>
    <t>1 caprine 1Bb sample</t>
  </si>
  <si>
    <t xml:space="preserve">2 caprine samples </t>
  </si>
  <si>
    <t>MONSTAT 2022</t>
  </si>
  <si>
    <t>Deltamethrin-pesticidi</t>
  </si>
  <si>
    <t>Permethrin-pesticidi</t>
  </si>
  <si>
    <t>Cypermethrin-pesticidi</t>
  </si>
  <si>
    <t xml:space="preserve">Cefalexin </t>
  </si>
  <si>
    <t>abamectin</t>
  </si>
  <si>
    <t>doramectin</t>
  </si>
  <si>
    <t>deltametrin</t>
  </si>
  <si>
    <t>ivermectin</t>
  </si>
  <si>
    <t>fenbendazole</t>
  </si>
  <si>
    <t>dimetridazole</t>
  </si>
  <si>
    <t>metronidazole</t>
  </si>
  <si>
    <t>ronidazole</t>
  </si>
  <si>
    <t>ipronidazole</t>
  </si>
  <si>
    <t>malachite and leukomalachite green</t>
  </si>
  <si>
    <t>crystal violet, leucocrystal violet</t>
  </si>
  <si>
    <t>Colistin</t>
  </si>
  <si>
    <t>Srbija-antibiotici, kokcidiostatici najviše</t>
  </si>
  <si>
    <t>LCMS/MS (CETI)</t>
  </si>
  <si>
    <t xml:space="preserve">urine </t>
  </si>
  <si>
    <t xml:space="preserve"> LCMSMS</t>
  </si>
  <si>
    <t>LC-MS/MS</t>
  </si>
  <si>
    <t xml:space="preserve">LCMS/MS </t>
  </si>
  <si>
    <t>CETI/CETI for confimation will contract  CVI (Croatian Veterinary Institute)</t>
  </si>
  <si>
    <t xml:space="preserve"> urine</t>
  </si>
  <si>
    <t>Ipronidazol (hidroksiipronidazol IPZOH)</t>
  </si>
  <si>
    <t>Dimetronidazol (2-hidroksimetil-1-metil-5-nitro-1H-imidazol)</t>
  </si>
  <si>
    <t>Metronidazol  (hidroksimetronidazol – MNZOH)</t>
  </si>
  <si>
    <t>CETI/ CETIwill contract  Institute of Meat Hygiene and Technology of Serbia - IMHT</t>
  </si>
  <si>
    <t>Aldrin and Dieldrin</t>
  </si>
  <si>
    <t>Pendimethalin</t>
  </si>
  <si>
    <t>Copper compounds</t>
  </si>
  <si>
    <t>A3b</t>
  </si>
  <si>
    <t>Glufosinate ammonium</t>
  </si>
  <si>
    <t>egg</t>
  </si>
  <si>
    <t>milk (feed)</t>
  </si>
  <si>
    <t>Diklazuril</t>
  </si>
  <si>
    <t>Salinomicin natrijum</t>
  </si>
  <si>
    <t>Lasalocid (Lasalocid A)</t>
  </si>
  <si>
    <t>Dekokvinat</t>
  </si>
  <si>
    <t>Nikarbazin (rezidua: 4, 4’ – dinitrokarbanilid (DNC))</t>
  </si>
  <si>
    <t>Robenidin</t>
  </si>
  <si>
    <t>Narazin</t>
  </si>
  <si>
    <t xml:space="preserve">Antibiotics </t>
  </si>
  <si>
    <t>Penicilins: Benzylpenicillin, Amoxicillin, Ampicillin, Cloxacillin, Oxacilin</t>
  </si>
  <si>
    <t>Ceftiofur</t>
  </si>
  <si>
    <t xml:space="preserve">Cefapirin </t>
  </si>
  <si>
    <t>Tetraciklin  (4-epitetraciklin, oksitetraciklin, 4-epioksitetraciklin, hlortetraciklin, 4-epihlortetraciklin, doksiciklin )</t>
  </si>
  <si>
    <t>Danofloksacin</t>
  </si>
  <si>
    <t>Enrofloksacin</t>
  </si>
  <si>
    <t>Flumekin</t>
  </si>
  <si>
    <t>Marbofloksacin</t>
  </si>
  <si>
    <t>diazinon</t>
  </si>
  <si>
    <t>muscle with skin</t>
  </si>
  <si>
    <t>Monstat - European seabass  (54t), Gilthead seabream (87 t) and  Trout (721 t) data from 2022</t>
  </si>
  <si>
    <t>Cefalosporini:</t>
  </si>
  <si>
    <t>Cefkinom</t>
  </si>
  <si>
    <t>Cefaleksin</t>
  </si>
  <si>
    <t>Hinoloni:</t>
  </si>
  <si>
    <t>Tetraciklini:</t>
  </si>
  <si>
    <t>Penicilins: Benzylpenicillin, Amoxicillin, Ampicillin, Cloxacillin, Oksacilin</t>
  </si>
  <si>
    <t xml:space="preserve">Fluoroquinolones: Enrofloxacin, Marbofloxacin, Flumekin, Danofloxacin	</t>
  </si>
  <si>
    <t>Aflatoxin M1 (Aflatoxin B1)</t>
  </si>
  <si>
    <t>30/03/32024</t>
  </si>
  <si>
    <t>Nikarbazin</t>
  </si>
  <si>
    <t xml:space="preserve">Robenidin </t>
  </si>
  <si>
    <t xml:space="preserve">Narasin </t>
  </si>
  <si>
    <t>MONSTAT 2022 ovine and in house data for Caprine from 2021 (280)</t>
  </si>
  <si>
    <t>Benzimidazole Albendazole, Fenbendazole, Mebendazole</t>
  </si>
  <si>
    <t>ASS</t>
  </si>
  <si>
    <t>Monstat - European seabass  (43t), Gilthead seabream (36 t) and  Trout (561 t) data from 2022</t>
  </si>
  <si>
    <t>chloramphenicol</t>
  </si>
  <si>
    <t>Medroxyprogesteron acetate</t>
  </si>
  <si>
    <t xml:space="preserve"> LC MS/MS</t>
  </si>
  <si>
    <t>Phenylbutazone</t>
  </si>
  <si>
    <t>oxyphenbutazone</t>
  </si>
  <si>
    <t>propionylpromazine</t>
  </si>
  <si>
    <t>acepromazine</t>
  </si>
  <si>
    <t>LC MS/MS</t>
  </si>
  <si>
    <t>Amitraz (autorizovan ima MRL)</t>
  </si>
  <si>
    <t>liver</t>
  </si>
  <si>
    <t xml:space="preserve">Flunixin (autorizovan ima MRL) </t>
  </si>
  <si>
    <t>Metamizole (autorizovan ima MRL)</t>
  </si>
  <si>
    <t xml:space="preserve"> Prednisolone (autorizovan ima MRL)</t>
  </si>
  <si>
    <t>amitraz</t>
  </si>
  <si>
    <t>Trimethoprim</t>
  </si>
  <si>
    <t>Florfenikol</t>
  </si>
  <si>
    <t xml:space="preserve">Salinomicin natrijum  </t>
  </si>
  <si>
    <t>Lasalocid</t>
  </si>
  <si>
    <t xml:space="preserve">muscle with skin </t>
  </si>
  <si>
    <t xml:space="preserve">Metronidazol (hidroksimetronidazol – MNZOH), </t>
  </si>
  <si>
    <t>/, (1.05)</t>
  </si>
  <si>
    <t>/, (0.97)</t>
  </si>
  <si>
    <t>/, (1.19)</t>
  </si>
  <si>
    <t>CETI/ CETI will contract  Institute of Meat Hygiene and Technology of Serbia - IMHT</t>
  </si>
  <si>
    <t>/, (0.53)</t>
  </si>
  <si>
    <t>/, (0.69)</t>
  </si>
  <si>
    <t>/, (0.19)</t>
  </si>
  <si>
    <t>/, (0.22)</t>
  </si>
  <si>
    <t>/, (0.18)</t>
  </si>
  <si>
    <t>EIA</t>
  </si>
  <si>
    <t>positive detection (0,1)</t>
  </si>
  <si>
    <t>Aminoglycosides</t>
  </si>
  <si>
    <t>Sulfonamides: Sulfadiazin, Sulfathiazol, Sulfapyridin, Sulfamerazin, Sulfamethazin, Sulfachloropyridazin, Sulfaquinoxalin, Sulfaguanidin, Sulfadoxin, Sulfamethoxazol, Sulfamethoxypyridazin</t>
  </si>
  <si>
    <t xml:space="preserve">50, </t>
  </si>
  <si>
    <t>Benzimidazoles: Fenbendazol</t>
  </si>
  <si>
    <t>CETI</t>
  </si>
  <si>
    <t>19- nortestosteron</t>
  </si>
  <si>
    <t>Trenbolone</t>
  </si>
  <si>
    <t>Ethinyloestradiol</t>
  </si>
  <si>
    <t>Dimetronidazol (HMMNI-Hydroxy dimetridazole)</t>
  </si>
  <si>
    <t xml:space="preserve">300, 300, 300, 300 </t>
  </si>
  <si>
    <t>Macrolides: Tylosin, Tilmicosin,  Eritromycin, Lincomycin, Tulathromycin</t>
  </si>
  <si>
    <t>100, 50, 200, 100, 300</t>
  </si>
  <si>
    <t>100, 150, 200, 200</t>
  </si>
  <si>
    <t>50, 1000, 50, 200</t>
  </si>
  <si>
    <t>50-500</t>
  </si>
  <si>
    <t>Lasalocid natrijum</t>
  </si>
  <si>
    <t>GC MS-MS</t>
  </si>
  <si>
    <t>GC MS/MS</t>
  </si>
  <si>
    <t>Tetracyclines</t>
  </si>
  <si>
    <t>Fluoroquinolones</t>
  </si>
  <si>
    <t>10, 5</t>
  </si>
  <si>
    <t>Gamithromycine</t>
  </si>
  <si>
    <t>Mebendazol</t>
  </si>
  <si>
    <t>Tetramisol</t>
  </si>
  <si>
    <t>Sulfonamides (Sulfadiazin, Sulfathiazol, Sulfapyridin, Sulfamerazin, Sulfamethazin, Sulfachloropyridazin, Sulfadimethoxin, Sulfaquinoxalin, Sulfaguanidin , Sulfadoxin, Sulfamethoxazol, Sulfamethoxypyridazin)</t>
  </si>
  <si>
    <t>Fluoroquinolones: Enrofloxacin+ Ciprofloxacine, Danofloxacin, Marbofloxacin, Flumequine</t>
  </si>
  <si>
    <t>10, 25, 12.5, 37.5</t>
  </si>
  <si>
    <t xml:space="preserve">12.5, 10, 12.5, 15, 20, 5, 12.5, </t>
  </si>
  <si>
    <t>5, 5, 5, 5, 5, 5, 5, 5, 10, 10, 5, 5, 5,</t>
  </si>
  <si>
    <t>4 - 30</t>
  </si>
  <si>
    <t>20, 100, 60, 100</t>
  </si>
  <si>
    <t>100, 30, 75, 50</t>
  </si>
  <si>
    <t>40, 50, 50, 150, 50, 10, 100</t>
  </si>
  <si>
    <t xml:space="preserve">Benzimidazole (Albendazole, Fenbendazole) </t>
  </si>
  <si>
    <t>Ivermektin</t>
  </si>
  <si>
    <t>Abamektin</t>
  </si>
  <si>
    <t>Doramektin</t>
  </si>
  <si>
    <t>Avermektini (Moksidektin)</t>
  </si>
  <si>
    <t>12.5, 5</t>
  </si>
  <si>
    <t>50, 25, 25, 25, 20, 20, 25</t>
  </si>
  <si>
    <t>Sulfonamides (Sulfadiazin, Sulfathiazol, Sulfapyridin, Sulfamerazin, Sulfamethazin, Sulfadimethoxin, Sulfaquinoxalin, Sulfaguanidin , Sulfadoxin, Sulfamethoxazol, Sulfamethoxypyridazin)</t>
  </si>
  <si>
    <t>10, 10, 10, 10, 10, 10, 15, 20, 10, 10, 10</t>
  </si>
  <si>
    <t>Macrolides: Erythromiycin, Tilmicosin, Tylosin, Lincomycin</t>
  </si>
  <si>
    <t>200, 50, 100, 100</t>
  </si>
  <si>
    <t>Avermektini (Eprinomektin)</t>
  </si>
  <si>
    <t>Moksidektin</t>
  </si>
  <si>
    <t>CETI/CETI for confirmation will contract  CVI (Croatian Veterinary Institute)</t>
  </si>
  <si>
    <t>Fenbendazol</t>
  </si>
  <si>
    <t>Albendazol</t>
  </si>
  <si>
    <t>Levamisol</t>
  </si>
  <si>
    <t>Closantel</t>
  </si>
  <si>
    <t>Fluoroquinolones: Enrofloxacin+ Ciprofloxacine, Danofloxacin, Flumequine</t>
  </si>
  <si>
    <t xml:space="preserve">Macrolides: Erythromiycin, Tilmicosin, Tylosin, Lincomycin </t>
  </si>
  <si>
    <t>200, 75, 100, 100</t>
  </si>
  <si>
    <t>100, 200, 400</t>
  </si>
  <si>
    <t>50 - 300</t>
  </si>
  <si>
    <t>25, 20, 25, 25</t>
  </si>
  <si>
    <t>20, 20, 20, 20</t>
  </si>
  <si>
    <t xml:space="preserve">Closantel </t>
  </si>
  <si>
    <t>Flunixin</t>
  </si>
  <si>
    <t>Avermektini (Ivermektin, Abamektin, Doramektin, Moksidektin)</t>
  </si>
  <si>
    <t>30, /, 40, 50</t>
  </si>
  <si>
    <t>15, 20, 20, 20</t>
  </si>
  <si>
    <t>100, 50, 60</t>
  </si>
  <si>
    <t>25, 25, 20</t>
  </si>
  <si>
    <t>30, 20, 40, 50</t>
  </si>
  <si>
    <t>15, 10, 20, 20</t>
  </si>
  <si>
    <t>CETI/ CETIwill contract  Institute of Meat Hygiene and Technology of Serbia for confirmation - IMHT</t>
  </si>
  <si>
    <r>
      <t xml:space="preserve">  </t>
    </r>
    <r>
      <rPr>
        <sz val="7"/>
        <rFont val="Arial"/>
        <family val="2"/>
      </rPr>
      <t>Gamithromycine</t>
    </r>
  </si>
  <si>
    <t>Oksibendazol, Mebendazol</t>
  </si>
  <si>
    <t xml:space="preserve"> 20, 20</t>
  </si>
  <si>
    <t xml:space="preserve">Amitraz </t>
  </si>
  <si>
    <t>oestradiol</t>
  </si>
  <si>
    <t>plasma</t>
  </si>
  <si>
    <t>progesterone</t>
  </si>
  <si>
    <t>testosterone</t>
  </si>
  <si>
    <t xml:space="preserve"> EIA  </t>
  </si>
  <si>
    <t xml:space="preserve">LC-MS/MS </t>
  </si>
  <si>
    <t>100,50, 60</t>
  </si>
  <si>
    <t xml:space="preserve">Closantel  </t>
  </si>
  <si>
    <t>positive detecion</t>
  </si>
  <si>
    <t xml:space="preserve">Ketoprofen </t>
  </si>
  <si>
    <t>muscle and skin</t>
  </si>
  <si>
    <t>brilliant green</t>
  </si>
  <si>
    <t xml:space="preserve">20, 20, 20, 20, </t>
  </si>
  <si>
    <t>100, 100, 100, 10</t>
  </si>
  <si>
    <t xml:space="preserve">positive detection </t>
  </si>
  <si>
    <t xml:space="preserve">Dexamethazone </t>
  </si>
  <si>
    <t xml:space="preserve">Flunixin </t>
  </si>
  <si>
    <t xml:space="preserve">Metamizole </t>
  </si>
  <si>
    <t xml:space="preserve">Macrolides </t>
  </si>
  <si>
    <t>1.79, 1.83, 1.93, 1.73, 1.89, 2.13, 2, /, 1.8, 2.01</t>
  </si>
  <si>
    <t>5.18, 2.41, 2.75, /</t>
  </si>
  <si>
    <t xml:space="preserve">Famoxadone </t>
  </si>
  <si>
    <t>Pyrethroid (deltametrin)</t>
  </si>
  <si>
    <t>Doxycycline</t>
  </si>
  <si>
    <t>8,64</t>
  </si>
  <si>
    <t>Sulfonamidi( Sulfachlorpyridazin, Sulfadiazin, Sulfadoxine, Sulfamerazin, Sulfamethazin, Sulfamethoxazol, Sulfametoxypyridazin, Sulfapyridin, Sulfaquinoxalin, Sulfathiazol)</t>
  </si>
  <si>
    <t xml:space="preserve">no method </t>
  </si>
  <si>
    <t xml:space="preserve">no method available </t>
  </si>
  <si>
    <t xml:space="preserve"> Prednisolone </t>
  </si>
  <si>
    <t xml:space="preserve">Carprofen </t>
  </si>
  <si>
    <t>levamisole</t>
  </si>
  <si>
    <t>zero tolerance</t>
  </si>
  <si>
    <t>Dexamethazone</t>
  </si>
  <si>
    <t>n.a.</t>
  </si>
  <si>
    <t>carprofen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</si>
</sst>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_-&quot;€&quot;\ * #,##0.00_-;\-&quot;€&quot;\ * #,##0.00_-;_-&quot;€&quot;\ * &quot;-&quot;??_-;_-@_-"/>
    <numFmt numFmtId="166" formatCode="_-&quot;L.&quot;\ * #,##0_-;\-&quot;L.&quot;\ * #,##0_-;_-&quot;L.&quot;\ * &quot;-&quot;_-;_-@_-"/>
  </numFmts>
  <fonts count="125" x14ac:knownFonts="1">
    <font>
      <sz val="11"/>
      <color theme="1"/>
      <name val="Calibri"/>
      <family val="2"/>
      <scheme val="minor"/>
    </font>
    <font>
      <sz val="11"/>
      <color rgb="FFFF0000"/>
      <name val="Calibri"/>
      <family val="2"/>
      <scheme val="minor"/>
    </font>
    <font>
      <u/>
      <sz val="11"/>
      <color theme="10"/>
      <name val="Calibri"/>
      <family val="2"/>
      <scheme val="minor"/>
    </font>
    <font>
      <b/>
      <sz val="9"/>
      <name val="Candara"/>
      <family val="2"/>
    </font>
    <font>
      <b/>
      <sz val="12"/>
      <name val="Candara"/>
      <family val="2"/>
    </font>
    <font>
      <b/>
      <u/>
      <sz val="12"/>
      <name val="Candara"/>
      <family val="2"/>
    </font>
    <font>
      <sz val="12"/>
      <name val="Candara"/>
      <family val="2"/>
    </font>
    <font>
      <sz val="12"/>
      <name val="Arial"/>
      <family val="2"/>
    </font>
    <font>
      <b/>
      <sz val="14"/>
      <name val="Candara"/>
      <family val="2"/>
    </font>
    <font>
      <u/>
      <sz val="12"/>
      <name val="Candara"/>
      <family val="2"/>
    </font>
    <font>
      <i/>
      <sz val="12"/>
      <name val="Candara"/>
      <family val="2"/>
    </font>
    <font>
      <b/>
      <sz val="12"/>
      <color theme="3"/>
      <name val="Candara"/>
      <family val="2"/>
    </font>
    <font>
      <i/>
      <u/>
      <sz val="12"/>
      <name val="Candara"/>
      <family val="2"/>
    </font>
    <font>
      <sz val="14"/>
      <name val="Candara"/>
      <family val="2"/>
    </font>
    <font>
      <b/>
      <u/>
      <sz val="14"/>
      <name val="Candara"/>
      <family val="2"/>
    </font>
    <font>
      <b/>
      <sz val="10"/>
      <name val="Arial"/>
      <family val="2"/>
    </font>
    <font>
      <sz val="10"/>
      <name val="Arial"/>
      <family val="2"/>
    </font>
    <font>
      <b/>
      <sz val="12"/>
      <name val="Arial"/>
      <family val="2"/>
    </font>
    <font>
      <b/>
      <u/>
      <sz val="12"/>
      <name val="Arial"/>
      <family val="2"/>
    </font>
    <font>
      <b/>
      <sz val="12"/>
      <name val="Calibri"/>
      <family val="2"/>
    </font>
    <font>
      <sz val="12"/>
      <name val="Calibri"/>
      <family val="2"/>
    </font>
    <font>
      <sz val="12"/>
      <color rgb="FF000000"/>
      <name val="Times New Roman"/>
      <family val="1"/>
    </font>
    <font>
      <sz val="7"/>
      <color rgb="FF000000"/>
      <name val="Times New Roman"/>
      <family val="1"/>
    </font>
    <font>
      <sz val="12"/>
      <name val="Calibri"/>
      <family val="1"/>
    </font>
    <font>
      <u/>
      <sz val="12"/>
      <name val="Calibri"/>
      <family val="2"/>
    </font>
    <font>
      <i/>
      <sz val="12"/>
      <name val="Calibri"/>
      <family val="2"/>
    </font>
    <font>
      <b/>
      <sz val="14"/>
      <name val="Segoe UI Light"/>
      <family val="2"/>
    </font>
    <font>
      <b/>
      <u/>
      <sz val="14"/>
      <name val="Segoe UI Light"/>
      <family val="2"/>
    </font>
    <font>
      <b/>
      <sz val="14"/>
      <color rgb="FFFF0000"/>
      <name val="Segoe UI Light"/>
      <family val="2"/>
    </font>
    <font>
      <b/>
      <sz val="8"/>
      <name val="Segoe UI Light"/>
      <family val="2"/>
    </font>
    <font>
      <sz val="8"/>
      <name val="Segoe UI Light"/>
      <family val="2"/>
    </font>
    <font>
      <b/>
      <u/>
      <sz val="10"/>
      <color indexed="12"/>
      <name val="Arial"/>
      <family val="2"/>
    </font>
    <font>
      <sz val="10"/>
      <name val="Segoe UI Light"/>
      <family val="2"/>
    </font>
    <font>
      <b/>
      <sz val="6"/>
      <name val="Segoe UI Light"/>
      <family val="2"/>
    </font>
    <font>
      <b/>
      <sz val="12"/>
      <color indexed="10"/>
      <name val="Segoe UI Light"/>
      <family val="2"/>
    </font>
    <font>
      <b/>
      <sz val="8"/>
      <color indexed="10"/>
      <name val="Segoe UI Light"/>
      <family val="2"/>
    </font>
    <font>
      <b/>
      <sz val="10"/>
      <name val="Segoe UI Light"/>
      <family val="2"/>
    </font>
    <font>
      <u/>
      <sz val="10"/>
      <color indexed="12"/>
      <name val="Segoe UI Light"/>
      <family val="2"/>
    </font>
    <font>
      <b/>
      <u/>
      <sz val="8"/>
      <name val="Segoe UI Light"/>
      <family val="2"/>
    </font>
    <font>
      <b/>
      <sz val="7"/>
      <name val="Segoe UI Light"/>
      <family val="2"/>
    </font>
    <font>
      <b/>
      <u/>
      <sz val="7"/>
      <name val="Segoe UI Light"/>
      <family val="2"/>
    </font>
    <font>
      <sz val="7"/>
      <name val="Segoe UI Light"/>
      <family val="2"/>
    </font>
    <font>
      <b/>
      <sz val="9"/>
      <name val="Segoe UI Light"/>
      <family val="2"/>
    </font>
    <font>
      <sz val="9"/>
      <name val="Segoe UI Light"/>
      <family val="2"/>
    </font>
    <font>
      <i/>
      <sz val="8"/>
      <name val="Segoe UI Light"/>
      <family val="2"/>
    </font>
    <font>
      <b/>
      <sz val="12"/>
      <name val="Segoe UI Light"/>
      <family val="2"/>
    </font>
    <font>
      <b/>
      <i/>
      <u/>
      <sz val="8"/>
      <name val="Segoe UI Light"/>
      <family val="2"/>
    </font>
    <font>
      <i/>
      <u/>
      <sz val="8"/>
      <name val="Segoe UI Light"/>
      <family val="2"/>
    </font>
    <font>
      <b/>
      <sz val="8"/>
      <name val="Arial"/>
      <family val="2"/>
    </font>
    <font>
      <sz val="8"/>
      <name val="Arial"/>
      <family val="2"/>
    </font>
    <font>
      <b/>
      <sz val="6"/>
      <name val="Arial"/>
      <family val="2"/>
    </font>
    <font>
      <b/>
      <sz val="10"/>
      <color indexed="10"/>
      <name val="Arial"/>
      <family val="2"/>
    </font>
    <font>
      <b/>
      <sz val="8"/>
      <color indexed="10"/>
      <name val="Arial"/>
      <family val="2"/>
    </font>
    <font>
      <sz val="7"/>
      <name val="Segoe UI Black"/>
      <family val="2"/>
    </font>
    <font>
      <b/>
      <sz val="9"/>
      <name val="Arial"/>
      <family val="2"/>
    </font>
    <font>
      <sz val="7"/>
      <name val="Arial"/>
      <family val="2"/>
    </font>
    <font>
      <b/>
      <sz val="6"/>
      <name val="Times New Roman"/>
      <family val="1"/>
    </font>
    <font>
      <sz val="5"/>
      <name val="Arial"/>
      <family val="2"/>
    </font>
    <font>
      <b/>
      <u/>
      <sz val="8"/>
      <name val="Arial"/>
      <family val="2"/>
    </font>
    <font>
      <b/>
      <sz val="7"/>
      <name val="Arial"/>
      <family val="2"/>
    </font>
    <font>
      <sz val="7"/>
      <color rgb="FFFF0000"/>
      <name val="Segoe UI Light"/>
      <family val="2"/>
    </font>
    <font>
      <sz val="8"/>
      <color rgb="FFFF0000"/>
      <name val="Segoe UI Light"/>
      <family val="2"/>
    </font>
    <font>
      <b/>
      <sz val="11"/>
      <color theme="1"/>
      <name val="Calibri"/>
      <family val="2"/>
      <charset val="238"/>
      <scheme val="minor"/>
    </font>
    <font>
      <sz val="10"/>
      <name val="Candara"/>
      <family val="2"/>
    </font>
    <font>
      <b/>
      <sz val="10"/>
      <name val="Candara"/>
      <family val="2"/>
    </font>
    <font>
      <b/>
      <sz val="9"/>
      <color rgb="FF000000"/>
      <name val="Candara"/>
      <family val="2"/>
    </font>
    <font>
      <sz val="9"/>
      <color rgb="FF000000"/>
      <name val="Candara"/>
      <family val="2"/>
    </font>
    <font>
      <vertAlign val="superscript"/>
      <sz val="9"/>
      <color rgb="FF000000"/>
      <name val="Candara"/>
      <family val="2"/>
    </font>
    <font>
      <vertAlign val="superscript"/>
      <sz val="10"/>
      <name val="Candara"/>
      <family val="2"/>
    </font>
    <font>
      <sz val="7"/>
      <color theme="1"/>
      <name val="Arial"/>
      <family val="2"/>
    </font>
    <font>
      <sz val="7"/>
      <color rgb="FFFF0000"/>
      <name val="Arial"/>
      <family val="2"/>
    </font>
    <font>
      <b/>
      <sz val="7"/>
      <color theme="1"/>
      <name val="Arial"/>
      <family val="2"/>
    </font>
    <font>
      <sz val="12"/>
      <color rgb="FF222222"/>
      <name val="Arial"/>
      <family val="2"/>
    </font>
    <font>
      <sz val="8"/>
      <color rgb="FFFF0000"/>
      <name val="Arial"/>
      <family val="2"/>
    </font>
    <font>
      <sz val="8"/>
      <color theme="1"/>
      <name val="Segoe UI Light"/>
      <family val="2"/>
    </font>
    <font>
      <b/>
      <sz val="7"/>
      <color rgb="FFFF0000"/>
      <name val="Arial"/>
      <family val="2"/>
    </font>
    <font>
      <b/>
      <sz val="7"/>
      <color rgb="FF00B050"/>
      <name val="Arial"/>
      <family val="2"/>
    </font>
    <font>
      <b/>
      <sz val="8"/>
      <color theme="1"/>
      <name val="Segoe UI Light"/>
      <family val="2"/>
    </font>
    <font>
      <sz val="7"/>
      <name val="Arial"/>
      <family val="2"/>
      <charset val="238"/>
    </font>
    <font>
      <sz val="7"/>
      <color rgb="FF000000"/>
      <name val="Arial"/>
      <family val="2"/>
      <charset val="238"/>
    </font>
    <font>
      <sz val="7"/>
      <color rgb="FF000000"/>
      <name val="Arial"/>
      <family val="2"/>
    </font>
    <font>
      <u/>
      <sz val="10"/>
      <color indexed="12"/>
      <name val="Arial"/>
      <family val="2"/>
    </font>
    <font>
      <u/>
      <sz val="7"/>
      <color theme="1"/>
      <name val="Arial"/>
      <family val="2"/>
    </font>
    <font>
      <sz val="7"/>
      <name val="Arail"/>
    </font>
    <font>
      <sz val="7"/>
      <color rgb="FFFF0000"/>
      <name val="Arail"/>
    </font>
    <font>
      <sz val="8"/>
      <color theme="1"/>
      <name val="Arial"/>
      <family val="2"/>
    </font>
    <font>
      <b/>
      <sz val="8"/>
      <color theme="1"/>
      <name val="Arial"/>
      <family val="2"/>
      <charset val="238"/>
    </font>
    <font>
      <sz val="9"/>
      <name val="Segoe UI Light"/>
      <family val="2"/>
      <charset val="238"/>
    </font>
    <font>
      <sz val="9"/>
      <color theme="1"/>
      <name val="Segoe UI Light"/>
      <family val="2"/>
      <charset val="238"/>
    </font>
    <font>
      <sz val="8"/>
      <name val="Calibri"/>
      <family val="2"/>
      <scheme val="minor"/>
    </font>
    <font>
      <sz val="10"/>
      <color rgb="FFFF0000"/>
      <name val="Segoe UI Light"/>
      <family val="2"/>
      <charset val="238"/>
    </font>
    <font>
      <b/>
      <sz val="10"/>
      <color rgb="FFFF0000"/>
      <name val="Arial"/>
      <family val="2"/>
    </font>
    <font>
      <sz val="8"/>
      <name val="Segoe UI Light"/>
      <family val="2"/>
      <charset val="238"/>
    </font>
    <font>
      <sz val="8"/>
      <color rgb="FFFF0000"/>
      <name val="Segoe UI Light"/>
      <family val="2"/>
      <charset val="238"/>
    </font>
    <font>
      <sz val="8"/>
      <color theme="1"/>
      <name val="Segoe UI Light"/>
      <family val="2"/>
      <charset val="238"/>
    </font>
    <font>
      <b/>
      <sz val="12"/>
      <color rgb="FFFF0000"/>
      <name val="Segoe UI Light"/>
      <family val="2"/>
    </font>
    <font>
      <sz val="7"/>
      <color rgb="FF333333"/>
      <name val="Arial Unicode MS"/>
    </font>
    <font>
      <sz val="11"/>
      <color theme="1"/>
      <name val="Calibri"/>
      <family val="2"/>
      <scheme val="minor"/>
    </font>
    <font>
      <sz val="11"/>
      <color indexed="60"/>
      <name val="Calibri"/>
      <family val="2"/>
    </font>
    <font>
      <sz val="11"/>
      <color indexed="62"/>
      <name val="Calibri"/>
      <family val="2"/>
    </font>
    <font>
      <b/>
      <sz val="11"/>
      <color indexed="56"/>
      <name val="Calibri"/>
      <family val="2"/>
    </font>
    <font>
      <b/>
      <sz val="15"/>
      <color indexed="56"/>
      <name val="Calibri"/>
      <family val="2"/>
    </font>
    <font>
      <sz val="11"/>
      <color indexed="9"/>
      <name val="Calibri"/>
      <family val="2"/>
    </font>
    <font>
      <sz val="11"/>
      <color indexed="8"/>
      <name val="Calibri"/>
      <family val="2"/>
    </font>
    <font>
      <sz val="11"/>
      <color indexed="10"/>
      <name val="Calibri"/>
      <family val="2"/>
    </font>
    <font>
      <b/>
      <sz val="18"/>
      <color indexed="56"/>
      <name val="Cambria"/>
      <family val="1"/>
    </font>
    <font>
      <b/>
      <sz val="11"/>
      <color indexed="52"/>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3"/>
      <color indexed="56"/>
      <name val="Calibri"/>
      <family val="2"/>
    </font>
    <font>
      <sz val="11"/>
      <color indexed="20"/>
      <name val="Calibri"/>
      <family val="2"/>
    </font>
    <font>
      <b/>
      <sz val="11"/>
      <color indexed="8"/>
      <name val="Calibri"/>
      <family val="2"/>
    </font>
    <font>
      <b/>
      <sz val="11"/>
      <color indexed="9"/>
      <name val="Calibri"/>
      <family val="2"/>
    </font>
    <font>
      <sz val="10"/>
      <name val="Arial"/>
      <family val="2"/>
      <charset val="238"/>
    </font>
    <font>
      <sz val="9"/>
      <color indexed="81"/>
      <name val="Tahoma"/>
      <family val="2"/>
      <charset val="238"/>
    </font>
    <font>
      <b/>
      <sz val="9"/>
      <color indexed="81"/>
      <name val="Tahoma"/>
      <family val="2"/>
      <charset val="238"/>
    </font>
    <font>
      <b/>
      <sz val="9"/>
      <color rgb="FFFF0000"/>
      <name val="Segoe UI Light"/>
      <family val="2"/>
    </font>
    <font>
      <b/>
      <sz val="8"/>
      <color rgb="FFFF0000"/>
      <name val="Segoe UI Light"/>
      <family val="2"/>
    </font>
    <font>
      <b/>
      <sz val="10"/>
      <color rgb="FFFF0000"/>
      <name val="Segoe UI Light"/>
      <family val="2"/>
    </font>
    <font>
      <sz val="7"/>
      <name val="Arial Unicode MS"/>
    </font>
    <font>
      <sz val="7"/>
      <color theme="1"/>
      <name val="Segoe UI Light"/>
      <family val="2"/>
    </font>
    <font>
      <sz val="7"/>
      <color theme="1"/>
      <name val="Arail"/>
    </font>
    <font>
      <sz val="7"/>
      <color theme="4"/>
      <name val="Arial"/>
      <family val="2"/>
    </font>
  </fonts>
  <fills count="43">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6"/>
        <bgColor indexed="64"/>
      </patternFill>
    </fill>
    <fill>
      <patternFill patternType="solid">
        <fgColor rgb="FF92D05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0070C0"/>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indexed="51"/>
        <bgColor indexed="64"/>
      </patternFill>
    </fill>
    <fill>
      <patternFill patternType="solid">
        <fgColor rgb="FFF2F2F2"/>
        <bgColor indexed="64"/>
      </patternFill>
    </fill>
    <fill>
      <patternFill patternType="solid">
        <fgColor rgb="FFBFBFBF"/>
        <bgColor indexed="64"/>
      </patternFill>
    </fill>
    <fill>
      <patternFill patternType="solid">
        <fgColor rgb="FFFF000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29"/>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FF0000"/>
      </left>
      <right style="thin">
        <color rgb="FFFF0000"/>
      </right>
      <top style="thin">
        <color rgb="FFFF0000"/>
      </top>
      <bottom style="thin">
        <color rgb="FFFF0000"/>
      </bottom>
      <diagonal/>
    </border>
    <border>
      <left/>
      <right style="medium">
        <color indexed="64"/>
      </right>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bottom style="thin">
        <color indexed="64"/>
      </bottom>
      <diagonal/>
    </border>
    <border>
      <left/>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medium">
        <color indexed="64"/>
      </right>
      <top/>
      <bottom/>
      <diagonal/>
    </border>
    <border>
      <left/>
      <right style="thin">
        <color rgb="FFFF0000"/>
      </right>
      <top style="thin">
        <color rgb="FFFF0000"/>
      </top>
      <bottom style="thin">
        <color rgb="FFFF0000"/>
      </bottom>
      <diagonal/>
    </border>
    <border>
      <left style="thin">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2">
    <xf numFmtId="0" fontId="0" fillId="0" borderId="0"/>
    <xf numFmtId="0" fontId="2" fillId="0" borderId="0" applyNumberFormat="0" applyFill="0" applyBorder="0" applyAlignment="0" applyProtection="0"/>
    <xf numFmtId="0" fontId="16" fillId="0" borderId="0"/>
    <xf numFmtId="0" fontId="81" fillId="0" borderId="0" applyNumberFormat="0" applyFill="0" applyBorder="0" applyAlignment="0" applyProtection="0">
      <alignment vertical="top"/>
      <protection locked="0"/>
    </xf>
    <xf numFmtId="0" fontId="16" fillId="0" borderId="0"/>
    <xf numFmtId="0" fontId="103" fillId="24" borderId="0" applyNumberFormat="0" applyBorder="0" applyAlignment="0" applyProtection="0"/>
    <xf numFmtId="0" fontId="103" fillId="25" borderId="0" applyNumberFormat="0" applyBorder="0" applyAlignment="0" applyProtection="0"/>
    <xf numFmtId="0" fontId="103" fillId="26" borderId="0" applyNumberFormat="0" applyBorder="0" applyAlignment="0" applyProtection="0"/>
    <xf numFmtId="0" fontId="103" fillId="27" borderId="0" applyNumberFormat="0" applyBorder="0" applyAlignment="0" applyProtection="0"/>
    <xf numFmtId="0" fontId="103" fillId="28" borderId="0" applyNumberFormat="0" applyBorder="0" applyAlignment="0" applyProtection="0"/>
    <xf numFmtId="0" fontId="103" fillId="29" borderId="0" applyNumberFormat="0" applyBorder="0" applyAlignment="0" applyProtection="0"/>
    <xf numFmtId="0" fontId="103" fillId="3" borderId="0" applyNumberFormat="0" applyBorder="0" applyAlignment="0" applyProtection="0"/>
    <xf numFmtId="0" fontId="103" fillId="30" borderId="0" applyNumberFormat="0" applyBorder="0" applyAlignment="0" applyProtection="0"/>
    <xf numFmtId="0" fontId="103" fillId="31" borderId="0" applyNumberFormat="0" applyBorder="0" applyAlignment="0" applyProtection="0"/>
    <xf numFmtId="0" fontId="103" fillId="27" borderId="0" applyNumberFormat="0" applyBorder="0" applyAlignment="0" applyProtection="0"/>
    <xf numFmtId="0" fontId="103" fillId="3" borderId="0" applyNumberFormat="0" applyBorder="0" applyAlignment="0" applyProtection="0"/>
    <xf numFmtId="0" fontId="103" fillId="20" borderId="0" applyNumberFormat="0" applyBorder="0" applyAlignment="0" applyProtection="0"/>
    <xf numFmtId="0" fontId="102" fillId="32" borderId="0" applyNumberFormat="0" applyBorder="0" applyAlignment="0" applyProtection="0"/>
    <xf numFmtId="0" fontId="102" fillId="30" borderId="0" applyNumberFormat="0" applyBorder="0" applyAlignment="0" applyProtection="0"/>
    <xf numFmtId="0" fontId="102" fillId="31" borderId="0" applyNumberFormat="0" applyBorder="0" applyAlignment="0" applyProtection="0"/>
    <xf numFmtId="0" fontId="102" fillId="33" borderId="0" applyNumberFormat="0" applyBorder="0" applyAlignment="0" applyProtection="0"/>
    <xf numFmtId="0" fontId="102" fillId="34" borderId="0" applyNumberFormat="0" applyBorder="0" applyAlignment="0" applyProtection="0"/>
    <xf numFmtId="0" fontId="102" fillId="35" borderId="0" applyNumberFormat="0" applyBorder="0" applyAlignment="0" applyProtection="0"/>
    <xf numFmtId="0" fontId="102" fillId="36" borderId="0" applyNumberFormat="0" applyBorder="0" applyAlignment="0" applyProtection="0"/>
    <xf numFmtId="0" fontId="102" fillId="37" borderId="0" applyNumberFormat="0" applyBorder="0" applyAlignment="0" applyProtection="0"/>
    <xf numFmtId="0" fontId="102" fillId="38" borderId="0" applyNumberFormat="0" applyBorder="0" applyAlignment="0" applyProtection="0"/>
    <xf numFmtId="0" fontId="102" fillId="33" borderId="0" applyNumberFormat="0" applyBorder="0" applyAlignment="0" applyProtection="0"/>
    <xf numFmtId="0" fontId="102" fillId="34" borderId="0" applyNumberFormat="0" applyBorder="0" applyAlignment="0" applyProtection="0"/>
    <xf numFmtId="0" fontId="102" fillId="39" borderId="0" applyNumberFormat="0" applyBorder="0" applyAlignment="0" applyProtection="0"/>
    <xf numFmtId="0" fontId="112" fillId="25" borderId="0" applyNumberFormat="0" applyBorder="0" applyAlignment="0" applyProtection="0"/>
    <xf numFmtId="0" fontId="106" fillId="40" borderId="58" applyNumberFormat="0" applyAlignment="0" applyProtection="0"/>
    <xf numFmtId="0" fontId="114" fillId="41" borderId="59" applyNumberFormat="0" applyAlignment="0" applyProtection="0"/>
    <xf numFmtId="165" fontId="16" fillId="0" borderId="0" applyFont="0" applyFill="0" applyBorder="0" applyAlignment="0" applyProtection="0"/>
    <xf numFmtId="0" fontId="110" fillId="0" borderId="0" applyNumberFormat="0" applyFill="0" applyBorder="0" applyAlignment="0" applyProtection="0"/>
    <xf numFmtId="0" fontId="108" fillId="26" borderId="0" applyNumberFormat="0" applyBorder="0" applyAlignment="0" applyProtection="0"/>
    <xf numFmtId="0" fontId="101" fillId="0" borderId="60" applyNumberFormat="0" applyFill="0" applyAlignment="0" applyProtection="0"/>
    <xf numFmtId="0" fontId="111" fillId="0" borderId="61" applyNumberFormat="0" applyFill="0" applyAlignment="0" applyProtection="0"/>
    <xf numFmtId="0" fontId="100" fillId="0" borderId="62" applyNumberFormat="0" applyFill="0" applyAlignment="0" applyProtection="0"/>
    <xf numFmtId="0" fontId="100" fillId="0" borderId="0" applyNumberFormat="0" applyFill="0" applyBorder="0" applyAlignment="0" applyProtection="0"/>
    <xf numFmtId="0" fontId="99" fillId="29" borderId="58" applyNumberFormat="0" applyAlignment="0" applyProtection="0"/>
    <xf numFmtId="0" fontId="107" fillId="0" borderId="63" applyNumberFormat="0" applyFill="0" applyAlignment="0" applyProtection="0"/>
    <xf numFmtId="164" fontId="16" fillId="0" borderId="0" applyFont="0" applyFill="0" applyBorder="0" applyAlignment="0" applyProtection="0"/>
    <xf numFmtId="0" fontId="98" fillId="2" borderId="0" applyNumberFormat="0" applyBorder="0" applyAlignment="0" applyProtection="0"/>
    <xf numFmtId="0" fontId="16" fillId="0" borderId="0"/>
    <xf numFmtId="0" fontId="16" fillId="42" borderId="64" applyNumberFormat="0" applyFont="0" applyAlignment="0" applyProtection="0"/>
    <xf numFmtId="0" fontId="109" fillId="40" borderId="65" applyNumberFormat="0" applyAlignment="0" applyProtection="0"/>
    <xf numFmtId="0" fontId="105" fillId="0" borderId="0" applyNumberFormat="0" applyFill="0" applyBorder="0" applyAlignment="0" applyProtection="0"/>
    <xf numFmtId="0" fontId="113" fillId="0" borderId="66" applyNumberFormat="0" applyFill="0" applyAlignment="0" applyProtection="0"/>
    <xf numFmtId="166" fontId="16" fillId="0" borderId="0" applyFont="0" applyFill="0" applyBorder="0" applyAlignment="0" applyProtection="0"/>
    <xf numFmtId="0" fontId="104" fillId="0" borderId="0" applyNumberFormat="0" applyFill="0" applyBorder="0" applyAlignment="0" applyProtection="0"/>
    <xf numFmtId="0" fontId="97" fillId="0" borderId="0"/>
    <xf numFmtId="0" fontId="115" fillId="0" borderId="0"/>
  </cellStyleXfs>
  <cellXfs count="695">
    <xf numFmtId="0" fontId="0" fillId="0" borderId="0" xfId="0"/>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6" fillId="0" borderId="0" xfId="0" applyFont="1"/>
    <xf numFmtId="0" fontId="7" fillId="0" borderId="0" xfId="0" applyFont="1"/>
    <xf numFmtId="0" fontId="8" fillId="0" borderId="1" xfId="0" applyFont="1" applyBorder="1" applyAlignment="1">
      <alignment horizontal="center" vertical="center"/>
    </xf>
    <xf numFmtId="0" fontId="6" fillId="0" borderId="1" xfId="0" applyFont="1" applyBorder="1" applyAlignment="1">
      <alignment vertical="center" wrapText="1"/>
    </xf>
    <xf numFmtId="0" fontId="6" fillId="2" borderId="2" xfId="0" applyFont="1" applyFill="1" applyBorder="1"/>
    <xf numFmtId="0" fontId="6" fillId="3" borderId="2" xfId="0" applyFont="1" applyFill="1" applyBorder="1"/>
    <xf numFmtId="0" fontId="4" fillId="0" borderId="1" xfId="1" applyFont="1" applyBorder="1" applyAlignment="1" applyProtection="1">
      <alignment vertical="center" wrapText="1"/>
    </xf>
    <xf numFmtId="0" fontId="2" fillId="0" borderId="0" xfId="1" applyAlignment="1" applyProtection="1">
      <alignment vertical="center" wrapText="1"/>
    </xf>
    <xf numFmtId="0" fontId="4" fillId="0" borderId="0" xfId="0" applyFont="1"/>
    <xf numFmtId="0" fontId="15" fillId="0" borderId="1" xfId="0" applyFont="1" applyBorder="1" applyAlignment="1">
      <alignment horizontal="center"/>
    </xf>
    <xf numFmtId="0" fontId="15" fillId="0" borderId="1" xfId="0" applyFont="1" applyBorder="1"/>
    <xf numFmtId="0" fontId="15" fillId="0" borderId="0" xfId="0" applyFont="1"/>
    <xf numFmtId="0" fontId="16" fillId="4" borderId="1" xfId="0" applyFont="1" applyFill="1" applyBorder="1" applyAlignment="1">
      <alignment horizontal="center"/>
    </xf>
    <xf numFmtId="0" fontId="16" fillId="4" borderId="1" xfId="0" applyFont="1" applyFill="1" applyBorder="1"/>
    <xf numFmtId="0" fontId="2" fillId="0" borderId="0" xfId="1" quotePrefix="1" applyAlignment="1" applyProtection="1"/>
    <xf numFmtId="0" fontId="16" fillId="5" borderId="1" xfId="0" applyFont="1" applyFill="1" applyBorder="1" applyAlignment="1">
      <alignment horizontal="center"/>
    </xf>
    <xf numFmtId="0" fontId="16" fillId="5" borderId="1" xfId="0" applyFont="1" applyFill="1" applyBorder="1"/>
    <xf numFmtId="0" fontId="16" fillId="6" borderId="1" xfId="0" applyFont="1" applyFill="1" applyBorder="1" applyAlignment="1">
      <alignment horizontal="center"/>
    </xf>
    <xf numFmtId="0" fontId="16" fillId="6" borderId="1" xfId="0" applyFont="1" applyFill="1" applyBorder="1"/>
    <xf numFmtId="0" fontId="16" fillId="7" borderId="1" xfId="0" applyFont="1" applyFill="1" applyBorder="1" applyAlignment="1">
      <alignment horizontal="center"/>
    </xf>
    <xf numFmtId="0" fontId="16" fillId="7" borderId="1" xfId="0" applyFont="1" applyFill="1" applyBorder="1"/>
    <xf numFmtId="0" fontId="16" fillId="8" borderId="1" xfId="0" applyFont="1" applyFill="1" applyBorder="1" applyAlignment="1">
      <alignment horizontal="center"/>
    </xf>
    <xf numFmtId="0" fontId="16" fillId="8" borderId="1" xfId="0" applyFont="1" applyFill="1" applyBorder="1"/>
    <xf numFmtId="0" fontId="16" fillId="9" borderId="1" xfId="0" applyFont="1" applyFill="1" applyBorder="1" applyAlignment="1">
      <alignment horizontal="center"/>
    </xf>
    <xf numFmtId="0" fontId="16" fillId="9" borderId="1" xfId="0" applyFont="1" applyFill="1" applyBorder="1"/>
    <xf numFmtId="0" fontId="16" fillId="10" borderId="1" xfId="0" applyFont="1" applyFill="1" applyBorder="1" applyAlignment="1">
      <alignment horizontal="center"/>
    </xf>
    <xf numFmtId="0" fontId="16" fillId="10" borderId="1" xfId="0" applyFont="1" applyFill="1" applyBorder="1"/>
    <xf numFmtId="0" fontId="16" fillId="11" borderId="1" xfId="0" applyFont="1" applyFill="1" applyBorder="1" applyAlignment="1">
      <alignment horizontal="center"/>
    </xf>
    <xf numFmtId="0" fontId="16" fillId="11" borderId="1" xfId="0" applyFont="1" applyFill="1" applyBorder="1"/>
    <xf numFmtId="0" fontId="16" fillId="12" borderId="1" xfId="0" applyFont="1" applyFill="1" applyBorder="1" applyAlignment="1">
      <alignment horizontal="center"/>
    </xf>
    <xf numFmtId="0" fontId="16" fillId="12" borderId="1" xfId="0" applyFont="1" applyFill="1" applyBorder="1"/>
    <xf numFmtId="0" fontId="16" fillId="13" borderId="1" xfId="0" applyFont="1" applyFill="1" applyBorder="1" applyAlignment="1">
      <alignment horizontal="center"/>
    </xf>
    <xf numFmtId="0" fontId="16" fillId="13" borderId="1" xfId="0" applyFont="1" applyFill="1" applyBorder="1"/>
    <xf numFmtId="0" fontId="16" fillId="14" borderId="1" xfId="0" applyFont="1" applyFill="1" applyBorder="1" applyAlignment="1">
      <alignment horizontal="center"/>
    </xf>
    <xf numFmtId="0" fontId="16" fillId="14" borderId="1" xfId="0" applyFont="1" applyFill="1" applyBorder="1"/>
    <xf numFmtId="0" fontId="16" fillId="15" borderId="1" xfId="0" applyFont="1" applyFill="1" applyBorder="1" applyAlignment="1">
      <alignment horizontal="center"/>
    </xf>
    <xf numFmtId="0" fontId="16" fillId="15" borderId="1" xfId="0" applyFont="1" applyFill="1" applyBorder="1"/>
    <xf numFmtId="0" fontId="16" fillId="16" borderId="1" xfId="0" applyFont="1" applyFill="1" applyBorder="1" applyAlignment="1">
      <alignment horizontal="center"/>
    </xf>
    <xf numFmtId="0" fontId="16" fillId="16" borderId="1" xfId="0" applyFont="1" applyFill="1" applyBorder="1"/>
    <xf numFmtId="0" fontId="0" fillId="0" borderId="0" xfId="0" applyAlignment="1">
      <alignment horizontal="center"/>
    </xf>
    <xf numFmtId="0" fontId="0" fillId="0" borderId="0" xfId="0" applyAlignment="1">
      <alignment horizontal="center" vertical="center" wrapText="1"/>
    </xf>
    <xf numFmtId="0" fontId="16" fillId="0" borderId="0" xfId="0" applyFont="1" applyAlignment="1">
      <alignment vertical="center" wrapText="1"/>
    </xf>
    <xf numFmtId="0" fontId="0" fillId="0" borderId="0" xfId="0" applyAlignment="1">
      <alignment vertical="center" wrapText="1"/>
    </xf>
    <xf numFmtId="0" fontId="15" fillId="0" borderId="0" xfId="0" applyFont="1" applyAlignment="1">
      <alignment horizontal="center" vertical="center" wrapText="1"/>
    </xf>
    <xf numFmtId="0" fontId="17" fillId="0" borderId="4" xfId="0" applyFont="1" applyBorder="1" applyAlignment="1">
      <alignment vertical="center" wrapText="1"/>
    </xf>
    <xf numFmtId="0" fontId="17" fillId="0" borderId="4" xfId="0" applyFont="1" applyBorder="1" applyAlignment="1">
      <alignment horizontal="justify" vertical="center"/>
    </xf>
    <xf numFmtId="0" fontId="0" fillId="12" borderId="7" xfId="0" applyFill="1" applyBorder="1" applyAlignment="1">
      <alignment horizontal="center" vertical="center" wrapText="1"/>
    </xf>
    <xf numFmtId="0" fontId="19" fillId="12" borderId="7" xfId="0" applyFont="1" applyFill="1" applyBorder="1" applyAlignment="1">
      <alignment horizontal="justify" vertical="center" wrapText="1"/>
    </xf>
    <xf numFmtId="0" fontId="0" fillId="17" borderId="1" xfId="0" applyFill="1" applyBorder="1" applyAlignment="1">
      <alignment vertical="center" wrapText="1"/>
    </xf>
    <xf numFmtId="0" fontId="19" fillId="17" borderId="7" xfId="0" applyFont="1" applyFill="1" applyBorder="1" applyAlignment="1">
      <alignment horizontal="justify" vertical="center" wrapText="1"/>
    </xf>
    <xf numFmtId="0" fontId="16" fillId="12" borderId="1" xfId="0" applyFont="1" applyFill="1" applyBorder="1" applyAlignment="1">
      <alignment horizontal="center" vertical="center" wrapText="1"/>
    </xf>
    <xf numFmtId="0" fontId="20" fillId="12" borderId="1" xfId="0" applyFont="1" applyFill="1" applyBorder="1" applyAlignment="1">
      <alignment horizontal="justify" vertical="center" wrapText="1"/>
    </xf>
    <xf numFmtId="0" fontId="16" fillId="17" borderId="1" xfId="0" applyFont="1" applyFill="1" applyBorder="1" applyAlignment="1">
      <alignment horizontal="center" vertical="center" wrapText="1"/>
    </xf>
    <xf numFmtId="0" fontId="20" fillId="17" borderId="0" xfId="0" applyFont="1" applyFill="1" applyAlignment="1">
      <alignment horizontal="justify" vertical="center"/>
    </xf>
    <xf numFmtId="0" fontId="20" fillId="12" borderId="1" xfId="0" applyFont="1" applyFill="1" applyBorder="1" applyAlignment="1">
      <alignment vertical="center" wrapText="1"/>
    </xf>
    <xf numFmtId="0" fontId="21" fillId="17" borderId="0" xfId="0" applyFont="1" applyFill="1" applyAlignment="1">
      <alignment horizontal="justify" vertical="center"/>
    </xf>
    <xf numFmtId="0" fontId="0" fillId="5" borderId="1" xfId="0" applyFill="1" applyBorder="1" applyAlignment="1">
      <alignment horizontal="center" vertical="center" wrapText="1"/>
    </xf>
    <xf numFmtId="0" fontId="19" fillId="5" borderId="1" xfId="0" applyFont="1" applyFill="1" applyBorder="1" applyAlignment="1">
      <alignment horizontal="justify" vertical="center" wrapText="1"/>
    </xf>
    <xf numFmtId="0" fontId="17" fillId="15" borderId="1" xfId="0" applyFont="1" applyFill="1" applyBorder="1" applyAlignment="1">
      <alignment horizontal="center" vertical="center" wrapText="1"/>
    </xf>
    <xf numFmtId="0" fontId="0" fillId="15" borderId="1" xfId="0" applyFill="1" applyBorder="1" applyAlignment="1">
      <alignment vertical="center" wrapText="1"/>
    </xf>
    <xf numFmtId="0" fontId="19" fillId="15" borderId="1" xfId="0" applyFont="1" applyFill="1" applyBorder="1" applyAlignment="1">
      <alignment horizontal="justify" vertical="center" wrapText="1"/>
    </xf>
    <xf numFmtId="0" fontId="16" fillId="5" borderId="1" xfId="0" applyFont="1" applyFill="1" applyBorder="1" applyAlignment="1">
      <alignment horizontal="center" vertical="center" wrapText="1"/>
    </xf>
    <xf numFmtId="0" fontId="20" fillId="5" borderId="1" xfId="0" applyFont="1" applyFill="1" applyBorder="1" applyAlignment="1">
      <alignment horizontal="justify" vertical="center" wrapText="1"/>
    </xf>
    <xf numFmtId="0" fontId="0" fillId="9" borderId="1" xfId="0" applyFill="1" applyBorder="1" applyAlignment="1">
      <alignment horizontal="center" vertical="center" wrapText="1"/>
    </xf>
    <xf numFmtId="0" fontId="19" fillId="9" borderId="1" xfId="0" applyFont="1" applyFill="1" applyBorder="1" applyAlignment="1">
      <alignment vertical="center" wrapText="1"/>
    </xf>
    <xf numFmtId="0" fontId="16" fillId="9" borderId="1" xfId="0" applyFont="1" applyFill="1" applyBorder="1" applyAlignment="1">
      <alignment horizontal="center" vertical="center" wrapText="1"/>
    </xf>
    <xf numFmtId="0" fontId="20" fillId="9" borderId="1" xfId="0" applyFont="1" applyFill="1" applyBorder="1" applyAlignment="1">
      <alignment horizontal="justify" vertical="center" wrapText="1"/>
    </xf>
    <xf numFmtId="0" fontId="20" fillId="9" borderId="1" xfId="0" applyFont="1" applyFill="1" applyBorder="1" applyAlignment="1">
      <alignment vertical="center" wrapText="1"/>
    </xf>
    <xf numFmtId="0" fontId="15" fillId="0" borderId="0" xfId="0" applyFont="1" applyAlignment="1">
      <alignment vertical="center" wrapText="1"/>
    </xf>
    <xf numFmtId="0" fontId="19" fillId="12" borderId="5" xfId="0" applyFont="1" applyFill="1" applyBorder="1" applyAlignment="1">
      <alignment horizontal="justify" vertical="center" wrapText="1"/>
    </xf>
    <xf numFmtId="0" fontId="19" fillId="12" borderId="10" xfId="0" applyFont="1" applyFill="1" applyBorder="1" applyAlignment="1">
      <alignment horizontal="justify" vertical="center" wrapText="1"/>
    </xf>
    <xf numFmtId="0" fontId="19" fillId="4" borderId="10" xfId="0" applyFont="1" applyFill="1" applyBorder="1" applyAlignment="1">
      <alignment horizontal="justify" vertical="center" wrapText="1"/>
    </xf>
    <xf numFmtId="0" fontId="20" fillId="12" borderId="5" xfId="0" applyFont="1" applyFill="1" applyBorder="1" applyAlignment="1">
      <alignment horizontal="justify" vertical="center" wrapText="1"/>
    </xf>
    <xf numFmtId="0" fontId="20" fillId="12" borderId="10" xfId="0" applyFont="1" applyFill="1" applyBorder="1" applyAlignment="1">
      <alignment horizontal="justify" vertical="center" wrapText="1"/>
    </xf>
    <xf numFmtId="0" fontId="20" fillId="4" borderId="10" xfId="0" applyFont="1" applyFill="1" applyBorder="1" applyAlignment="1">
      <alignment horizontal="justify" vertical="center" wrapText="1"/>
    </xf>
    <xf numFmtId="0" fontId="20" fillId="4" borderId="11" xfId="0" applyFont="1" applyFill="1" applyBorder="1" applyAlignment="1">
      <alignment horizontal="justify" vertical="center" wrapText="1"/>
    </xf>
    <xf numFmtId="0" fontId="20" fillId="12" borderId="3" xfId="0" applyFont="1" applyFill="1" applyBorder="1" applyAlignment="1">
      <alignment horizontal="justify" vertical="center" wrapText="1"/>
    </xf>
    <xf numFmtId="0" fontId="20" fillId="12" borderId="11" xfId="0" applyFont="1" applyFill="1" applyBorder="1" applyAlignment="1">
      <alignment horizontal="justify" vertical="center" wrapText="1"/>
    </xf>
    <xf numFmtId="0" fontId="15" fillId="18" borderId="1" xfId="0" applyFont="1" applyFill="1" applyBorder="1" applyAlignment="1">
      <alignment horizontal="center" vertical="center" wrapText="1"/>
    </xf>
    <xf numFmtId="0" fontId="26" fillId="0" borderId="0" xfId="0" applyFont="1" applyAlignment="1">
      <alignment vertical="center"/>
    </xf>
    <xf numFmtId="0" fontId="29"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vertical="center"/>
    </xf>
    <xf numFmtId="0" fontId="31" fillId="12" borderId="13" xfId="1" applyFont="1" applyFill="1" applyBorder="1" applyAlignment="1" applyProtection="1">
      <alignment horizontal="center" vertical="center"/>
    </xf>
    <xf numFmtId="0" fontId="30" fillId="19" borderId="15" xfId="0" applyFont="1" applyFill="1" applyBorder="1" applyAlignment="1">
      <alignment vertical="center"/>
    </xf>
    <xf numFmtId="1" fontId="30" fillId="19" borderId="6" xfId="0" applyNumberFormat="1" applyFont="1" applyFill="1" applyBorder="1" applyAlignment="1">
      <alignment vertical="center"/>
    </xf>
    <xf numFmtId="0" fontId="32" fillId="0" borderId="0" xfId="0" applyFont="1" applyAlignment="1" applyProtection="1">
      <alignment vertical="center"/>
      <protection locked="0"/>
    </xf>
    <xf numFmtId="0" fontId="30" fillId="19" borderId="0" xfId="0" applyFont="1" applyFill="1" applyAlignment="1">
      <alignment vertical="center"/>
    </xf>
    <xf numFmtId="1" fontId="30" fillId="19" borderId="14" xfId="0" applyNumberFormat="1" applyFont="1" applyFill="1" applyBorder="1" applyAlignment="1">
      <alignment vertical="center"/>
    </xf>
    <xf numFmtId="0" fontId="35" fillId="0" borderId="0" xfId="0" applyFont="1" applyAlignment="1">
      <alignment horizontal="center" vertical="center"/>
    </xf>
    <xf numFmtId="0" fontId="30" fillId="19" borderId="23" xfId="0" applyFont="1" applyFill="1" applyBorder="1" applyAlignment="1">
      <alignment vertical="center"/>
    </xf>
    <xf numFmtId="0" fontId="30" fillId="19" borderId="22" xfId="0" applyFont="1" applyFill="1" applyBorder="1" applyAlignment="1">
      <alignment vertical="center"/>
    </xf>
    <xf numFmtId="0" fontId="29" fillId="0" borderId="1" xfId="0" applyFont="1" applyBorder="1" applyAlignment="1">
      <alignment horizontal="left" vertical="center" wrapText="1"/>
    </xf>
    <xf numFmtId="0" fontId="37" fillId="0" borderId="0" xfId="1" applyFont="1" applyAlignment="1" applyProtection="1">
      <alignment horizontal="left" vertical="center"/>
    </xf>
    <xf numFmtId="1" fontId="32" fillId="0" borderId="0" xfId="0" applyNumberFormat="1" applyFont="1" applyAlignment="1">
      <alignment horizontal="center" vertical="center"/>
    </xf>
    <xf numFmtId="0" fontId="30" fillId="0" borderId="0" xfId="0" applyFont="1" applyAlignment="1" applyProtection="1">
      <alignment horizontal="left" vertical="center" wrapText="1"/>
      <protection locked="0"/>
    </xf>
    <xf numFmtId="1" fontId="30" fillId="0" borderId="0" xfId="0" applyNumberFormat="1" applyFont="1" applyAlignment="1">
      <alignment horizontal="center" vertical="center" wrapText="1"/>
    </xf>
    <xf numFmtId="0" fontId="30" fillId="0" borderId="26" xfId="0" applyFont="1" applyBorder="1" applyAlignment="1">
      <alignment horizontal="center" vertical="center" wrapText="1"/>
    </xf>
    <xf numFmtId="0" fontId="30" fillId="0" borderId="27" xfId="0" applyFont="1" applyBorder="1" applyAlignment="1">
      <alignment horizontal="center" vertical="center" wrapText="1"/>
    </xf>
    <xf numFmtId="0" fontId="32"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wrapText="1"/>
      <protection locked="0"/>
    </xf>
    <xf numFmtId="0" fontId="32" fillId="0" borderId="33" xfId="0" applyFont="1" applyBorder="1" applyAlignment="1" applyProtection="1">
      <alignment horizontal="center" vertical="center"/>
      <protection locked="0"/>
    </xf>
    <xf numFmtId="0" fontId="30" fillId="0" borderId="34" xfId="0" applyFont="1" applyBorder="1" applyAlignment="1" applyProtection="1">
      <alignment horizontal="center" vertical="center" wrapText="1"/>
      <protection locked="0"/>
    </xf>
    <xf numFmtId="0" fontId="30" fillId="0" borderId="0" xfId="0" applyFont="1" applyAlignment="1">
      <alignment horizontal="left" vertical="center" wrapText="1"/>
    </xf>
    <xf numFmtId="1" fontId="30" fillId="0" borderId="0" xfId="0" applyNumberFormat="1" applyFont="1" applyAlignment="1">
      <alignment vertical="center"/>
    </xf>
    <xf numFmtId="0" fontId="30" fillId="0" borderId="0" xfId="0" applyFont="1" applyAlignment="1">
      <alignment vertical="center" wrapText="1"/>
    </xf>
    <xf numFmtId="0" fontId="42" fillId="11" borderId="1" xfId="0" applyFont="1" applyFill="1" applyBorder="1" applyAlignment="1">
      <alignment horizontal="center" vertical="center" wrapText="1"/>
    </xf>
    <xf numFmtId="0" fontId="43" fillId="0" borderId="0" xfId="0" applyFont="1" applyAlignment="1">
      <alignment vertical="center"/>
    </xf>
    <xf numFmtId="1" fontId="42" fillId="3" borderId="1" xfId="0" applyNumberFormat="1" applyFont="1" applyFill="1" applyBorder="1" applyAlignment="1">
      <alignment horizontal="center" vertical="center" wrapText="1"/>
    </xf>
    <xf numFmtId="0" fontId="42" fillId="3" borderId="1" xfId="0" applyFont="1" applyFill="1" applyBorder="1" applyAlignment="1">
      <alignment vertical="center"/>
    </xf>
    <xf numFmtId="1" fontId="42" fillId="11" borderId="1" xfId="0" applyNumberFormat="1" applyFont="1" applyFill="1" applyBorder="1" applyAlignment="1">
      <alignment horizontal="center" vertical="center" wrapText="1"/>
    </xf>
    <xf numFmtId="1" fontId="43" fillId="3" borderId="1" xfId="0" applyNumberFormat="1" applyFont="1" applyFill="1" applyBorder="1" applyAlignment="1">
      <alignment horizontal="center" vertical="center" wrapText="1"/>
    </xf>
    <xf numFmtId="0" fontId="42" fillId="0" borderId="1" xfId="0" applyFont="1" applyBorder="1" applyAlignment="1">
      <alignment horizontal="left" vertical="center"/>
    </xf>
    <xf numFmtId="0" fontId="29" fillId="0" borderId="1" xfId="0" applyFont="1" applyBorder="1" applyAlignment="1">
      <alignment vertical="center" wrapText="1"/>
    </xf>
    <xf numFmtId="0" fontId="41" fillId="0" borderId="39" xfId="0" applyFont="1" applyBorder="1" applyAlignment="1" applyProtection="1">
      <alignment horizontal="center" vertical="center"/>
      <protection locked="0"/>
    </xf>
    <xf numFmtId="0" fontId="41" fillId="0" borderId="9" xfId="0" applyFont="1" applyBorder="1" applyAlignment="1" applyProtection="1">
      <alignment horizontal="center" vertical="center"/>
      <protection locked="0"/>
    </xf>
    <xf numFmtId="0" fontId="41" fillId="0" borderId="42" xfId="0" applyFont="1" applyBorder="1" applyAlignment="1" applyProtection="1">
      <alignment horizontal="center" vertical="center"/>
      <protection locked="0"/>
    </xf>
    <xf numFmtId="0" fontId="41" fillId="0" borderId="7" xfId="0" applyFont="1" applyBorder="1" applyAlignment="1" applyProtection="1">
      <alignment horizontal="center" vertical="center"/>
      <protection locked="0"/>
    </xf>
    <xf numFmtId="0" fontId="41" fillId="0" borderId="44" xfId="0" applyFont="1" applyBorder="1" applyAlignment="1" applyProtection="1">
      <alignment horizontal="center" vertical="center"/>
      <protection locked="0"/>
    </xf>
    <xf numFmtId="0" fontId="41" fillId="0" borderId="45" xfId="0" applyFont="1" applyBorder="1" applyAlignment="1" applyProtection="1">
      <alignment horizontal="center" vertical="center"/>
      <protection locked="0"/>
    </xf>
    <xf numFmtId="0" fontId="41" fillId="0" borderId="37" xfId="0" applyFont="1" applyBorder="1" applyAlignment="1" applyProtection="1">
      <alignment horizontal="center" vertical="center"/>
      <protection locked="0"/>
    </xf>
    <xf numFmtId="1" fontId="36" fillId="3" borderId="1" xfId="0" applyNumberFormat="1" applyFont="1" applyFill="1" applyBorder="1" applyAlignment="1">
      <alignment horizontal="center" vertical="center"/>
    </xf>
    <xf numFmtId="1" fontId="36" fillId="2" borderId="17" xfId="0" applyNumberFormat="1" applyFont="1" applyFill="1" applyBorder="1" applyAlignment="1" applyProtection="1">
      <alignment horizontal="center" vertical="center"/>
      <protection locked="0"/>
    </xf>
    <xf numFmtId="1" fontId="30" fillId="0" borderId="0" xfId="0" applyNumberFormat="1" applyFont="1" applyAlignment="1">
      <alignment horizontal="center" vertical="center"/>
    </xf>
    <xf numFmtId="0" fontId="32" fillId="2" borderId="1" xfId="0" applyFont="1" applyFill="1" applyBorder="1" applyAlignment="1" applyProtection="1">
      <alignment horizontal="center" vertical="center"/>
      <protection locked="0"/>
    </xf>
    <xf numFmtId="0" fontId="29" fillId="0" borderId="2" xfId="0" applyFont="1" applyBorder="1" applyAlignment="1">
      <alignment horizontal="center" vertical="center"/>
    </xf>
    <xf numFmtId="0" fontId="26" fillId="2" borderId="1" xfId="0" applyFont="1" applyFill="1" applyBorder="1" applyAlignment="1" applyProtection="1">
      <alignment horizontal="center" vertical="center"/>
      <protection locked="0"/>
    </xf>
    <xf numFmtId="0" fontId="34" fillId="0" borderId="1" xfId="0" applyFont="1" applyBorder="1" applyAlignment="1">
      <alignment horizontal="center" vertical="center"/>
    </xf>
    <xf numFmtId="0" fontId="36" fillId="2" borderId="16" xfId="0" applyFont="1" applyFill="1" applyBorder="1" applyAlignment="1" applyProtection="1">
      <alignment horizontal="center" vertical="center"/>
      <protection locked="0"/>
    </xf>
    <xf numFmtId="1" fontId="26" fillId="2" borderId="16" xfId="0" applyNumberFormat="1" applyFont="1" applyFill="1" applyBorder="1" applyAlignment="1" applyProtection="1">
      <alignment horizontal="center" vertical="center"/>
      <protection locked="0"/>
    </xf>
    <xf numFmtId="0" fontId="30" fillId="0" borderId="8" xfId="0" applyFont="1" applyBorder="1" applyAlignment="1">
      <alignment horizontal="center" vertical="center" wrapText="1"/>
    </xf>
    <xf numFmtId="1" fontId="26" fillId="3" borderId="11" xfId="0" applyNumberFormat="1" applyFont="1" applyFill="1" applyBorder="1" applyAlignment="1">
      <alignment horizontal="center" vertical="center"/>
    </xf>
    <xf numFmtId="1" fontId="36" fillId="2" borderId="11" xfId="0" applyNumberFormat="1" applyFont="1" applyFill="1" applyBorder="1" applyAlignment="1" applyProtection="1">
      <alignment horizontal="center" vertical="center"/>
      <protection locked="0"/>
    </xf>
    <xf numFmtId="0" fontId="42" fillId="11" borderId="1" xfId="0" applyFont="1" applyFill="1" applyBorder="1" applyAlignment="1">
      <alignment vertical="center" wrapText="1"/>
    </xf>
    <xf numFmtId="0" fontId="42" fillId="11" borderId="8" xfId="0" applyFont="1" applyFill="1" applyBorder="1" applyAlignment="1">
      <alignment vertical="center" textRotation="90" wrapText="1"/>
    </xf>
    <xf numFmtId="0" fontId="42" fillId="11" borderId="2" xfId="0" applyFont="1" applyFill="1" applyBorder="1" applyAlignment="1">
      <alignment vertical="center" wrapText="1"/>
    </xf>
    <xf numFmtId="0" fontId="42" fillId="11" borderId="8" xfId="0" applyFont="1" applyFill="1" applyBorder="1" applyAlignment="1">
      <alignment vertical="center" wrapText="1"/>
    </xf>
    <xf numFmtId="0" fontId="42" fillId="11" borderId="1" xfId="0" applyFont="1" applyFill="1" applyBorder="1" applyAlignment="1">
      <alignment vertical="center"/>
    </xf>
    <xf numFmtId="0" fontId="42" fillId="0" borderId="1" xfId="0" applyFont="1" applyBorder="1" applyAlignment="1">
      <alignment horizontal="left" vertical="center" wrapText="1"/>
    </xf>
    <xf numFmtId="0" fontId="41" fillId="0" borderId="46" xfId="0" applyFont="1" applyBorder="1" applyAlignment="1" applyProtection="1">
      <alignment horizontal="center" vertical="center"/>
      <protection locked="0"/>
    </xf>
    <xf numFmtId="0" fontId="41" fillId="0" borderId="47" xfId="0" applyFont="1" applyBorder="1" applyAlignment="1" applyProtection="1">
      <alignment horizontal="center" vertical="center"/>
      <protection locked="0"/>
    </xf>
    <xf numFmtId="0" fontId="41" fillId="0" borderId="48" xfId="0" applyFont="1" applyBorder="1" applyAlignment="1" applyProtection="1">
      <alignment horizontal="center" vertical="center"/>
      <protection locked="0"/>
    </xf>
    <xf numFmtId="0" fontId="41" fillId="0" borderId="0" xfId="0" applyFont="1" applyAlignment="1">
      <alignment vertical="center"/>
    </xf>
    <xf numFmtId="0" fontId="29" fillId="0" borderId="1" xfId="0" applyFont="1" applyBorder="1" applyAlignment="1">
      <alignment vertical="center"/>
    </xf>
    <xf numFmtId="0" fontId="29" fillId="0" borderId="16" xfId="0" applyFont="1" applyBorder="1" applyAlignment="1">
      <alignment vertical="center"/>
    </xf>
    <xf numFmtId="1" fontId="26" fillId="2" borderId="19" xfId="0" applyNumberFormat="1" applyFont="1" applyFill="1" applyBorder="1" applyAlignment="1" applyProtection="1">
      <alignment horizontal="center" vertical="center"/>
      <protection locked="0"/>
    </xf>
    <xf numFmtId="0" fontId="30" fillId="0" borderId="1" xfId="0" applyFont="1" applyBorder="1" applyAlignment="1">
      <alignment horizontal="center" vertical="center" wrapText="1"/>
    </xf>
    <xf numFmtId="0" fontId="30" fillId="0" borderId="7" xfId="0" applyFont="1" applyBorder="1" applyAlignment="1">
      <alignment horizontal="center" vertical="center" wrapText="1"/>
    </xf>
    <xf numFmtId="1" fontId="26" fillId="3" borderId="50" xfId="0" applyNumberFormat="1" applyFont="1" applyFill="1" applyBorder="1" applyAlignment="1">
      <alignment horizontal="center" vertical="center"/>
    </xf>
    <xf numFmtId="0" fontId="32" fillId="0" borderId="26" xfId="0" applyFont="1" applyBorder="1" applyAlignment="1" applyProtection="1">
      <alignment horizontal="center" vertical="center"/>
      <protection locked="0"/>
    </xf>
    <xf numFmtId="0" fontId="30" fillId="0" borderId="27" xfId="0" applyFont="1" applyBorder="1" applyAlignment="1" applyProtection="1">
      <alignment horizontal="center" vertical="center" wrapText="1"/>
      <protection locked="0"/>
    </xf>
    <xf numFmtId="0" fontId="48" fillId="0" borderId="0" xfId="0" applyFont="1" applyAlignment="1">
      <alignment vertical="center"/>
    </xf>
    <xf numFmtId="0" fontId="49" fillId="0" borderId="0" xfId="0" applyFont="1" applyAlignment="1">
      <alignment horizontal="center" vertical="center"/>
    </xf>
    <xf numFmtId="0" fontId="49" fillId="0" borderId="0" xfId="0" applyFont="1" applyAlignment="1">
      <alignment vertical="center"/>
    </xf>
    <xf numFmtId="0" fontId="30" fillId="19" borderId="15" xfId="0" applyFont="1" applyFill="1" applyBorder="1" applyAlignment="1">
      <alignment horizontal="left" vertical="center" wrapText="1"/>
    </xf>
    <xf numFmtId="0" fontId="50" fillId="0" borderId="1" xfId="0" applyFont="1" applyBorder="1" applyAlignment="1">
      <alignment horizontal="center" vertical="center"/>
    </xf>
    <xf numFmtId="0" fontId="30" fillId="19" borderId="0" xfId="0" applyFont="1" applyFill="1" applyAlignment="1">
      <alignment horizontal="left" vertical="center" wrapText="1"/>
    </xf>
    <xf numFmtId="0" fontId="15" fillId="2" borderId="1" xfId="0" applyFont="1" applyFill="1" applyBorder="1" applyAlignment="1" applyProtection="1">
      <alignment horizontal="center" vertical="center"/>
      <protection locked="0"/>
    </xf>
    <xf numFmtId="0" fontId="52" fillId="0" borderId="0" xfId="0" applyFont="1" applyAlignment="1">
      <alignment horizontal="center" vertical="center"/>
    </xf>
    <xf numFmtId="0" fontId="30" fillId="19" borderId="23" xfId="0" applyFont="1" applyFill="1" applyBorder="1" applyAlignment="1">
      <alignment horizontal="left" vertical="center" wrapText="1"/>
    </xf>
    <xf numFmtId="0" fontId="49" fillId="0" borderId="0" xfId="0" applyFont="1" applyAlignment="1" applyProtection="1">
      <alignment horizontal="center" vertical="center"/>
      <protection locked="0"/>
    </xf>
    <xf numFmtId="0" fontId="49" fillId="0" borderId="44" xfId="0" applyFont="1" applyBorder="1" applyAlignment="1">
      <alignment horizontal="center" vertical="center"/>
    </xf>
    <xf numFmtId="0" fontId="0" fillId="0" borderId="28" xfId="0" applyBorder="1" applyAlignment="1" applyProtection="1">
      <alignment horizontal="center" vertical="center"/>
      <protection locked="0"/>
    </xf>
    <xf numFmtId="0" fontId="49" fillId="0" borderId="29" xfId="0" applyFont="1" applyBorder="1" applyAlignment="1" applyProtection="1">
      <alignment horizontal="center" vertical="center" wrapText="1"/>
      <protection locked="0"/>
    </xf>
    <xf numFmtId="0" fontId="0" fillId="0" borderId="33" xfId="0" applyBorder="1" applyAlignment="1" applyProtection="1">
      <alignment horizontal="center" vertical="center"/>
      <protection locked="0"/>
    </xf>
    <xf numFmtId="0" fontId="49" fillId="0" borderId="34" xfId="0" applyFont="1" applyBorder="1" applyAlignment="1" applyProtection="1">
      <alignment horizontal="center" vertical="center" wrapText="1"/>
      <protection locked="0"/>
    </xf>
    <xf numFmtId="0" fontId="49" fillId="0" borderId="0" xfId="0" applyFont="1" applyAlignment="1">
      <alignment horizontal="left" vertical="center" wrapText="1"/>
    </xf>
    <xf numFmtId="1" fontId="49" fillId="0" borderId="0" xfId="0" applyNumberFormat="1" applyFont="1" applyAlignment="1">
      <alignment horizontal="center" vertical="center" wrapText="1"/>
    </xf>
    <xf numFmtId="1" fontId="49" fillId="0" borderId="0" xfId="0" applyNumberFormat="1" applyFont="1" applyAlignment="1">
      <alignment vertical="center"/>
    </xf>
    <xf numFmtId="0" fontId="49" fillId="0" borderId="0" xfId="0" applyFont="1" applyAlignment="1">
      <alignment vertical="center" wrapText="1"/>
    </xf>
    <xf numFmtId="0" fontId="42" fillId="11" borderId="8" xfId="0" applyFont="1" applyFill="1" applyBorder="1" applyAlignment="1">
      <alignment horizontal="center" vertical="center" textRotation="90" wrapText="1"/>
    </xf>
    <xf numFmtId="1" fontId="57" fillId="11" borderId="53" xfId="0" applyNumberFormat="1" applyFont="1" applyFill="1" applyBorder="1" applyAlignment="1">
      <alignment horizontal="center" vertical="center" wrapText="1"/>
    </xf>
    <xf numFmtId="1" fontId="57" fillId="11" borderId="54" xfId="0" applyNumberFormat="1" applyFont="1" applyFill="1" applyBorder="1" applyAlignment="1">
      <alignment horizontal="center" vertical="center" wrapText="1"/>
    </xf>
    <xf numFmtId="0" fontId="55" fillId="0" borderId="41" xfId="0" applyFont="1" applyBorder="1" applyAlignment="1" applyProtection="1">
      <alignment horizontal="center" vertical="center"/>
      <protection locked="0"/>
    </xf>
    <xf numFmtId="1" fontId="15" fillId="2" borderId="1" xfId="0" applyNumberFormat="1" applyFont="1" applyFill="1" applyBorder="1" applyAlignment="1" applyProtection="1">
      <alignment horizontal="center" vertical="center"/>
      <protection locked="0"/>
    </xf>
    <xf numFmtId="0" fontId="55" fillId="0" borderId="39" xfId="0" applyFont="1" applyBorder="1" applyAlignment="1" applyProtection="1">
      <alignment horizontal="center" vertical="center"/>
      <protection locked="0"/>
    </xf>
    <xf numFmtId="0" fontId="55" fillId="0" borderId="7" xfId="0" applyFont="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55" fillId="0" borderId="1" xfId="0" applyFont="1" applyBorder="1" applyAlignment="1" applyProtection="1">
      <alignment horizontal="center" vertical="center"/>
      <protection locked="0"/>
    </xf>
    <xf numFmtId="1" fontId="45" fillId="2" borderId="11" xfId="0" applyNumberFormat="1" applyFont="1" applyFill="1" applyBorder="1" applyAlignment="1" applyProtection="1">
      <alignment horizontal="center" vertical="center"/>
      <protection locked="0"/>
    </xf>
    <xf numFmtId="1" fontId="30" fillId="19" borderId="6" xfId="0" applyNumberFormat="1" applyFont="1" applyFill="1" applyBorder="1" applyAlignment="1">
      <alignment horizontal="center" vertical="center"/>
    </xf>
    <xf numFmtId="1" fontId="30" fillId="19" borderId="14" xfId="0" applyNumberFormat="1" applyFont="1" applyFill="1" applyBorder="1" applyAlignment="1">
      <alignment horizontal="center" vertical="center"/>
    </xf>
    <xf numFmtId="0" fontId="55" fillId="0" borderId="27" xfId="0" applyFont="1" applyBorder="1" applyAlignment="1">
      <alignment horizontal="center" vertical="center" wrapText="1"/>
    </xf>
    <xf numFmtId="0" fontId="55" fillId="0" borderId="47" xfId="0" applyFont="1" applyBorder="1" applyAlignment="1" applyProtection="1">
      <alignment horizontal="center" vertical="center"/>
      <protection locked="0"/>
    </xf>
    <xf numFmtId="0" fontId="0" fillId="2" borderId="16" xfId="0" applyFill="1" applyBorder="1" applyAlignment="1" applyProtection="1">
      <alignment vertical="center"/>
      <protection locked="0"/>
    </xf>
    <xf numFmtId="0" fontId="0" fillId="2" borderId="1" xfId="0" applyFill="1" applyBorder="1" applyAlignment="1" applyProtection="1">
      <alignment vertical="center"/>
      <protection locked="0"/>
    </xf>
    <xf numFmtId="0" fontId="30" fillId="19" borderId="23" xfId="0" applyFont="1" applyFill="1" applyBorder="1" applyAlignment="1">
      <alignment vertical="center" wrapText="1"/>
    </xf>
    <xf numFmtId="0" fontId="15" fillId="2" borderId="11" xfId="0" applyFont="1" applyFill="1" applyBorder="1" applyAlignment="1" applyProtection="1">
      <alignment horizontal="center" vertical="center"/>
      <protection locked="0"/>
    </xf>
    <xf numFmtId="1" fontId="15" fillId="2" borderId="11" xfId="0" applyNumberFormat="1" applyFont="1" applyFill="1" applyBorder="1" applyAlignment="1" applyProtection="1">
      <alignment horizontal="center" vertical="center"/>
      <protection locked="0"/>
    </xf>
    <xf numFmtId="1" fontId="54" fillId="3" borderId="11" xfId="0" applyNumberFormat="1" applyFont="1" applyFill="1" applyBorder="1" applyAlignment="1">
      <alignment horizontal="center" vertical="center"/>
    </xf>
    <xf numFmtId="1" fontId="54" fillId="2" borderId="11" xfId="0" applyNumberFormat="1" applyFont="1" applyFill="1" applyBorder="1" applyAlignment="1" applyProtection="1">
      <alignment horizontal="center" vertical="center"/>
      <protection locked="0"/>
    </xf>
    <xf numFmtId="1" fontId="15" fillId="2" borderId="16" xfId="0" applyNumberFormat="1"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protection locked="0"/>
    </xf>
    <xf numFmtId="0" fontId="0" fillId="2" borderId="2" xfId="0" applyFill="1" applyBorder="1" applyAlignment="1" applyProtection="1">
      <alignment vertical="center"/>
      <protection locked="0"/>
    </xf>
    <xf numFmtId="0" fontId="0" fillId="2" borderId="1" xfId="0" applyFill="1" applyBorder="1" applyAlignment="1" applyProtection="1">
      <alignment horizontal="center" vertical="center"/>
      <protection locked="0"/>
    </xf>
    <xf numFmtId="0" fontId="51" fillId="0" borderId="1" xfId="0" applyFont="1" applyBorder="1" applyAlignment="1">
      <alignment horizontal="center" vertical="center"/>
    </xf>
    <xf numFmtId="0" fontId="41" fillId="0" borderId="1" xfId="0" applyFont="1" applyBorder="1" applyAlignment="1">
      <alignment horizontal="center" vertical="center" wrapText="1"/>
    </xf>
    <xf numFmtId="1" fontId="54" fillId="3" borderId="7" xfId="0" applyNumberFormat="1" applyFont="1" applyFill="1" applyBorder="1" applyAlignment="1">
      <alignment horizontal="center" vertical="center"/>
    </xf>
    <xf numFmtId="0" fontId="0" fillId="0" borderId="26" xfId="0" applyBorder="1" applyAlignment="1" applyProtection="1">
      <alignment horizontal="center" vertical="center"/>
      <protection locked="0"/>
    </xf>
    <xf numFmtId="0" fontId="49" fillId="0" borderId="27" xfId="0" applyFont="1" applyBorder="1" applyAlignment="1" applyProtection="1">
      <alignment horizontal="center" vertical="center" wrapText="1"/>
      <protection locked="0"/>
    </xf>
    <xf numFmtId="1" fontId="54" fillId="2" borderId="1" xfId="0" applyNumberFormat="1" applyFont="1" applyFill="1" applyBorder="1" applyAlignment="1" applyProtection="1">
      <alignment horizontal="center" vertical="center"/>
      <protection locked="0"/>
    </xf>
    <xf numFmtId="1" fontId="29" fillId="11" borderId="1" xfId="0" applyNumberFormat="1" applyFont="1" applyFill="1" applyBorder="1" applyAlignment="1">
      <alignment horizontal="center" vertical="center" wrapText="1"/>
    </xf>
    <xf numFmtId="0" fontId="29" fillId="11" borderId="1" xfId="0" applyFont="1" applyFill="1" applyBorder="1" applyAlignment="1">
      <alignment vertical="center" wrapText="1"/>
    </xf>
    <xf numFmtId="0" fontId="29" fillId="11" borderId="2" xfId="0" applyFont="1" applyFill="1" applyBorder="1" applyAlignment="1">
      <alignment vertical="center" wrapText="1"/>
    </xf>
    <xf numFmtId="0" fontId="29" fillId="11" borderId="1" xfId="0" applyFont="1" applyFill="1" applyBorder="1" applyAlignment="1">
      <alignment vertical="center"/>
    </xf>
    <xf numFmtId="0" fontId="51" fillId="0" borderId="16" xfId="0" applyFont="1" applyBorder="1" applyAlignment="1">
      <alignment vertical="center"/>
    </xf>
    <xf numFmtId="0" fontId="51" fillId="0" borderId="2" xfId="0" applyFont="1" applyBorder="1" applyAlignment="1">
      <alignment vertical="center"/>
    </xf>
    <xf numFmtId="0" fontId="51" fillId="0" borderId="1" xfId="0" applyFont="1" applyBorder="1" applyAlignment="1">
      <alignment horizontal="left" vertical="center"/>
    </xf>
    <xf numFmtId="0" fontId="41" fillId="0" borderId="8" xfId="0" applyFont="1" applyBorder="1" applyAlignment="1">
      <alignment horizontal="center" vertical="center" wrapText="1"/>
    </xf>
    <xf numFmtId="0" fontId="41" fillId="0" borderId="27" xfId="0" applyFont="1" applyBorder="1" applyAlignment="1">
      <alignment horizontal="center" vertical="center" wrapText="1"/>
    </xf>
    <xf numFmtId="1" fontId="54" fillId="3" borderId="1" xfId="0" applyNumberFormat="1" applyFont="1" applyFill="1" applyBorder="1" applyAlignment="1">
      <alignment horizontal="center" vertical="center"/>
    </xf>
    <xf numFmtId="0" fontId="61" fillId="0" borderId="0" xfId="0" applyFont="1" applyAlignment="1">
      <alignment vertical="center"/>
    </xf>
    <xf numFmtId="14" fontId="33" fillId="2" borderId="1" xfId="0" applyNumberFormat="1" applyFont="1" applyFill="1" applyBorder="1" applyAlignment="1" applyProtection="1">
      <alignment horizontal="center" vertical="center"/>
      <protection locked="0"/>
    </xf>
    <xf numFmtId="1" fontId="0" fillId="0" borderId="0" xfId="0" applyNumberFormat="1"/>
    <xf numFmtId="1" fontId="1" fillId="0" borderId="0" xfId="0" applyNumberFormat="1" applyFont="1"/>
    <xf numFmtId="0" fontId="62" fillId="11" borderId="0" xfId="0" applyFont="1" applyFill="1"/>
    <xf numFmtId="0" fontId="63" fillId="0" borderId="0" xfId="0" applyFont="1"/>
    <xf numFmtId="0" fontId="65" fillId="21" borderId="5" xfId="0" applyFont="1" applyFill="1" applyBorder="1" applyAlignment="1">
      <alignment horizontal="center" vertical="center" wrapText="1"/>
    </xf>
    <xf numFmtId="0" fontId="65" fillId="21" borderId="10" xfId="0" applyFont="1" applyFill="1" applyBorder="1" applyAlignment="1">
      <alignment horizontal="center" vertical="center" wrapText="1"/>
    </xf>
    <xf numFmtId="0" fontId="66" fillId="0" borderId="5" xfId="0" applyFont="1" applyBorder="1" applyAlignment="1">
      <alignment vertical="center" wrapText="1"/>
    </xf>
    <xf numFmtId="0" fontId="66" fillId="0" borderId="5" xfId="0" applyFont="1" applyBorder="1" applyAlignment="1">
      <alignment horizontal="center" vertical="center" wrapText="1"/>
    </xf>
    <xf numFmtId="0" fontId="66" fillId="22" borderId="5" xfId="0" applyFont="1" applyFill="1" applyBorder="1" applyAlignment="1">
      <alignment horizontal="center" vertical="center" wrapText="1"/>
    </xf>
    <xf numFmtId="0" fontId="66" fillId="22" borderId="10" xfId="0" applyFont="1" applyFill="1" applyBorder="1" applyAlignment="1">
      <alignment horizontal="center" vertical="center" wrapText="1"/>
    </xf>
    <xf numFmtId="0" fontId="66" fillId="0" borderId="10" xfId="0" applyFont="1" applyBorder="1" applyAlignment="1">
      <alignment horizontal="center" vertical="center" wrapText="1"/>
    </xf>
    <xf numFmtId="0" fontId="66" fillId="0" borderId="3" xfId="0" applyFont="1" applyBorder="1" applyAlignment="1">
      <alignment vertical="center" wrapText="1"/>
    </xf>
    <xf numFmtId="0" fontId="66" fillId="0" borderId="3" xfId="0" applyFont="1" applyBorder="1" applyAlignment="1">
      <alignment horizontal="center" vertical="center" wrapText="1"/>
    </xf>
    <xf numFmtId="0" fontId="66" fillId="22" borderId="11" xfId="0" applyFont="1" applyFill="1" applyBorder="1" applyAlignment="1">
      <alignment horizontal="center" vertical="center" wrapText="1"/>
    </xf>
    <xf numFmtId="0" fontId="66" fillId="0" borderId="18" xfId="0" applyFont="1" applyBorder="1" applyAlignment="1">
      <alignment vertical="center" wrapText="1"/>
    </xf>
    <xf numFmtId="0" fontId="66" fillId="0" borderId="18" xfId="0" applyFont="1" applyBorder="1" applyAlignment="1">
      <alignment horizontal="center" vertical="center" wrapText="1"/>
    </xf>
    <xf numFmtId="0" fontId="66" fillId="22" borderId="55" xfId="0" applyFont="1" applyFill="1" applyBorder="1" applyAlignment="1">
      <alignment horizontal="center" vertical="center" wrapText="1"/>
    </xf>
    <xf numFmtId="0" fontId="66" fillId="22" borderId="3" xfId="0" applyFont="1" applyFill="1" applyBorder="1" applyAlignment="1">
      <alignment horizontal="center" vertical="center" wrapText="1"/>
    </xf>
    <xf numFmtId="0" fontId="66" fillId="0" borderId="21" xfId="0" applyFont="1" applyBorder="1" applyAlignment="1">
      <alignment vertical="center" wrapText="1"/>
    </xf>
    <xf numFmtId="0" fontId="66" fillId="22" borderId="21" xfId="0" applyFont="1" applyFill="1" applyBorder="1" applyAlignment="1">
      <alignment horizontal="center" vertical="center" wrapText="1"/>
    </xf>
    <xf numFmtId="0" fontId="66" fillId="22" borderId="50" xfId="0" applyFont="1" applyFill="1" applyBorder="1" applyAlignment="1">
      <alignment horizontal="center" vertical="center" wrapText="1"/>
    </xf>
    <xf numFmtId="0" fontId="66" fillId="0" borderId="21" xfId="0" applyFont="1" applyBorder="1" applyAlignment="1">
      <alignment horizontal="center" vertical="center" wrapText="1"/>
    </xf>
    <xf numFmtId="0" fontId="63" fillId="0" borderId="0" xfId="0" quotePrefix="1" applyFont="1" applyAlignment="1">
      <alignment horizontal="center"/>
    </xf>
    <xf numFmtId="0" fontId="48" fillId="0" borderId="0" xfId="0" applyFont="1" applyAlignment="1" applyProtection="1">
      <alignment horizontal="center" vertical="center"/>
      <protection locked="0"/>
    </xf>
    <xf numFmtId="0" fontId="72" fillId="0" borderId="0" xfId="0" applyFont="1"/>
    <xf numFmtId="0" fontId="73" fillId="0" borderId="0" xfId="0" applyFont="1" applyAlignment="1">
      <alignment vertical="center"/>
    </xf>
    <xf numFmtId="1" fontId="45" fillId="2" borderId="1" xfId="0" applyNumberFormat="1" applyFont="1" applyFill="1" applyBorder="1" applyAlignment="1" applyProtection="1">
      <alignment horizontal="center" vertical="center"/>
      <protection locked="0"/>
    </xf>
    <xf numFmtId="0" fontId="29" fillId="0" borderId="16" xfId="0" applyFont="1" applyBorder="1" applyAlignment="1">
      <alignment horizontal="center" vertical="center"/>
    </xf>
    <xf numFmtId="14" fontId="33" fillId="2" borderId="16" xfId="0" applyNumberFormat="1" applyFont="1" applyFill="1" applyBorder="1" applyAlignment="1" applyProtection="1">
      <alignment horizontal="center" vertical="center"/>
      <protection locked="0"/>
    </xf>
    <xf numFmtId="0" fontId="30" fillId="0" borderId="45" xfId="0" applyFont="1" applyBorder="1" applyAlignment="1">
      <alignment horizontal="center" vertical="center" wrapText="1"/>
    </xf>
    <xf numFmtId="0" fontId="32" fillId="0" borderId="48" xfId="0" applyFont="1" applyBorder="1" applyAlignment="1" applyProtection="1">
      <alignment horizontal="center" vertical="center"/>
      <protection locked="0"/>
    </xf>
    <xf numFmtId="0" fontId="32" fillId="0" borderId="49" xfId="0" applyFont="1" applyBorder="1" applyAlignment="1" applyProtection="1">
      <alignment horizontal="center" vertical="center"/>
      <protection locked="0"/>
    </xf>
    <xf numFmtId="0" fontId="31" fillId="12" borderId="56" xfId="1" applyFont="1" applyFill="1" applyBorder="1" applyAlignment="1" applyProtection="1">
      <alignment horizontal="center" vertical="center"/>
    </xf>
    <xf numFmtId="0" fontId="30" fillId="0" borderId="0" xfId="0" applyFont="1" applyAlignment="1">
      <alignment horizontal="center" vertical="center" wrapText="1"/>
    </xf>
    <xf numFmtId="0" fontId="30" fillId="0" borderId="0" xfId="0" applyFont="1" applyAlignment="1" applyProtection="1">
      <alignment horizontal="center" vertical="center" wrapText="1"/>
      <protection locked="0"/>
    </xf>
    <xf numFmtId="0" fontId="29" fillId="0" borderId="17" xfId="0" applyFont="1" applyBorder="1" applyAlignment="1">
      <alignment horizontal="center" vertical="center"/>
    </xf>
    <xf numFmtId="0" fontId="31" fillId="12" borderId="0" xfId="1" applyFont="1" applyFill="1" applyBorder="1" applyAlignment="1" applyProtection="1">
      <alignment horizontal="center" vertical="center"/>
    </xf>
    <xf numFmtId="1" fontId="30" fillId="19" borderId="0" xfId="0" applyNumberFormat="1" applyFont="1" applyFill="1" applyAlignment="1">
      <alignment vertical="center"/>
    </xf>
    <xf numFmtId="0" fontId="37" fillId="0" borderId="0" xfId="1" applyFont="1" applyBorder="1" applyAlignment="1" applyProtection="1">
      <alignment horizontal="left" vertical="center"/>
    </xf>
    <xf numFmtId="0" fontId="77" fillId="0" borderId="0" xfId="0" applyFont="1" applyAlignment="1">
      <alignment vertical="center"/>
    </xf>
    <xf numFmtId="0" fontId="74" fillId="0" borderId="0" xfId="0" applyFont="1" applyAlignment="1">
      <alignment vertical="center"/>
    </xf>
    <xf numFmtId="0" fontId="74" fillId="0" borderId="0" xfId="0" applyFont="1" applyAlignment="1">
      <alignment horizontal="left" vertical="center" wrapText="1"/>
    </xf>
    <xf numFmtId="0" fontId="77" fillId="0" borderId="1" xfId="0" applyFont="1" applyBorder="1" applyAlignment="1">
      <alignment vertical="center" wrapText="1"/>
    </xf>
    <xf numFmtId="0" fontId="55" fillId="0" borderId="48" xfId="0" applyFont="1" applyBorder="1" applyAlignment="1" applyProtection="1">
      <alignment horizontal="center" vertical="center" wrapText="1"/>
      <protection locked="0"/>
    </xf>
    <xf numFmtId="0" fontId="70" fillId="0" borderId="1" xfId="0" applyFont="1" applyBorder="1" applyAlignment="1" applyProtection="1">
      <alignment horizontal="center" vertical="center"/>
      <protection locked="0"/>
    </xf>
    <xf numFmtId="0" fontId="41" fillId="0" borderId="1" xfId="0" applyFont="1" applyBorder="1" applyAlignment="1" applyProtection="1">
      <alignment horizontal="center" vertical="center"/>
      <protection locked="0"/>
    </xf>
    <xf numFmtId="0" fontId="30" fillId="0" borderId="1" xfId="0" applyFont="1" applyBorder="1" applyAlignment="1">
      <alignment vertical="center"/>
    </xf>
    <xf numFmtId="0" fontId="55" fillId="0" borderId="0" xfId="0" applyFont="1" applyAlignment="1" applyProtection="1">
      <alignment horizontal="center" vertical="center" wrapText="1"/>
      <protection locked="0"/>
    </xf>
    <xf numFmtId="0" fontId="30" fillId="0" borderId="44" xfId="0" applyFont="1" applyBorder="1" applyAlignment="1">
      <alignment vertical="center"/>
    </xf>
    <xf numFmtId="0" fontId="30" fillId="0" borderId="44" xfId="0" applyFont="1" applyBorder="1" applyAlignment="1">
      <alignment vertical="center" wrapText="1"/>
    </xf>
    <xf numFmtId="0" fontId="75" fillId="0" borderId="9" xfId="0" applyFont="1" applyBorder="1" applyAlignment="1" applyProtection="1">
      <alignment horizontal="center" vertical="center"/>
      <protection locked="0"/>
    </xf>
    <xf numFmtId="0" fontId="42" fillId="11" borderId="1" xfId="0" applyFont="1" applyFill="1" applyBorder="1" applyAlignment="1">
      <alignment horizontal="center" vertical="center"/>
    </xf>
    <xf numFmtId="0" fontId="42" fillId="11" borderId="16" xfId="0" applyFont="1" applyFill="1" applyBorder="1" applyAlignment="1">
      <alignment horizontal="center" vertical="center" wrapText="1"/>
    </xf>
    <xf numFmtId="0" fontId="51" fillId="0" borderId="16" xfId="0" applyFont="1" applyBorder="1" applyAlignment="1">
      <alignment horizontal="center" vertical="center"/>
    </xf>
    <xf numFmtId="0" fontId="42" fillId="7" borderId="17" xfId="0" applyFont="1" applyFill="1" applyBorder="1" applyAlignment="1">
      <alignment horizontal="center" vertical="center" wrapText="1"/>
    </xf>
    <xf numFmtId="0" fontId="42" fillId="11" borderId="17" xfId="0" applyFont="1" applyFill="1" applyBorder="1" applyAlignment="1">
      <alignment horizontal="center" vertical="center" textRotation="90" wrapText="1"/>
    </xf>
    <xf numFmtId="0" fontId="42" fillId="11" borderId="17" xfId="0" applyFont="1" applyFill="1" applyBorder="1" applyAlignment="1">
      <alignment horizontal="center" vertical="center" wrapText="1"/>
    </xf>
    <xf numFmtId="0" fontId="42" fillId="11" borderId="17" xfId="0" applyFont="1" applyFill="1" applyBorder="1" applyAlignment="1">
      <alignment vertical="center" textRotation="90" wrapText="1"/>
    </xf>
    <xf numFmtId="0" fontId="42" fillId="11" borderId="1" xfId="0" applyFont="1" applyFill="1" applyBorder="1" applyAlignment="1">
      <alignment horizontal="center" vertical="center" textRotation="90" wrapText="1"/>
    </xf>
    <xf numFmtId="0" fontId="76" fillId="0" borderId="0" xfId="0" applyFont="1" applyAlignment="1" applyProtection="1">
      <alignment horizontal="center" vertical="center"/>
      <protection locked="0"/>
    </xf>
    <xf numFmtId="0" fontId="75" fillId="0" borderId="0" xfId="0" applyFont="1" applyAlignment="1" applyProtection="1">
      <alignment horizontal="center" vertical="center"/>
      <protection locked="0"/>
    </xf>
    <xf numFmtId="0" fontId="42" fillId="11" borderId="8" xfId="0" applyFont="1" applyFill="1" applyBorder="1" applyAlignment="1">
      <alignment horizontal="center" vertical="center" wrapText="1"/>
    </xf>
    <xf numFmtId="0" fontId="42" fillId="11" borderId="25" xfId="0" applyFont="1" applyFill="1" applyBorder="1" applyAlignment="1">
      <alignment vertical="center" wrapText="1"/>
    </xf>
    <xf numFmtId="0" fontId="29" fillId="0" borderId="0" xfId="0" applyFont="1" applyAlignment="1">
      <alignment horizontal="center" vertical="center"/>
    </xf>
    <xf numFmtId="0" fontId="30" fillId="19" borderId="15" xfId="0" applyFont="1" applyFill="1" applyBorder="1" applyAlignment="1">
      <alignment horizontal="center" vertical="center"/>
    </xf>
    <xf numFmtId="0" fontId="30" fillId="19" borderId="0" xfId="0" applyFont="1" applyFill="1" applyAlignment="1">
      <alignment horizontal="center" vertical="center"/>
    </xf>
    <xf numFmtId="0" fontId="30" fillId="19" borderId="23" xfId="0" applyFont="1" applyFill="1" applyBorder="1" applyAlignment="1">
      <alignment horizontal="center" vertical="center"/>
    </xf>
    <xf numFmtId="0" fontId="37" fillId="0" borderId="0" xfId="1" applyFont="1" applyAlignment="1" applyProtection="1">
      <alignment horizontal="center" vertical="center"/>
    </xf>
    <xf numFmtId="0" fontId="60" fillId="0" borderId="1" xfId="0" applyFont="1" applyBorder="1" applyAlignment="1" applyProtection="1">
      <alignment horizontal="center" vertical="center"/>
      <protection locked="0"/>
    </xf>
    <xf numFmtId="0" fontId="55" fillId="0" borderId="1" xfId="0" applyFont="1" applyBorder="1" applyAlignment="1" applyProtection="1">
      <alignment horizontal="center" vertical="center" wrapText="1"/>
      <protection locked="0"/>
    </xf>
    <xf numFmtId="0" fontId="70" fillId="0" borderId="1" xfId="0" applyFont="1" applyBorder="1" applyAlignment="1" applyProtection="1">
      <alignment horizontal="center" vertical="center" wrapText="1"/>
      <protection locked="0"/>
    </xf>
    <xf numFmtId="0" fontId="70" fillId="0" borderId="1" xfId="0" applyFont="1" applyBorder="1" applyAlignment="1" applyProtection="1">
      <alignment horizontal="center" wrapText="1"/>
      <protection locked="0"/>
    </xf>
    <xf numFmtId="0" fontId="69" fillId="0" borderId="1" xfId="0" applyFont="1" applyBorder="1" applyAlignment="1" applyProtection="1">
      <alignment horizontal="center" vertical="center"/>
      <protection locked="0"/>
    </xf>
    <xf numFmtId="0" fontId="55" fillId="0" borderId="1" xfId="0" applyFont="1" applyBorder="1" applyAlignment="1">
      <alignment horizontal="center" vertical="center"/>
    </xf>
    <xf numFmtId="0" fontId="0" fillId="0" borderId="1" xfId="0" applyBorder="1"/>
    <xf numFmtId="0" fontId="41" fillId="0" borderId="1" xfId="0" applyFont="1" applyBorder="1" applyAlignment="1" applyProtection="1">
      <alignment horizontal="center" vertical="center" wrapText="1"/>
      <protection locked="0"/>
    </xf>
    <xf numFmtId="0" fontId="42" fillId="11" borderId="25" xfId="0" applyFont="1" applyFill="1" applyBorder="1" applyAlignment="1">
      <alignment horizontal="center" vertical="center" wrapText="1"/>
    </xf>
    <xf numFmtId="0" fontId="42" fillId="11" borderId="8" xfId="0" applyFont="1" applyFill="1" applyBorder="1" applyAlignment="1">
      <alignment horizontal="center" vertical="center"/>
    </xf>
    <xf numFmtId="0" fontId="49" fillId="0" borderId="1" xfId="0" applyFont="1" applyBorder="1" applyAlignment="1">
      <alignment vertical="center"/>
    </xf>
    <xf numFmtId="0" fontId="42" fillId="11" borderId="8" xfId="0" applyFont="1" applyFill="1" applyBorder="1" applyAlignment="1">
      <alignment vertical="center"/>
    </xf>
    <xf numFmtId="0" fontId="55" fillId="0" borderId="1" xfId="0" applyFont="1" applyBorder="1" applyAlignment="1" applyProtection="1">
      <alignment horizontal="center" vertical="top"/>
      <protection locked="0"/>
    </xf>
    <xf numFmtId="0" fontId="55" fillId="0" borderId="1" xfId="0" applyFont="1" applyBorder="1" applyAlignment="1" applyProtection="1">
      <alignment horizontal="left" vertical="center"/>
      <protection locked="0"/>
    </xf>
    <xf numFmtId="0" fontId="49" fillId="0" borderId="24" xfId="0" applyFont="1" applyBorder="1" applyAlignment="1">
      <alignment vertical="center"/>
    </xf>
    <xf numFmtId="0" fontId="69" fillId="0" borderId="7" xfId="0" applyFont="1" applyBorder="1" applyAlignment="1" applyProtection="1">
      <alignment horizontal="center" vertical="center"/>
      <protection locked="0"/>
    </xf>
    <xf numFmtId="0" fontId="59" fillId="0" borderId="1" xfId="0" applyFont="1" applyBorder="1" applyAlignment="1" applyProtection="1">
      <alignment horizontal="left" vertical="center"/>
      <protection locked="0"/>
    </xf>
    <xf numFmtId="0" fontId="49" fillId="0" borderId="1" xfId="0" applyFont="1" applyBorder="1" applyAlignment="1">
      <alignment horizontal="center" vertical="center"/>
    </xf>
    <xf numFmtId="0" fontId="29" fillId="11" borderId="1" xfId="0" applyFont="1" applyFill="1" applyBorder="1" applyAlignment="1">
      <alignment horizontal="center" vertical="center" wrapText="1"/>
    </xf>
    <xf numFmtId="3" fontId="55" fillId="0" borderId="1" xfId="0" applyNumberFormat="1" applyFont="1" applyBorder="1" applyAlignment="1" applyProtection="1">
      <alignment horizontal="center" vertical="center"/>
      <protection locked="0"/>
    </xf>
    <xf numFmtId="0" fontId="69" fillId="0" borderId="1" xfId="0" applyFont="1" applyBorder="1" applyAlignment="1">
      <alignment horizontal="center"/>
    </xf>
    <xf numFmtId="0" fontId="70" fillId="0" borderId="1" xfId="0" applyFont="1" applyBorder="1" applyAlignment="1">
      <alignment horizontal="center"/>
    </xf>
    <xf numFmtId="0" fontId="29" fillId="11" borderId="25" xfId="0" applyFont="1" applyFill="1" applyBorder="1" applyAlignment="1">
      <alignment horizontal="center" vertical="center" wrapText="1"/>
    </xf>
    <xf numFmtId="0" fontId="29" fillId="11" borderId="2" xfId="0" applyFont="1" applyFill="1" applyBorder="1" applyAlignment="1">
      <alignment horizontal="center" vertical="center" wrapText="1"/>
    </xf>
    <xf numFmtId="0" fontId="29" fillId="11" borderId="1" xfId="0" applyFont="1" applyFill="1" applyBorder="1" applyAlignment="1">
      <alignment horizontal="center" vertical="center"/>
    </xf>
    <xf numFmtId="0" fontId="49" fillId="0" borderId="20" xfId="0" applyFont="1" applyBorder="1" applyAlignment="1">
      <alignment vertical="center"/>
    </xf>
    <xf numFmtId="0" fontId="80" fillId="0" borderId="1" xfId="0" applyFont="1" applyBorder="1" applyAlignment="1">
      <alignment horizontal="center" vertical="center"/>
    </xf>
    <xf numFmtId="0" fontId="69" fillId="0" borderId="1" xfId="0" applyFont="1" applyBorder="1" applyAlignment="1">
      <alignment horizontal="center" vertical="center"/>
    </xf>
    <xf numFmtId="0" fontId="55" fillId="0" borderId="1" xfId="0" applyFont="1" applyBorder="1" applyAlignment="1" applyProtection="1">
      <alignment horizontal="left" vertical="center" wrapText="1"/>
      <protection locked="0"/>
    </xf>
    <xf numFmtId="0" fontId="69" fillId="0" borderId="9" xfId="0" applyFont="1" applyBorder="1" applyAlignment="1" applyProtection="1">
      <alignment horizontal="center" vertical="center"/>
      <protection locked="0"/>
    </xf>
    <xf numFmtId="0" fontId="69" fillId="0" borderId="8" xfId="0" applyFont="1" applyBorder="1" applyAlignment="1" applyProtection="1">
      <alignment horizontal="center" vertical="center"/>
      <protection locked="0"/>
    </xf>
    <xf numFmtId="0" fontId="55" fillId="0" borderId="1" xfId="0" applyFont="1" applyBorder="1" applyAlignment="1">
      <alignment vertical="center"/>
    </xf>
    <xf numFmtId="0" fontId="69" fillId="0" borderId="2" xfId="0" applyFont="1" applyBorder="1" applyAlignment="1" applyProtection="1">
      <alignment horizontal="center" vertical="center"/>
      <protection locked="0"/>
    </xf>
    <xf numFmtId="0" fontId="55" fillId="0" borderId="1" xfId="0" applyFont="1" applyBorder="1" applyAlignment="1">
      <alignment horizontal="center" vertical="center" wrapText="1"/>
    </xf>
    <xf numFmtId="0" fontId="69" fillId="0" borderId="1" xfId="0" applyFont="1" applyBorder="1" applyAlignment="1" applyProtection="1">
      <alignment horizontal="center" vertical="center" wrapText="1"/>
      <protection locked="0"/>
    </xf>
    <xf numFmtId="0" fontId="69" fillId="0" borderId="1" xfId="0" applyFont="1" applyBorder="1" applyAlignment="1">
      <alignment vertical="center"/>
    </xf>
    <xf numFmtId="0" fontId="71" fillId="0" borderId="1" xfId="0" applyFont="1" applyBorder="1"/>
    <xf numFmtId="0" fontId="82" fillId="0" borderId="1" xfId="0" applyFont="1" applyBorder="1"/>
    <xf numFmtId="0" fontId="71" fillId="0" borderId="1" xfId="0" applyFont="1" applyBorder="1" applyAlignment="1" applyProtection="1">
      <alignment horizontal="center" vertical="center"/>
      <protection locked="0"/>
    </xf>
    <xf numFmtId="3" fontId="69" fillId="0" borderId="1" xfId="0" applyNumberFormat="1" applyFont="1" applyBorder="1" applyAlignment="1" applyProtection="1">
      <alignment horizontal="center" vertical="center"/>
      <protection locked="0"/>
    </xf>
    <xf numFmtId="0" fontId="59" fillId="0" borderId="1" xfId="0" applyFont="1" applyBorder="1" applyAlignment="1" applyProtection="1">
      <alignment horizontal="center" vertical="center" wrapText="1"/>
      <protection locked="0"/>
    </xf>
    <xf numFmtId="0" fontId="59" fillId="0" borderId="1" xfId="0" applyFont="1" applyBorder="1" applyAlignment="1" applyProtection="1">
      <alignment horizontal="center" vertical="center"/>
      <protection locked="0"/>
    </xf>
    <xf numFmtId="0" fontId="83" fillId="0" borderId="1" xfId="0" applyFont="1" applyBorder="1" applyAlignment="1" applyProtection="1">
      <alignment horizontal="center" vertical="center"/>
      <protection locked="0"/>
    </xf>
    <xf numFmtId="0" fontId="83" fillId="0" borderId="1" xfId="0" applyFont="1" applyBorder="1" applyAlignment="1" applyProtection="1">
      <alignment horizontal="left" vertical="center"/>
      <protection locked="0"/>
    </xf>
    <xf numFmtId="0" fontId="84" fillId="0" borderId="1" xfId="0" applyFont="1" applyBorder="1" applyAlignment="1" applyProtection="1">
      <alignment horizontal="center" vertical="center"/>
      <protection locked="0"/>
    </xf>
    <xf numFmtId="0" fontId="83" fillId="18" borderId="1" xfId="0" applyFont="1" applyFill="1" applyBorder="1" applyAlignment="1" applyProtection="1">
      <alignment horizontal="center" vertical="center"/>
      <protection locked="0"/>
    </xf>
    <xf numFmtId="0" fontId="83" fillId="0" borderId="1" xfId="0" applyFont="1" applyBorder="1" applyAlignment="1">
      <alignment horizontal="center" vertical="center"/>
    </xf>
    <xf numFmtId="0" fontId="0" fillId="2" borderId="17" xfId="0" applyFill="1" applyBorder="1" applyAlignment="1" applyProtection="1">
      <alignment horizontal="center" vertical="center"/>
      <protection locked="0"/>
    </xf>
    <xf numFmtId="0" fontId="79" fillId="0" borderId="21" xfId="0" applyFont="1" applyBorder="1" applyAlignment="1">
      <alignment horizontal="center" vertical="center"/>
    </xf>
    <xf numFmtId="0" fontId="55" fillId="0" borderId="45" xfId="0" applyFont="1" applyBorder="1" applyAlignment="1" applyProtection="1">
      <alignment horizontal="center" vertical="center" wrapText="1"/>
      <protection locked="0"/>
    </xf>
    <xf numFmtId="0" fontId="57" fillId="0" borderId="27" xfId="0" applyFont="1" applyBorder="1" applyAlignment="1">
      <alignment horizontal="center" vertical="center" wrapText="1"/>
    </xf>
    <xf numFmtId="0" fontId="29" fillId="0" borderId="1" xfId="0" applyFont="1" applyBorder="1" applyAlignment="1">
      <alignment horizontal="left" vertical="center"/>
    </xf>
    <xf numFmtId="0" fontId="77" fillId="0" borderId="1" xfId="0" applyFont="1" applyBorder="1" applyAlignment="1">
      <alignment horizontal="left" vertical="center"/>
    </xf>
    <xf numFmtId="1" fontId="45" fillId="2" borderId="16" xfId="0" applyNumberFormat="1" applyFont="1" applyFill="1" applyBorder="1" applyAlignment="1" applyProtection="1">
      <alignment horizontal="center" vertical="center"/>
      <protection locked="0"/>
    </xf>
    <xf numFmtId="1" fontId="15" fillId="2" borderId="16" xfId="0" applyNumberFormat="1" applyFont="1" applyFill="1" applyBorder="1" applyAlignment="1" applyProtection="1">
      <alignment horizontal="center" vertical="center"/>
      <protection locked="0"/>
    </xf>
    <xf numFmtId="0" fontId="55" fillId="15" borderId="1" xfId="0" applyFont="1" applyFill="1" applyBorder="1" applyAlignment="1" applyProtection="1">
      <alignment horizontal="center" vertical="center"/>
      <protection locked="0"/>
    </xf>
    <xf numFmtId="0" fontId="78" fillId="0" borderId="1" xfId="0" applyFont="1" applyBorder="1" applyAlignment="1" applyProtection="1">
      <alignment horizontal="center" vertical="center"/>
      <protection locked="0"/>
    </xf>
    <xf numFmtId="0" fontId="29" fillId="0" borderId="7" xfId="0" applyFont="1" applyBorder="1" applyAlignment="1">
      <alignment horizontal="center" vertical="center" wrapText="1"/>
    </xf>
    <xf numFmtId="0" fontId="55" fillId="0" borderId="16" xfId="0" applyFont="1" applyBorder="1" applyAlignment="1" applyProtection="1">
      <alignment horizontal="center" vertical="center"/>
      <protection locked="0"/>
    </xf>
    <xf numFmtId="14" fontId="15" fillId="2" borderId="1" xfId="0" applyNumberFormat="1" applyFont="1" applyFill="1" applyBorder="1" applyAlignment="1" applyProtection="1">
      <alignment horizontal="center" vertical="center"/>
      <protection locked="0"/>
    </xf>
    <xf numFmtId="0" fontId="85" fillId="0" borderId="0" xfId="0" applyFont="1" applyAlignment="1">
      <alignment vertical="center"/>
    </xf>
    <xf numFmtId="0" fontId="55" fillId="0" borderId="2" xfId="0" applyFont="1" applyBorder="1" applyAlignment="1" applyProtection="1">
      <alignment horizontal="center" vertical="center"/>
      <protection locked="0"/>
    </xf>
    <xf numFmtId="0" fontId="29" fillId="0" borderId="8" xfId="0" applyFont="1" applyBorder="1" applyAlignment="1">
      <alignment horizontal="left" vertical="center" wrapText="1"/>
    </xf>
    <xf numFmtId="1" fontId="45" fillId="2" borderId="8" xfId="0" applyNumberFormat="1" applyFont="1" applyFill="1" applyBorder="1" applyAlignment="1" applyProtection="1">
      <alignment horizontal="center" vertical="center"/>
      <protection locked="0"/>
    </xf>
    <xf numFmtId="14" fontId="0" fillId="2" borderId="2" xfId="0" applyNumberFormat="1" applyFill="1" applyBorder="1" applyAlignment="1" applyProtection="1">
      <alignment vertical="center"/>
      <protection locked="0"/>
    </xf>
    <xf numFmtId="0" fontId="55" fillId="0" borderId="38" xfId="0" applyFont="1" applyBorder="1" applyAlignment="1" applyProtection="1">
      <alignment horizontal="center"/>
      <protection locked="0"/>
    </xf>
    <xf numFmtId="0" fontId="55" fillId="0" borderId="41" xfId="0" applyFont="1" applyBorder="1" applyAlignment="1" applyProtection="1">
      <alignment horizontal="center"/>
      <protection locked="0"/>
    </xf>
    <xf numFmtId="0" fontId="69" fillId="0" borderId="0" xfId="0" applyFont="1" applyAlignment="1">
      <alignment horizontal="center" vertical="center"/>
    </xf>
    <xf numFmtId="0" fontId="42" fillId="0" borderId="0" xfId="0" applyFont="1" applyAlignment="1">
      <alignment horizontal="center" vertical="center" wrapText="1"/>
    </xf>
    <xf numFmtId="1" fontId="45" fillId="2" borderId="0" xfId="0" applyNumberFormat="1" applyFont="1" applyFill="1" applyAlignment="1" applyProtection="1">
      <alignment horizontal="center" vertical="center"/>
      <protection locked="0"/>
    </xf>
    <xf numFmtId="0" fontId="29" fillId="11" borderId="16" xfId="0" applyFont="1" applyFill="1" applyBorder="1" applyAlignment="1">
      <alignment vertical="center"/>
    </xf>
    <xf numFmtId="0" fontId="69" fillId="0" borderId="1" xfId="0" applyFont="1" applyBorder="1" applyAlignment="1" applyProtection="1">
      <alignment horizontal="center"/>
      <protection locked="0"/>
    </xf>
    <xf numFmtId="0" fontId="69" fillId="0" borderId="2" xfId="0" applyFont="1" applyBorder="1" applyAlignment="1">
      <alignment horizontal="center" vertical="center"/>
    </xf>
    <xf numFmtId="0" fontId="69" fillId="0" borderId="25" xfId="0" applyFont="1" applyBorder="1" applyAlignment="1">
      <alignment horizontal="center" vertical="center"/>
    </xf>
    <xf numFmtId="0" fontId="69" fillId="0" borderId="37" xfId="0" applyFont="1" applyBorder="1" applyAlignment="1">
      <alignment horizontal="center" vertical="center"/>
    </xf>
    <xf numFmtId="0" fontId="69" fillId="0" borderId="7" xfId="0" applyFont="1" applyBorder="1" applyAlignment="1">
      <alignment horizontal="center" vertical="center"/>
    </xf>
    <xf numFmtId="0" fontId="86" fillId="0" borderId="0" xfId="0" applyFont="1" applyAlignment="1">
      <alignment horizontal="center" vertical="center" wrapText="1"/>
    </xf>
    <xf numFmtId="0" fontId="41" fillId="0" borderId="0" xfId="0" applyFont="1" applyAlignment="1">
      <alignment horizontal="center" vertical="center" wrapText="1"/>
    </xf>
    <xf numFmtId="0" fontId="69" fillId="0" borderId="1" xfId="0" applyFont="1" applyBorder="1" applyAlignment="1">
      <alignment horizontal="center" vertical="center" wrapText="1"/>
    </xf>
    <xf numFmtId="0" fontId="69" fillId="0" borderId="2" xfId="0" applyFont="1" applyBorder="1" applyAlignment="1" applyProtection="1">
      <alignment horizontal="center" vertical="center" wrapText="1"/>
      <protection locked="0"/>
    </xf>
    <xf numFmtId="0" fontId="69" fillId="0" borderId="9" xfId="0" applyFont="1" applyBorder="1" applyAlignment="1" applyProtection="1">
      <alignment horizontal="center" vertical="center" wrapText="1"/>
      <protection locked="0"/>
    </xf>
    <xf numFmtId="0" fontId="69" fillId="0" borderId="0" xfId="0" applyFont="1" applyAlignment="1" applyProtection="1">
      <alignment horizontal="center" vertical="center" wrapText="1"/>
      <protection locked="0"/>
    </xf>
    <xf numFmtId="0" fontId="69" fillId="0" borderId="16" xfId="0" applyFont="1" applyBorder="1" applyAlignment="1" applyProtection="1">
      <alignment horizontal="center" vertical="center" wrapText="1"/>
      <protection locked="0"/>
    </xf>
    <xf numFmtId="0" fontId="69" fillId="0" borderId="8" xfId="0" applyFont="1" applyBorder="1" applyAlignment="1" applyProtection="1">
      <alignment horizontal="center" vertical="center" wrapText="1"/>
      <protection locked="0"/>
    </xf>
    <xf numFmtId="0" fontId="41" fillId="0" borderId="16" xfId="0" applyFont="1" applyBorder="1" applyAlignment="1">
      <alignment horizontal="center" vertical="center" wrapText="1"/>
    </xf>
    <xf numFmtId="0" fontId="55" fillId="0" borderId="16" xfId="0" applyFont="1" applyBorder="1" applyAlignment="1" applyProtection="1">
      <alignment horizontal="center" vertical="center" wrapText="1"/>
      <protection locked="0"/>
    </xf>
    <xf numFmtId="0" fontId="55" fillId="0" borderId="16" xfId="0" applyFont="1" applyBorder="1" applyAlignment="1">
      <alignment horizontal="center" vertical="center"/>
    </xf>
    <xf numFmtId="0" fontId="42" fillId="11" borderId="20" xfId="0" applyFont="1" applyFill="1" applyBorder="1" applyAlignment="1">
      <alignment horizontal="center" vertical="center" wrapText="1"/>
    </xf>
    <xf numFmtId="0" fontId="42" fillId="11" borderId="20" xfId="0" applyFont="1" applyFill="1" applyBorder="1" applyAlignment="1">
      <alignment vertical="center" wrapText="1"/>
    </xf>
    <xf numFmtId="0" fontId="42" fillId="11" borderId="20" xfId="0" applyFont="1" applyFill="1" applyBorder="1" applyAlignment="1">
      <alignment horizontal="center" vertical="center"/>
    </xf>
    <xf numFmtId="0" fontId="55" fillId="0" borderId="16" xfId="0" applyFont="1" applyBorder="1" applyAlignment="1">
      <alignment vertical="center"/>
    </xf>
    <xf numFmtId="0" fontId="55" fillId="0" borderId="2" xfId="0" applyFont="1" applyBorder="1" applyAlignment="1" applyProtection="1">
      <alignment horizontal="center" vertical="center" wrapText="1"/>
      <protection locked="0"/>
    </xf>
    <xf numFmtId="0" fontId="71" fillId="0" borderId="1" xfId="0" applyFont="1" applyBorder="1" applyAlignment="1">
      <alignment horizontal="center" vertical="center"/>
    </xf>
    <xf numFmtId="0" fontId="69" fillId="0" borderId="1" xfId="0" applyFont="1" applyBorder="1" applyAlignment="1">
      <alignment vertical="center" wrapText="1"/>
    </xf>
    <xf numFmtId="0" fontId="86" fillId="0" borderId="1" xfId="0" applyFont="1" applyBorder="1" applyAlignment="1">
      <alignment horizontal="center" vertical="center" wrapText="1"/>
    </xf>
    <xf numFmtId="0" fontId="69" fillId="0" borderId="1" xfId="0" applyFont="1" applyBorder="1" applyAlignment="1" applyProtection="1">
      <alignment horizontal="center" wrapText="1"/>
      <protection locked="0"/>
    </xf>
    <xf numFmtId="0" fontId="86" fillId="0" borderId="1" xfId="0" applyFont="1" applyBorder="1" applyAlignment="1">
      <alignment horizontal="center" vertical="center"/>
    </xf>
    <xf numFmtId="0" fontId="83" fillId="0" borderId="2" xfId="0" applyFont="1" applyBorder="1" applyAlignment="1" applyProtection="1">
      <alignment horizontal="center" vertical="center"/>
      <protection locked="0"/>
    </xf>
    <xf numFmtId="0" fontId="55" fillId="0" borderId="1" xfId="0" applyFont="1" applyBorder="1" applyAlignment="1" applyProtection="1">
      <alignment horizontal="center"/>
      <protection locked="0"/>
    </xf>
    <xf numFmtId="0" fontId="55" fillId="0" borderId="2" xfId="0" applyFont="1" applyBorder="1" applyAlignment="1" applyProtection="1">
      <alignment horizontal="center"/>
      <protection locked="0"/>
    </xf>
    <xf numFmtId="0" fontId="71" fillId="0" borderId="1" xfId="0" applyFont="1" applyBorder="1" applyAlignment="1">
      <alignment horizontal="center" vertical="center" wrapText="1"/>
    </xf>
    <xf numFmtId="3" fontId="55" fillId="0" borderId="1" xfId="0" applyNumberFormat="1" applyFont="1" applyBorder="1" applyAlignment="1" applyProtection="1">
      <alignment horizontal="center" vertical="center" wrapText="1"/>
      <protection locked="0"/>
    </xf>
    <xf numFmtId="0" fontId="90" fillId="0" borderId="33" xfId="0" applyFont="1" applyBorder="1" applyAlignment="1" applyProtection="1">
      <alignment horizontal="center" vertical="center"/>
      <protection locked="0"/>
    </xf>
    <xf numFmtId="4" fontId="49" fillId="0" borderId="0" xfId="0" applyNumberFormat="1" applyFont="1" applyAlignment="1">
      <alignment vertical="center"/>
    </xf>
    <xf numFmtId="0" fontId="50" fillId="0" borderId="0" xfId="0" applyFont="1" applyAlignment="1">
      <alignment horizontal="center" vertical="center"/>
    </xf>
    <xf numFmtId="14" fontId="0" fillId="2" borderId="0" xfId="0" applyNumberFormat="1" applyFill="1" applyAlignment="1" applyProtection="1">
      <alignment vertical="center"/>
      <protection locked="0"/>
    </xf>
    <xf numFmtId="0" fontId="0" fillId="0" borderId="48"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91" fillId="2" borderId="9" xfId="0" applyFont="1" applyFill="1" applyBorder="1" applyAlignment="1" applyProtection="1">
      <alignment horizontal="center" vertical="center"/>
      <protection locked="0"/>
    </xf>
    <xf numFmtId="0" fontId="49" fillId="23" borderId="1" xfId="0" applyFont="1" applyFill="1" applyBorder="1" applyAlignment="1">
      <alignment vertical="center"/>
    </xf>
    <xf numFmtId="0" fontId="30" fillId="0" borderId="35" xfId="0" applyFont="1" applyBorder="1" applyAlignment="1">
      <alignment horizontal="center" vertical="center" wrapText="1"/>
    </xf>
    <xf numFmtId="0" fontId="93" fillId="0" borderId="57" xfId="0" applyFont="1" applyBorder="1" applyAlignment="1" applyProtection="1">
      <alignment horizontal="center" vertical="center"/>
      <protection locked="0"/>
    </xf>
    <xf numFmtId="0" fontId="92" fillId="0" borderId="41" xfId="0" applyFont="1" applyBorder="1" applyAlignment="1" applyProtection="1">
      <alignment horizontal="left" vertical="center"/>
      <protection locked="0"/>
    </xf>
    <xf numFmtId="0" fontId="94" fillId="0" borderId="41" xfId="0" applyFont="1" applyBorder="1" applyAlignment="1" applyProtection="1">
      <alignment horizontal="left" vertical="center"/>
      <protection locked="0"/>
    </xf>
    <xf numFmtId="0" fontId="93" fillId="0" borderId="41" xfId="0" applyFont="1" applyBorder="1" applyAlignment="1" applyProtection="1">
      <alignment horizontal="center" vertical="center"/>
      <protection locked="0"/>
    </xf>
    <xf numFmtId="0" fontId="93" fillId="0" borderId="43" xfId="0" applyFont="1" applyBorder="1" applyAlignment="1" applyProtection="1">
      <alignment horizontal="center" vertical="center"/>
      <protection locked="0"/>
    </xf>
    <xf numFmtId="0" fontId="93" fillId="0" borderId="0" xfId="0" applyFont="1" applyAlignment="1" applyProtection="1">
      <alignment horizontal="center" vertical="center"/>
      <protection locked="0"/>
    </xf>
    <xf numFmtId="0" fontId="93" fillId="0" borderId="39" xfId="0" applyFont="1" applyBorder="1" applyAlignment="1" applyProtection="1">
      <alignment horizontal="center" vertical="center"/>
      <protection locked="0"/>
    </xf>
    <xf numFmtId="0" fontId="93" fillId="0" borderId="45" xfId="0" applyFont="1" applyBorder="1" applyAlignment="1" applyProtection="1">
      <alignment horizontal="center" vertical="center"/>
      <protection locked="0"/>
    </xf>
    <xf numFmtId="0" fontId="93" fillId="0" borderId="24" xfId="0" applyFont="1" applyBorder="1" applyAlignment="1" applyProtection="1">
      <alignment horizontal="center" vertical="center"/>
      <protection locked="0"/>
    </xf>
    <xf numFmtId="0" fontId="92" fillId="0" borderId="36" xfId="0" applyFont="1" applyBorder="1" applyAlignment="1" applyProtection="1">
      <alignment horizontal="left" vertical="center"/>
      <protection locked="0"/>
    </xf>
    <xf numFmtId="0" fontId="93" fillId="0" borderId="9" xfId="0" applyFont="1" applyBorder="1" applyAlignment="1" applyProtection="1">
      <alignment horizontal="center" vertical="center"/>
      <protection locked="0"/>
    </xf>
    <xf numFmtId="0" fontId="60" fillId="0" borderId="37" xfId="0" applyFont="1" applyBorder="1" applyAlignment="1" applyProtection="1">
      <alignment horizontal="center" vertical="center"/>
      <protection locked="0"/>
    </xf>
    <xf numFmtId="0" fontId="61" fillId="0" borderId="34" xfId="0" applyFont="1" applyBorder="1" applyAlignment="1" applyProtection="1">
      <alignment horizontal="center" vertical="center" wrapText="1"/>
      <protection locked="0"/>
    </xf>
    <xf numFmtId="1" fontId="36" fillId="2" borderId="8" xfId="0" applyNumberFormat="1" applyFont="1" applyFill="1" applyBorder="1" applyAlignment="1" applyProtection="1">
      <alignment horizontal="center" vertical="center"/>
      <protection locked="0"/>
    </xf>
    <xf numFmtId="0" fontId="29" fillId="0" borderId="8" xfId="0" applyFont="1" applyBorder="1" applyAlignment="1">
      <alignment horizontal="center" vertical="center" wrapText="1"/>
    </xf>
    <xf numFmtId="0" fontId="42" fillId="0" borderId="8" xfId="0" applyFont="1" applyBorder="1" applyAlignment="1">
      <alignment horizontal="center" vertical="center"/>
    </xf>
    <xf numFmtId="0" fontId="92" fillId="0" borderId="45" xfId="0" applyFont="1" applyBorder="1" applyAlignment="1" applyProtection="1">
      <alignment horizontal="center" vertical="center"/>
      <protection locked="0"/>
    </xf>
    <xf numFmtId="0" fontId="78" fillId="0" borderId="1" xfId="0" applyFont="1" applyBorder="1" applyAlignment="1" applyProtection="1">
      <alignment horizontal="center" vertical="center" wrapText="1"/>
      <protection locked="0"/>
    </xf>
    <xf numFmtId="1" fontId="36" fillId="2" borderId="1" xfId="0" applyNumberFormat="1" applyFont="1" applyFill="1" applyBorder="1" applyAlignment="1" applyProtection="1">
      <alignment horizontal="center" vertical="center"/>
      <protection locked="0"/>
    </xf>
    <xf numFmtId="0" fontId="69" fillId="0" borderId="16" xfId="0" applyFont="1" applyBorder="1" applyAlignment="1" applyProtection="1">
      <alignment horizontal="center" vertical="center"/>
      <protection locked="0"/>
    </xf>
    <xf numFmtId="1" fontId="15" fillId="0" borderId="1" xfId="0" applyNumberFormat="1" applyFont="1" applyBorder="1" applyAlignment="1" applyProtection="1">
      <alignment horizontal="center" vertical="center"/>
      <protection locked="0"/>
    </xf>
    <xf numFmtId="0" fontId="94" fillId="0" borderId="41" xfId="0" applyFont="1" applyBorder="1" applyAlignment="1" applyProtection="1">
      <alignment horizontal="center" vertical="center"/>
      <protection locked="0"/>
    </xf>
    <xf numFmtId="1" fontId="36" fillId="0" borderId="8" xfId="0" applyNumberFormat="1" applyFont="1" applyBorder="1" applyAlignment="1">
      <alignment horizontal="center" vertical="center"/>
    </xf>
    <xf numFmtId="1" fontId="15" fillId="0" borderId="8" xfId="0" applyNumberFormat="1" applyFont="1" applyBorder="1" applyAlignment="1" applyProtection="1">
      <alignment horizontal="center" vertical="center"/>
      <protection locked="0"/>
    </xf>
    <xf numFmtId="0" fontId="96" fillId="0" borderId="0" xfId="0" applyFont="1" applyAlignment="1">
      <alignment horizontal="center"/>
    </xf>
    <xf numFmtId="0" fontId="77" fillId="0" borderId="0" xfId="0" applyFont="1" applyAlignment="1">
      <alignment horizontal="left" vertical="top"/>
    </xf>
    <xf numFmtId="1" fontId="36" fillId="0" borderId="0" xfId="0" applyNumberFormat="1" applyFont="1" applyAlignment="1">
      <alignment horizontal="center" vertical="center"/>
    </xf>
    <xf numFmtId="1" fontId="36" fillId="0" borderId="0" xfId="0" applyNumberFormat="1" applyFont="1" applyAlignment="1" applyProtection="1">
      <alignment horizontal="center" vertical="center"/>
      <protection locked="0"/>
    </xf>
    <xf numFmtId="0" fontId="55" fillId="0" borderId="0" xfId="2" applyFont="1" applyAlignment="1">
      <alignment horizontal="center" vertical="center" wrapText="1"/>
    </xf>
    <xf numFmtId="0" fontId="55" fillId="0" borderId="24" xfId="0" applyFont="1" applyBorder="1" applyAlignment="1" applyProtection="1">
      <alignment horizontal="center" vertical="center"/>
      <protection locked="0"/>
    </xf>
    <xf numFmtId="0" fontId="118" fillId="0" borderId="1" xfId="0" applyFont="1" applyBorder="1" applyAlignment="1">
      <alignment horizontal="left" vertical="center"/>
    </xf>
    <xf numFmtId="0" fontId="119" fillId="0" borderId="1" xfId="0" applyFont="1" applyBorder="1" applyAlignment="1">
      <alignment horizontal="left" vertical="center" wrapText="1"/>
    </xf>
    <xf numFmtId="1" fontId="120" fillId="3" borderId="1" xfId="0" applyNumberFormat="1" applyFont="1" applyFill="1" applyBorder="1" applyAlignment="1">
      <alignment horizontal="center" vertical="center"/>
    </xf>
    <xf numFmtId="1" fontId="120" fillId="2" borderId="1" xfId="0" applyNumberFormat="1" applyFont="1" applyFill="1" applyBorder="1" applyAlignment="1" applyProtection="1">
      <alignment horizontal="center" vertical="center"/>
      <protection locked="0"/>
    </xf>
    <xf numFmtId="0" fontId="70" fillId="0" borderId="9" xfId="0" applyFont="1" applyBorder="1" applyAlignment="1" applyProtection="1">
      <alignment horizontal="center" vertical="center" wrapText="1"/>
      <protection locked="0"/>
    </xf>
    <xf numFmtId="0" fontId="70" fillId="0" borderId="0" xfId="0" applyFont="1" applyAlignment="1" applyProtection="1">
      <alignment horizontal="center" vertical="center" wrapText="1"/>
      <protection locked="0"/>
    </xf>
    <xf numFmtId="0" fontId="70" fillId="0" borderId="16" xfId="0" applyFont="1" applyBorder="1" applyAlignment="1" applyProtection="1">
      <alignment horizontal="center" vertical="center" wrapText="1"/>
      <protection locked="0"/>
    </xf>
    <xf numFmtId="0" fontId="70" fillId="0" borderId="1" xfId="0" applyFont="1" applyBorder="1" applyAlignment="1">
      <alignment horizontal="center" vertical="center"/>
    </xf>
    <xf numFmtId="0" fontId="69" fillId="0" borderId="1" xfId="0" applyFont="1" applyBorder="1" applyAlignment="1">
      <alignment horizontal="center" wrapText="1"/>
    </xf>
    <xf numFmtId="0" fontId="119" fillId="0" borderId="1" xfId="0" applyFont="1" applyBorder="1" applyAlignment="1">
      <alignment vertical="center" wrapText="1"/>
    </xf>
    <xf numFmtId="1" fontId="91" fillId="2" borderId="1" xfId="0" applyNumberFormat="1" applyFont="1" applyFill="1" applyBorder="1" applyAlignment="1" applyProtection="1">
      <alignment horizontal="center" vertical="center"/>
      <protection locked="0"/>
    </xf>
    <xf numFmtId="0" fontId="84" fillId="0" borderId="2" xfId="0" applyFont="1" applyBorder="1" applyAlignment="1" applyProtection="1">
      <alignment horizontal="center" vertical="center"/>
      <protection locked="0"/>
    </xf>
    <xf numFmtId="0" fontId="92" fillId="0" borderId="39" xfId="0" applyFont="1" applyBorder="1" applyAlignment="1" applyProtection="1">
      <alignment horizontal="left"/>
      <protection locked="0"/>
    </xf>
    <xf numFmtId="0" fontId="92" fillId="0" borderId="41" xfId="0" applyFont="1" applyBorder="1" applyAlignment="1" applyProtection="1">
      <alignment horizontal="center" vertical="center"/>
      <protection locked="0"/>
    </xf>
    <xf numFmtId="0" fontId="92" fillId="0" borderId="39" xfId="0" applyFont="1" applyBorder="1" applyAlignment="1" applyProtection="1">
      <alignment horizontal="center"/>
      <protection locked="0"/>
    </xf>
    <xf numFmtId="49" fontId="69" fillId="0" borderId="1" xfId="0" applyNumberFormat="1" applyFont="1" applyBorder="1" applyAlignment="1" applyProtection="1">
      <alignment horizontal="center" vertical="center"/>
      <protection locked="0"/>
    </xf>
    <xf numFmtId="3" fontId="70" fillId="0" borderId="1" xfId="0" applyNumberFormat="1" applyFont="1" applyBorder="1" applyAlignment="1" applyProtection="1">
      <alignment horizontal="center" vertical="center"/>
      <protection locked="0"/>
    </xf>
    <xf numFmtId="0" fontId="69" fillId="0" borderId="24" xfId="0" applyFont="1" applyBorder="1" applyAlignment="1" applyProtection="1">
      <alignment horizontal="center" vertical="center"/>
      <protection locked="0"/>
    </xf>
    <xf numFmtId="0" fontId="26" fillId="0" borderId="1" xfId="0" applyFont="1" applyBorder="1" applyAlignment="1">
      <alignment vertical="center"/>
    </xf>
    <xf numFmtId="0" fontId="30" fillId="0" borderId="1" xfId="0" applyFont="1" applyBorder="1" applyAlignment="1">
      <alignment horizontal="center" vertical="center"/>
    </xf>
    <xf numFmtId="0" fontId="31" fillId="12" borderId="1" xfId="1" applyFont="1" applyFill="1" applyBorder="1" applyAlignment="1" applyProtection="1">
      <alignment horizontal="center" vertical="center"/>
    </xf>
    <xf numFmtId="0" fontId="29" fillId="0" borderId="1" xfId="0" applyFont="1" applyBorder="1" applyAlignment="1">
      <alignment horizontal="center" vertical="center"/>
    </xf>
    <xf numFmtId="0" fontId="35" fillId="0" borderId="1" xfId="0" applyFont="1" applyBorder="1" applyAlignment="1">
      <alignment horizontal="center" vertical="center"/>
    </xf>
    <xf numFmtId="1" fontId="30" fillId="0" borderId="1" xfId="0" applyNumberFormat="1" applyFont="1" applyBorder="1" applyAlignment="1">
      <alignment horizontal="center" vertical="center" wrapText="1"/>
    </xf>
    <xf numFmtId="0" fontId="30" fillId="0" borderId="1" xfId="0" applyFont="1" applyBorder="1" applyAlignment="1">
      <alignment vertical="center" wrapText="1"/>
    </xf>
    <xf numFmtId="0" fontId="42" fillId="11" borderId="1" xfId="0" applyFont="1" applyFill="1" applyBorder="1" applyAlignment="1">
      <alignment vertical="center" textRotation="90" wrapText="1"/>
    </xf>
    <xf numFmtId="0" fontId="43" fillId="0" borderId="1" xfId="0" applyFont="1" applyBorder="1" applyAlignment="1">
      <alignment vertical="center"/>
    </xf>
    <xf numFmtId="0" fontId="41" fillId="0" borderId="1" xfId="0" applyFont="1" applyBorder="1" applyAlignment="1">
      <alignment vertical="center"/>
    </xf>
    <xf numFmtId="0" fontId="55" fillId="0" borderId="9" xfId="0" applyFont="1" applyBorder="1" applyAlignment="1" applyProtection="1">
      <alignment horizontal="center" vertical="center" wrapText="1"/>
      <protection locked="0"/>
    </xf>
    <xf numFmtId="0" fontId="121" fillId="0" borderId="0" xfId="0" applyFont="1" applyAlignment="1">
      <alignment horizontal="center"/>
    </xf>
    <xf numFmtId="0" fontId="74" fillId="0" borderId="1" xfId="0" applyFont="1" applyBorder="1" applyAlignment="1">
      <alignment horizontal="center" vertical="center"/>
    </xf>
    <xf numFmtId="0" fontId="122" fillId="0" borderId="1" xfId="0" applyFont="1" applyBorder="1" applyAlignment="1" applyProtection="1">
      <alignment horizontal="center" vertical="center"/>
      <protection locked="0"/>
    </xf>
    <xf numFmtId="0" fontId="69" fillId="0" borderId="0" xfId="2" applyFont="1" applyAlignment="1">
      <alignment horizontal="center" vertical="center" wrapText="1"/>
    </xf>
    <xf numFmtId="0" fontId="123" fillId="0" borderId="1" xfId="0" applyFont="1" applyBorder="1" applyAlignment="1" applyProtection="1">
      <alignment horizontal="center" vertical="center"/>
      <protection locked="0"/>
    </xf>
    <xf numFmtId="1" fontId="15" fillId="2" borderId="24" xfId="0" applyNumberFormat="1" applyFont="1" applyFill="1" applyBorder="1" applyAlignment="1" applyProtection="1">
      <alignment vertical="center"/>
      <protection locked="0"/>
    </xf>
    <xf numFmtId="1" fontId="15" fillId="2" borderId="36" xfId="0" applyNumberFormat="1" applyFont="1" applyFill="1" applyBorder="1" applyAlignment="1" applyProtection="1">
      <alignment vertical="center"/>
      <protection locked="0"/>
    </xf>
    <xf numFmtId="0" fontId="124" fillId="0" borderId="1" xfId="0" applyFont="1" applyBorder="1" applyAlignment="1" applyProtection="1">
      <alignment horizontal="center" vertical="center" wrapText="1"/>
      <protection locked="0"/>
    </xf>
    <xf numFmtId="0" fontId="124" fillId="0" borderId="1" xfId="0" applyFont="1" applyBorder="1" applyAlignment="1" applyProtection="1">
      <alignment horizontal="center" vertical="center"/>
      <protection locked="0"/>
    </xf>
    <xf numFmtId="0" fontId="17" fillId="9" borderId="1"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12" borderId="7"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7" fillId="17" borderId="8" xfId="0" applyFont="1" applyFill="1" applyBorder="1" applyAlignment="1">
      <alignment horizontal="center" vertical="center" wrapText="1"/>
    </xf>
    <xf numFmtId="0" fontId="17" fillId="17" borderId="9" xfId="0" applyFont="1" applyFill="1" applyBorder="1" applyAlignment="1">
      <alignment horizontal="center" vertical="center" wrapText="1"/>
    </xf>
    <xf numFmtId="0" fontId="17" fillId="17" borderId="7" xfId="0" applyFont="1" applyFill="1" applyBorder="1" applyAlignment="1">
      <alignment horizontal="center" vertical="center" wrapText="1"/>
    </xf>
    <xf numFmtId="0" fontId="17" fillId="5" borderId="1" xfId="0" applyFont="1" applyFill="1" applyBorder="1" applyAlignment="1">
      <alignment horizontal="center" vertical="center"/>
    </xf>
    <xf numFmtId="0" fontId="20" fillId="18" borderId="1" xfId="0" applyFont="1" applyFill="1" applyBorder="1" applyAlignment="1">
      <alignment horizontal="left" vertical="center" wrapText="1"/>
    </xf>
    <xf numFmtId="0" fontId="21" fillId="18" borderId="1" xfId="0" applyFont="1" applyFill="1" applyBorder="1" applyAlignment="1">
      <alignment horizontal="left" vertical="center" wrapText="1"/>
    </xf>
    <xf numFmtId="0" fontId="23" fillId="18" borderId="1" xfId="0" applyFont="1" applyFill="1" applyBorder="1" applyAlignment="1">
      <alignment horizontal="left" vertical="center" wrapText="1"/>
    </xf>
    <xf numFmtId="0" fontId="19"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4" xfId="0" applyFont="1" applyBorder="1" applyAlignment="1">
      <alignment horizontal="center" vertical="center" wrapText="1"/>
    </xf>
    <xf numFmtId="0" fontId="21" fillId="18" borderId="1" xfId="0" applyFont="1" applyFill="1" applyBorder="1" applyAlignment="1">
      <alignment vertical="center" wrapText="1"/>
    </xf>
    <xf numFmtId="0" fontId="20" fillId="18" borderId="1" xfId="0" applyFont="1" applyFill="1" applyBorder="1" applyAlignment="1">
      <alignment vertical="center" wrapText="1"/>
    </xf>
    <xf numFmtId="0" fontId="64" fillId="0" borderId="3" xfId="0" applyFont="1" applyBorder="1" applyAlignment="1">
      <alignment horizontal="center"/>
    </xf>
    <xf numFmtId="0" fontId="63" fillId="0" borderId="12" xfId="0" applyFont="1" applyBorder="1" applyAlignment="1">
      <alignment horizontal="center"/>
    </xf>
    <xf numFmtId="0" fontId="63" fillId="0" borderId="4" xfId="0" applyFont="1" applyBorder="1" applyAlignment="1">
      <alignment horizontal="center"/>
    </xf>
    <xf numFmtId="1" fontId="36" fillId="2" borderId="8" xfId="0" applyNumberFormat="1" applyFont="1" applyFill="1" applyBorder="1" applyAlignment="1" applyProtection="1">
      <alignment horizontal="center" vertical="center"/>
      <protection locked="0"/>
    </xf>
    <xf numFmtId="1" fontId="36" fillId="2" borderId="9" xfId="0" applyNumberFormat="1" applyFont="1" applyFill="1" applyBorder="1" applyAlignment="1" applyProtection="1">
      <alignment horizontal="center" vertical="center"/>
      <protection locked="0"/>
    </xf>
    <xf numFmtId="0" fontId="42" fillId="0" borderId="20" xfId="0" applyFont="1" applyBorder="1" applyAlignment="1">
      <alignment horizontal="center" vertical="center"/>
    </xf>
    <xf numFmtId="0" fontId="42" fillId="0" borderId="0" xfId="0" applyFont="1" applyAlignment="1">
      <alignment horizontal="center" vertical="center"/>
    </xf>
    <xf numFmtId="0" fontId="77" fillId="0" borderId="20" xfId="0" applyFont="1" applyBorder="1" applyAlignment="1">
      <alignment horizontal="left" vertical="top" wrapText="1"/>
    </xf>
    <xf numFmtId="0" fontId="77" fillId="0" borderId="0" xfId="0" applyFont="1" applyAlignment="1">
      <alignment horizontal="left" vertical="top" wrapText="1"/>
    </xf>
    <xf numFmtId="1" fontId="36" fillId="3" borderId="8" xfId="0" applyNumberFormat="1" applyFont="1" applyFill="1" applyBorder="1" applyAlignment="1">
      <alignment horizontal="center" vertical="center"/>
    </xf>
    <xf numFmtId="1" fontId="36" fillId="3" borderId="9" xfId="0" applyNumberFormat="1" applyFont="1" applyFill="1" applyBorder="1" applyAlignment="1">
      <alignment horizontal="center" vertical="center"/>
    </xf>
    <xf numFmtId="0" fontId="42" fillId="0" borderId="1" xfId="0" applyFont="1" applyBorder="1" applyAlignment="1">
      <alignment horizontal="left" vertical="center"/>
    </xf>
    <xf numFmtId="0" fontId="77" fillId="0" borderId="1" xfId="0" applyFont="1" applyBorder="1" applyAlignment="1">
      <alignment horizontal="left" vertical="center" wrapText="1"/>
    </xf>
    <xf numFmtId="0" fontId="77" fillId="0" borderId="8" xfId="0" applyFont="1" applyBorder="1" applyAlignment="1">
      <alignment horizontal="left" vertical="center" wrapText="1"/>
    </xf>
    <xf numFmtId="0" fontId="77" fillId="0" borderId="1" xfId="0" applyFont="1" applyBorder="1" applyAlignment="1">
      <alignment horizontal="left" vertical="center"/>
    </xf>
    <xf numFmtId="0" fontId="42" fillId="11" borderId="1" xfId="0" applyFont="1" applyFill="1" applyBorder="1" applyAlignment="1">
      <alignment horizontal="center" vertical="center"/>
    </xf>
    <xf numFmtId="1" fontId="36" fillId="2" borderId="25" xfId="0" applyNumberFormat="1" applyFont="1" applyFill="1" applyBorder="1" applyAlignment="1" applyProtection="1">
      <alignment horizontal="center" vertical="center"/>
      <protection locked="0"/>
    </xf>
    <xf numFmtId="1" fontId="36" fillId="2" borderId="35" xfId="0" applyNumberFormat="1" applyFont="1" applyFill="1" applyBorder="1" applyAlignment="1" applyProtection="1">
      <alignment horizontal="center" vertical="center"/>
      <protection locked="0"/>
    </xf>
    <xf numFmtId="0" fontId="42" fillId="11" borderId="1" xfId="0" applyFont="1" applyFill="1" applyBorder="1" applyAlignment="1">
      <alignment horizontal="center" vertical="center" wrapText="1"/>
    </xf>
    <xf numFmtId="0" fontId="42" fillId="11" borderId="2" xfId="0" applyFont="1" applyFill="1" applyBorder="1" applyAlignment="1">
      <alignment horizontal="center" vertical="center" textRotation="90" wrapText="1"/>
    </xf>
    <xf numFmtId="0" fontId="42" fillId="11" borderId="8" xfId="0" applyFont="1" applyFill="1" applyBorder="1" applyAlignment="1">
      <alignment horizontal="center" vertical="center" wrapText="1"/>
    </xf>
    <xf numFmtId="1" fontId="42" fillId="11" borderId="19" xfId="0" applyNumberFormat="1" applyFont="1" applyFill="1" applyBorder="1" applyAlignment="1">
      <alignment horizontal="center" vertical="center" wrapText="1"/>
    </xf>
    <xf numFmtId="1" fontId="42" fillId="11" borderId="20" xfId="0" applyNumberFormat="1" applyFont="1" applyFill="1" applyBorder="1" applyAlignment="1">
      <alignment horizontal="center" vertical="center" wrapText="1"/>
    </xf>
    <xf numFmtId="1" fontId="42" fillId="11" borderId="25" xfId="0" applyNumberFormat="1" applyFont="1" applyFill="1" applyBorder="1" applyAlignment="1">
      <alignment horizontal="center" vertical="center" wrapText="1"/>
    </xf>
    <xf numFmtId="0" fontId="77" fillId="0" borderId="1" xfId="0" applyFont="1" applyBorder="1" applyAlignment="1">
      <alignment vertical="center" wrapText="1"/>
    </xf>
    <xf numFmtId="0" fontId="30" fillId="19" borderId="5" xfId="0" applyFont="1" applyFill="1" applyBorder="1" applyAlignment="1">
      <alignment horizontal="left" vertical="top" wrapText="1"/>
    </xf>
    <xf numFmtId="0" fontId="30" fillId="19" borderId="14" xfId="0" applyFont="1" applyFill="1" applyBorder="1" applyAlignment="1">
      <alignment horizontal="left" vertical="top" wrapText="1"/>
    </xf>
    <xf numFmtId="0" fontId="30" fillId="19" borderId="18" xfId="0" applyFont="1" applyFill="1" applyBorder="1" applyAlignment="1">
      <alignment horizontal="left" vertical="top" wrapText="1"/>
    </xf>
    <xf numFmtId="0" fontId="30" fillId="19" borderId="21" xfId="0" applyFont="1" applyFill="1" applyBorder="1" applyAlignment="1">
      <alignment horizontal="left" vertical="top" wrapText="1"/>
    </xf>
    <xf numFmtId="0" fontId="30" fillId="19" borderId="22" xfId="0" applyFont="1" applyFill="1" applyBorder="1" applyAlignment="1">
      <alignment horizontal="left" vertical="top" wrapText="1"/>
    </xf>
    <xf numFmtId="0" fontId="29" fillId="0" borderId="1" xfId="0" applyFont="1" applyBorder="1" applyAlignment="1">
      <alignment horizontal="left" vertical="center"/>
    </xf>
    <xf numFmtId="0" fontId="30" fillId="0" borderId="1" xfId="0" applyFont="1" applyBorder="1" applyAlignment="1">
      <alignment horizontal="left" vertical="center"/>
    </xf>
    <xf numFmtId="0" fontId="32" fillId="2" borderId="16" xfId="0" applyFont="1" applyFill="1" applyBorder="1" applyAlignment="1" applyProtection="1">
      <alignment horizontal="center" vertical="center"/>
      <protection locked="0"/>
    </xf>
    <xf numFmtId="0" fontId="32" fillId="2" borderId="17"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29" fillId="0" borderId="16" xfId="0" applyFont="1" applyBorder="1" applyAlignment="1">
      <alignment horizontal="left" vertical="center"/>
    </xf>
    <xf numFmtId="0" fontId="30" fillId="0" borderId="2" xfId="0" applyFont="1" applyBorder="1" applyAlignment="1">
      <alignment vertical="center"/>
    </xf>
    <xf numFmtId="0" fontId="26" fillId="2" borderId="16" xfId="0" applyFont="1" applyFill="1" applyBorder="1" applyAlignment="1" applyProtection="1">
      <alignment horizontal="center" vertical="center"/>
      <protection locked="0"/>
    </xf>
    <xf numFmtId="0" fontId="26" fillId="2" borderId="17" xfId="0" applyFont="1" applyFill="1" applyBorder="1" applyAlignment="1" applyProtection="1">
      <alignment horizontal="center" vertical="center"/>
      <protection locked="0"/>
    </xf>
    <xf numFmtId="0" fontId="26" fillId="2" borderId="2" xfId="0" applyFont="1" applyFill="1" applyBorder="1" applyAlignment="1" applyProtection="1">
      <alignment horizontal="center" vertical="center"/>
      <protection locked="0"/>
    </xf>
    <xf numFmtId="0" fontId="34" fillId="0" borderId="19" xfId="0" applyFont="1" applyBorder="1" applyAlignment="1">
      <alignment horizontal="center" vertical="center"/>
    </xf>
    <xf numFmtId="0" fontId="34" fillId="0" borderId="20" xfId="0" applyFont="1" applyBorder="1" applyAlignment="1">
      <alignment horizontal="center" vertical="center"/>
    </xf>
    <xf numFmtId="0" fontId="30" fillId="20" borderId="3" xfId="0" applyFont="1" applyFill="1" applyBorder="1" applyAlignment="1">
      <alignment horizontal="left" vertical="center" wrapText="1"/>
    </xf>
    <xf numFmtId="0" fontId="30" fillId="20" borderId="12" xfId="0" applyFont="1" applyFill="1" applyBorder="1" applyAlignment="1">
      <alignment horizontal="left" vertical="center" wrapText="1"/>
    </xf>
    <xf numFmtId="0" fontId="30" fillId="20" borderId="4" xfId="0" applyFont="1" applyFill="1" applyBorder="1" applyAlignment="1">
      <alignment horizontal="left" vertical="center" wrapText="1"/>
    </xf>
    <xf numFmtId="0" fontId="29" fillId="0" borderId="1" xfId="0" applyFont="1" applyBorder="1" applyAlignment="1">
      <alignment horizontal="left" vertical="center" wrapText="1"/>
    </xf>
    <xf numFmtId="1" fontId="30" fillId="0" borderId="24" xfId="0" applyNumberFormat="1" applyFont="1" applyBorder="1" applyAlignment="1">
      <alignment horizontal="center" vertical="center" wrapText="1"/>
    </xf>
    <xf numFmtId="1" fontId="30" fillId="0" borderId="0" xfId="0" applyNumberFormat="1" applyFont="1" applyAlignment="1">
      <alignment horizontal="center" vertical="center" wrapText="1"/>
    </xf>
    <xf numFmtId="1" fontId="30" fillId="0" borderId="25" xfId="0" applyNumberFormat="1" applyFont="1" applyBorder="1" applyAlignment="1">
      <alignment horizontal="center" vertical="center" wrapText="1"/>
    </xf>
    <xf numFmtId="1" fontId="36" fillId="2" borderId="30" xfId="0" applyNumberFormat="1" applyFont="1" applyFill="1" applyBorder="1" applyAlignment="1" applyProtection="1">
      <alignment horizontal="center" vertical="center"/>
      <protection locked="0"/>
    </xf>
    <xf numFmtId="1" fontId="36" fillId="2" borderId="31" xfId="0" applyNumberFormat="1" applyFont="1" applyFill="1" applyBorder="1" applyAlignment="1" applyProtection="1">
      <alignment horizontal="center" vertical="center"/>
      <protection locked="0"/>
    </xf>
    <xf numFmtId="1" fontId="36" fillId="2" borderId="32" xfId="0" applyNumberFormat="1" applyFont="1" applyFill="1" applyBorder="1" applyAlignment="1" applyProtection="1">
      <alignment horizontal="center" vertical="center"/>
      <protection locked="0"/>
    </xf>
    <xf numFmtId="0" fontId="36" fillId="2" borderId="8" xfId="0" applyFont="1" applyFill="1" applyBorder="1" applyAlignment="1" applyProtection="1">
      <alignment horizontal="center" vertical="center"/>
      <protection locked="0"/>
    </xf>
    <xf numFmtId="0" fontId="39" fillId="0" borderId="1" xfId="0" applyFont="1" applyBorder="1" applyAlignment="1">
      <alignment horizontal="left" vertical="center" wrapText="1"/>
    </xf>
    <xf numFmtId="0" fontId="41" fillId="0" borderId="16" xfId="0" applyFont="1" applyBorder="1" applyAlignment="1">
      <alignment horizontal="left" vertical="center"/>
    </xf>
    <xf numFmtId="1" fontId="26" fillId="3" borderId="3" xfId="0" applyNumberFormat="1" applyFont="1" applyFill="1" applyBorder="1" applyAlignment="1">
      <alignment horizontal="center" vertical="center"/>
    </xf>
    <xf numFmtId="1" fontId="26" fillId="3" borderId="12" xfId="0" applyNumberFormat="1" applyFont="1" applyFill="1" applyBorder="1" applyAlignment="1">
      <alignment horizontal="center" vertical="center"/>
    </xf>
    <xf numFmtId="1" fontId="26" fillId="3" borderId="4" xfId="0" applyNumberFormat="1" applyFont="1" applyFill="1" applyBorder="1" applyAlignment="1">
      <alignment horizontal="center" vertical="center"/>
    </xf>
    <xf numFmtId="0" fontId="30" fillId="0" borderId="16" xfId="0" applyFont="1" applyBorder="1" applyAlignment="1">
      <alignment horizontal="left" vertical="center"/>
    </xf>
    <xf numFmtId="0" fontId="29" fillId="11" borderId="19" xfId="0" applyFont="1" applyFill="1" applyBorder="1" applyAlignment="1">
      <alignment vertical="center" wrapText="1"/>
    </xf>
    <xf numFmtId="0" fontId="30" fillId="11" borderId="25" xfId="0" applyFont="1" applyFill="1" applyBorder="1" applyAlignment="1">
      <alignment vertical="center"/>
    </xf>
    <xf numFmtId="0" fontId="29" fillId="11" borderId="24" xfId="0" applyFont="1" applyFill="1" applyBorder="1" applyAlignment="1">
      <alignment vertical="center" wrapText="1"/>
    </xf>
    <xf numFmtId="0" fontId="30" fillId="11" borderId="35" xfId="0" applyFont="1" applyFill="1" applyBorder="1" applyAlignment="1">
      <alignment vertical="center"/>
    </xf>
    <xf numFmtId="0" fontId="30" fillId="11" borderId="36" xfId="0" applyFont="1" applyFill="1" applyBorder="1" applyAlignment="1">
      <alignment vertical="center"/>
    </xf>
    <xf numFmtId="0" fontId="30" fillId="11" borderId="37" xfId="0" applyFont="1" applyFill="1" applyBorder="1" applyAlignment="1">
      <alignment vertical="center"/>
    </xf>
    <xf numFmtId="0" fontId="45" fillId="2" borderId="1" xfId="0" applyFont="1" applyFill="1" applyBorder="1" applyAlignment="1" applyProtection="1">
      <alignment horizontal="center" vertical="center"/>
      <protection locked="0"/>
    </xf>
    <xf numFmtId="0" fontId="42" fillId="0" borderId="1" xfId="0" applyFont="1" applyBorder="1" applyAlignment="1">
      <alignment horizontal="left" vertical="center" wrapText="1"/>
    </xf>
    <xf numFmtId="1" fontId="45" fillId="2" borderId="8" xfId="0" applyNumberFormat="1" applyFont="1" applyFill="1" applyBorder="1" applyAlignment="1" applyProtection="1">
      <alignment horizontal="center" vertical="center"/>
      <protection locked="0"/>
    </xf>
    <xf numFmtId="1" fontId="45" fillId="2" borderId="9" xfId="0" applyNumberFormat="1" applyFont="1" applyFill="1" applyBorder="1" applyAlignment="1" applyProtection="1">
      <alignment horizontal="center" vertical="center"/>
      <protection locked="0"/>
    </xf>
    <xf numFmtId="1" fontId="45" fillId="2" borderId="16" xfId="0" applyNumberFormat="1" applyFont="1" applyFill="1" applyBorder="1" applyAlignment="1" applyProtection="1">
      <alignment horizontal="center" vertical="center"/>
      <protection locked="0"/>
    </xf>
    <xf numFmtId="0" fontId="42" fillId="0" borderId="8" xfId="0" applyFont="1" applyBorder="1" applyAlignment="1">
      <alignment horizontal="left" vertical="center" wrapText="1"/>
    </xf>
    <xf numFmtId="0" fontId="42" fillId="0" borderId="9" xfId="0" applyFont="1" applyBorder="1" applyAlignment="1">
      <alignment horizontal="left" vertical="center" wrapText="1"/>
    </xf>
    <xf numFmtId="0" fontId="42"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9" fillId="0" borderId="7" xfId="0" applyFont="1" applyBorder="1" applyAlignment="1">
      <alignment horizontal="left" vertical="center" wrapText="1"/>
    </xf>
    <xf numFmtId="1" fontId="45" fillId="2" borderId="7" xfId="0" applyNumberFormat="1" applyFont="1" applyFill="1" applyBorder="1" applyAlignment="1" applyProtection="1">
      <alignment horizontal="center" vertical="center"/>
      <protection locked="0"/>
    </xf>
    <xf numFmtId="0" fontId="29" fillId="0" borderId="25"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37"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0" xfId="0" applyFont="1" applyAlignment="1">
      <alignment horizontal="center" vertical="center" wrapText="1"/>
    </xf>
    <xf numFmtId="0" fontId="42" fillId="0" borderId="44" xfId="0" applyFont="1" applyBorder="1" applyAlignment="1">
      <alignment horizontal="center" vertical="center" wrapText="1"/>
    </xf>
    <xf numFmtId="0" fontId="42" fillId="11" borderId="16" xfId="0" applyFont="1" applyFill="1" applyBorder="1" applyAlignment="1">
      <alignment horizontal="left" vertical="center" wrapText="1"/>
    </xf>
    <xf numFmtId="0" fontId="42" fillId="11" borderId="2" xfId="0" applyFont="1" applyFill="1" applyBorder="1" applyAlignment="1">
      <alignment horizontal="left" vertical="center" wrapText="1"/>
    </xf>
    <xf numFmtId="0" fontId="29" fillId="0" borderId="1" xfId="0" applyFont="1" applyBorder="1" applyAlignment="1">
      <alignment horizontal="center" vertical="center" wrapText="1"/>
    </xf>
    <xf numFmtId="0" fontId="30" fillId="19" borderId="0" xfId="0" applyFont="1" applyFill="1" applyAlignment="1">
      <alignment horizontal="left" vertical="top" wrapText="1"/>
    </xf>
    <xf numFmtId="1" fontId="45" fillId="2" borderId="1" xfId="0" applyNumberFormat="1" applyFont="1" applyFill="1" applyBorder="1" applyAlignment="1" applyProtection="1">
      <alignment horizontal="center" vertical="center"/>
      <protection locked="0"/>
    </xf>
    <xf numFmtId="0" fontId="30" fillId="19" borderId="15" xfId="0" applyFont="1" applyFill="1" applyBorder="1" applyAlignment="1">
      <alignment horizontal="left" vertical="top" wrapText="1"/>
    </xf>
    <xf numFmtId="0" fontId="30" fillId="19" borderId="6" xfId="0" applyFont="1" applyFill="1" applyBorder="1" applyAlignment="1">
      <alignment horizontal="left" vertical="top" wrapText="1"/>
    </xf>
    <xf numFmtId="0" fontId="30" fillId="19" borderId="23" xfId="0" applyFont="1" applyFill="1" applyBorder="1" applyAlignment="1">
      <alignment horizontal="left" vertical="top" wrapText="1"/>
    </xf>
    <xf numFmtId="0" fontId="30" fillId="20" borderId="5" xfId="0" applyFont="1" applyFill="1" applyBorder="1" applyAlignment="1">
      <alignment horizontal="left" vertical="center" wrapText="1"/>
    </xf>
    <xf numFmtId="1" fontId="36" fillId="3" borderId="1" xfId="0" applyNumberFormat="1" applyFont="1" applyFill="1" applyBorder="1" applyAlignment="1">
      <alignment horizontal="center" vertical="center"/>
    </xf>
    <xf numFmtId="1" fontId="15" fillId="2" borderId="1" xfId="0" applyNumberFormat="1" applyFont="1" applyFill="1" applyBorder="1" applyAlignment="1" applyProtection="1">
      <alignment horizontal="center" vertical="center"/>
      <protection locked="0"/>
    </xf>
    <xf numFmtId="0" fontId="29" fillId="0" borderId="1" xfId="0" applyFont="1" applyBorder="1" applyAlignment="1">
      <alignment vertical="center" wrapText="1"/>
    </xf>
    <xf numFmtId="1" fontId="15" fillId="3" borderId="1" xfId="0" applyNumberFormat="1" applyFont="1" applyFill="1" applyBorder="1" applyAlignment="1">
      <alignment horizontal="center" vertical="center"/>
    </xf>
    <xf numFmtId="0" fontId="42" fillId="0" borderId="1" xfId="0" applyFont="1" applyBorder="1" applyAlignment="1">
      <alignment horizontal="center" vertical="center"/>
    </xf>
    <xf numFmtId="0" fontId="50" fillId="11" borderId="8" xfId="0" applyFont="1" applyFill="1" applyBorder="1" applyAlignment="1">
      <alignment horizontal="center" vertical="center" wrapText="1"/>
    </xf>
    <xf numFmtId="0" fontId="50" fillId="11" borderId="7" xfId="0" applyFont="1" applyFill="1" applyBorder="1" applyAlignment="1">
      <alignment horizontal="center" vertical="center" wrapText="1"/>
    </xf>
    <xf numFmtId="0" fontId="42" fillId="0" borderId="7" xfId="0" applyFont="1" applyBorder="1" applyAlignment="1">
      <alignment horizontal="left" vertical="center"/>
    </xf>
    <xf numFmtId="0" fontId="29" fillId="0" borderId="7" xfId="0" applyFont="1" applyBorder="1" applyAlignment="1">
      <alignment vertical="center" wrapText="1"/>
    </xf>
    <xf numFmtId="1" fontId="36" fillId="3" borderId="7" xfId="0" applyNumberFormat="1" applyFont="1" applyFill="1" applyBorder="1" applyAlignment="1">
      <alignment horizontal="center" vertical="center"/>
    </xf>
    <xf numFmtId="1" fontId="15" fillId="2" borderId="7" xfId="0" applyNumberFormat="1" applyFont="1" applyFill="1" applyBorder="1" applyAlignment="1" applyProtection="1">
      <alignment horizontal="center" vertical="center"/>
      <protection locked="0"/>
    </xf>
    <xf numFmtId="0" fontId="42" fillId="11" borderId="8" xfId="0" applyFont="1" applyFill="1" applyBorder="1" applyAlignment="1">
      <alignment horizontal="center" vertical="center" textRotation="90" wrapText="1"/>
    </xf>
    <xf numFmtId="0" fontId="42" fillId="11" borderId="7" xfId="0" applyFont="1" applyFill="1" applyBorder="1" applyAlignment="1">
      <alignment horizontal="center" vertical="center" textRotation="90" wrapText="1"/>
    </xf>
    <xf numFmtId="0" fontId="42" fillId="11" borderId="9" xfId="0" applyFont="1" applyFill="1" applyBorder="1" applyAlignment="1">
      <alignment horizontal="center" vertical="center" textRotation="90" wrapText="1"/>
    </xf>
    <xf numFmtId="0" fontId="50" fillId="11" borderId="9" xfId="0" applyFont="1" applyFill="1" applyBorder="1" applyAlignment="1">
      <alignment horizontal="center" vertical="center" wrapText="1"/>
    </xf>
    <xf numFmtId="0" fontId="30" fillId="19" borderId="5" xfId="0" applyFont="1" applyFill="1" applyBorder="1" applyAlignment="1">
      <alignment horizontal="left" vertical="center" wrapText="1"/>
    </xf>
    <xf numFmtId="0" fontId="30" fillId="19" borderId="15" xfId="0" applyFont="1" applyFill="1" applyBorder="1" applyAlignment="1">
      <alignment horizontal="left" vertical="center" wrapText="1"/>
    </xf>
    <xf numFmtId="0" fontId="30" fillId="19" borderId="18" xfId="0" applyFont="1" applyFill="1" applyBorder="1" applyAlignment="1">
      <alignment horizontal="left" vertical="center" wrapText="1"/>
    </xf>
    <xf numFmtId="0" fontId="30" fillId="19" borderId="0" xfId="0" applyFont="1" applyFill="1" applyAlignment="1">
      <alignment horizontal="left" vertical="center" wrapText="1"/>
    </xf>
    <xf numFmtId="0" fontId="30" fillId="19" borderId="21" xfId="0" applyFont="1" applyFill="1" applyBorder="1" applyAlignment="1">
      <alignment horizontal="left" vertical="center" wrapText="1"/>
    </xf>
    <xf numFmtId="0" fontId="30" fillId="19" borderId="23" xfId="0" applyFont="1" applyFill="1" applyBorder="1" applyAlignment="1">
      <alignment horizontal="left" vertical="center" wrapText="1"/>
    </xf>
    <xf numFmtId="0" fontId="0" fillId="2" borderId="16"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51" fillId="0" borderId="16" xfId="0" applyFont="1" applyBorder="1" applyAlignment="1">
      <alignment horizontal="center" vertical="center"/>
    </xf>
    <xf numFmtId="0" fontId="51" fillId="0" borderId="2" xfId="0" applyFont="1" applyBorder="1" applyAlignment="1">
      <alignment horizontal="center" vertical="center"/>
    </xf>
    <xf numFmtId="0" fontId="15"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49" fillId="20" borderId="3" xfId="0" applyFont="1" applyFill="1" applyBorder="1" applyAlignment="1">
      <alignment horizontal="left" vertical="center" wrapText="1"/>
    </xf>
    <xf numFmtId="0" fontId="49" fillId="20" borderId="12" xfId="0" applyFont="1" applyFill="1" applyBorder="1" applyAlignment="1">
      <alignment horizontal="left" vertical="center" wrapText="1"/>
    </xf>
    <xf numFmtId="0" fontId="49" fillId="20" borderId="4" xfId="0" applyFont="1" applyFill="1" applyBorder="1" applyAlignment="1">
      <alignment horizontal="left" vertical="center" wrapText="1"/>
    </xf>
    <xf numFmtId="1" fontId="36" fillId="3" borderId="20" xfId="0" applyNumberFormat="1" applyFont="1" applyFill="1" applyBorder="1" applyAlignment="1">
      <alignment horizontal="center" vertical="center"/>
    </xf>
    <xf numFmtId="1" fontId="36" fillId="3" borderId="0" xfId="0" applyNumberFormat="1" applyFont="1" applyFill="1" applyAlignment="1">
      <alignment horizontal="center" vertical="center"/>
    </xf>
    <xf numFmtId="0" fontId="77" fillId="0" borderId="20" xfId="0" applyFont="1" applyBorder="1" applyAlignment="1">
      <alignment horizontal="center" vertical="top" wrapText="1"/>
    </xf>
    <xf numFmtId="0" fontId="77" fillId="0" borderId="0" xfId="0" applyFont="1" applyAlignment="1">
      <alignment horizontal="center" vertical="top" wrapText="1"/>
    </xf>
    <xf numFmtId="1" fontId="53" fillId="0" borderId="51" xfId="0" applyNumberFormat="1" applyFont="1" applyBorder="1" applyAlignment="1">
      <alignment horizontal="center" vertical="center" wrapText="1"/>
    </xf>
    <xf numFmtId="1" fontId="53" fillId="0" borderId="52" xfId="0" applyNumberFormat="1" applyFont="1" applyBorder="1" applyAlignment="1">
      <alignment horizontal="center" vertical="center" wrapText="1"/>
    </xf>
    <xf numFmtId="1" fontId="54" fillId="3" borderId="3" xfId="0" applyNumberFormat="1" applyFont="1" applyFill="1" applyBorder="1" applyAlignment="1">
      <alignment horizontal="center" vertical="center"/>
    </xf>
    <xf numFmtId="1" fontId="54" fillId="3" borderId="4" xfId="0" applyNumberFormat="1" applyFont="1" applyFill="1" applyBorder="1" applyAlignment="1">
      <alignment horizontal="center" vertical="center"/>
    </xf>
    <xf numFmtId="1" fontId="54" fillId="2" borderId="3" xfId="0" applyNumberFormat="1" applyFont="1" applyFill="1" applyBorder="1" applyAlignment="1" applyProtection="1">
      <alignment horizontal="center" vertical="center"/>
      <protection locked="0"/>
    </xf>
    <xf numFmtId="1" fontId="54" fillId="2" borderId="4" xfId="0" applyNumberFormat="1" applyFont="1" applyFill="1" applyBorder="1" applyAlignment="1" applyProtection="1">
      <alignment horizontal="center" vertical="center"/>
      <protection locked="0"/>
    </xf>
    <xf numFmtId="1" fontId="50" fillId="11" borderId="43" xfId="0" applyNumberFormat="1" applyFont="1" applyFill="1" applyBorder="1" applyAlignment="1">
      <alignment horizontal="center" vertical="center" wrapText="1"/>
    </xf>
    <xf numFmtId="1" fontId="49" fillId="11" borderId="40" xfId="0" applyNumberFormat="1" applyFont="1" applyFill="1" applyBorder="1" applyAlignment="1">
      <alignment horizontal="center" vertical="center" wrapText="1"/>
    </xf>
    <xf numFmtId="0" fontId="42" fillId="0" borderId="8"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7" xfId="0" applyFont="1" applyBorder="1" applyAlignment="1">
      <alignment horizontal="center" vertical="center" wrapText="1"/>
    </xf>
    <xf numFmtId="0" fontId="39" fillId="0" borderId="7" xfId="0" applyFont="1" applyBorder="1" applyAlignment="1">
      <alignment horizontal="left" vertical="center" wrapText="1"/>
    </xf>
    <xf numFmtId="0" fontId="41" fillId="0" borderId="36" xfId="0" applyFont="1" applyBorder="1" applyAlignment="1">
      <alignment horizontal="left" vertical="center"/>
    </xf>
    <xf numFmtId="0" fontId="29" fillId="0" borderId="16" xfId="0" applyFont="1" applyBorder="1" applyAlignment="1">
      <alignment horizontal="left" vertical="center" wrapText="1"/>
    </xf>
    <xf numFmtId="0" fontId="48" fillId="11" borderId="8" xfId="0" applyFont="1" applyFill="1" applyBorder="1" applyAlignment="1">
      <alignment horizontal="center" vertical="center" textRotation="90" wrapText="1"/>
    </xf>
    <xf numFmtId="0" fontId="48" fillId="11" borderId="7" xfId="0" applyFont="1" applyFill="1" applyBorder="1" applyAlignment="1">
      <alignment horizontal="center" vertical="center" textRotation="90" wrapText="1"/>
    </xf>
    <xf numFmtId="1" fontId="55" fillId="0" borderId="51" xfId="0" applyNumberFormat="1" applyFont="1" applyBorder="1" applyAlignment="1">
      <alignment horizontal="center" vertical="center" wrapText="1"/>
    </xf>
    <xf numFmtId="1" fontId="55" fillId="0" borderId="52" xfId="0" applyNumberFormat="1" applyFont="1" applyBorder="1" applyAlignment="1">
      <alignment horizontal="center" vertical="center" wrapText="1"/>
    </xf>
    <xf numFmtId="1" fontId="15" fillId="2" borderId="3" xfId="0" applyNumberFormat="1" applyFont="1" applyFill="1" applyBorder="1" applyAlignment="1" applyProtection="1">
      <alignment horizontal="center" vertical="center"/>
      <protection locked="0"/>
    </xf>
    <xf numFmtId="1" fontId="15" fillId="2" borderId="4" xfId="0" applyNumberFormat="1" applyFont="1" applyFill="1" applyBorder="1" applyAlignment="1" applyProtection="1">
      <alignment horizontal="center" vertical="center"/>
      <protection locked="0"/>
    </xf>
    <xf numFmtId="0" fontId="87" fillId="0" borderId="1" xfId="0" applyFont="1" applyBorder="1" applyAlignment="1">
      <alignment horizontal="left" vertical="center"/>
    </xf>
    <xf numFmtId="0" fontId="45" fillId="2" borderId="7" xfId="0" applyFont="1" applyFill="1" applyBorder="1" applyAlignment="1" applyProtection="1">
      <alignment horizontal="center" vertical="center"/>
      <protection locked="0"/>
    </xf>
    <xf numFmtId="0" fontId="29" fillId="0" borderId="36" xfId="0" applyFont="1" applyBorder="1" applyAlignment="1">
      <alignment horizontal="left" vertical="center" wrapText="1"/>
    </xf>
    <xf numFmtId="0" fontId="42" fillId="0" borderId="8" xfId="0" applyFont="1" applyBorder="1" applyAlignment="1">
      <alignment horizontal="left" vertical="center"/>
    </xf>
    <xf numFmtId="0" fontId="42" fillId="0" borderId="9" xfId="0" applyFont="1" applyBorder="1" applyAlignment="1">
      <alignment horizontal="left" vertical="center"/>
    </xf>
    <xf numFmtId="1" fontId="15" fillId="2" borderId="8" xfId="0" applyNumberFormat="1" applyFont="1" applyFill="1" applyBorder="1" applyAlignment="1" applyProtection="1">
      <alignment horizontal="center" vertical="center"/>
      <protection locked="0"/>
    </xf>
    <xf numFmtId="1" fontId="15" fillId="2" borderId="9" xfId="0" applyNumberFormat="1" applyFont="1" applyFill="1" applyBorder="1" applyAlignment="1" applyProtection="1">
      <alignment horizontal="center" vertical="center"/>
      <protection locked="0"/>
    </xf>
    <xf numFmtId="0" fontId="50" fillId="11" borderId="25" xfId="0" applyFont="1" applyFill="1" applyBorder="1" applyAlignment="1">
      <alignment horizontal="center" vertical="center" wrapText="1"/>
    </xf>
    <xf numFmtId="0" fontId="50" fillId="11" borderId="35" xfId="0" applyFont="1" applyFill="1" applyBorder="1" applyAlignment="1">
      <alignment horizontal="center" vertical="center" wrapText="1"/>
    </xf>
    <xf numFmtId="0" fontId="50" fillId="11" borderId="19" xfId="0" applyFont="1" applyFill="1" applyBorder="1" applyAlignment="1">
      <alignment horizontal="center" vertical="center" wrapText="1"/>
    </xf>
    <xf numFmtId="0" fontId="50" fillId="11" borderId="24" xfId="0" applyFont="1" applyFill="1" applyBorder="1" applyAlignment="1">
      <alignment horizontal="center" vertical="center" wrapText="1"/>
    </xf>
    <xf numFmtId="0" fontId="48" fillId="11" borderId="9" xfId="0" applyFont="1" applyFill="1" applyBorder="1" applyAlignment="1">
      <alignment horizontal="center" vertical="center" textRotation="90" wrapText="1"/>
    </xf>
    <xf numFmtId="1" fontId="57" fillId="0" borderId="24" xfId="0" applyNumberFormat="1" applyFont="1" applyBorder="1" applyAlignment="1">
      <alignment horizontal="center" vertical="center" wrapText="1"/>
    </xf>
    <xf numFmtId="1" fontId="0" fillId="0" borderId="0" xfId="0" applyNumberFormat="1" applyAlignment="1">
      <alignment horizontal="center" vertical="center"/>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118" fillId="0" borderId="1" xfId="0" applyFont="1" applyBorder="1" applyAlignment="1">
      <alignment horizontal="left" vertical="center"/>
    </xf>
    <xf numFmtId="0" fontId="119" fillId="0" borderId="1" xfId="0" applyFont="1" applyBorder="1" applyAlignment="1">
      <alignment horizontal="left" vertical="center"/>
    </xf>
    <xf numFmtId="1" fontId="120" fillId="3" borderId="1" xfId="0" applyNumberFormat="1" applyFont="1" applyFill="1" applyBorder="1" applyAlignment="1">
      <alignment horizontal="center" vertical="center"/>
    </xf>
    <xf numFmtId="1" fontId="91" fillId="2" borderId="1" xfId="0" applyNumberFormat="1" applyFont="1" applyFill="1" applyBorder="1" applyAlignment="1" applyProtection="1">
      <alignment horizontal="center" vertical="center"/>
      <protection locked="0"/>
    </xf>
    <xf numFmtId="0" fontId="48" fillId="0" borderId="1" xfId="0" applyFont="1" applyBorder="1" applyAlignment="1">
      <alignment horizontal="left" vertical="center" wrapText="1"/>
    </xf>
    <xf numFmtId="0" fontId="49" fillId="0" borderId="16" xfId="0" applyFont="1" applyBorder="1" applyAlignment="1">
      <alignment horizontal="left"/>
    </xf>
    <xf numFmtId="1" fontId="15" fillId="2" borderId="8" xfId="0" applyNumberFormat="1" applyFont="1" applyFill="1" applyBorder="1" applyAlignment="1" applyProtection="1">
      <alignment horizontal="center" vertical="center" wrapText="1"/>
      <protection locked="0"/>
    </xf>
    <xf numFmtId="1" fontId="15" fillId="2" borderId="9" xfId="0" applyNumberFormat="1" applyFont="1" applyFill="1" applyBorder="1" applyAlignment="1" applyProtection="1">
      <alignment horizontal="center" vertical="center" wrapText="1"/>
      <protection locked="0"/>
    </xf>
    <xf numFmtId="1" fontId="15" fillId="2" borderId="7" xfId="0" applyNumberFormat="1" applyFont="1" applyFill="1" applyBorder="1" applyAlignment="1" applyProtection="1">
      <alignment horizontal="center" vertical="center" wrapText="1"/>
      <protection locked="0"/>
    </xf>
    <xf numFmtId="0" fontId="15" fillId="2" borderId="8" xfId="0" applyFont="1" applyFill="1" applyBorder="1" applyAlignment="1" applyProtection="1">
      <alignment horizontal="center" vertical="center"/>
      <protection locked="0"/>
    </xf>
    <xf numFmtId="0" fontId="15" fillId="2" borderId="9" xfId="0" applyFont="1" applyFill="1" applyBorder="1" applyAlignment="1" applyProtection="1">
      <alignment horizontal="center" vertical="center"/>
      <protection locked="0"/>
    </xf>
    <xf numFmtId="0" fontId="15" fillId="2" borderId="7" xfId="0" applyFont="1" applyFill="1" applyBorder="1" applyAlignment="1" applyProtection="1">
      <alignment horizontal="center" vertical="center"/>
      <protection locked="0"/>
    </xf>
    <xf numFmtId="1" fontId="15" fillId="2" borderId="24" xfId="0" applyNumberFormat="1" applyFont="1" applyFill="1" applyBorder="1" applyAlignment="1" applyProtection="1">
      <alignment horizontal="center" vertical="center" wrapText="1"/>
      <protection locked="0"/>
    </xf>
    <xf numFmtId="1" fontId="15" fillId="2" borderId="36" xfId="0" applyNumberFormat="1" applyFont="1" applyFill="1" applyBorder="1" applyAlignment="1" applyProtection="1">
      <alignment horizontal="center" vertical="center" wrapText="1"/>
      <protection locked="0"/>
    </xf>
    <xf numFmtId="0" fontId="119" fillId="0" borderId="1" xfId="0" applyFont="1" applyBorder="1" applyAlignment="1">
      <alignment horizontal="left" vertical="center" wrapText="1"/>
    </xf>
    <xf numFmtId="0" fontId="42" fillId="0" borderId="8" xfId="0" applyFont="1" applyBorder="1" applyAlignment="1">
      <alignment horizontal="center" vertical="center"/>
    </xf>
    <xf numFmtId="0" fontId="42" fillId="0" borderId="9" xfId="0" applyFont="1" applyBorder="1" applyAlignment="1">
      <alignment horizontal="center" vertical="center"/>
    </xf>
    <xf numFmtId="0" fontId="42" fillId="0" borderId="7" xfId="0" applyFont="1" applyBorder="1" applyAlignment="1">
      <alignment horizontal="center" vertical="center"/>
    </xf>
    <xf numFmtId="0" fontId="50" fillId="11" borderId="37" xfId="0" applyFont="1" applyFill="1" applyBorder="1" applyAlignment="1">
      <alignment horizontal="center" vertical="center" wrapText="1"/>
    </xf>
    <xf numFmtId="0" fontId="50" fillId="11" borderId="36" xfId="0" applyFont="1" applyFill="1" applyBorder="1" applyAlignment="1">
      <alignment horizontal="center" vertical="center" wrapText="1"/>
    </xf>
    <xf numFmtId="0" fontId="49" fillId="20" borderId="16" xfId="0" applyFont="1" applyFill="1" applyBorder="1" applyAlignment="1">
      <alignment horizontal="left" vertical="center" wrapText="1"/>
    </xf>
    <xf numFmtId="0" fontId="49" fillId="20" borderId="17" xfId="0" applyFont="1" applyFill="1" applyBorder="1" applyAlignment="1">
      <alignment horizontal="left" vertical="center" wrapText="1"/>
    </xf>
    <xf numFmtId="0" fontId="49" fillId="20" borderId="2" xfId="0" applyFont="1" applyFill="1" applyBorder="1" applyAlignment="1">
      <alignment horizontal="left" vertical="center" wrapText="1"/>
    </xf>
    <xf numFmtId="0" fontId="91" fillId="2" borderId="9" xfId="0" applyFont="1" applyFill="1" applyBorder="1" applyAlignment="1" applyProtection="1">
      <alignment horizontal="center" vertical="center"/>
      <protection locked="0"/>
    </xf>
    <xf numFmtId="0" fontId="91" fillId="2" borderId="7" xfId="0" applyFont="1" applyFill="1" applyBorder="1" applyAlignment="1" applyProtection="1">
      <alignment horizontal="center" vertical="center"/>
      <protection locked="0"/>
    </xf>
    <xf numFmtId="0" fontId="15" fillId="2" borderId="8"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7" xfId="0" applyFont="1" applyFill="1" applyBorder="1" applyAlignment="1" applyProtection="1">
      <alignment horizontal="center" vertical="center" wrapText="1"/>
      <protection locked="0"/>
    </xf>
    <xf numFmtId="0" fontId="30" fillId="0" borderId="17" xfId="0" applyFont="1" applyBorder="1" applyAlignment="1">
      <alignment vertical="center"/>
    </xf>
    <xf numFmtId="1" fontId="95" fillId="2" borderId="1" xfId="0" applyNumberFormat="1" applyFont="1" applyFill="1" applyBorder="1" applyAlignment="1" applyProtection="1">
      <alignment horizontal="center" vertical="center"/>
      <protection locked="0"/>
    </xf>
    <xf numFmtId="1" fontId="55" fillId="0" borderId="1" xfId="0" applyNumberFormat="1" applyFont="1" applyBorder="1" applyAlignment="1">
      <alignment horizontal="center" vertical="center" wrapText="1"/>
    </xf>
    <xf numFmtId="1" fontId="55" fillId="0" borderId="1" xfId="0" applyNumberFormat="1" applyFont="1" applyBorder="1" applyAlignment="1">
      <alignment horizontal="center" vertical="center"/>
    </xf>
    <xf numFmtId="0" fontId="30" fillId="0" borderId="8" xfId="0" applyFont="1" applyBorder="1" applyAlignment="1">
      <alignment horizontal="left" vertical="center"/>
    </xf>
    <xf numFmtId="1" fontId="15" fillId="2" borderId="5" xfId="0" applyNumberFormat="1" applyFont="1" applyFill="1" applyBorder="1" applyAlignment="1" applyProtection="1">
      <alignment horizontal="center" vertical="center"/>
      <protection locked="0"/>
    </xf>
    <xf numFmtId="1" fontId="15" fillId="2" borderId="6" xfId="0" applyNumberFormat="1" applyFont="1" applyFill="1" applyBorder="1" applyAlignment="1" applyProtection="1">
      <alignment horizontal="center" vertical="center"/>
      <protection locked="0"/>
    </xf>
    <xf numFmtId="0" fontId="49" fillId="20" borderId="19" xfId="0" applyFont="1" applyFill="1" applyBorder="1" applyAlignment="1">
      <alignment horizontal="left" vertical="center" wrapText="1"/>
    </xf>
    <xf numFmtId="1" fontId="54" fillId="3" borderId="21" xfId="0" applyNumberFormat="1" applyFont="1" applyFill="1" applyBorder="1" applyAlignment="1">
      <alignment horizontal="center" vertical="center"/>
    </xf>
    <xf numFmtId="1" fontId="54" fillId="3" borderId="22" xfId="0" applyNumberFormat="1" applyFont="1" applyFill="1" applyBorder="1" applyAlignment="1">
      <alignment horizontal="center" vertical="center"/>
    </xf>
    <xf numFmtId="0" fontId="15" fillId="2" borderId="1" xfId="0" applyFont="1" applyFill="1" applyBorder="1" applyAlignment="1" applyProtection="1">
      <alignment horizontal="center" vertical="center"/>
      <protection locked="0"/>
    </xf>
    <xf numFmtId="0" fontId="42" fillId="0" borderId="1" xfId="0" applyFont="1" applyBorder="1" applyAlignment="1">
      <alignment horizontal="center" vertical="center" wrapText="1"/>
    </xf>
    <xf numFmtId="0" fontId="45" fillId="2" borderId="8" xfId="0" applyFont="1" applyFill="1" applyBorder="1" applyAlignment="1" applyProtection="1">
      <alignment horizontal="center" vertical="center"/>
      <protection locked="0"/>
    </xf>
    <xf numFmtId="0" fontId="45" fillId="2" borderId="9" xfId="0" applyFont="1" applyFill="1" applyBorder="1" applyAlignment="1" applyProtection="1">
      <alignment horizontal="center" vertical="center"/>
      <protection locked="0"/>
    </xf>
    <xf numFmtId="1" fontId="55" fillId="0" borderId="24" xfId="0" applyNumberFormat="1" applyFont="1" applyBorder="1" applyAlignment="1">
      <alignment horizontal="center" vertical="center" wrapText="1"/>
    </xf>
    <xf numFmtId="1" fontId="55" fillId="0" borderId="0" xfId="0" applyNumberFormat="1" applyFont="1" applyAlignment="1">
      <alignment horizontal="center" vertical="center"/>
    </xf>
    <xf numFmtId="1" fontId="15" fillId="2" borderId="16" xfId="0" applyNumberFormat="1" applyFont="1" applyFill="1" applyBorder="1" applyAlignment="1" applyProtection="1">
      <alignment horizontal="center" vertical="center"/>
      <protection locked="0"/>
    </xf>
    <xf numFmtId="1" fontId="41" fillId="0" borderId="51" xfId="0" applyNumberFormat="1" applyFont="1" applyBorder="1" applyAlignment="1">
      <alignment horizontal="center" vertical="center" wrapText="1"/>
    </xf>
    <xf numFmtId="1" fontId="41" fillId="0" borderId="52" xfId="0" applyNumberFormat="1" applyFont="1" applyBorder="1" applyAlignment="1">
      <alignment horizontal="center" vertical="center" wrapText="1"/>
    </xf>
  </cellXfs>
  <cellStyles count="52">
    <cellStyle name="20% - Accent1 2" xfId="5" xr:uid="{F3BC0B91-CA75-4EEB-B31B-354C29DE71A7}"/>
    <cellStyle name="20% - Accent2 2" xfId="6" xr:uid="{0F6D1CA0-FF25-4BF3-B9A2-20C4000A99E2}"/>
    <cellStyle name="20% - Accent3 2" xfId="7" xr:uid="{A26BC050-5115-415D-82D8-BBEB84159225}"/>
    <cellStyle name="20% - Accent4 2" xfId="8" xr:uid="{F8779E90-4EA1-43F4-A250-867D1DFC6E72}"/>
    <cellStyle name="20% - Accent5 2" xfId="9" xr:uid="{0BB125CE-99F9-4635-910C-602DF9184B13}"/>
    <cellStyle name="20% - Accent6 2" xfId="10" xr:uid="{8202F8A0-357F-46FB-9D0E-C784042AFFC5}"/>
    <cellStyle name="40% - Accent1 2" xfId="11" xr:uid="{DDBDAEA2-C1CA-462B-AACE-CEDD8997199A}"/>
    <cellStyle name="40% - Accent2 2" xfId="12" xr:uid="{F50793D8-79EF-46CC-9ABF-9C1E529AF20C}"/>
    <cellStyle name="40% - Accent3 2" xfId="13" xr:uid="{CCAF981A-71F2-49E1-9529-7737BA3BAA56}"/>
    <cellStyle name="40% - Accent4 2" xfId="14" xr:uid="{D9365094-03A5-42D4-80FB-BB1609BA2273}"/>
    <cellStyle name="40% - Accent5 2" xfId="15" xr:uid="{B48BCAFB-B673-4FCB-8711-3FED26FEAAA5}"/>
    <cellStyle name="40% - Accent6 2" xfId="16" xr:uid="{DC483D57-03B3-4245-99AF-583CCDF233DD}"/>
    <cellStyle name="60% - Accent1 2" xfId="17" xr:uid="{BCA786A7-2254-4E38-AEC2-007B1212AFC9}"/>
    <cellStyle name="60% - Accent2 2" xfId="18" xr:uid="{30E91575-EE75-4460-8FFF-F066DF261014}"/>
    <cellStyle name="60% - Accent3 2" xfId="19" xr:uid="{5B20754D-E53E-4287-98AA-AC6B04D46EDA}"/>
    <cellStyle name="60% - Accent4 2" xfId="20" xr:uid="{3CC0F177-C9E8-495F-AE67-72E36CC97795}"/>
    <cellStyle name="60% - Accent5 2" xfId="21" xr:uid="{8ED40781-0B28-4CBB-91E4-416F97DA2944}"/>
    <cellStyle name="60% - Accent6 2" xfId="22" xr:uid="{1772537F-443C-4D0E-A88C-61E9E6928A7E}"/>
    <cellStyle name="Accent1 2" xfId="23" xr:uid="{F15350E7-3E63-4488-ACE2-8F55C25375F8}"/>
    <cellStyle name="Accent2 2" xfId="24" xr:uid="{17107723-A25C-41D5-828B-5F063B1A6709}"/>
    <cellStyle name="Accent3 2" xfId="25" xr:uid="{494393D1-36E4-4EB6-A358-E7AFB04D725A}"/>
    <cellStyle name="Accent4 2" xfId="26" xr:uid="{DB590F90-E81C-423E-B916-A437A0CDE12D}"/>
    <cellStyle name="Accent5 2" xfId="27" xr:uid="{33075D1F-240D-4630-90F9-8CE4BC77FDA5}"/>
    <cellStyle name="Accent6 2" xfId="28" xr:uid="{775F8DF0-E47F-46A7-871A-600D251C9101}"/>
    <cellStyle name="Bad 2" xfId="29" xr:uid="{376C21CA-4142-480D-ADCC-922AE2A0A0DC}"/>
    <cellStyle name="Calculation 2" xfId="30" xr:uid="{E97124DE-3621-4E5F-8E25-309D40743C7E}"/>
    <cellStyle name="Check Cell 2" xfId="31" xr:uid="{6367E7B0-7F26-4525-8066-08E5E5871BD4}"/>
    <cellStyle name="Euro" xfId="32" xr:uid="{EF038BF5-7ABA-4A3C-9864-24F70259E07E}"/>
    <cellStyle name="Explanatory Text 2" xfId="33" xr:uid="{7DCB573C-0287-4DE0-A265-C830F53B9D59}"/>
    <cellStyle name="Good 2" xfId="34" xr:uid="{8F566C81-D342-4817-A618-FB7A8684D526}"/>
    <cellStyle name="Heading 1 2" xfId="35" xr:uid="{81EB39B7-22CB-446E-91B7-84DA9C1CE9E9}"/>
    <cellStyle name="Heading 2 2" xfId="36" xr:uid="{40A399D4-95AA-43F8-8EB3-DA105806DDB2}"/>
    <cellStyle name="Heading 3 2" xfId="37" xr:uid="{CB8AF9A3-AB8B-460C-A6E9-8CBE0BFCF995}"/>
    <cellStyle name="Heading 4 2" xfId="38" xr:uid="{D420EBFA-462C-4863-9EE6-466EFD40760B}"/>
    <cellStyle name="Hyperlink" xfId="1" builtinId="8"/>
    <cellStyle name="Hyperlink 2" xfId="3" xr:uid="{00000000-0005-0000-0000-000001000000}"/>
    <cellStyle name="Input 2" xfId="39" xr:uid="{47DD803A-ACDE-4ED3-877F-C936E3126510}"/>
    <cellStyle name="Linked Cell 2" xfId="40" xr:uid="{85C9FF47-F1A1-447D-A720-F4B2D984D52B}"/>
    <cellStyle name="Migliaia (0)_Ac.Domoico" xfId="41" xr:uid="{918289B6-BE1E-4587-8AD3-AA47E01C6856}"/>
    <cellStyle name="Neutral 2" xfId="42" xr:uid="{BFBEE777-3E0D-4FDB-B0E1-7BD406225DDA}"/>
    <cellStyle name="Normal" xfId="0" builtinId="0"/>
    <cellStyle name="Normal 2" xfId="2" xr:uid="{00000000-0005-0000-0000-000003000000}"/>
    <cellStyle name="Normal 3" xfId="50" xr:uid="{47A6DC96-504D-4AF5-BC74-D526C68C212A}"/>
    <cellStyle name="Normal 4" xfId="4" xr:uid="{20D12580-F4F9-4313-B947-C3CCF806DE32}"/>
    <cellStyle name="Normal 4 2" xfId="51" xr:uid="{03D1AE3A-7D3C-4087-B323-E3F7CF222296}"/>
    <cellStyle name="Normale_Calcoli ripetibilità ACIDO BENZOICO pesci - REV1 - nov07" xfId="43" xr:uid="{A651D848-96AF-432A-843A-A4C6E7E3DFA5}"/>
    <cellStyle name="Note 2" xfId="44" xr:uid="{206C8435-923B-4B34-8F1E-5772ECED2B56}"/>
    <cellStyle name="Output 2" xfId="45" xr:uid="{024B9955-370D-49E0-9E9A-DCB9E2923002}"/>
    <cellStyle name="Title 2" xfId="46" xr:uid="{FF3A7D9B-2097-4F88-BFCC-92EACB92018B}"/>
    <cellStyle name="Total 2" xfId="47" xr:uid="{69C85D01-A48B-4A70-B97E-16105895592F}"/>
    <cellStyle name="Valuta (0)_Ac.Domoico" xfId="48" xr:uid="{2722BCF2-7503-4AAD-82AC-23991EAAE83F}"/>
    <cellStyle name="Warning Text 2" xfId="49" xr:uid="{B018E05D-799B-44F3-BEA5-E0FA4EA6A1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1</xdr:col>
      <xdr:colOff>83610</xdr:colOff>
      <xdr:row>68</xdr:row>
      <xdr:rowOff>67734</xdr:rowOff>
    </xdr:from>
    <xdr:to>
      <xdr:col>13</xdr:col>
      <xdr:colOff>626535</xdr:colOff>
      <xdr:row>83</xdr:row>
      <xdr:rowOff>40218</xdr:rowOff>
    </xdr:to>
    <xdr:sp macro="" textlink="">
      <xdr:nvSpPr>
        <xdr:cNvPr id="2" name="Text Box 1">
          <a:extLst>
            <a:ext uri="{FF2B5EF4-FFF2-40B4-BE49-F238E27FC236}">
              <a16:creationId xmlns:a16="http://schemas.microsoft.com/office/drawing/2014/main" id="{D5B5E191-E309-4B29-A9B6-683BD3C0A5F9}"/>
            </a:ext>
          </a:extLst>
        </xdr:cNvPr>
        <xdr:cNvSpPr txBox="1">
          <a:spLocks noChangeArrowheads="1"/>
        </xdr:cNvSpPr>
      </xdr:nvSpPr>
      <xdr:spPr bwMode="auto">
        <a:xfrm>
          <a:off x="411693" y="13730817"/>
          <a:ext cx="11856509" cy="203623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50" b="0" i="0" u="none" strike="noStrike" baseline="0">
              <a:solidFill>
                <a:srgbClr val="000000"/>
              </a:solidFill>
              <a:latin typeface="Candara" panose="020E0502030303020204" pitchFamily="34" charset="0"/>
              <a:cs typeface="Segoe UI Light" panose="020B0502040204020203" pitchFamily="34" charset="0"/>
            </a:rPr>
            <a:t>The </a:t>
          </a:r>
          <a:r>
            <a:rPr lang="en-GB" sz="1050" b="1" i="0" u="none" strike="noStrike" baseline="0">
              <a:solidFill>
                <a:srgbClr val="000000"/>
              </a:solidFill>
              <a:latin typeface="Candara" panose="020E0502030303020204" pitchFamily="34" charset="0"/>
              <a:cs typeface="Segoe UI Light" panose="020B0502040204020203" pitchFamily="34" charset="0"/>
            </a:rPr>
            <a:t>minimum number of animals to be checked each year </a:t>
          </a:r>
          <a:r>
            <a:rPr lang="en-GB" sz="1050" b="0" i="0" u="none" strike="noStrike" baseline="0">
              <a:solidFill>
                <a:srgbClr val="000000"/>
              </a:solidFill>
              <a:latin typeface="Candara" panose="020E0502030303020204" pitchFamily="34" charset="0"/>
              <a:cs typeface="Segoe UI Light" panose="020B0502040204020203" pitchFamily="34" charset="0"/>
            </a:rPr>
            <a:t>for </a:t>
          </a:r>
          <a:r>
            <a:rPr lang="en-GB" sz="1050" b="1" i="0" u="none" strike="noStrike" baseline="0">
              <a:solidFill>
                <a:srgbClr val="000000"/>
              </a:solidFill>
              <a:latin typeface="Candara" panose="020E0502030303020204" pitchFamily="34" charset="0"/>
              <a:cs typeface="Segoe UI Light" panose="020B0502040204020203" pitchFamily="34" charset="0"/>
            </a:rPr>
            <a:t>Group A residues </a:t>
          </a:r>
          <a:r>
            <a:rPr lang="en-GB" sz="1050" b="0" i="0" u="none" strike="noStrike" baseline="0">
              <a:solidFill>
                <a:srgbClr val="000000"/>
              </a:solidFill>
              <a:latin typeface="Candara" panose="020E0502030303020204" pitchFamily="34" charset="0"/>
              <a:cs typeface="Segoe UI Light" panose="020B0502040204020203" pitchFamily="34" charset="0"/>
            </a:rPr>
            <a:t>must at least equal </a:t>
          </a:r>
          <a:r>
            <a:rPr lang="en-GB" sz="1050" b="1" i="0" u="none" strike="noStrike" baseline="0">
              <a:solidFill>
                <a:srgbClr val="000000"/>
              </a:solidFill>
              <a:latin typeface="Candara" panose="020E0502030303020204" pitchFamily="34" charset="0"/>
              <a:cs typeface="Segoe UI Light" panose="020B0502040204020203" pitchFamily="34" charset="0"/>
            </a:rPr>
            <a:t>0,25 % of the number of bovine animals slaughtered </a:t>
          </a:r>
          <a:r>
            <a:rPr lang="en-GB" sz="1050" b="0" i="0" u="none" strike="noStrike" baseline="0">
              <a:solidFill>
                <a:srgbClr val="000000"/>
              </a:solidFill>
              <a:latin typeface="Candara" panose="020E0502030303020204" pitchFamily="34" charset="0"/>
              <a:cs typeface="Segoe UI Light" panose="020B0502040204020203" pitchFamily="34" charset="0"/>
            </a:rPr>
            <a:t>the previous year, with the following breakdown:</a:t>
          </a:r>
        </a:p>
        <a:p>
          <a:pPr algn="l" rtl="0">
            <a:defRPr sz="1000"/>
          </a:pPr>
          <a:r>
            <a:rPr lang="en-GB" sz="1050" b="0" i="0" baseline="0">
              <a:effectLst/>
              <a:latin typeface="Candara" panose="020E0502030303020204" pitchFamily="34" charset="0"/>
              <a:ea typeface="+mn-ea"/>
              <a:cs typeface="Segoe UI Light" panose="020B0502040204020203" pitchFamily="34" charset="0"/>
            </a:rPr>
            <a:t>• </a:t>
          </a:r>
          <a:r>
            <a:rPr lang="en-GB" sz="1050" b="0" i="0" u="none" strike="noStrike" baseline="0">
              <a:solidFill>
                <a:srgbClr val="000000"/>
              </a:solidFill>
              <a:latin typeface="Candara" panose="020E0502030303020204" pitchFamily="34" charset="0"/>
              <a:cs typeface="Segoe UI Light" panose="020B0502040204020203" pitchFamily="34" charset="0"/>
            </a:rPr>
            <a:t>one half of the samples are to be taken from live animals on the holding and one half at slaughter.  </a:t>
          </a:r>
        </a:p>
        <a:p>
          <a:pPr algn="l" rtl="0">
            <a:defRPr sz="1000"/>
          </a:pPr>
          <a:r>
            <a:rPr lang="en-GB" sz="1050" b="0" i="0" baseline="0">
              <a:effectLst/>
              <a:latin typeface="Candara" panose="020E0502030303020204" pitchFamily="34" charset="0"/>
              <a:ea typeface="+mn-ea"/>
              <a:cs typeface="Segoe UI Light" panose="020B0502040204020203" pitchFamily="34" charset="0"/>
            </a:rPr>
            <a:t>• </a:t>
          </a:r>
          <a:r>
            <a:rPr lang="en-GB" sz="1050" b="0" i="0" u="none" strike="noStrike" baseline="0">
              <a:solidFill>
                <a:srgbClr val="000000"/>
              </a:solidFill>
              <a:latin typeface="Candara" panose="020E0502030303020204" pitchFamily="34" charset="0"/>
              <a:cs typeface="Segoe UI Light" panose="020B0502040204020203" pitchFamily="34" charset="0"/>
            </a:rPr>
            <a:t>If relevant to verify compliance with Union legislation on the use of prohibited or unauthorised pharmacologically active substances, samples may be taken from feed, water or another relevant matrix or environment and counted towards achieving the minimum sampling frequencies provided for. </a:t>
          </a:r>
        </a:p>
        <a:p>
          <a:pPr algn="l" rtl="0">
            <a:defRPr sz="1000"/>
          </a:pPr>
          <a:r>
            <a:rPr lang="en-GB" sz="1050" b="0" i="0" u="none" strike="noStrike" baseline="0">
              <a:solidFill>
                <a:srgbClr val="000000"/>
              </a:solidFill>
              <a:latin typeface="Candara" panose="020E0502030303020204" pitchFamily="34" charset="0"/>
              <a:cs typeface="Segoe UI Light" panose="020B0502040204020203" pitchFamily="34" charset="0"/>
            </a:rPr>
            <a:t>• Each sub-group in Group A (with the exception of A3(f)) must be checked each year using a minimum of 5 % of the total number of samples to be collected for Group A. The competent authority should attribute the remaining samples to each sub-group </a:t>
          </a:r>
          <a:r>
            <a:rPr lang="en-GB" sz="1050" b="1" i="0" u="none" strike="noStrike" baseline="0">
              <a:solidFill>
                <a:srgbClr val="000000"/>
              </a:solidFill>
              <a:latin typeface="Candara" panose="020E0502030303020204" pitchFamily="34" charset="0"/>
              <a:cs typeface="Segoe UI Light" panose="020B0502040204020203" pitchFamily="34" charset="0"/>
            </a:rPr>
            <a:t>according to risk</a:t>
          </a:r>
          <a:r>
            <a:rPr lang="en-GB" sz="1050" b="0" i="0" u="none" strike="noStrike" baseline="0">
              <a:solidFill>
                <a:srgbClr val="000000"/>
              </a:solidFill>
              <a:latin typeface="Candara" panose="020E0502030303020204" pitchFamily="34" charset="0"/>
              <a:cs typeface="Segoe UI Light" panose="020B0502040204020203" pitchFamily="34" charset="0"/>
            </a:rPr>
            <a:t>, ensuring that the </a:t>
          </a:r>
          <a:r>
            <a:rPr lang="en-GB" sz="1050" b="1" i="0" u="none" strike="noStrike" baseline="0">
              <a:solidFill>
                <a:srgbClr val="000000"/>
              </a:solidFill>
              <a:latin typeface="Candara" panose="020E0502030303020204" pitchFamily="34" charset="0"/>
              <a:cs typeface="Segoe UI Light" panose="020B0502040204020203" pitchFamily="34" charset="0"/>
            </a:rPr>
            <a:t>total sample number of samples for all Group A sub-groups </a:t>
          </a:r>
          <a:r>
            <a:rPr lang="en-GB" sz="1050" b="0" i="0" u="none" strike="noStrike" baseline="0">
              <a:solidFill>
                <a:srgbClr val="000000"/>
              </a:solidFill>
              <a:latin typeface="Candara" panose="020E0502030303020204" pitchFamily="34" charset="0"/>
              <a:cs typeface="Segoe UI Light" panose="020B0502040204020203" pitchFamily="34" charset="0"/>
            </a:rPr>
            <a:t>meets or exceeds the minimum required for Group A.</a:t>
          </a:r>
        </a:p>
        <a:p>
          <a:pPr rtl="0"/>
          <a:r>
            <a:rPr lang="en-IE" sz="1050">
              <a:effectLst/>
              <a:latin typeface="Candara" panose="020E0502030303020204" pitchFamily="34" charset="0"/>
              <a:ea typeface="+mn-ea"/>
              <a:cs typeface="Segoe UI Light" panose="020B0502040204020203" pitchFamily="34" charset="0"/>
            </a:rPr>
            <a:t>In the event that the minimum number of samples</a:t>
          </a:r>
          <a:r>
            <a:rPr lang="en-IE" sz="1050" baseline="0">
              <a:effectLst/>
              <a:latin typeface="Candara" panose="020E0502030303020204" pitchFamily="34" charset="0"/>
              <a:ea typeface="+mn-ea"/>
              <a:cs typeface="Segoe UI Light" panose="020B0502040204020203" pitchFamily="34" charset="0"/>
            </a:rPr>
            <a:t> would, on the basis of the production volumes, result in </a:t>
          </a:r>
          <a:r>
            <a:rPr lang="en-IE" sz="1050" b="1">
              <a:effectLst/>
              <a:latin typeface="Candara" panose="020E0502030303020204" pitchFamily="34" charset="0"/>
              <a:ea typeface="+mn-ea"/>
              <a:cs typeface="Segoe UI Light" panose="020B0502040204020203" pitchFamily="34" charset="0"/>
            </a:rPr>
            <a:t>less than five samples per year</a:t>
          </a:r>
          <a:r>
            <a:rPr lang="en-IE" sz="1050">
              <a:effectLst/>
              <a:latin typeface="Candara" panose="020E0502030303020204" pitchFamily="34" charset="0"/>
              <a:ea typeface="+mn-ea"/>
              <a:cs typeface="Segoe UI Light" panose="020B0502040204020203" pitchFamily="34" charset="0"/>
            </a:rPr>
            <a:t>, sampling may be carried out once per two years. </a:t>
          </a:r>
          <a:endParaRPr lang="en-IE" sz="1050">
            <a:effectLst/>
            <a:latin typeface="Candara" panose="020E0502030303020204" pitchFamily="34" charset="0"/>
            <a:cs typeface="Segoe UI Light" panose="020B0502040204020203" pitchFamily="34" charset="0"/>
          </a:endParaRPr>
        </a:p>
        <a:p>
          <a:pPr rtl="0"/>
          <a:r>
            <a:rPr lang="en-IE" sz="1050">
              <a:effectLst/>
              <a:latin typeface="Candara" panose="020E0502030303020204" pitchFamily="34" charset="0"/>
              <a:ea typeface="+mn-ea"/>
              <a:cs typeface="Segoe UI Light" panose="020B0502040204020203" pitchFamily="34" charset="0"/>
            </a:rPr>
            <a:t>If within a two year period, production corresponding to a </a:t>
          </a:r>
          <a:r>
            <a:rPr lang="en-IE" sz="1050" b="1">
              <a:effectLst/>
              <a:latin typeface="Candara" panose="020E0502030303020204" pitchFamily="34" charset="0"/>
              <a:ea typeface="+mn-ea"/>
              <a:cs typeface="Segoe UI Light" panose="020B0502040204020203" pitchFamily="34" charset="0"/>
            </a:rPr>
            <a:t>minimum of one sample is not reached</a:t>
          </a:r>
          <a:r>
            <a:rPr lang="en-IE" sz="1050">
              <a:effectLst/>
              <a:latin typeface="Candara" panose="020E0502030303020204" pitchFamily="34" charset="0"/>
              <a:ea typeface="+mn-ea"/>
              <a:cs typeface="Segoe UI Light" panose="020B0502040204020203" pitchFamily="34" charset="0"/>
            </a:rPr>
            <a:t>, a minimum of one sample once per two years shall be analysed provided that there is production for the species or product in question.  </a:t>
          </a:r>
        </a:p>
        <a:p>
          <a:pPr rtl="0"/>
          <a:r>
            <a:rPr lang="en-IE" sz="1050">
              <a:effectLst/>
              <a:latin typeface="Candara" panose="020E0502030303020204" pitchFamily="34" charset="0"/>
              <a:ea typeface="+mn-ea"/>
              <a:cs typeface="Segoe UI Light" panose="020B0502040204020203" pitchFamily="34" charset="0"/>
            </a:rPr>
            <a:t>The </a:t>
          </a:r>
          <a:r>
            <a:rPr lang="en-IE" sz="1050" b="1">
              <a:effectLst/>
              <a:latin typeface="Candara" panose="020E0502030303020204" pitchFamily="34" charset="0"/>
              <a:ea typeface="+mn-ea"/>
              <a:cs typeface="Segoe UI Light" panose="020B0502040204020203" pitchFamily="34" charset="0"/>
            </a:rPr>
            <a:t>'unauthorised' substance</a:t>
          </a:r>
          <a:r>
            <a:rPr lang="en-IE" sz="1050" b="1" baseline="0">
              <a:effectLst/>
              <a:latin typeface="Candara" panose="020E0502030303020204" pitchFamily="34" charset="0"/>
              <a:ea typeface="+mn-ea"/>
              <a:cs typeface="Segoe UI Light" panose="020B0502040204020203" pitchFamily="34" charset="0"/>
            </a:rPr>
            <a:t> groups </a:t>
          </a:r>
          <a:r>
            <a:rPr lang="en-IE" sz="1050" baseline="0">
              <a:effectLst/>
              <a:latin typeface="Candara" panose="020E0502030303020204" pitchFamily="34" charset="0"/>
              <a:ea typeface="+mn-ea"/>
              <a:cs typeface="Segoe UI Light" panose="020B0502040204020203" pitchFamily="34" charset="0"/>
            </a:rPr>
            <a:t>specified above refer to substances unauthorised in the EU for use in food-producing animals.</a:t>
          </a:r>
          <a:endParaRPr lang="en-IE" sz="1050">
            <a:effectLst/>
            <a:latin typeface="Candara" panose="020E0502030303020204" pitchFamily="34" charset="0"/>
            <a:cs typeface="Segoe UI Light" panose="020B0502040204020203" pitchFamily="34" charset="0"/>
          </a:endParaRPr>
        </a:p>
        <a:p>
          <a:pPr algn="l" rtl="0">
            <a:defRPr sz="1000"/>
          </a:pPr>
          <a:endParaRPr lang="en-GB" sz="1000" b="0" i="0" u="none" strike="noStrike" baseline="0">
            <a:solidFill>
              <a:srgbClr val="000000"/>
            </a:solidFill>
            <a:latin typeface="Segoe UI Light" panose="020B0502040204020203" pitchFamily="34" charset="0"/>
            <a:cs typeface="Segoe UI Light" panose="020B0502040204020203" pitchFamily="34" charset="0"/>
          </a:endParaRPr>
        </a:p>
        <a:p>
          <a:pPr algn="l" rtl="0">
            <a:defRPr sz="1000"/>
          </a:pPr>
          <a:endParaRPr lang="en-GB" sz="1000" b="0" i="0" u="none" strike="noStrike" baseline="0">
            <a:solidFill>
              <a:srgbClr val="000000"/>
            </a:solidFill>
            <a:latin typeface="Segoe UI Light" panose="020B0502040204020203" pitchFamily="34" charset="0"/>
            <a:cs typeface="Segoe UI Light" panose="020B0502040204020203" pitchFamily="34" charset="0"/>
          </a:endParaRPr>
        </a:p>
        <a:p>
          <a:pPr algn="l" rtl="0">
            <a:defRPr sz="1000"/>
          </a:pPr>
          <a:endParaRPr lang="en-GB" sz="1000" b="0" i="0" u="none" strike="noStrike" baseline="0">
            <a:solidFill>
              <a:srgbClr val="000000"/>
            </a:solidFill>
            <a:latin typeface="Segoe UI" panose="020B0502040204020203" pitchFamily="34" charset="0"/>
            <a:cs typeface="Segoe UI" panose="020B0502040204020203" pitchFamily="34" charset="0"/>
          </a:endParaRPr>
        </a:p>
        <a:p>
          <a:pPr algn="l" rtl="0">
            <a:defRPr sz="1000"/>
          </a:pPr>
          <a:endParaRPr lang="en-IE" sz="1000">
            <a:effectLst/>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142875</xdr:colOff>
      <xdr:row>62</xdr:row>
      <xdr:rowOff>38100</xdr:rowOff>
    </xdr:from>
    <xdr:to>
      <xdr:col>13</xdr:col>
      <xdr:colOff>1238250</xdr:colOff>
      <xdr:row>73</xdr:row>
      <xdr:rowOff>47625</xdr:rowOff>
    </xdr:to>
    <xdr:sp macro="" textlink="">
      <xdr:nvSpPr>
        <xdr:cNvPr id="2" name="Text Box 1">
          <a:extLst>
            <a:ext uri="{FF2B5EF4-FFF2-40B4-BE49-F238E27FC236}">
              <a16:creationId xmlns:a16="http://schemas.microsoft.com/office/drawing/2014/main" id="{456838C1-40D7-49FF-9C2E-715184FC031E}"/>
            </a:ext>
          </a:extLst>
        </xdr:cNvPr>
        <xdr:cNvSpPr txBox="1">
          <a:spLocks noChangeArrowheads="1"/>
        </xdr:cNvSpPr>
      </xdr:nvSpPr>
      <xdr:spPr bwMode="auto">
        <a:xfrm>
          <a:off x="142875" y="13696950"/>
          <a:ext cx="14011275" cy="158115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A substances must at least equal </a:t>
          </a:r>
          <a:r>
            <a:rPr lang="en-GB" sz="1000" b="1" i="0" baseline="0">
              <a:effectLst/>
              <a:latin typeface="Segoe UI Light" panose="020B0502040204020203" pitchFamily="34" charset="0"/>
              <a:ea typeface="+mn-ea"/>
              <a:cs typeface="Segoe UI Light" panose="020B0502040204020203" pitchFamily="34" charset="0"/>
            </a:rPr>
            <a:t>0,25 % of the slaugher tonnage </a:t>
          </a:r>
          <a:r>
            <a:rPr lang="en-GB" sz="1000" b="0" i="0" baseline="0">
              <a:effectLst/>
              <a:latin typeface="Segoe UI Light" panose="020B0502040204020203" pitchFamily="34" charset="0"/>
              <a:ea typeface="+mn-ea"/>
              <a:cs typeface="Segoe UI Light" panose="020B0502040204020203" pitchFamily="34" charset="0"/>
            </a:rPr>
            <a:t>the previous year</a:t>
          </a:r>
        </a:p>
        <a:p>
          <a:pPr rtl="0"/>
          <a:r>
            <a:rPr lang="en-GB" sz="1000" b="0" i="0" baseline="0">
              <a:effectLst/>
              <a:latin typeface="Segoe UI Light" panose="020B0502040204020203" pitchFamily="34" charset="0"/>
              <a:ea typeface="+mn-ea"/>
              <a:cs typeface="Segoe UI Light" panose="020B0502040204020203" pitchFamily="34" charset="0"/>
            </a:rPr>
            <a:t>• If relevant to verify compliance with Union legislation on the use of prohibited or unauthorised pharmacologically active substances, samples may be taken from feed, water or another relevant matrix or environment and counted towards achieving the minimum sampling frequencies provided for.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Each sub-group in Group A (with the exception of A3(f)) must be checked each year using a minimum of 5 % of the total number of samples to be collected for Group A. The competent authority should attribute the remaining samples to each sub-group </a:t>
          </a:r>
          <a:r>
            <a:rPr lang="en-GB" sz="1000" b="1" i="0" baseline="0">
              <a:effectLst/>
              <a:latin typeface="Segoe UI Light" panose="020B0502040204020203" pitchFamily="34" charset="0"/>
              <a:ea typeface="+mn-ea"/>
              <a:cs typeface="Segoe UI Light" panose="020B0502040204020203" pitchFamily="34" charset="0"/>
            </a:rPr>
            <a:t>according to risk</a:t>
          </a:r>
          <a:r>
            <a:rPr lang="en-GB" sz="1000" b="0" i="0" baseline="0">
              <a:effectLst/>
              <a:latin typeface="Segoe UI Light" panose="020B0502040204020203" pitchFamily="34" charset="0"/>
              <a:ea typeface="+mn-ea"/>
              <a:cs typeface="Segoe UI Light" panose="020B0502040204020203" pitchFamily="34" charset="0"/>
            </a:rPr>
            <a:t>, ensuring that the </a:t>
          </a:r>
          <a:r>
            <a:rPr lang="en-GB" sz="1000" b="1" i="0" baseline="0">
              <a:effectLst/>
              <a:latin typeface="Segoe UI Light" panose="020B0502040204020203" pitchFamily="34" charset="0"/>
              <a:ea typeface="+mn-ea"/>
              <a:cs typeface="Segoe UI Light" panose="020B0502040204020203" pitchFamily="34" charset="0"/>
            </a:rPr>
            <a:t>total sample number of samples for all Group A sub-groups </a:t>
          </a:r>
          <a:r>
            <a:rPr lang="en-GB" sz="1000" b="0" i="0" baseline="0">
              <a:effectLst/>
              <a:latin typeface="Segoe UI Light" panose="020B0502040204020203" pitchFamily="34" charset="0"/>
              <a:ea typeface="+mn-ea"/>
              <a:cs typeface="Segoe UI Light" panose="020B0502040204020203" pitchFamily="34" charset="0"/>
            </a:rPr>
            <a:t>meets or exceeds the minimum required for Group A.</a:t>
          </a: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p>
        <a:p>
          <a:pPr marL="0" marR="0" lvl="0" indent="0" defTabSz="914400" rtl="0" eaLnBrk="1" fontAlgn="auto" latinLnBrk="0" hangingPunct="1">
            <a:lnSpc>
              <a:spcPct val="100000"/>
            </a:lnSpc>
            <a:spcBef>
              <a:spcPts val="0"/>
            </a:spcBef>
            <a:spcAft>
              <a:spcPts val="0"/>
            </a:spcAft>
            <a:buClrTx/>
            <a:buSzTx/>
            <a:buFontTx/>
            <a:buNone/>
            <a:tabLst/>
            <a:defRPr/>
          </a:pPr>
          <a:r>
            <a:rPr lang="en-IE" sz="1000">
              <a:effectLst/>
              <a:latin typeface="Segoe UI Light" panose="020B0502040204020203" pitchFamily="34" charset="0"/>
              <a:ea typeface="+mn-ea"/>
              <a:cs typeface="Segoe UI Light" panose="020B0502040204020203" pitchFamily="34" charset="0"/>
            </a:rPr>
            <a:t>The </a:t>
          </a:r>
          <a:r>
            <a:rPr lang="en-IE" sz="1000" b="1">
              <a:effectLst/>
              <a:latin typeface="Segoe UI Light" panose="020B0502040204020203" pitchFamily="34" charset="0"/>
              <a:ea typeface="+mn-ea"/>
              <a:cs typeface="Segoe UI Light" panose="020B0502040204020203" pitchFamily="34" charset="0"/>
            </a:rPr>
            <a:t>'unauthorised' substance</a:t>
          </a:r>
          <a:r>
            <a:rPr lang="en-IE" sz="1000" b="1" baseline="0">
              <a:effectLst/>
              <a:latin typeface="Segoe UI Light" panose="020B0502040204020203" pitchFamily="34" charset="0"/>
              <a:ea typeface="+mn-ea"/>
              <a:cs typeface="Segoe UI Light" panose="020B0502040204020203" pitchFamily="34" charset="0"/>
            </a:rPr>
            <a:t> groups </a:t>
          </a:r>
          <a:r>
            <a:rPr lang="en-IE" sz="1000" baseline="0">
              <a:effectLst/>
              <a:latin typeface="Segoe UI Light" panose="020B0502040204020203" pitchFamily="34" charset="0"/>
              <a:ea typeface="+mn-ea"/>
              <a:cs typeface="Segoe UI Light" panose="020B0502040204020203" pitchFamily="34" charset="0"/>
            </a:rPr>
            <a:t>specified above refer to substances unauthorised in the EU for use in food-producing animals.</a:t>
          </a:r>
          <a:endParaRPr lang="en-IE" sz="1000">
            <a:effectLst/>
            <a:latin typeface="Segoe UI Light" panose="020B0502040204020203" pitchFamily="34" charset="0"/>
            <a:cs typeface="Segoe UI Light" panose="020B0502040204020203" pitchFamily="34" charset="0"/>
          </a:endParaRPr>
        </a:p>
        <a:p>
          <a:pPr rtl="0"/>
          <a:endParaRPr lang="en-IE">
            <a:effectLst/>
          </a:endParaRPr>
        </a:p>
        <a:p>
          <a:pPr rtl="0"/>
          <a:endParaRPr lang="en-IE">
            <a:effectLst/>
          </a:endParaRPr>
        </a:p>
        <a:p>
          <a:pPr rtl="0" eaLnBrk="1" fontAlgn="auto" latinLnBrk="0" hangingPunct="1"/>
          <a:endParaRPr lang="en-IE">
            <a:effectLst/>
          </a:endParaRPr>
        </a:p>
        <a:p>
          <a:pPr algn="l" rtl="0">
            <a:defRPr sz="1000"/>
          </a:pPr>
          <a:endParaRPr lang="en-GB" sz="1100" b="0" i="0" u="none" strike="noStrike" baseline="0">
            <a:solidFill>
              <a:srgbClr val="000000"/>
            </a:solidFill>
            <a:latin typeface="Arial"/>
            <a:cs typeface="Arial"/>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3" name="Line 3">
          <a:extLst>
            <a:ext uri="{FF2B5EF4-FFF2-40B4-BE49-F238E27FC236}">
              <a16:creationId xmlns:a16="http://schemas.microsoft.com/office/drawing/2014/main" id="{BCBF2666-6D28-48C6-9779-B1DA7CFF8353}"/>
            </a:ext>
          </a:extLst>
        </xdr:cNvPr>
        <xdr:cNvSpPr>
          <a:spLocks noChangeShapeType="1"/>
        </xdr:cNvSpPr>
      </xdr:nvSpPr>
      <xdr:spPr bwMode="auto">
        <a:xfrm flipH="1">
          <a:off x="2946400" y="168910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171450</xdr:colOff>
      <xdr:row>48</xdr:row>
      <xdr:rowOff>1</xdr:rowOff>
    </xdr:from>
    <xdr:to>
      <xdr:col>13</xdr:col>
      <xdr:colOff>19049</xdr:colOff>
      <xdr:row>56</xdr:row>
      <xdr:rowOff>66675</xdr:rowOff>
    </xdr:to>
    <xdr:sp macro="" textlink="">
      <xdr:nvSpPr>
        <xdr:cNvPr id="2" name="Text Box 1">
          <a:extLst>
            <a:ext uri="{FF2B5EF4-FFF2-40B4-BE49-F238E27FC236}">
              <a16:creationId xmlns:a16="http://schemas.microsoft.com/office/drawing/2014/main" id="{07CFBB86-BEB4-4723-934C-2168EAC3ABD7}"/>
            </a:ext>
          </a:extLst>
        </xdr:cNvPr>
        <xdr:cNvSpPr txBox="1">
          <a:spLocks noChangeArrowheads="1"/>
        </xdr:cNvSpPr>
      </xdr:nvSpPr>
      <xdr:spPr bwMode="auto">
        <a:xfrm>
          <a:off x="171450" y="12731751"/>
          <a:ext cx="15176499" cy="123507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Segoe UI" panose="020B0502040204020203" pitchFamily="34" charset="0"/>
              <a:cs typeface="Segoe UI" panose="020B0502040204020203" pitchFamily="34" charset="0"/>
            </a:rPr>
            <a:t>The </a:t>
          </a:r>
          <a:r>
            <a:rPr lang="en-GB" sz="1000" b="1" i="0" u="none" strike="noStrike" baseline="0">
              <a:solidFill>
                <a:srgbClr val="000000"/>
              </a:solidFill>
              <a:latin typeface="Segoe UI" panose="020B0502040204020203" pitchFamily="34" charset="0"/>
              <a:cs typeface="Segoe UI" panose="020B0502040204020203" pitchFamily="34" charset="0"/>
            </a:rPr>
            <a:t>minimum number of samples </a:t>
          </a:r>
          <a:r>
            <a:rPr lang="en-GB" sz="1000" b="0" i="0" u="none" strike="noStrike" baseline="0">
              <a:solidFill>
                <a:srgbClr val="000000"/>
              </a:solidFill>
              <a:latin typeface="Segoe UI" panose="020B0502040204020203" pitchFamily="34" charset="0"/>
              <a:cs typeface="Segoe UI" panose="020B0502040204020203" pitchFamily="34" charset="0"/>
            </a:rPr>
            <a:t>to be checked each year for Group B residues must at least equal </a:t>
          </a:r>
          <a:r>
            <a:rPr lang="en-GB" sz="1000" b="1" i="0" u="none" strike="noStrike" baseline="0">
              <a:solidFill>
                <a:srgbClr val="000000"/>
              </a:solidFill>
              <a:latin typeface="Segoe UI" panose="020B0502040204020203" pitchFamily="34" charset="0"/>
              <a:cs typeface="Segoe UI" panose="020B0502040204020203" pitchFamily="34" charset="0"/>
            </a:rPr>
            <a:t>0,2% of the slaughter tonnage of the previous year</a:t>
          </a:r>
          <a:r>
            <a:rPr lang="en-GB" sz="1000" b="0" i="0" u="none" strike="noStrike" baseline="0">
              <a:solidFill>
                <a:srgbClr val="000000"/>
              </a:solidFill>
              <a:latin typeface="Segoe UI" panose="020B0502040204020203" pitchFamily="34" charset="0"/>
              <a:cs typeface="Segoe UI" panose="020B0502040204020203" pitchFamily="34" charset="0"/>
            </a:rPr>
            <a:t>.  </a:t>
          </a:r>
        </a:p>
        <a:p>
          <a:pPr algn="l" rtl="0">
            <a:defRPr sz="1000"/>
          </a:pPr>
          <a:r>
            <a:rPr lang="en-GB" sz="1000" b="0" i="0" u="none" strike="noStrike" baseline="0">
              <a:solidFill>
                <a:srgbClr val="000000"/>
              </a:solidFill>
              <a:latin typeface="Segoe UI" panose="020B0502040204020203" pitchFamily="34" charset="0"/>
              <a:cs typeface="Segoe UI" panose="020B0502040204020203" pitchFamily="34" charset="0"/>
            </a:rPr>
            <a:t>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There is no minimum number of samples required for any substance group.  </a:t>
          </a:r>
          <a:r>
            <a:rPr lang="en-IE" sz="1000" b="0" i="0" baseline="0">
              <a:effectLst/>
              <a:latin typeface="Segoe UI" panose="020B0502040204020203" pitchFamily="34" charset="0"/>
              <a:ea typeface="+mn-ea"/>
              <a:cs typeface="Segoe UI" panose="020B0502040204020203" pitchFamily="34" charset="0"/>
            </a:rPr>
            <a:t> </a:t>
          </a:r>
        </a:p>
        <a:p>
          <a:pPr rtl="0"/>
          <a:r>
            <a:rPr lang="en-IE" sz="1100">
              <a:effectLst/>
              <a:latin typeface="+mn-lt"/>
              <a:ea typeface="+mn-ea"/>
              <a:cs typeface="+mn-cs"/>
            </a:rPr>
            <a:t>In the event that the minimum number of samples</a:t>
          </a:r>
          <a:r>
            <a:rPr lang="en-IE" sz="1100" baseline="0">
              <a:effectLst/>
              <a:latin typeface="+mn-lt"/>
              <a:ea typeface="+mn-ea"/>
              <a:cs typeface="+mn-cs"/>
            </a:rPr>
            <a:t> would, on the basis of the production volumes, result in </a:t>
          </a:r>
          <a:r>
            <a:rPr lang="en-IE" sz="1100" b="1">
              <a:effectLst/>
              <a:latin typeface="+mn-lt"/>
              <a:ea typeface="+mn-ea"/>
              <a:cs typeface="+mn-cs"/>
            </a:rPr>
            <a:t>less than five samples per year</a:t>
          </a:r>
          <a:r>
            <a:rPr lang="en-IE" sz="1100">
              <a:effectLst/>
              <a:latin typeface="+mn-lt"/>
              <a:ea typeface="+mn-ea"/>
              <a:cs typeface="+mn-cs"/>
            </a:rPr>
            <a:t>, sampling may be carried out once per two years. </a:t>
          </a:r>
          <a:endParaRPr lang="en-IE" sz="1000">
            <a:effectLst/>
          </a:endParaRPr>
        </a:p>
        <a:p>
          <a:pPr rtl="0"/>
          <a:r>
            <a:rPr lang="en-IE" sz="1100">
              <a:effectLst/>
              <a:latin typeface="+mn-lt"/>
              <a:ea typeface="+mn-ea"/>
              <a:cs typeface="+mn-cs"/>
            </a:rPr>
            <a:t>If within a two year period, production corresponding to a </a:t>
          </a:r>
          <a:r>
            <a:rPr lang="en-IE" sz="1100" b="1">
              <a:effectLst/>
              <a:latin typeface="+mn-lt"/>
              <a:ea typeface="+mn-ea"/>
              <a:cs typeface="+mn-cs"/>
            </a:rPr>
            <a:t>minimum of one sample is not reached</a:t>
          </a:r>
          <a:r>
            <a:rPr lang="en-IE" sz="1100">
              <a:effectLst/>
              <a:latin typeface="+mn-lt"/>
              <a:ea typeface="+mn-ea"/>
              <a:cs typeface="+mn-cs"/>
            </a:rPr>
            <a:t>, a minimum of one sample once per two years shall be analysed provided that there is production for the species or product in question.  </a:t>
          </a:r>
          <a:endParaRPr lang="en-IE" sz="1000">
            <a:effectLst/>
          </a:endParaRPr>
        </a:p>
        <a:p>
          <a:pPr algn="l" rtl="0">
            <a:defRPr sz="1000"/>
          </a:pPr>
          <a:endParaRPr lang="en-IE" sz="1000">
            <a:effectLst/>
            <a:latin typeface="Segoe UI" panose="020B0502040204020203" pitchFamily="34" charset="0"/>
            <a:cs typeface="Segoe UI" panose="020B0502040204020203"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400051</xdr:colOff>
      <xdr:row>24</xdr:row>
      <xdr:rowOff>9526</xdr:rowOff>
    </xdr:from>
    <xdr:to>
      <xdr:col>9</xdr:col>
      <xdr:colOff>628651</xdr:colOff>
      <xdr:row>29</xdr:row>
      <xdr:rowOff>57150</xdr:rowOff>
    </xdr:to>
    <xdr:sp macro="" textlink="">
      <xdr:nvSpPr>
        <xdr:cNvPr id="3" name="Text Box 1">
          <a:extLst>
            <a:ext uri="{FF2B5EF4-FFF2-40B4-BE49-F238E27FC236}">
              <a16:creationId xmlns:a16="http://schemas.microsoft.com/office/drawing/2014/main" id="{73C932E6-0028-4F22-8BB6-D3072031BEAA}"/>
            </a:ext>
          </a:extLst>
        </xdr:cNvPr>
        <xdr:cNvSpPr txBox="1">
          <a:spLocks noChangeArrowheads="1"/>
        </xdr:cNvSpPr>
      </xdr:nvSpPr>
      <xdr:spPr bwMode="auto">
        <a:xfrm>
          <a:off x="400051" y="5610226"/>
          <a:ext cx="11290300" cy="77787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IE"/>
            <a:t>For </a:t>
          </a:r>
          <a:r>
            <a:rPr lang="en-IE" b="1"/>
            <a:t>each category of poultry </a:t>
          </a:r>
          <a:r>
            <a:rPr lang="en-IE"/>
            <a:t>considered (broiler chickens, spent hens, turkeys and other poultry),</a:t>
          </a:r>
          <a:r>
            <a:rPr lang="en-IE" baseline="0"/>
            <a:t> a </a:t>
          </a:r>
          <a:r>
            <a:rPr lang="en-IE"/>
            <a:t>minimum </a:t>
          </a:r>
          <a:r>
            <a:rPr lang="en-IE" b="1"/>
            <a:t>1 sample per 3,000 tonnes of annual production </a:t>
          </a:r>
          <a:r>
            <a:rPr lang="en-IE"/>
            <a:t>(deadweight)</a:t>
          </a:r>
          <a:r>
            <a:rPr lang="en-GB" sz="1000" b="0" i="0" u="none" strike="noStrike" baseline="0">
              <a:solidFill>
                <a:srgbClr val="000000"/>
              </a:solidFill>
              <a:latin typeface="Candara" panose="020E0502030303020204" pitchFamily="34" charset="0"/>
              <a:cs typeface="Segoe UI Light" panose="020B0502040204020203" pitchFamily="34" charset="0"/>
            </a:rPr>
            <a:t> </a:t>
          </a:r>
          <a:r>
            <a:rPr lang="en-GB" sz="1000" b="1" i="0" u="none" strike="noStrike" baseline="0">
              <a:solidFill>
                <a:srgbClr val="000000"/>
              </a:solidFill>
              <a:latin typeface="Candara" panose="020E0502030303020204" pitchFamily="34" charset="0"/>
              <a:cs typeface="Segoe UI Light" panose="020B0502040204020203" pitchFamily="34" charset="0"/>
            </a:rPr>
            <a:t>is </a:t>
          </a:r>
          <a:r>
            <a:rPr lang="en-GB" sz="1000" b="0" i="0" u="none" strike="noStrike" baseline="0">
              <a:solidFill>
                <a:srgbClr val="000000"/>
              </a:solidFill>
              <a:latin typeface="Candara" panose="020E0502030303020204" pitchFamily="34" charset="0"/>
              <a:cs typeface="Segoe UI Light" panose="020B0502040204020203" pitchFamily="34" charset="0"/>
            </a:rPr>
            <a:t>to be checked each year for contaminants (cf Annex I to Regulation (EU) 2022/932).  </a:t>
          </a:r>
        </a:p>
        <a:p>
          <a:pPr algn="l" rtl="0">
            <a:defRPr sz="1000"/>
          </a:pPr>
          <a:r>
            <a:rPr lang="en-GB" sz="1000" b="1" i="0" baseline="0">
              <a:effectLst/>
              <a:latin typeface="Candara" panose="020E0502030303020204" pitchFamily="34" charset="0"/>
              <a:ea typeface="+mn-ea"/>
              <a:cs typeface="+mn-cs"/>
            </a:rPr>
            <a:t>Unprocessed meat and/or offal </a:t>
          </a:r>
          <a:r>
            <a:rPr lang="en-GB" sz="1000" b="0" i="0" baseline="0">
              <a:effectLst/>
              <a:latin typeface="Candara" panose="020E0502030303020204" pitchFamily="34" charset="0"/>
              <a:ea typeface="+mn-ea"/>
              <a:cs typeface="+mn-cs"/>
            </a:rPr>
            <a:t>should be sampled.  </a:t>
          </a:r>
          <a:r>
            <a:rPr lang="en-GB" sz="1000" b="0" i="0" u="none" strike="noStrike" baseline="0">
              <a:solidFill>
                <a:srgbClr val="000000"/>
              </a:solidFill>
              <a:latin typeface="Candara" panose="020E0502030303020204" pitchFamily="34" charset="0"/>
              <a:cs typeface="Segoe UI Light" panose="020B0502040204020203" pitchFamily="34" charset="0"/>
            </a:rPr>
            <a:t>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a:t>
          </a:r>
          <a:r>
            <a:rPr lang="en-GB" sz="1000" b="1" i="0" u="none" strike="noStrike" baseline="0">
              <a:solidFill>
                <a:srgbClr val="000000"/>
              </a:solidFill>
              <a:latin typeface="Candara" panose="020E0502030303020204" pitchFamily="34" charset="0"/>
              <a:cs typeface="Segoe UI Light" panose="020B0502040204020203" pitchFamily="34" charset="0"/>
            </a:rPr>
            <a:t>There is no minimum number of samples required for any substance group</a:t>
          </a:r>
          <a:r>
            <a:rPr lang="en-GB" sz="1000" b="0" i="0" u="none" strike="noStrike" baseline="0">
              <a:solidFill>
                <a:srgbClr val="000000"/>
              </a:solidFill>
              <a:latin typeface="Candara" panose="020E0502030303020204" pitchFamily="34" charset="0"/>
              <a:cs typeface="Segoe UI Light" panose="020B0502040204020203" pitchFamily="34" charset="0"/>
            </a:rPr>
            <a:t>.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83</xdr:row>
      <xdr:rowOff>1</xdr:rowOff>
    </xdr:from>
    <xdr:to>
      <xdr:col>13</xdr:col>
      <xdr:colOff>1266826</xdr:colOff>
      <xdr:row>97</xdr:row>
      <xdr:rowOff>95250</xdr:rowOff>
    </xdr:to>
    <xdr:sp macro="" textlink="">
      <xdr:nvSpPr>
        <xdr:cNvPr id="2" name="Text Box 1">
          <a:extLst>
            <a:ext uri="{FF2B5EF4-FFF2-40B4-BE49-F238E27FC236}">
              <a16:creationId xmlns:a16="http://schemas.microsoft.com/office/drawing/2014/main" id="{3ED74D4F-BC6C-4A32-BDEF-AE9B778FFB77}"/>
            </a:ext>
          </a:extLst>
        </xdr:cNvPr>
        <xdr:cNvSpPr txBox="1">
          <a:spLocks noChangeArrowheads="1"/>
        </xdr:cNvSpPr>
      </xdr:nvSpPr>
      <xdr:spPr bwMode="auto">
        <a:xfrm>
          <a:off x="339725" y="11753851"/>
          <a:ext cx="14224001" cy="187324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all group A residues and substances must at least equal 1 sample per 300 tonnes for the first 60,000 tonnes of annual production of aquaculture finfish and 1 sample per additional 2000 tonnes.  </a:t>
          </a:r>
          <a:endParaRPr lang="en-IE" sz="1000">
            <a:effectLst/>
            <a:latin typeface="Segoe UI Light" panose="020B0502040204020203" pitchFamily="34" charset="0"/>
            <a:cs typeface="Segoe UI Light" panose="020B0502040204020203" pitchFamily="34" charset="0"/>
          </a:endParaRPr>
        </a:p>
        <a:p>
          <a:pPr rtl="0"/>
          <a:endParaRPr lang="en-GB" sz="1000" b="0" i="0" baseline="0">
            <a:effectLst/>
            <a:latin typeface="Segoe UI Light" panose="020B0502040204020203" pitchFamily="34" charset="0"/>
            <a:ea typeface="+mn-ea"/>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Sampling should be performed at any relevant stage in the life cycle of the animals.   </a:t>
          </a:r>
        </a:p>
        <a:p>
          <a:pPr rtl="0"/>
          <a:r>
            <a:rPr lang="en-GB" sz="1000" b="0" i="0" baseline="0">
              <a:effectLst/>
              <a:latin typeface="Segoe UI Light" panose="020B0502040204020203" pitchFamily="34" charset="0"/>
              <a:ea typeface="+mn-ea"/>
              <a:cs typeface="Segoe UI Light" panose="020B0502040204020203" pitchFamily="34" charset="0"/>
            </a:rPr>
            <a:t>• </a:t>
          </a:r>
          <a:r>
            <a:rPr lang="en-GB" sz="1000" b="1" i="0" baseline="0">
              <a:effectLst/>
              <a:latin typeface="Segoe UI Light" panose="020B0502040204020203" pitchFamily="34" charset="0"/>
              <a:ea typeface="+mn-ea"/>
              <a:cs typeface="Segoe UI Light" panose="020B0502040204020203" pitchFamily="34" charset="0"/>
            </a:rPr>
            <a:t>Each sub-group </a:t>
          </a:r>
          <a:r>
            <a:rPr lang="en-GB" sz="1000" b="0" i="0" baseline="0">
              <a:effectLst/>
              <a:latin typeface="Segoe UI Light" panose="020B0502040204020203" pitchFamily="34" charset="0"/>
              <a:ea typeface="+mn-ea"/>
              <a:cs typeface="Segoe UI Light" panose="020B0502040204020203" pitchFamily="34" charset="0"/>
            </a:rPr>
            <a:t>in Group A (with the exception of A3(f)) must be checked each year using a </a:t>
          </a:r>
          <a:r>
            <a:rPr lang="en-GB" sz="1000" b="1" i="0" baseline="0">
              <a:effectLst/>
              <a:latin typeface="Segoe UI Light" panose="020B0502040204020203" pitchFamily="34" charset="0"/>
              <a:ea typeface="+mn-ea"/>
              <a:cs typeface="Segoe UI Light" panose="020B0502040204020203" pitchFamily="34" charset="0"/>
            </a:rPr>
            <a:t>minimum of 5 % of the total number of samples </a:t>
          </a:r>
          <a:r>
            <a:rPr lang="en-GB" sz="1000" b="0" i="0" baseline="0">
              <a:effectLst/>
              <a:latin typeface="Segoe UI Light" panose="020B0502040204020203" pitchFamily="34" charset="0"/>
              <a:ea typeface="+mn-ea"/>
              <a:cs typeface="Segoe UI Light" panose="020B0502040204020203" pitchFamily="34" charset="0"/>
            </a:rPr>
            <a:t>to be collected for Group A. The competent authority should attribute the remaining samples to each sub-group according to risk, ensuring that the total sample number for all A sub-groups meets or exceeds the minimum required.</a:t>
          </a:r>
        </a:p>
        <a:p>
          <a:pPr marL="0" marR="0" lvl="0" indent="0" defTabSz="914400" rtl="0" eaLnBrk="1" fontAlgn="auto" latinLnBrk="0" hangingPunct="1">
            <a:lnSpc>
              <a:spcPct val="100000"/>
            </a:lnSpc>
            <a:spcBef>
              <a:spcPts val="0"/>
            </a:spcBef>
            <a:spcAft>
              <a:spcPts val="0"/>
            </a:spcAft>
            <a:buClrTx/>
            <a:buSzTx/>
            <a:buFontTx/>
            <a:buNone/>
            <a:tabLst/>
            <a:defRPr/>
          </a:pPr>
          <a:r>
            <a:rPr lang="en-GB" sz="1000" b="0" i="0" baseline="0">
              <a:effectLst/>
              <a:latin typeface="Segoe UI Light" panose="020B0502040204020203" pitchFamily="34" charset="0"/>
              <a:ea typeface="+mn-ea"/>
              <a:cs typeface="Segoe UI Light" panose="020B0502040204020203" pitchFamily="34" charset="0"/>
            </a:rPr>
            <a:t>• </a:t>
          </a:r>
          <a:r>
            <a:rPr lang="en-IE" sz="1000" b="0" i="0" baseline="0">
              <a:effectLst/>
              <a:latin typeface="Segoe UI Light" panose="020B0502040204020203" pitchFamily="34" charset="0"/>
              <a:ea typeface="+mn-ea"/>
              <a:cs typeface="Segoe UI Light" panose="020B0502040204020203" pitchFamily="34" charset="0"/>
            </a:rPr>
            <a:t>When substances from Group A and Group B are analysed in one sample from a single group of animals, this sample can be taken into account towards the minimum sampling frequency </a:t>
          </a:r>
          <a:r>
            <a:rPr lang="en-IE" sz="1000" b="1" i="0" baseline="0">
              <a:effectLst/>
              <a:latin typeface="Segoe UI Light" panose="020B0502040204020203" pitchFamily="34" charset="0"/>
              <a:ea typeface="+mn-ea"/>
              <a:cs typeface="Segoe UI Light" panose="020B0502040204020203" pitchFamily="34" charset="0"/>
            </a:rPr>
            <a:t>for both groups</a:t>
          </a:r>
          <a:r>
            <a:rPr lang="en-IE" sz="1000" b="0" i="0" baseline="0">
              <a:effectLst/>
              <a:latin typeface="Segoe UI Light" panose="020B0502040204020203" pitchFamily="34" charset="0"/>
              <a:ea typeface="+mn-ea"/>
              <a:cs typeface="Segoe UI Light" panose="020B0502040204020203" pitchFamily="34" charset="0"/>
            </a:rPr>
            <a:t> (Group A and Group B) provided that it can be documented, and that the risk criteria for Group A and Group B are the same.   </a:t>
          </a: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p>
        <a:p>
          <a:pPr marL="0" marR="0" lvl="0" indent="0" defTabSz="914400" rtl="0" eaLnBrk="1" fontAlgn="auto" latinLnBrk="0" hangingPunct="1">
            <a:lnSpc>
              <a:spcPct val="100000"/>
            </a:lnSpc>
            <a:spcBef>
              <a:spcPts val="0"/>
            </a:spcBef>
            <a:spcAft>
              <a:spcPts val="0"/>
            </a:spcAft>
            <a:buClrTx/>
            <a:buSzTx/>
            <a:buFontTx/>
            <a:buNone/>
            <a:tabLst/>
            <a:defRPr/>
          </a:pPr>
          <a:r>
            <a:rPr lang="en-IE" sz="1100">
              <a:effectLst/>
              <a:latin typeface="+mn-lt"/>
              <a:ea typeface="+mn-ea"/>
              <a:cs typeface="+mn-cs"/>
            </a:rPr>
            <a:t>The </a:t>
          </a:r>
          <a:r>
            <a:rPr lang="en-IE" sz="1100" b="1">
              <a:effectLst/>
              <a:latin typeface="+mn-lt"/>
              <a:ea typeface="+mn-ea"/>
              <a:cs typeface="+mn-cs"/>
            </a:rPr>
            <a:t>'unauthorised' substance</a:t>
          </a:r>
          <a:r>
            <a:rPr lang="en-IE" sz="1100" b="1" baseline="0">
              <a:effectLst/>
              <a:latin typeface="+mn-lt"/>
              <a:ea typeface="+mn-ea"/>
              <a:cs typeface="+mn-cs"/>
            </a:rPr>
            <a:t> groups </a:t>
          </a:r>
          <a:r>
            <a:rPr lang="en-IE" sz="1100" baseline="0">
              <a:effectLst/>
              <a:latin typeface="+mn-lt"/>
              <a:ea typeface="+mn-ea"/>
              <a:cs typeface="+mn-cs"/>
            </a:rPr>
            <a:t>specified above refer to substances unauthorised in the EU for use in food-producing animals.</a:t>
          </a:r>
          <a:endParaRPr lang="en-IE" sz="1000">
            <a:effectLst/>
          </a:endParaRPr>
        </a:p>
        <a:p>
          <a:pPr rtl="0"/>
          <a:endParaRPr lang="en-IE" sz="1000">
            <a:effectLst/>
            <a:latin typeface="Segoe UI Light" panose="020B0502040204020203" pitchFamily="34" charset="0"/>
            <a:cs typeface="Segoe UI Light"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IE">
            <a:effectLst/>
          </a:endParaRPr>
        </a:p>
        <a:p>
          <a:pPr algn="l" rtl="0">
            <a:defRPr sz="1000"/>
          </a:pPr>
          <a:endParaRPr lang="en-GB" sz="1100" b="0" i="0" u="none" strike="noStrike" baseline="0">
            <a:solidFill>
              <a:srgbClr val="000000"/>
            </a:solidFill>
            <a:latin typeface="Arial"/>
            <a:cs typeface="Arial"/>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3" name="Line 3">
          <a:extLst>
            <a:ext uri="{FF2B5EF4-FFF2-40B4-BE49-F238E27FC236}">
              <a16:creationId xmlns:a16="http://schemas.microsoft.com/office/drawing/2014/main" id="{CEAB1655-3F6E-43D1-9977-4A815EBF7552}"/>
            </a:ext>
          </a:extLst>
        </xdr:cNvPr>
        <xdr:cNvSpPr>
          <a:spLocks noChangeShapeType="1"/>
        </xdr:cNvSpPr>
      </xdr:nvSpPr>
      <xdr:spPr bwMode="auto">
        <a:xfrm flipH="1">
          <a:off x="3308350" y="147955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6350</xdr:colOff>
      <xdr:row>42</xdr:row>
      <xdr:rowOff>104775</xdr:rowOff>
    </xdr:from>
    <xdr:to>
      <xdr:col>14</xdr:col>
      <xdr:colOff>1428750</xdr:colOff>
      <xdr:row>56</xdr:row>
      <xdr:rowOff>95250</xdr:rowOff>
    </xdr:to>
    <xdr:sp macro="" textlink="">
      <xdr:nvSpPr>
        <xdr:cNvPr id="2" name="Text Box 1">
          <a:extLst>
            <a:ext uri="{FF2B5EF4-FFF2-40B4-BE49-F238E27FC236}">
              <a16:creationId xmlns:a16="http://schemas.microsoft.com/office/drawing/2014/main" id="{8DC8D096-16CA-458C-AB00-E2C9765658F1}"/>
            </a:ext>
          </a:extLst>
        </xdr:cNvPr>
        <xdr:cNvSpPr txBox="1">
          <a:spLocks noChangeArrowheads="1"/>
        </xdr:cNvSpPr>
      </xdr:nvSpPr>
      <xdr:spPr bwMode="auto">
        <a:xfrm>
          <a:off x="334010" y="8684895"/>
          <a:ext cx="19786600" cy="180403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all kinds of residues and substances must at least equal 1 sample per 300 tonnes for the first 60,000 tonnes of annual production of aquaculture finfish and 1 sample per additional 2000 tonnes.  This applies equally to Group A and B.  </a:t>
          </a:r>
          <a:endParaRPr lang="en-IE" sz="1000">
            <a:effectLst/>
            <a:latin typeface="Segoe UI Light" panose="020B0502040204020203" pitchFamily="34" charset="0"/>
            <a:cs typeface="Segoe UI Light" panose="020B0502040204020203" pitchFamily="34" charset="0"/>
          </a:endParaRPr>
        </a:p>
        <a:p>
          <a:pPr rtl="0"/>
          <a:endParaRPr lang="en-GB" sz="1000" b="0" i="0" baseline="0">
            <a:effectLst/>
            <a:latin typeface="Segoe UI Light" panose="020B0502040204020203" pitchFamily="34" charset="0"/>
            <a:ea typeface="+mn-ea"/>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Samples should be taken at the point of harvest. </a:t>
          </a:r>
        </a:p>
        <a:p>
          <a:pPr rtl="0"/>
          <a:r>
            <a:rPr lang="en-GB" sz="1000" b="0" i="0" baseline="0">
              <a:effectLst/>
              <a:latin typeface="Segoe UI Light" panose="020B0502040204020203" pitchFamily="34" charset="0"/>
              <a:ea typeface="+mn-ea"/>
              <a:cs typeface="Segoe UI Light" panose="020B0502040204020203" pitchFamily="34" charset="0"/>
            </a:rPr>
            <a:t>• Within the aquaculture group, samples shall be taken from fresh and seawater aquaculture species, taking into account their relative production volume. </a:t>
          </a:r>
          <a:endParaRPr lang="en-IE" sz="1000">
            <a:effectLst/>
            <a:latin typeface="Segoe UI Light" panose="020B0502040204020203" pitchFamily="34" charset="0"/>
            <a:cs typeface="Segoe UI Light" panose="020B0502040204020203" pitchFamily="34" charset="0"/>
          </a:endParaRPr>
        </a:p>
        <a:p>
          <a:pPr rtl="0" eaLnBrk="1" fontAlgn="auto" latinLnBrk="0" hangingPunct="1"/>
          <a:r>
            <a:rPr lang="en-GB" sz="1000" b="0" i="0" baseline="0">
              <a:effectLst/>
              <a:latin typeface="Segoe UI Light" panose="020B0502040204020203" pitchFamily="34" charset="0"/>
              <a:ea typeface="+mn-ea"/>
              <a:cs typeface="Segoe UI Light" panose="020B0502040204020203" pitchFamily="34" charset="0"/>
            </a:rPr>
            <a:t>• The competent authority should attribute the  samples to each sub-group according to risk, ensuring that the total sample number for all B sub-groups meets or exceeds the minimum required</a:t>
          </a:r>
          <a:r>
            <a:rPr lang="en-IE" sz="1000" b="0" i="0" baseline="0">
              <a:effectLst/>
              <a:latin typeface="Segoe UI Light" panose="020B0502040204020203" pitchFamily="34" charset="0"/>
              <a:ea typeface="+mn-ea"/>
              <a:cs typeface="Segoe UI Light"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r>
            <a:rPr lang="en-GB" sz="1000" b="0" i="0" baseline="0">
              <a:effectLst/>
              <a:latin typeface="Segoe UI Light" panose="020B0502040204020203" pitchFamily="34" charset="0"/>
              <a:ea typeface="+mn-ea"/>
              <a:cs typeface="Segoe UI Light" panose="020B0502040204020203" pitchFamily="34" charset="0"/>
            </a:rPr>
            <a:t>• </a:t>
          </a:r>
          <a:r>
            <a:rPr lang="en-IE" sz="1000" b="0" i="0" baseline="0">
              <a:effectLst/>
              <a:latin typeface="Segoe UI Light" panose="020B0502040204020203" pitchFamily="34" charset="0"/>
              <a:ea typeface="+mn-ea"/>
              <a:cs typeface="Segoe UI Light" panose="020B0502040204020203" pitchFamily="34" charset="0"/>
            </a:rPr>
            <a:t>When substances from Group A and Group B are analysed in one sample from a single group of animal,s this sample can be taken into account towards the minimum sampling frequency for both groups (Group A and Group B) provided that it can be documented, and that the risk criteria for Group A and Group B are the same.</a:t>
          </a: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endParaRPr lang="en-IE" sz="1000">
            <a:effectLst/>
            <a:latin typeface="Segoe UI Light" panose="020B0502040204020203" pitchFamily="34" charset="0"/>
            <a:cs typeface="Segoe UI Light"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IE">
            <a:effectLst/>
          </a:endParaRPr>
        </a:p>
        <a:p>
          <a:pPr algn="l" rtl="0">
            <a:defRPr sz="1000"/>
          </a:pPr>
          <a:endParaRPr lang="en-GB" sz="1100" b="0" i="0" u="none" strike="noStrike" baseline="0">
            <a:solidFill>
              <a:srgbClr val="000000"/>
            </a:solidFill>
            <a:latin typeface="Arial"/>
            <a:cs typeface="Arial"/>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3</xdr:col>
      <xdr:colOff>38100</xdr:colOff>
      <xdr:row>6</xdr:row>
      <xdr:rowOff>228600</xdr:rowOff>
    </xdr:from>
    <xdr:to>
      <xdr:col>3</xdr:col>
      <xdr:colOff>1419225</xdr:colOff>
      <xdr:row>6</xdr:row>
      <xdr:rowOff>228600</xdr:rowOff>
    </xdr:to>
    <xdr:sp macro="" textlink="">
      <xdr:nvSpPr>
        <xdr:cNvPr id="3" name="Line 3">
          <a:extLst>
            <a:ext uri="{FF2B5EF4-FFF2-40B4-BE49-F238E27FC236}">
              <a16:creationId xmlns:a16="http://schemas.microsoft.com/office/drawing/2014/main" id="{95085174-14B9-4860-B8A7-745CF5179768}"/>
            </a:ext>
          </a:extLst>
        </xdr:cNvPr>
        <xdr:cNvSpPr>
          <a:spLocks noChangeShapeType="1"/>
        </xdr:cNvSpPr>
      </xdr:nvSpPr>
      <xdr:spPr bwMode="auto">
        <a:xfrm flipH="1">
          <a:off x="3368040" y="151638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400051</xdr:colOff>
      <xdr:row>25</xdr:row>
      <xdr:rowOff>161926</xdr:rowOff>
    </xdr:from>
    <xdr:to>
      <xdr:col>10</xdr:col>
      <xdr:colOff>1</xdr:colOff>
      <xdr:row>31</xdr:row>
      <xdr:rowOff>25400</xdr:rowOff>
    </xdr:to>
    <xdr:sp macro="" textlink="">
      <xdr:nvSpPr>
        <xdr:cNvPr id="3" name="Text Box 1">
          <a:extLst>
            <a:ext uri="{FF2B5EF4-FFF2-40B4-BE49-F238E27FC236}">
              <a16:creationId xmlns:a16="http://schemas.microsoft.com/office/drawing/2014/main" id="{79A60CD5-A8CE-47CF-9A87-7ED4815E90DF}"/>
            </a:ext>
          </a:extLst>
        </xdr:cNvPr>
        <xdr:cNvSpPr txBox="1">
          <a:spLocks noChangeArrowheads="1"/>
        </xdr:cNvSpPr>
      </xdr:nvSpPr>
      <xdr:spPr bwMode="auto">
        <a:xfrm>
          <a:off x="400051" y="5553076"/>
          <a:ext cx="11328400" cy="77787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000" b="0" i="0" baseline="0">
              <a:effectLst/>
              <a:latin typeface="+mn-lt"/>
              <a:ea typeface="+mn-ea"/>
              <a:cs typeface="+mn-cs"/>
            </a:rPr>
            <a:t>The </a:t>
          </a:r>
          <a:r>
            <a:rPr lang="en-GB" sz="1000" b="1" i="0" baseline="0">
              <a:effectLst/>
              <a:latin typeface="+mn-lt"/>
              <a:ea typeface="+mn-ea"/>
              <a:cs typeface="+mn-cs"/>
            </a:rPr>
            <a:t>minimum number of samples of unprocessed aquaculture fishery products (excluding crustaceans) </a:t>
          </a:r>
          <a:r>
            <a:rPr lang="en-GB" sz="1000" b="0" i="0" baseline="0">
              <a:effectLst/>
              <a:latin typeface="+mn-lt"/>
              <a:ea typeface="+mn-ea"/>
              <a:cs typeface="+mn-cs"/>
            </a:rPr>
            <a:t>to be checked each year for contaminants is </a:t>
          </a:r>
          <a:r>
            <a:rPr lang="en-IE"/>
            <a:t>1 sample per 700 tonnes of annual production of aquaculture for the first 60 000 tonnes of production and then 1 sample for each additional 2 000 tonnes</a:t>
          </a:r>
          <a:r>
            <a:rPr lang="en-GB" sz="1000" b="0" i="0" baseline="0">
              <a:effectLst/>
              <a:latin typeface="+mn-lt"/>
              <a:ea typeface="+mn-ea"/>
              <a:cs typeface="+mn-cs"/>
            </a:rPr>
            <a:t> (cf Annex I to Regulation (EU) 2022/932).  </a:t>
          </a:r>
          <a:r>
            <a:rPr lang="en-GB" sz="1000" b="1" i="0" baseline="0">
              <a:effectLst/>
              <a:latin typeface="Candara" panose="020E0502030303020204" pitchFamily="34" charset="0"/>
              <a:ea typeface="+mn-ea"/>
              <a:cs typeface="+mn-cs"/>
            </a:rPr>
            <a:t>Unprocessed muscle </a:t>
          </a:r>
          <a:r>
            <a:rPr lang="en-GB" sz="1000" b="0" i="0" baseline="0">
              <a:effectLst/>
              <a:latin typeface="Candara" panose="020E0502030303020204" pitchFamily="34" charset="0"/>
              <a:ea typeface="+mn-ea"/>
              <a:cs typeface="+mn-cs"/>
            </a:rPr>
            <a:t>should be sampled.  </a:t>
          </a:r>
          <a:r>
            <a:rPr lang="en-GB" sz="1000" b="0" i="0" u="none" strike="noStrike" baseline="0">
              <a:solidFill>
                <a:srgbClr val="000000"/>
              </a:solidFill>
              <a:latin typeface="Candara" panose="020E0502030303020204" pitchFamily="34" charset="0"/>
              <a:cs typeface="Segoe UI Light" panose="020B0502040204020203" pitchFamily="34" charset="0"/>
            </a:rPr>
            <a:t>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a:t>
          </a:r>
          <a:r>
            <a:rPr lang="en-GB" sz="1000" b="1" i="0" u="none" strike="noStrike" baseline="0">
              <a:solidFill>
                <a:srgbClr val="000000"/>
              </a:solidFill>
              <a:latin typeface="Candara" panose="020E0502030303020204" pitchFamily="34" charset="0"/>
              <a:cs typeface="Segoe UI Light" panose="020B0502040204020203" pitchFamily="34" charset="0"/>
            </a:rPr>
            <a:t>There is no minimum number of samples required for any substance group</a:t>
          </a:r>
          <a:r>
            <a:rPr lang="en-GB" sz="1000" b="0" i="0" u="none" strike="noStrike" baseline="0">
              <a:solidFill>
                <a:srgbClr val="000000"/>
              </a:solidFill>
              <a:latin typeface="Candara" panose="020E0502030303020204" pitchFamily="34" charset="0"/>
              <a:cs typeface="Segoe UI Light" panose="020B0502040204020203" pitchFamily="34" charset="0"/>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106680</xdr:colOff>
      <xdr:row>44</xdr:row>
      <xdr:rowOff>137161</xdr:rowOff>
    </xdr:from>
    <xdr:to>
      <xdr:col>13</xdr:col>
      <xdr:colOff>1419224</xdr:colOff>
      <xdr:row>57</xdr:row>
      <xdr:rowOff>85725</xdr:rowOff>
    </xdr:to>
    <xdr:sp macro="" textlink="">
      <xdr:nvSpPr>
        <xdr:cNvPr id="2" name="Text Box 1">
          <a:extLst>
            <a:ext uri="{FF2B5EF4-FFF2-40B4-BE49-F238E27FC236}">
              <a16:creationId xmlns:a16="http://schemas.microsoft.com/office/drawing/2014/main" id="{5FF099C1-5A91-40D7-A0D2-7B87830404E3}"/>
            </a:ext>
          </a:extLst>
        </xdr:cNvPr>
        <xdr:cNvSpPr txBox="1">
          <a:spLocks noChangeArrowheads="1"/>
        </xdr:cNvSpPr>
      </xdr:nvSpPr>
      <xdr:spPr bwMode="auto">
        <a:xfrm>
          <a:off x="434340" y="10744201"/>
          <a:ext cx="18510884" cy="170878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A substances must at least equal 1 sample per 30,000 tonnes of </a:t>
          </a:r>
          <a:r>
            <a:rPr lang="en-GB" sz="1000" b="1" i="0" baseline="0">
              <a:effectLst/>
              <a:latin typeface="Segoe UI Light" panose="020B0502040204020203" pitchFamily="34" charset="0"/>
              <a:ea typeface="+mn-ea"/>
              <a:cs typeface="Segoe UI Light" panose="020B0502040204020203" pitchFamily="34" charset="0"/>
            </a:rPr>
            <a:t>raw milk </a:t>
          </a:r>
          <a:r>
            <a:rPr lang="en-GB" sz="1000" b="0" i="0" baseline="0">
              <a:effectLst/>
              <a:latin typeface="Segoe UI Light" panose="020B0502040204020203" pitchFamily="34" charset="0"/>
              <a:ea typeface="+mn-ea"/>
              <a:cs typeface="Segoe UI Light" panose="020B0502040204020203" pitchFamily="34" charset="0"/>
            </a:rPr>
            <a:t>produced </a:t>
          </a:r>
          <a:r>
            <a:rPr lang="en-GB" sz="1000" b="1" i="0" baseline="0">
              <a:effectLst/>
              <a:latin typeface="Segoe UI Light" panose="020B0502040204020203" pitchFamily="34" charset="0"/>
              <a:ea typeface="+mn-ea"/>
              <a:cs typeface="Segoe UI Light" panose="020B0502040204020203" pitchFamily="34" charset="0"/>
            </a:rPr>
            <a:t>per species</a:t>
          </a:r>
          <a:r>
            <a:rPr lang="en-GB" sz="1000" b="0" i="0" baseline="0">
              <a:effectLst/>
              <a:latin typeface="Segoe UI Light" panose="020B0502040204020203" pitchFamily="34" charset="0"/>
              <a:ea typeface="+mn-ea"/>
              <a:cs typeface="Segoe UI Light" panose="020B0502040204020203" pitchFamily="34" charset="0"/>
            </a:rPr>
            <a:t>.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Samples may be taken at the point of harvest.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a:t>
          </a:r>
          <a:r>
            <a:rPr lang="en-GB" sz="1000" b="1" i="0" baseline="0">
              <a:effectLst/>
              <a:latin typeface="Segoe UI Light" panose="020B0502040204020203" pitchFamily="34" charset="0"/>
              <a:ea typeface="+mn-ea"/>
              <a:cs typeface="Segoe UI Light" panose="020B0502040204020203" pitchFamily="34" charset="0"/>
            </a:rPr>
            <a:t>Each sub-group </a:t>
          </a:r>
          <a:r>
            <a:rPr lang="en-GB" sz="1000" b="0" i="0" baseline="0">
              <a:effectLst/>
              <a:latin typeface="Segoe UI Light" panose="020B0502040204020203" pitchFamily="34" charset="0"/>
              <a:ea typeface="+mn-ea"/>
              <a:cs typeface="Segoe UI Light" panose="020B0502040204020203" pitchFamily="34" charset="0"/>
            </a:rPr>
            <a:t>in Group A (with the exception of A3(f)) must be checked each year using a </a:t>
          </a:r>
          <a:r>
            <a:rPr lang="en-GB" sz="1000" b="1" i="0" baseline="0">
              <a:effectLst/>
              <a:latin typeface="Segoe UI Light" panose="020B0502040204020203" pitchFamily="34" charset="0"/>
              <a:ea typeface="+mn-ea"/>
              <a:cs typeface="Segoe UI Light" panose="020B0502040204020203" pitchFamily="34" charset="0"/>
            </a:rPr>
            <a:t>minimum of 5 % of the total number of samples </a:t>
          </a:r>
          <a:r>
            <a:rPr lang="en-GB" sz="1000" b="0" i="0" baseline="0">
              <a:effectLst/>
              <a:latin typeface="Segoe UI Light" panose="020B0502040204020203" pitchFamily="34" charset="0"/>
              <a:ea typeface="+mn-ea"/>
              <a:cs typeface="Segoe UI Light" panose="020B0502040204020203" pitchFamily="34" charset="0"/>
            </a:rPr>
            <a:t>to be collected for Group A. The competent authority should attribute the remaining samples to each sub-group according to risk, ensuring that the total sample number for all A sub-groups meets or exceeds the minimum required.</a:t>
          </a:r>
          <a:endParaRPr lang="en-IE" sz="1000">
            <a:effectLst/>
            <a:latin typeface="Segoe UI Light" panose="020B0502040204020203" pitchFamily="34" charset="0"/>
            <a:cs typeface="Segoe UI Light" panose="020B0502040204020203" pitchFamily="34" charset="0"/>
          </a:endParaRPr>
        </a:p>
        <a:p>
          <a:pPr rtl="0" eaLnBrk="1" fontAlgn="auto" latinLnBrk="0" hangingPunct="1"/>
          <a:r>
            <a:rPr lang="en-GB" sz="1000" b="0" i="0" baseline="0">
              <a:effectLst/>
              <a:latin typeface="Segoe UI Light" panose="020B0502040204020203" pitchFamily="34" charset="0"/>
              <a:ea typeface="+mn-ea"/>
              <a:cs typeface="Segoe UI Light" panose="020B0502040204020203" pitchFamily="34" charset="0"/>
            </a:rPr>
            <a:t>• </a:t>
          </a:r>
          <a:r>
            <a:rPr lang="en-IE" sz="1000" b="0" i="0" baseline="0">
              <a:effectLst/>
              <a:latin typeface="Segoe UI Light" panose="020B0502040204020203" pitchFamily="34" charset="0"/>
              <a:ea typeface="+mn-ea"/>
              <a:cs typeface="Segoe UI Light" panose="020B0502040204020203" pitchFamily="34" charset="0"/>
            </a:rPr>
            <a:t>When substances from Group A and Group B are analysed in one sample from a single group of animals, this sample can be taken into account towards the minimum sampling frequency </a:t>
          </a:r>
          <a:r>
            <a:rPr lang="en-IE" sz="1000" b="1" i="0" baseline="0">
              <a:effectLst/>
              <a:latin typeface="Segoe UI Light" panose="020B0502040204020203" pitchFamily="34" charset="0"/>
              <a:ea typeface="+mn-ea"/>
              <a:cs typeface="Segoe UI Light" panose="020B0502040204020203" pitchFamily="34" charset="0"/>
            </a:rPr>
            <a:t>for both groups</a:t>
          </a:r>
          <a:r>
            <a:rPr lang="en-IE" sz="1000" b="0" i="0" baseline="0">
              <a:effectLst/>
              <a:latin typeface="Segoe UI Light" panose="020B0502040204020203" pitchFamily="34" charset="0"/>
              <a:ea typeface="+mn-ea"/>
              <a:cs typeface="Segoe UI Light" panose="020B0502040204020203" pitchFamily="34" charset="0"/>
            </a:rPr>
            <a:t> (Group A and Group B) provided that it can be documented, and that the risk criteria for Group A and Group B are the same.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p>
        <a:p>
          <a:pPr marL="0" marR="0" lvl="0" indent="0" defTabSz="914400" rtl="0" eaLnBrk="1" fontAlgn="auto" latinLnBrk="0" hangingPunct="1">
            <a:lnSpc>
              <a:spcPct val="100000"/>
            </a:lnSpc>
            <a:spcBef>
              <a:spcPts val="0"/>
            </a:spcBef>
            <a:spcAft>
              <a:spcPts val="0"/>
            </a:spcAft>
            <a:buClrTx/>
            <a:buSzTx/>
            <a:buFontTx/>
            <a:buNone/>
            <a:tabLst/>
            <a:defRPr/>
          </a:pPr>
          <a:r>
            <a:rPr lang="en-IE" sz="1100">
              <a:effectLst/>
              <a:latin typeface="+mn-lt"/>
              <a:ea typeface="+mn-ea"/>
              <a:cs typeface="+mn-cs"/>
            </a:rPr>
            <a:t>The </a:t>
          </a:r>
          <a:r>
            <a:rPr lang="en-IE" sz="1100" b="1">
              <a:effectLst/>
              <a:latin typeface="+mn-lt"/>
              <a:ea typeface="+mn-ea"/>
              <a:cs typeface="+mn-cs"/>
            </a:rPr>
            <a:t>'unauthorised' substance</a:t>
          </a:r>
          <a:r>
            <a:rPr lang="en-IE" sz="1100" b="1" baseline="0">
              <a:effectLst/>
              <a:latin typeface="+mn-lt"/>
              <a:ea typeface="+mn-ea"/>
              <a:cs typeface="+mn-cs"/>
            </a:rPr>
            <a:t> groups </a:t>
          </a:r>
          <a:r>
            <a:rPr lang="en-IE" sz="1100" baseline="0">
              <a:effectLst/>
              <a:latin typeface="+mn-lt"/>
              <a:ea typeface="+mn-ea"/>
              <a:cs typeface="+mn-cs"/>
            </a:rPr>
            <a:t>specified above refer to substances unauthorised in the EU for use in food-producing animals.</a:t>
          </a:r>
          <a:endParaRPr lang="en-IE" sz="1000">
            <a:effectLst/>
          </a:endParaRPr>
        </a:p>
        <a:p>
          <a:pPr rtl="0"/>
          <a:endParaRPr lang="en-IE" sz="1000">
            <a:effectLst/>
            <a:latin typeface="Segoe UI Light" panose="020B0502040204020203" pitchFamily="34" charset="0"/>
            <a:cs typeface="Segoe UI Light" panose="020B0502040204020203" pitchFamily="34" charset="0"/>
          </a:endParaRPr>
        </a:p>
        <a:p>
          <a:pPr rtl="0"/>
          <a:endParaRPr lang="en-GB" sz="1100" b="0" i="0" baseline="0">
            <a:effectLst/>
            <a:latin typeface="+mn-lt"/>
            <a:ea typeface="+mn-ea"/>
            <a:cs typeface="+mn-cs"/>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3" name="Line 3">
          <a:extLst>
            <a:ext uri="{FF2B5EF4-FFF2-40B4-BE49-F238E27FC236}">
              <a16:creationId xmlns:a16="http://schemas.microsoft.com/office/drawing/2014/main" id="{FE9C72A1-6473-4145-8665-AB701548F4E5}"/>
            </a:ext>
          </a:extLst>
        </xdr:cNvPr>
        <xdr:cNvSpPr>
          <a:spLocks noChangeShapeType="1"/>
        </xdr:cNvSpPr>
      </xdr:nvSpPr>
      <xdr:spPr bwMode="auto">
        <a:xfrm flipH="1">
          <a:off x="3070860" y="168402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45</xdr:row>
      <xdr:rowOff>0</xdr:rowOff>
    </xdr:from>
    <xdr:to>
      <xdr:col>15</xdr:col>
      <xdr:colOff>9525</xdr:colOff>
      <xdr:row>53</xdr:row>
      <xdr:rowOff>114299</xdr:rowOff>
    </xdr:to>
    <xdr:sp macro="" textlink="">
      <xdr:nvSpPr>
        <xdr:cNvPr id="2" name="Text Box 1">
          <a:extLst>
            <a:ext uri="{FF2B5EF4-FFF2-40B4-BE49-F238E27FC236}">
              <a16:creationId xmlns:a16="http://schemas.microsoft.com/office/drawing/2014/main" id="{AB339487-1C6A-4DF8-9F7B-84955646C97C}"/>
            </a:ext>
          </a:extLst>
        </xdr:cNvPr>
        <xdr:cNvSpPr txBox="1">
          <a:spLocks noChangeArrowheads="1"/>
        </xdr:cNvSpPr>
      </xdr:nvSpPr>
      <xdr:spPr bwMode="auto">
        <a:xfrm>
          <a:off x="337185" y="10279380"/>
          <a:ext cx="18699480" cy="115061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B substances must at least equal 1 sample per 30,000 tonnes of </a:t>
          </a:r>
          <a:r>
            <a:rPr lang="en-GB" sz="1000" b="1" i="0" baseline="0">
              <a:effectLst/>
              <a:latin typeface="Segoe UI Light" panose="020B0502040204020203" pitchFamily="34" charset="0"/>
              <a:ea typeface="+mn-ea"/>
              <a:cs typeface="Segoe UI Light" panose="020B0502040204020203" pitchFamily="34" charset="0"/>
            </a:rPr>
            <a:t>raw milk </a:t>
          </a:r>
          <a:r>
            <a:rPr lang="en-GB" sz="1000" b="0" i="0" baseline="0">
              <a:effectLst/>
              <a:latin typeface="Segoe UI Light" panose="020B0502040204020203" pitchFamily="34" charset="0"/>
              <a:ea typeface="+mn-ea"/>
              <a:cs typeface="Segoe UI Light" panose="020B0502040204020203" pitchFamily="34" charset="0"/>
            </a:rPr>
            <a:t>produced </a:t>
          </a:r>
          <a:r>
            <a:rPr lang="en-GB" sz="1000" b="1" i="0" baseline="0">
              <a:effectLst/>
              <a:latin typeface="Segoe UI Light" panose="020B0502040204020203" pitchFamily="34" charset="0"/>
              <a:ea typeface="+mn-ea"/>
              <a:cs typeface="Segoe UI Light" panose="020B0502040204020203" pitchFamily="34" charset="0"/>
            </a:rPr>
            <a:t>per species</a:t>
          </a:r>
          <a:r>
            <a:rPr lang="en-GB" sz="1000" b="0" i="0" baseline="0">
              <a:effectLst/>
              <a:latin typeface="Segoe UI Light" panose="020B0502040204020203" pitchFamily="34" charset="0"/>
              <a:ea typeface="+mn-ea"/>
              <a:cs typeface="Segoe UI Light" panose="020B0502040204020203" pitchFamily="34" charset="0"/>
            </a:rPr>
            <a:t>.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Samples may be taken at the point of harvest.   </a:t>
          </a:r>
          <a:endParaRPr lang="en-IE" sz="1000">
            <a:effectLst/>
            <a:latin typeface="Segoe UI Light" panose="020B0502040204020203" pitchFamily="34" charset="0"/>
            <a:cs typeface="Segoe UI Light" panose="020B0502040204020203" pitchFamily="34" charset="0"/>
          </a:endParaRPr>
        </a:p>
        <a:p>
          <a:pPr rtl="0" eaLnBrk="1" fontAlgn="auto" latinLnBrk="0" hangingPunct="1"/>
          <a:r>
            <a:rPr lang="en-GB" sz="1000" b="0" i="0" baseline="0">
              <a:effectLst/>
              <a:latin typeface="Segoe UI Light" panose="020B0502040204020203" pitchFamily="34" charset="0"/>
              <a:ea typeface="+mn-ea"/>
              <a:cs typeface="Segoe UI Light" panose="020B0502040204020203" pitchFamily="34" charset="0"/>
            </a:rPr>
            <a:t>• </a:t>
          </a:r>
          <a:r>
            <a:rPr lang="en-IE" sz="1000" b="0" i="0" baseline="0">
              <a:effectLst/>
              <a:latin typeface="Segoe UI Light" panose="020B0502040204020203" pitchFamily="34" charset="0"/>
              <a:ea typeface="+mn-ea"/>
              <a:cs typeface="Segoe UI Light" panose="020B0502040204020203" pitchFamily="34" charset="0"/>
            </a:rPr>
            <a:t>When substances from Group A and Group B are analysed in one sample from a single group of animals, this sample can be taken into account towards the minimum sampling frequency </a:t>
          </a:r>
          <a:r>
            <a:rPr lang="en-IE" sz="1000" b="1" i="0" baseline="0">
              <a:effectLst/>
              <a:latin typeface="Segoe UI Light" panose="020B0502040204020203" pitchFamily="34" charset="0"/>
              <a:ea typeface="+mn-ea"/>
              <a:cs typeface="Segoe UI Light" panose="020B0502040204020203" pitchFamily="34" charset="0"/>
            </a:rPr>
            <a:t>for both groups</a:t>
          </a:r>
          <a:r>
            <a:rPr lang="en-IE" sz="1000" b="0" i="0" baseline="0">
              <a:effectLst/>
              <a:latin typeface="Segoe UI Light" panose="020B0502040204020203" pitchFamily="34" charset="0"/>
              <a:ea typeface="+mn-ea"/>
              <a:cs typeface="Segoe UI Light" panose="020B0502040204020203" pitchFamily="34" charset="0"/>
            </a:rPr>
            <a:t> (Group A and Group B) provided that it can be documented, and that the risk criteria for Group A and Group B are the same.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endParaRPr lang="en-IE" sz="1000">
            <a:effectLst/>
            <a:latin typeface="Segoe UI Light" panose="020B0502040204020203" pitchFamily="34" charset="0"/>
            <a:cs typeface="Segoe UI Light" panose="020B0502040204020203" pitchFamily="34" charset="0"/>
          </a:endParaRPr>
        </a:p>
        <a:p>
          <a:pPr rtl="0"/>
          <a:endParaRPr lang="en-GB" sz="1100" b="0" i="0" baseline="0">
            <a:effectLst/>
            <a:latin typeface="+mn-lt"/>
            <a:ea typeface="+mn-ea"/>
            <a:cs typeface="+mn-cs"/>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3</xdr:col>
      <xdr:colOff>38100</xdr:colOff>
      <xdr:row>6</xdr:row>
      <xdr:rowOff>228600</xdr:rowOff>
    </xdr:from>
    <xdr:to>
      <xdr:col>3</xdr:col>
      <xdr:colOff>1419225</xdr:colOff>
      <xdr:row>6</xdr:row>
      <xdr:rowOff>228600</xdr:rowOff>
    </xdr:to>
    <xdr:sp macro="" textlink="">
      <xdr:nvSpPr>
        <xdr:cNvPr id="3" name="Line 3">
          <a:extLst>
            <a:ext uri="{FF2B5EF4-FFF2-40B4-BE49-F238E27FC236}">
              <a16:creationId xmlns:a16="http://schemas.microsoft.com/office/drawing/2014/main" id="{584925EF-9DCE-46CF-B042-6C69C22E03E9}"/>
            </a:ext>
          </a:extLst>
        </xdr:cNvPr>
        <xdr:cNvSpPr>
          <a:spLocks noChangeShapeType="1"/>
        </xdr:cNvSpPr>
      </xdr:nvSpPr>
      <xdr:spPr bwMode="auto">
        <a:xfrm flipH="1">
          <a:off x="3467100" y="144780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400051</xdr:colOff>
      <xdr:row>23</xdr:row>
      <xdr:rowOff>9526</xdr:rowOff>
    </xdr:from>
    <xdr:to>
      <xdr:col>9</xdr:col>
      <xdr:colOff>628651</xdr:colOff>
      <xdr:row>28</xdr:row>
      <xdr:rowOff>57150</xdr:rowOff>
    </xdr:to>
    <xdr:sp macro="" textlink="">
      <xdr:nvSpPr>
        <xdr:cNvPr id="3" name="Text Box 1">
          <a:extLst>
            <a:ext uri="{FF2B5EF4-FFF2-40B4-BE49-F238E27FC236}">
              <a16:creationId xmlns:a16="http://schemas.microsoft.com/office/drawing/2014/main" id="{F3905581-3204-492F-A8D7-7F61D9850D5A}"/>
            </a:ext>
          </a:extLst>
        </xdr:cNvPr>
        <xdr:cNvSpPr txBox="1">
          <a:spLocks noChangeArrowheads="1"/>
        </xdr:cNvSpPr>
      </xdr:nvSpPr>
      <xdr:spPr bwMode="auto">
        <a:xfrm>
          <a:off x="400051" y="6099176"/>
          <a:ext cx="11569700" cy="77787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000" b="0" i="0" baseline="0">
              <a:effectLst/>
              <a:latin typeface="+mn-lt"/>
              <a:ea typeface="+mn-ea"/>
              <a:cs typeface="+mn-cs"/>
            </a:rPr>
            <a:t>The </a:t>
          </a:r>
          <a:r>
            <a:rPr lang="en-GB" sz="1000" b="1" i="0" baseline="0">
              <a:effectLst/>
              <a:latin typeface="+mn-lt"/>
              <a:ea typeface="+mn-ea"/>
              <a:cs typeface="+mn-cs"/>
            </a:rPr>
            <a:t>minimum number of samples of raw bovine milk </a:t>
          </a:r>
          <a:r>
            <a:rPr lang="en-GB" sz="1000" b="0" i="0" baseline="0">
              <a:effectLst/>
              <a:latin typeface="+mn-lt"/>
              <a:ea typeface="+mn-ea"/>
              <a:cs typeface="+mn-cs"/>
            </a:rPr>
            <a:t>to be checked each year for contaminants is </a:t>
          </a:r>
          <a:r>
            <a:rPr lang="en-IE"/>
            <a:t>1 sample per 110,000 tonnes of annual production </a:t>
          </a:r>
          <a:r>
            <a:rPr lang="en-GB" sz="1000" b="0" i="0" baseline="0">
              <a:effectLst/>
              <a:latin typeface="+mn-lt"/>
              <a:ea typeface="+mn-ea"/>
              <a:cs typeface="+mn-cs"/>
            </a:rPr>
            <a:t>(cf Annex I to Regulation (EU) 2022/932).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000" b="0" i="0" u="none" strike="noStrike" baseline="0">
              <a:solidFill>
                <a:srgbClr val="000000"/>
              </a:solidFill>
              <a:latin typeface="Candara" panose="020E0502030303020204" pitchFamily="34" charset="0"/>
              <a:cs typeface="Segoe UI Light" panose="020B0502040204020203" pitchFamily="34" charset="0"/>
            </a:rPr>
            <a:t>Raw milk should be sampled.  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a:t>
          </a:r>
          <a:r>
            <a:rPr lang="en-GB" sz="1000" b="1" i="0" u="none" strike="noStrike" baseline="0">
              <a:solidFill>
                <a:srgbClr val="000000"/>
              </a:solidFill>
              <a:latin typeface="Candara" panose="020E0502030303020204" pitchFamily="34" charset="0"/>
              <a:cs typeface="Segoe UI Light" panose="020B0502040204020203" pitchFamily="34" charset="0"/>
            </a:rPr>
            <a:t>There is no minimum number of samples required for any substance group</a:t>
          </a:r>
          <a:r>
            <a:rPr lang="en-GB" sz="1000" b="0" i="0" u="none" strike="noStrike" baseline="0">
              <a:solidFill>
                <a:srgbClr val="000000"/>
              </a:solidFill>
              <a:latin typeface="Candara" panose="020E0502030303020204" pitchFamily="34" charset="0"/>
              <a:cs typeface="Segoe UI Light" panose="020B0502040204020203" pitchFamily="34" charset="0"/>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9524</xdr:colOff>
      <xdr:row>74</xdr:row>
      <xdr:rowOff>1</xdr:rowOff>
    </xdr:from>
    <xdr:to>
      <xdr:col>13</xdr:col>
      <xdr:colOff>1419224</xdr:colOff>
      <xdr:row>86</xdr:row>
      <xdr:rowOff>104775</xdr:rowOff>
    </xdr:to>
    <xdr:sp macro="" textlink="">
      <xdr:nvSpPr>
        <xdr:cNvPr id="2" name="Text Box 1">
          <a:extLst>
            <a:ext uri="{FF2B5EF4-FFF2-40B4-BE49-F238E27FC236}">
              <a16:creationId xmlns:a16="http://schemas.microsoft.com/office/drawing/2014/main" id="{1AB032B1-8774-4B0C-83C1-F4BBA68F9B72}"/>
            </a:ext>
          </a:extLst>
        </xdr:cNvPr>
        <xdr:cNvSpPr txBox="1">
          <a:spLocks noChangeArrowheads="1"/>
        </xdr:cNvSpPr>
      </xdr:nvSpPr>
      <xdr:spPr bwMode="auto">
        <a:xfrm>
          <a:off x="337184" y="12047221"/>
          <a:ext cx="13975080" cy="165925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A substances must at least equal 1 sample per 30,000 tonnes of </a:t>
          </a:r>
          <a:r>
            <a:rPr lang="en-GB" sz="1000" b="1" i="0" baseline="0">
              <a:effectLst/>
              <a:latin typeface="Segoe UI Light" panose="020B0502040204020203" pitchFamily="34" charset="0"/>
              <a:ea typeface="+mn-ea"/>
              <a:cs typeface="Segoe UI Light" panose="020B0502040204020203" pitchFamily="34" charset="0"/>
            </a:rPr>
            <a:t>raw milk </a:t>
          </a:r>
          <a:r>
            <a:rPr lang="en-GB" sz="1000" b="0" i="0" baseline="0">
              <a:effectLst/>
              <a:latin typeface="Segoe UI Light" panose="020B0502040204020203" pitchFamily="34" charset="0"/>
              <a:ea typeface="+mn-ea"/>
              <a:cs typeface="Segoe UI Light" panose="020B0502040204020203" pitchFamily="34" charset="0"/>
            </a:rPr>
            <a:t>produced </a:t>
          </a:r>
          <a:r>
            <a:rPr lang="en-GB" sz="1000" b="1" i="0" baseline="0">
              <a:effectLst/>
              <a:latin typeface="Segoe UI Light" panose="020B0502040204020203" pitchFamily="34" charset="0"/>
              <a:ea typeface="+mn-ea"/>
              <a:cs typeface="Segoe UI Light" panose="020B0502040204020203" pitchFamily="34" charset="0"/>
            </a:rPr>
            <a:t>per species</a:t>
          </a:r>
          <a:r>
            <a:rPr lang="en-GB" sz="1000" b="0" i="0" baseline="0">
              <a:effectLst/>
              <a:latin typeface="Segoe UI Light" panose="020B0502040204020203" pitchFamily="34" charset="0"/>
              <a:ea typeface="+mn-ea"/>
              <a:cs typeface="Segoe UI Light" panose="020B0502040204020203" pitchFamily="34" charset="0"/>
            </a:rPr>
            <a:t>.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Samples may be taken at the point of harvest.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a:t>
          </a:r>
          <a:r>
            <a:rPr lang="en-GB" sz="1000" b="1" i="0" baseline="0">
              <a:effectLst/>
              <a:latin typeface="Segoe UI Light" panose="020B0502040204020203" pitchFamily="34" charset="0"/>
              <a:ea typeface="+mn-ea"/>
              <a:cs typeface="Segoe UI Light" panose="020B0502040204020203" pitchFamily="34" charset="0"/>
            </a:rPr>
            <a:t>Each sub-group </a:t>
          </a:r>
          <a:r>
            <a:rPr lang="en-GB" sz="1000" b="0" i="0" baseline="0">
              <a:effectLst/>
              <a:latin typeface="Segoe UI Light" panose="020B0502040204020203" pitchFamily="34" charset="0"/>
              <a:ea typeface="+mn-ea"/>
              <a:cs typeface="Segoe UI Light" panose="020B0502040204020203" pitchFamily="34" charset="0"/>
            </a:rPr>
            <a:t>in Group A (with the exception of A3(f)) must be checked each year using a </a:t>
          </a:r>
          <a:r>
            <a:rPr lang="en-GB" sz="1000" b="1" i="0" baseline="0">
              <a:effectLst/>
              <a:latin typeface="Segoe UI Light" panose="020B0502040204020203" pitchFamily="34" charset="0"/>
              <a:ea typeface="+mn-ea"/>
              <a:cs typeface="Segoe UI Light" panose="020B0502040204020203" pitchFamily="34" charset="0"/>
            </a:rPr>
            <a:t>minimum of 5 % of the total number of samples </a:t>
          </a:r>
          <a:r>
            <a:rPr lang="en-GB" sz="1000" b="0" i="0" baseline="0">
              <a:effectLst/>
              <a:latin typeface="Segoe UI Light" panose="020B0502040204020203" pitchFamily="34" charset="0"/>
              <a:ea typeface="+mn-ea"/>
              <a:cs typeface="Segoe UI Light" panose="020B0502040204020203" pitchFamily="34" charset="0"/>
            </a:rPr>
            <a:t>to be collected for Group A. The competent authority should attribute the remaining samples to each sub-group according to risk, ensuring that the total sample number for all A sub-groups meets or exceeds the minimum required.</a:t>
          </a:r>
          <a:endParaRPr lang="en-IE" sz="1000">
            <a:effectLst/>
            <a:latin typeface="Segoe UI Light" panose="020B0502040204020203" pitchFamily="34" charset="0"/>
            <a:cs typeface="Segoe UI Light" panose="020B0502040204020203" pitchFamily="34" charset="0"/>
          </a:endParaRPr>
        </a:p>
        <a:p>
          <a:pPr rtl="0" eaLnBrk="1" fontAlgn="auto" latinLnBrk="0" hangingPunct="1"/>
          <a:r>
            <a:rPr lang="en-GB" sz="1000" b="0" i="0" baseline="0">
              <a:effectLst/>
              <a:latin typeface="Segoe UI Light" panose="020B0502040204020203" pitchFamily="34" charset="0"/>
              <a:ea typeface="+mn-ea"/>
              <a:cs typeface="Segoe UI Light" panose="020B0502040204020203" pitchFamily="34" charset="0"/>
            </a:rPr>
            <a:t>• </a:t>
          </a:r>
          <a:r>
            <a:rPr lang="en-IE" sz="1000" b="0" i="0" baseline="0">
              <a:effectLst/>
              <a:latin typeface="Segoe UI Light" panose="020B0502040204020203" pitchFamily="34" charset="0"/>
              <a:ea typeface="+mn-ea"/>
              <a:cs typeface="Segoe UI Light" panose="020B0502040204020203" pitchFamily="34" charset="0"/>
            </a:rPr>
            <a:t>When substances from Group A and Group B are analysed in one sample from a single group of animals, this sample can be taken into account towards the minimum sampling frequency </a:t>
          </a:r>
          <a:r>
            <a:rPr lang="en-IE" sz="1000" b="1" i="0" baseline="0">
              <a:effectLst/>
              <a:latin typeface="Segoe UI Light" panose="020B0502040204020203" pitchFamily="34" charset="0"/>
              <a:ea typeface="+mn-ea"/>
              <a:cs typeface="Segoe UI Light" panose="020B0502040204020203" pitchFamily="34" charset="0"/>
            </a:rPr>
            <a:t>for both groups</a:t>
          </a:r>
          <a:r>
            <a:rPr lang="en-IE" sz="1000" b="0" i="0" baseline="0">
              <a:effectLst/>
              <a:latin typeface="Segoe UI Light" panose="020B0502040204020203" pitchFamily="34" charset="0"/>
              <a:ea typeface="+mn-ea"/>
              <a:cs typeface="Segoe UI Light" panose="020B0502040204020203" pitchFamily="34" charset="0"/>
            </a:rPr>
            <a:t> (Group A and Group B) provided that it can be documented, and that the risk criteria for Group A and Group B are the same.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a:t>
          </a:r>
        </a:p>
        <a:p>
          <a:pPr marL="0" marR="0" lvl="0" indent="0" defTabSz="914400" rtl="0" eaLnBrk="1" fontAlgn="auto" latinLnBrk="0" hangingPunct="1">
            <a:lnSpc>
              <a:spcPct val="100000"/>
            </a:lnSpc>
            <a:spcBef>
              <a:spcPts val="0"/>
            </a:spcBef>
            <a:spcAft>
              <a:spcPts val="0"/>
            </a:spcAft>
            <a:buClrTx/>
            <a:buSzTx/>
            <a:buFontTx/>
            <a:buNone/>
            <a:tabLst/>
            <a:defRPr/>
          </a:pPr>
          <a:r>
            <a:rPr lang="en-IE" sz="1100">
              <a:effectLst/>
              <a:latin typeface="+mn-lt"/>
              <a:ea typeface="+mn-ea"/>
              <a:cs typeface="+mn-cs"/>
            </a:rPr>
            <a:t>The </a:t>
          </a:r>
          <a:r>
            <a:rPr lang="en-IE" sz="1100" b="1">
              <a:effectLst/>
              <a:latin typeface="+mn-lt"/>
              <a:ea typeface="+mn-ea"/>
              <a:cs typeface="+mn-cs"/>
            </a:rPr>
            <a:t>'unauthorised' substance</a:t>
          </a:r>
          <a:r>
            <a:rPr lang="en-IE" sz="1100" b="1" baseline="0">
              <a:effectLst/>
              <a:latin typeface="+mn-lt"/>
              <a:ea typeface="+mn-ea"/>
              <a:cs typeface="+mn-cs"/>
            </a:rPr>
            <a:t> groups </a:t>
          </a:r>
          <a:r>
            <a:rPr lang="en-IE" sz="1100" baseline="0">
              <a:effectLst/>
              <a:latin typeface="+mn-lt"/>
              <a:ea typeface="+mn-ea"/>
              <a:cs typeface="+mn-cs"/>
            </a:rPr>
            <a:t>specified above refer to substances unauthorised in the EU for use in food-producing animals.</a:t>
          </a:r>
          <a:endParaRPr lang="en-IE" sz="1000">
            <a:effectLst/>
          </a:endParaRPr>
        </a:p>
        <a:p>
          <a:pPr rtl="0"/>
          <a:r>
            <a:rPr lang="en-IE" sz="1000">
              <a:effectLst/>
              <a:latin typeface="Segoe UI Light" panose="020B0502040204020203" pitchFamily="34" charset="0"/>
              <a:ea typeface="+mn-ea"/>
              <a:cs typeface="Segoe UI Light" panose="020B0502040204020203" pitchFamily="34" charset="0"/>
            </a:rPr>
            <a:t>  </a:t>
          </a:r>
          <a:endParaRPr lang="en-IE" sz="1000">
            <a:effectLst/>
            <a:latin typeface="Segoe UI Light" panose="020B0502040204020203" pitchFamily="34" charset="0"/>
            <a:cs typeface="Segoe UI Light" panose="020B0502040204020203" pitchFamily="34" charset="0"/>
          </a:endParaRPr>
        </a:p>
        <a:p>
          <a:pPr rtl="0"/>
          <a:endParaRPr lang="en-GB" sz="1100" b="0" i="0" baseline="0">
            <a:effectLst/>
            <a:latin typeface="+mn-lt"/>
            <a:ea typeface="+mn-ea"/>
            <a:cs typeface="+mn-cs"/>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3" name="Line 3">
          <a:extLst>
            <a:ext uri="{FF2B5EF4-FFF2-40B4-BE49-F238E27FC236}">
              <a16:creationId xmlns:a16="http://schemas.microsoft.com/office/drawing/2014/main" id="{7210C902-3D69-49F8-8B41-2240AF43FB6D}"/>
            </a:ext>
          </a:extLst>
        </xdr:cNvPr>
        <xdr:cNvSpPr>
          <a:spLocks noChangeShapeType="1"/>
        </xdr:cNvSpPr>
      </xdr:nvSpPr>
      <xdr:spPr bwMode="auto">
        <a:xfrm flipH="1">
          <a:off x="3070860" y="168402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171451</xdr:colOff>
      <xdr:row>46</xdr:row>
      <xdr:rowOff>1</xdr:rowOff>
    </xdr:from>
    <xdr:to>
      <xdr:col>10</xdr:col>
      <xdr:colOff>400051</xdr:colOff>
      <xdr:row>54</xdr:row>
      <xdr:rowOff>47625</xdr:rowOff>
    </xdr:to>
    <xdr:sp macro="" textlink="">
      <xdr:nvSpPr>
        <xdr:cNvPr id="2" name="Text Box 1">
          <a:extLst>
            <a:ext uri="{FF2B5EF4-FFF2-40B4-BE49-F238E27FC236}">
              <a16:creationId xmlns:a16="http://schemas.microsoft.com/office/drawing/2014/main" id="{06CC0512-1447-4365-ACA8-0C3C96199D90}"/>
            </a:ext>
          </a:extLst>
        </xdr:cNvPr>
        <xdr:cNvSpPr txBox="1">
          <a:spLocks noChangeArrowheads="1"/>
        </xdr:cNvSpPr>
      </xdr:nvSpPr>
      <xdr:spPr bwMode="auto">
        <a:xfrm>
          <a:off x="171451" y="12604751"/>
          <a:ext cx="11118850" cy="121602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Candara" panose="020E0502030303020204" pitchFamily="34" charset="0"/>
              <a:cs typeface="Segoe UI Light" panose="020B0502040204020203" pitchFamily="34" charset="0"/>
            </a:rPr>
            <a:t>The </a:t>
          </a:r>
          <a:r>
            <a:rPr lang="en-GB" sz="1000" b="1" i="0" u="none" strike="noStrike" baseline="0">
              <a:solidFill>
                <a:srgbClr val="000000"/>
              </a:solidFill>
              <a:latin typeface="Candara" panose="020E0502030303020204" pitchFamily="34" charset="0"/>
              <a:cs typeface="Segoe UI Light" panose="020B0502040204020203" pitchFamily="34" charset="0"/>
            </a:rPr>
            <a:t>minimum number of animals </a:t>
          </a:r>
          <a:r>
            <a:rPr lang="en-GB" sz="1000" b="0" i="0" u="none" strike="noStrike" baseline="0">
              <a:solidFill>
                <a:srgbClr val="000000"/>
              </a:solidFill>
              <a:latin typeface="Candara" panose="020E0502030303020204" pitchFamily="34" charset="0"/>
              <a:cs typeface="Segoe UI Light" panose="020B0502040204020203" pitchFamily="34" charset="0"/>
            </a:rPr>
            <a:t>to be checked each year for  Group B residues must at least equal </a:t>
          </a:r>
          <a:r>
            <a:rPr lang="en-GB" sz="1000" b="1" i="0" u="none" strike="noStrike" baseline="0">
              <a:solidFill>
                <a:srgbClr val="000000"/>
              </a:solidFill>
              <a:latin typeface="Candara" panose="020E0502030303020204" pitchFamily="34" charset="0"/>
              <a:cs typeface="Segoe UI Light" panose="020B0502040204020203" pitchFamily="34" charset="0"/>
            </a:rPr>
            <a:t>0,1% of the number of bovine animals slaughtered </a:t>
          </a:r>
          <a:r>
            <a:rPr lang="en-GB" sz="1000" b="0" i="0" u="none" strike="noStrike" baseline="0">
              <a:solidFill>
                <a:srgbClr val="000000"/>
              </a:solidFill>
              <a:latin typeface="Candara" panose="020E0502030303020204" pitchFamily="34" charset="0"/>
              <a:cs typeface="Segoe UI Light" panose="020B0502040204020203" pitchFamily="34" charset="0"/>
            </a:rPr>
            <a:t>the previous year.  </a:t>
          </a:r>
        </a:p>
        <a:p>
          <a:pPr algn="l" rtl="0">
            <a:defRPr sz="1000"/>
          </a:pPr>
          <a:r>
            <a:rPr lang="en-GB" sz="1000" b="0" i="0" u="none" strike="noStrike" baseline="0">
              <a:solidFill>
                <a:srgbClr val="000000"/>
              </a:solidFill>
              <a:latin typeface="Candara" panose="020E0502030303020204" pitchFamily="34" charset="0"/>
              <a:cs typeface="Segoe UI Light" panose="020B0502040204020203" pitchFamily="34" charset="0"/>
            </a:rPr>
            <a:t>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There is no minimum number of samples required for any substance group.  </a:t>
          </a:r>
        </a:p>
        <a:p>
          <a:pPr algn="l" rtl="0">
            <a:defRPr sz="1000"/>
          </a:pPr>
          <a:r>
            <a:rPr lang="en-IE">
              <a:latin typeface="Candara" panose="020E0502030303020204" pitchFamily="34" charset="0"/>
              <a:cs typeface="Segoe UI Light" panose="020B0502040204020203" pitchFamily="34" charset="0"/>
            </a:rPr>
            <a:t>In the event that the minimum number of samples</a:t>
          </a:r>
          <a:r>
            <a:rPr lang="en-IE" baseline="0">
              <a:latin typeface="Candara" panose="020E0502030303020204" pitchFamily="34" charset="0"/>
              <a:cs typeface="Segoe UI Light" panose="020B0502040204020203" pitchFamily="34" charset="0"/>
            </a:rPr>
            <a:t> would, on the basis of the production volumes, result in </a:t>
          </a:r>
          <a:r>
            <a:rPr lang="en-IE" b="1">
              <a:latin typeface="Candara" panose="020E0502030303020204" pitchFamily="34" charset="0"/>
              <a:cs typeface="Segoe UI Light" panose="020B0502040204020203" pitchFamily="34" charset="0"/>
            </a:rPr>
            <a:t>less than five samples per year</a:t>
          </a:r>
          <a:r>
            <a:rPr lang="en-IE">
              <a:latin typeface="Candara" panose="020E0502030303020204" pitchFamily="34" charset="0"/>
              <a:cs typeface="Segoe UI Light" panose="020B0502040204020203" pitchFamily="34" charset="0"/>
            </a:rPr>
            <a:t>, sampling may be carried out once per two years. </a:t>
          </a:r>
        </a:p>
        <a:p>
          <a:pPr algn="l" rtl="0">
            <a:defRPr sz="1000"/>
          </a:pPr>
          <a:r>
            <a:rPr lang="en-IE">
              <a:latin typeface="Candara" panose="020E0502030303020204" pitchFamily="34" charset="0"/>
              <a:cs typeface="Segoe UI Light" panose="020B0502040204020203" pitchFamily="34" charset="0"/>
            </a:rPr>
            <a:t>If within a two year period, production corresponding to a </a:t>
          </a:r>
          <a:r>
            <a:rPr lang="en-IE" b="1">
              <a:latin typeface="Candara" panose="020E0502030303020204" pitchFamily="34" charset="0"/>
              <a:cs typeface="Segoe UI Light" panose="020B0502040204020203" pitchFamily="34" charset="0"/>
            </a:rPr>
            <a:t>minimum of one sample is not reached</a:t>
          </a:r>
          <a:r>
            <a:rPr lang="en-IE">
              <a:latin typeface="Candara" panose="020E0502030303020204" pitchFamily="34" charset="0"/>
              <a:cs typeface="Segoe UI Light" panose="020B0502040204020203" pitchFamily="34" charset="0"/>
            </a:rPr>
            <a:t>, a minimum of one sample once per two years shall be analysed provided that there is production for the species or product in question.  </a:t>
          </a:r>
          <a:endParaRPr lang="en-IE" sz="1000">
            <a:effectLst/>
            <a:latin typeface="Candara" panose="020E0502030303020204" pitchFamily="34" charset="0"/>
            <a:cs typeface="Segoe UI Light" panose="020B0502040204020203"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44</xdr:row>
      <xdr:rowOff>0</xdr:rowOff>
    </xdr:from>
    <xdr:to>
      <xdr:col>15</xdr:col>
      <xdr:colOff>9525</xdr:colOff>
      <xdr:row>52</xdr:row>
      <xdr:rowOff>114299</xdr:rowOff>
    </xdr:to>
    <xdr:sp macro="" textlink="">
      <xdr:nvSpPr>
        <xdr:cNvPr id="2" name="Text Box 1">
          <a:extLst>
            <a:ext uri="{FF2B5EF4-FFF2-40B4-BE49-F238E27FC236}">
              <a16:creationId xmlns:a16="http://schemas.microsoft.com/office/drawing/2014/main" id="{E80D6810-CB1E-4E0D-AC3F-635EF295C92F}"/>
            </a:ext>
          </a:extLst>
        </xdr:cNvPr>
        <xdr:cNvSpPr txBox="1">
          <a:spLocks noChangeArrowheads="1"/>
        </xdr:cNvSpPr>
      </xdr:nvSpPr>
      <xdr:spPr bwMode="auto">
        <a:xfrm>
          <a:off x="337185" y="10172700"/>
          <a:ext cx="17122140" cy="115061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B substances must at least equal 1 sample per 30,000 tonnes of </a:t>
          </a:r>
          <a:r>
            <a:rPr lang="en-GB" sz="1000" b="1" i="0" baseline="0">
              <a:effectLst/>
              <a:latin typeface="Segoe UI Light" panose="020B0502040204020203" pitchFamily="34" charset="0"/>
              <a:ea typeface="+mn-ea"/>
              <a:cs typeface="Segoe UI Light" panose="020B0502040204020203" pitchFamily="34" charset="0"/>
            </a:rPr>
            <a:t>raw milk </a:t>
          </a:r>
          <a:r>
            <a:rPr lang="en-GB" sz="1000" b="0" i="0" baseline="0">
              <a:effectLst/>
              <a:latin typeface="Segoe UI Light" panose="020B0502040204020203" pitchFamily="34" charset="0"/>
              <a:ea typeface="+mn-ea"/>
              <a:cs typeface="Segoe UI Light" panose="020B0502040204020203" pitchFamily="34" charset="0"/>
            </a:rPr>
            <a:t>produced </a:t>
          </a:r>
          <a:r>
            <a:rPr lang="en-GB" sz="1000" b="1" i="0" baseline="0">
              <a:effectLst/>
              <a:latin typeface="Segoe UI Light" panose="020B0502040204020203" pitchFamily="34" charset="0"/>
              <a:ea typeface="+mn-ea"/>
              <a:cs typeface="Segoe UI Light" panose="020B0502040204020203" pitchFamily="34" charset="0"/>
            </a:rPr>
            <a:t>per species</a:t>
          </a:r>
          <a:r>
            <a:rPr lang="en-GB" sz="1000" b="0" i="0" baseline="0">
              <a:effectLst/>
              <a:latin typeface="Segoe UI Light" panose="020B0502040204020203" pitchFamily="34" charset="0"/>
              <a:ea typeface="+mn-ea"/>
              <a:cs typeface="Segoe UI Light" panose="020B0502040204020203" pitchFamily="34" charset="0"/>
            </a:rPr>
            <a:t>.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Samples may be taken at the point of harvest.   </a:t>
          </a:r>
          <a:endParaRPr lang="en-IE" sz="1000">
            <a:effectLst/>
            <a:latin typeface="Segoe UI Light" panose="020B0502040204020203" pitchFamily="34" charset="0"/>
            <a:cs typeface="Segoe UI Light" panose="020B0502040204020203" pitchFamily="34" charset="0"/>
          </a:endParaRPr>
        </a:p>
        <a:p>
          <a:pPr rtl="0" eaLnBrk="1" fontAlgn="auto" latinLnBrk="0" hangingPunct="1"/>
          <a:r>
            <a:rPr lang="en-GB" sz="1000" b="0" i="0" baseline="0">
              <a:effectLst/>
              <a:latin typeface="Segoe UI Light" panose="020B0502040204020203" pitchFamily="34" charset="0"/>
              <a:ea typeface="+mn-ea"/>
              <a:cs typeface="Segoe UI Light" panose="020B0502040204020203" pitchFamily="34" charset="0"/>
            </a:rPr>
            <a:t>• </a:t>
          </a:r>
          <a:r>
            <a:rPr lang="en-IE" sz="1000" b="0" i="0" baseline="0">
              <a:effectLst/>
              <a:latin typeface="Segoe UI Light" panose="020B0502040204020203" pitchFamily="34" charset="0"/>
              <a:ea typeface="+mn-ea"/>
              <a:cs typeface="Segoe UI Light" panose="020B0502040204020203" pitchFamily="34" charset="0"/>
            </a:rPr>
            <a:t>When substances from Group A and Group B are analysed in one sample from a single group of animals, this sample can be taken into account towards the minimum sampling frequency </a:t>
          </a:r>
          <a:r>
            <a:rPr lang="en-IE" sz="1000" b="1" i="0" baseline="0">
              <a:effectLst/>
              <a:latin typeface="Segoe UI Light" panose="020B0502040204020203" pitchFamily="34" charset="0"/>
              <a:ea typeface="+mn-ea"/>
              <a:cs typeface="Segoe UI Light" panose="020B0502040204020203" pitchFamily="34" charset="0"/>
            </a:rPr>
            <a:t>for both groups</a:t>
          </a:r>
          <a:r>
            <a:rPr lang="en-IE" sz="1000" b="0" i="0" baseline="0">
              <a:effectLst/>
              <a:latin typeface="Segoe UI Light" panose="020B0502040204020203" pitchFamily="34" charset="0"/>
              <a:ea typeface="+mn-ea"/>
              <a:cs typeface="Segoe UI Light" panose="020B0502040204020203" pitchFamily="34" charset="0"/>
            </a:rPr>
            <a:t> (Group A and Group B) provided that it can be documented, and that the risk criteria for Group A and Group B are the same.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endParaRPr lang="en-IE" sz="1000">
            <a:effectLst/>
            <a:latin typeface="Segoe UI Light" panose="020B0502040204020203" pitchFamily="34" charset="0"/>
            <a:cs typeface="Segoe UI Light" panose="020B0502040204020203" pitchFamily="34" charset="0"/>
          </a:endParaRPr>
        </a:p>
        <a:p>
          <a:pPr rtl="0"/>
          <a:endParaRPr lang="en-GB" sz="1100" b="0" i="0" baseline="0">
            <a:effectLst/>
            <a:latin typeface="+mn-lt"/>
            <a:ea typeface="+mn-ea"/>
            <a:cs typeface="+mn-cs"/>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3</xdr:col>
      <xdr:colOff>38100</xdr:colOff>
      <xdr:row>6</xdr:row>
      <xdr:rowOff>228600</xdr:rowOff>
    </xdr:from>
    <xdr:to>
      <xdr:col>3</xdr:col>
      <xdr:colOff>1419225</xdr:colOff>
      <xdr:row>6</xdr:row>
      <xdr:rowOff>228600</xdr:rowOff>
    </xdr:to>
    <xdr:sp macro="" textlink="">
      <xdr:nvSpPr>
        <xdr:cNvPr id="3" name="Line 3">
          <a:extLst>
            <a:ext uri="{FF2B5EF4-FFF2-40B4-BE49-F238E27FC236}">
              <a16:creationId xmlns:a16="http://schemas.microsoft.com/office/drawing/2014/main" id="{875EF74A-46F7-487F-BB89-BB7B0A487A21}"/>
            </a:ext>
          </a:extLst>
        </xdr:cNvPr>
        <xdr:cNvSpPr>
          <a:spLocks noChangeShapeType="1"/>
        </xdr:cNvSpPr>
      </xdr:nvSpPr>
      <xdr:spPr bwMode="auto">
        <a:xfrm flipH="1">
          <a:off x="3451860" y="140970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400051</xdr:colOff>
      <xdr:row>23</xdr:row>
      <xdr:rowOff>9526</xdr:rowOff>
    </xdr:from>
    <xdr:to>
      <xdr:col>9</xdr:col>
      <xdr:colOff>628651</xdr:colOff>
      <xdr:row>28</xdr:row>
      <xdr:rowOff>57150</xdr:rowOff>
    </xdr:to>
    <xdr:sp macro="" textlink="">
      <xdr:nvSpPr>
        <xdr:cNvPr id="3" name="Text Box 1">
          <a:extLst>
            <a:ext uri="{FF2B5EF4-FFF2-40B4-BE49-F238E27FC236}">
              <a16:creationId xmlns:a16="http://schemas.microsoft.com/office/drawing/2014/main" id="{60D8E417-546D-4857-9E5A-5BF3DB61FAF9}"/>
            </a:ext>
          </a:extLst>
        </xdr:cNvPr>
        <xdr:cNvSpPr txBox="1">
          <a:spLocks noChangeArrowheads="1"/>
        </xdr:cNvSpPr>
      </xdr:nvSpPr>
      <xdr:spPr bwMode="auto">
        <a:xfrm>
          <a:off x="400051" y="4638676"/>
          <a:ext cx="11436350" cy="77787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000" b="0" i="0" baseline="0">
              <a:effectLst/>
              <a:latin typeface="+mn-lt"/>
              <a:ea typeface="+mn-ea"/>
              <a:cs typeface="+mn-cs"/>
            </a:rPr>
            <a:t>The </a:t>
          </a:r>
          <a:r>
            <a:rPr lang="en-GB" sz="1000" b="1" i="0" baseline="0">
              <a:effectLst/>
              <a:latin typeface="+mn-lt"/>
              <a:ea typeface="+mn-ea"/>
              <a:cs typeface="+mn-cs"/>
            </a:rPr>
            <a:t>minimum number of samples of raw ovine and caprine milk </a:t>
          </a:r>
          <a:r>
            <a:rPr lang="en-GB" sz="1000" b="0" i="0" baseline="0">
              <a:effectLst/>
              <a:latin typeface="+mn-lt"/>
              <a:ea typeface="+mn-ea"/>
              <a:cs typeface="+mn-cs"/>
            </a:rPr>
            <a:t>to be checked each year for contaminants is not set in EU law.  (cf Annex I to Regulation (EU) 2022/932).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000" b="0" i="0" u="none" strike="noStrike" baseline="0">
              <a:solidFill>
                <a:srgbClr val="000000"/>
              </a:solidFill>
              <a:latin typeface="Candara" panose="020E0502030303020204" pitchFamily="34" charset="0"/>
              <a:cs typeface="Segoe UI Light" panose="020B0502040204020203" pitchFamily="34" charset="0"/>
            </a:rPr>
            <a:t>Raw milk should be sampled.  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a:t>
          </a:r>
          <a:r>
            <a:rPr lang="en-GB" sz="1000" b="1" i="0" u="none" strike="noStrike" baseline="0">
              <a:solidFill>
                <a:srgbClr val="000000"/>
              </a:solidFill>
              <a:latin typeface="Candara" panose="020E0502030303020204" pitchFamily="34" charset="0"/>
              <a:cs typeface="Segoe UI Light" panose="020B0502040204020203" pitchFamily="34" charset="0"/>
            </a:rPr>
            <a:t>There is no minimum number of samples required for any substance group</a:t>
          </a:r>
          <a:r>
            <a:rPr lang="en-GB" sz="1000" b="0" i="0" u="none" strike="noStrike" baseline="0">
              <a:solidFill>
                <a:srgbClr val="000000"/>
              </a:solidFill>
              <a:latin typeface="Candara" panose="020E0502030303020204" pitchFamily="34" charset="0"/>
              <a:cs typeface="Segoe UI Light" panose="020B0502040204020203" pitchFamily="34" charset="0"/>
            </a:rPr>
            <a:t>.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9524</xdr:colOff>
      <xdr:row>79</xdr:row>
      <xdr:rowOff>1</xdr:rowOff>
    </xdr:from>
    <xdr:to>
      <xdr:col>13</xdr:col>
      <xdr:colOff>1419224</xdr:colOff>
      <xdr:row>90</xdr:row>
      <xdr:rowOff>66676</xdr:rowOff>
    </xdr:to>
    <xdr:sp macro="" textlink="">
      <xdr:nvSpPr>
        <xdr:cNvPr id="2" name="Text Box 1">
          <a:extLst>
            <a:ext uri="{FF2B5EF4-FFF2-40B4-BE49-F238E27FC236}">
              <a16:creationId xmlns:a16="http://schemas.microsoft.com/office/drawing/2014/main" id="{BB5E1DEC-0ABD-40D7-9F08-AC1C9B4BA243}"/>
            </a:ext>
          </a:extLst>
        </xdr:cNvPr>
        <xdr:cNvSpPr txBox="1">
          <a:spLocks noChangeArrowheads="1"/>
        </xdr:cNvSpPr>
      </xdr:nvSpPr>
      <xdr:spPr bwMode="auto">
        <a:xfrm>
          <a:off x="337184" y="15339061"/>
          <a:ext cx="15521940" cy="15144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A substances must at least equal 1 sample per 2,000 tonnes of the </a:t>
          </a:r>
          <a:r>
            <a:rPr lang="en-GB" sz="1000" b="1" i="0" baseline="0">
              <a:effectLst/>
              <a:latin typeface="Segoe UI Light" panose="020B0502040204020203" pitchFamily="34" charset="0"/>
              <a:ea typeface="+mn-ea"/>
              <a:cs typeface="Segoe UI Light" panose="020B0502040204020203" pitchFamily="34" charset="0"/>
            </a:rPr>
            <a:t>annual production of eggs per species</a:t>
          </a:r>
          <a:r>
            <a:rPr lang="en-GB" sz="1000" b="0" i="0" baseline="0">
              <a:effectLst/>
              <a:latin typeface="Segoe UI Light" panose="020B0502040204020203" pitchFamily="34" charset="0"/>
              <a:ea typeface="+mn-ea"/>
              <a:cs typeface="Segoe UI Light" panose="020B0502040204020203" pitchFamily="34" charset="0"/>
            </a:rPr>
            <a:t>.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Samples may be taken at the point of harvest.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a:t>
          </a:r>
          <a:r>
            <a:rPr lang="en-GB" sz="1000" b="1" i="0" baseline="0">
              <a:effectLst/>
              <a:latin typeface="Segoe UI Light" panose="020B0502040204020203" pitchFamily="34" charset="0"/>
              <a:ea typeface="+mn-ea"/>
              <a:cs typeface="Segoe UI Light" panose="020B0502040204020203" pitchFamily="34" charset="0"/>
            </a:rPr>
            <a:t>Each sub-group </a:t>
          </a:r>
          <a:r>
            <a:rPr lang="en-GB" sz="1000" b="0" i="0" baseline="0">
              <a:effectLst/>
              <a:latin typeface="Segoe UI Light" panose="020B0502040204020203" pitchFamily="34" charset="0"/>
              <a:ea typeface="+mn-ea"/>
              <a:cs typeface="Segoe UI Light" panose="020B0502040204020203" pitchFamily="34" charset="0"/>
            </a:rPr>
            <a:t>in Group A (with the exception of A3(f)) must be checked each year using a </a:t>
          </a:r>
          <a:r>
            <a:rPr lang="en-GB" sz="1000" b="1" i="0" baseline="0">
              <a:effectLst/>
              <a:latin typeface="Segoe UI Light" panose="020B0502040204020203" pitchFamily="34" charset="0"/>
              <a:ea typeface="+mn-ea"/>
              <a:cs typeface="Segoe UI Light" panose="020B0502040204020203" pitchFamily="34" charset="0"/>
            </a:rPr>
            <a:t>minimum of 5 % of the total number of samples </a:t>
          </a:r>
          <a:r>
            <a:rPr lang="en-GB" sz="1000" b="0" i="0" baseline="0">
              <a:effectLst/>
              <a:latin typeface="Segoe UI Light" panose="020B0502040204020203" pitchFamily="34" charset="0"/>
              <a:ea typeface="+mn-ea"/>
              <a:cs typeface="Segoe UI Light" panose="020B0502040204020203" pitchFamily="34" charset="0"/>
            </a:rPr>
            <a:t>to be collected for Group A. The competent authority should attribute the remaining samples to each sub-group according to risk, ensuring that the total sample number for all A sub-groups meets or exceeds the minimum required.</a:t>
          </a:r>
          <a:endParaRPr lang="en-IE" sz="1000">
            <a:effectLst/>
            <a:latin typeface="Segoe UI Light" panose="020B0502040204020203" pitchFamily="34" charset="0"/>
            <a:cs typeface="Segoe UI Light" panose="020B0502040204020203" pitchFamily="34" charset="0"/>
          </a:endParaRPr>
        </a:p>
        <a:p>
          <a:pPr rtl="0" eaLnBrk="1" fontAlgn="auto" latinLnBrk="0" hangingPunct="1"/>
          <a:r>
            <a:rPr lang="en-GB" sz="1000" b="0" i="0" baseline="0">
              <a:effectLst/>
              <a:latin typeface="Segoe UI Light" panose="020B0502040204020203" pitchFamily="34" charset="0"/>
              <a:ea typeface="+mn-ea"/>
              <a:cs typeface="Segoe UI Light" panose="020B0502040204020203" pitchFamily="34" charset="0"/>
            </a:rPr>
            <a:t>• </a:t>
          </a:r>
          <a:r>
            <a:rPr lang="en-IE" sz="1000" b="0" i="0" baseline="0">
              <a:effectLst/>
              <a:latin typeface="Segoe UI Light" panose="020B0502040204020203" pitchFamily="34" charset="0"/>
              <a:ea typeface="+mn-ea"/>
              <a:cs typeface="Segoe UI Light" panose="020B0502040204020203" pitchFamily="34" charset="0"/>
            </a:rPr>
            <a:t>When substances from Group A and Group B are analysed in one sample from a single group of animals, this sample can be taken into account towards the minimum sampling frequency </a:t>
          </a:r>
          <a:r>
            <a:rPr lang="en-IE" sz="1000" b="1" i="0" baseline="0">
              <a:effectLst/>
              <a:latin typeface="Segoe UI Light" panose="020B0502040204020203" pitchFamily="34" charset="0"/>
              <a:ea typeface="+mn-ea"/>
              <a:cs typeface="Segoe UI Light" panose="020B0502040204020203" pitchFamily="34" charset="0"/>
            </a:rPr>
            <a:t>for both groups</a:t>
          </a:r>
          <a:r>
            <a:rPr lang="en-IE" sz="1000" b="0" i="0" baseline="0">
              <a:effectLst/>
              <a:latin typeface="Segoe UI Light" panose="020B0502040204020203" pitchFamily="34" charset="0"/>
              <a:ea typeface="+mn-ea"/>
              <a:cs typeface="Segoe UI Light" panose="020B0502040204020203" pitchFamily="34" charset="0"/>
            </a:rPr>
            <a:t> (Group A and Group B) provided that it can be documented, and that the risk criteria for Group A and Group B are the same.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p>
        <a:p>
          <a:pPr marL="0" marR="0" lvl="0" indent="0" defTabSz="914400" rtl="0" eaLnBrk="1" fontAlgn="auto" latinLnBrk="0" hangingPunct="1">
            <a:lnSpc>
              <a:spcPct val="100000"/>
            </a:lnSpc>
            <a:spcBef>
              <a:spcPts val="0"/>
            </a:spcBef>
            <a:spcAft>
              <a:spcPts val="0"/>
            </a:spcAft>
            <a:buClrTx/>
            <a:buSzTx/>
            <a:buFontTx/>
            <a:buNone/>
            <a:tabLst/>
            <a:defRPr/>
          </a:pPr>
          <a:r>
            <a:rPr lang="en-IE" sz="1100">
              <a:effectLst/>
              <a:latin typeface="+mn-lt"/>
              <a:ea typeface="+mn-ea"/>
              <a:cs typeface="+mn-cs"/>
            </a:rPr>
            <a:t>The </a:t>
          </a:r>
          <a:r>
            <a:rPr lang="en-IE" sz="1100" b="1">
              <a:effectLst/>
              <a:latin typeface="+mn-lt"/>
              <a:ea typeface="+mn-ea"/>
              <a:cs typeface="+mn-cs"/>
            </a:rPr>
            <a:t>'unauthorised' substance</a:t>
          </a:r>
          <a:r>
            <a:rPr lang="en-IE" sz="1100" b="1" baseline="0">
              <a:effectLst/>
              <a:latin typeface="+mn-lt"/>
              <a:ea typeface="+mn-ea"/>
              <a:cs typeface="+mn-cs"/>
            </a:rPr>
            <a:t> groups </a:t>
          </a:r>
          <a:r>
            <a:rPr lang="en-IE" sz="1100" baseline="0">
              <a:effectLst/>
              <a:latin typeface="+mn-lt"/>
              <a:ea typeface="+mn-ea"/>
              <a:cs typeface="+mn-cs"/>
            </a:rPr>
            <a:t>specified above refer to substances unauthorised in the EU for use in food-producing animals.</a:t>
          </a:r>
          <a:endParaRPr lang="en-IE" sz="1000">
            <a:effectLst/>
          </a:endParaRPr>
        </a:p>
        <a:p>
          <a:pPr rtl="0"/>
          <a:endParaRPr lang="en-IE" sz="1000">
            <a:effectLst/>
            <a:latin typeface="Segoe UI Light" panose="020B0502040204020203" pitchFamily="34" charset="0"/>
            <a:cs typeface="Segoe UI Light" panose="020B0502040204020203" pitchFamily="34" charset="0"/>
          </a:endParaRPr>
        </a:p>
        <a:p>
          <a:pPr rtl="0"/>
          <a:endParaRPr lang="en-GB" sz="1100" b="0" i="0" baseline="0">
            <a:effectLst/>
            <a:latin typeface="+mn-lt"/>
            <a:ea typeface="+mn-ea"/>
            <a:cs typeface="+mn-cs"/>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3" name="Line 3">
          <a:extLst>
            <a:ext uri="{FF2B5EF4-FFF2-40B4-BE49-F238E27FC236}">
              <a16:creationId xmlns:a16="http://schemas.microsoft.com/office/drawing/2014/main" id="{EEE32E7D-EC3D-4811-941A-5D1350975725}"/>
            </a:ext>
          </a:extLst>
        </xdr:cNvPr>
        <xdr:cNvSpPr>
          <a:spLocks noChangeShapeType="1"/>
        </xdr:cNvSpPr>
      </xdr:nvSpPr>
      <xdr:spPr bwMode="auto">
        <a:xfrm flipH="1">
          <a:off x="3070860" y="168402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9525</xdr:colOff>
      <xdr:row>51</xdr:row>
      <xdr:rowOff>0</xdr:rowOff>
    </xdr:from>
    <xdr:to>
      <xdr:col>16</xdr:col>
      <xdr:colOff>9525</xdr:colOff>
      <xdr:row>59</xdr:row>
      <xdr:rowOff>114299</xdr:rowOff>
    </xdr:to>
    <xdr:sp macro="" textlink="">
      <xdr:nvSpPr>
        <xdr:cNvPr id="2" name="Text Box 1">
          <a:extLst>
            <a:ext uri="{FF2B5EF4-FFF2-40B4-BE49-F238E27FC236}">
              <a16:creationId xmlns:a16="http://schemas.microsoft.com/office/drawing/2014/main" id="{950DE447-5892-455E-8ABB-02BC9033B681}"/>
            </a:ext>
          </a:extLst>
        </xdr:cNvPr>
        <xdr:cNvSpPr txBox="1">
          <a:spLocks noChangeArrowheads="1"/>
        </xdr:cNvSpPr>
      </xdr:nvSpPr>
      <xdr:spPr bwMode="auto">
        <a:xfrm>
          <a:off x="337185" y="8846820"/>
          <a:ext cx="17678400" cy="115061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B substances must at least equal </a:t>
          </a:r>
          <a:r>
            <a:rPr lang="en-GB" sz="1100" b="0" i="0" baseline="0">
              <a:effectLst/>
              <a:latin typeface="+mn-lt"/>
              <a:ea typeface="+mn-ea"/>
              <a:cs typeface="+mn-cs"/>
            </a:rPr>
            <a:t>1 sample per 2,000 tonnes of the </a:t>
          </a:r>
          <a:r>
            <a:rPr lang="en-GB" sz="1100" b="1" i="0" baseline="0">
              <a:effectLst/>
              <a:latin typeface="+mn-lt"/>
              <a:ea typeface="+mn-ea"/>
              <a:cs typeface="+mn-cs"/>
            </a:rPr>
            <a:t>annual production of eggs per species</a:t>
          </a:r>
          <a:r>
            <a:rPr lang="en-GB" sz="1100" b="0" i="0" baseline="0">
              <a:effectLst/>
              <a:latin typeface="+mn-lt"/>
              <a:ea typeface="+mn-ea"/>
              <a:cs typeface="+mn-cs"/>
            </a:rPr>
            <a:t>.  </a:t>
          </a:r>
          <a:endParaRPr lang="en-IE" sz="1000">
            <a:effectLst/>
          </a:endParaRPr>
        </a:p>
        <a:p>
          <a:pPr rtl="0"/>
          <a:r>
            <a:rPr lang="en-GB" sz="1000" b="0" i="0" baseline="0">
              <a:effectLst/>
              <a:latin typeface="Segoe UI Light" panose="020B0502040204020203" pitchFamily="34" charset="0"/>
              <a:ea typeface="+mn-ea"/>
              <a:cs typeface="Segoe UI Light" panose="020B0502040204020203" pitchFamily="34" charset="0"/>
            </a:rPr>
            <a:t>• Samples may be taken at the point of harvest.   </a:t>
          </a:r>
          <a:endParaRPr lang="en-IE" sz="1000">
            <a:effectLst/>
            <a:latin typeface="Segoe UI Light" panose="020B0502040204020203" pitchFamily="34" charset="0"/>
            <a:cs typeface="Segoe UI Light" panose="020B0502040204020203" pitchFamily="34" charset="0"/>
          </a:endParaRPr>
        </a:p>
        <a:p>
          <a:pPr rtl="0" eaLnBrk="1" fontAlgn="auto" latinLnBrk="0" hangingPunct="1"/>
          <a:r>
            <a:rPr lang="en-GB" sz="1000" b="0" i="0" baseline="0">
              <a:effectLst/>
              <a:latin typeface="Segoe UI Light" panose="020B0502040204020203" pitchFamily="34" charset="0"/>
              <a:ea typeface="+mn-ea"/>
              <a:cs typeface="Segoe UI Light" panose="020B0502040204020203" pitchFamily="34" charset="0"/>
            </a:rPr>
            <a:t>• </a:t>
          </a:r>
          <a:r>
            <a:rPr lang="en-IE" sz="1000" b="0" i="0" baseline="0">
              <a:effectLst/>
              <a:latin typeface="Segoe UI Light" panose="020B0502040204020203" pitchFamily="34" charset="0"/>
              <a:ea typeface="+mn-ea"/>
              <a:cs typeface="Segoe UI Light" panose="020B0502040204020203" pitchFamily="34" charset="0"/>
            </a:rPr>
            <a:t>When substances from Group A and Group B are analysed in one sample from a single group of animals, this sample can be taken into account towards the minimum sampling frequency </a:t>
          </a:r>
          <a:r>
            <a:rPr lang="en-IE" sz="1000" b="1" i="0" baseline="0">
              <a:effectLst/>
              <a:latin typeface="Segoe UI Light" panose="020B0502040204020203" pitchFamily="34" charset="0"/>
              <a:ea typeface="+mn-ea"/>
              <a:cs typeface="Segoe UI Light" panose="020B0502040204020203" pitchFamily="34" charset="0"/>
            </a:rPr>
            <a:t>for both groups</a:t>
          </a:r>
          <a:r>
            <a:rPr lang="en-IE" sz="1000" b="0" i="0" baseline="0">
              <a:effectLst/>
              <a:latin typeface="Segoe UI Light" panose="020B0502040204020203" pitchFamily="34" charset="0"/>
              <a:ea typeface="+mn-ea"/>
              <a:cs typeface="Segoe UI Light" panose="020B0502040204020203" pitchFamily="34" charset="0"/>
            </a:rPr>
            <a:t> (Group A and Group B) provided that it can be documented, and that the risk criteria for Group A and Group B are the same.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endParaRPr lang="en-IE" sz="1000">
            <a:effectLst/>
            <a:latin typeface="Segoe UI Light" panose="020B0502040204020203" pitchFamily="34" charset="0"/>
            <a:cs typeface="Segoe UI Light" panose="020B0502040204020203" pitchFamily="34" charset="0"/>
          </a:endParaRPr>
        </a:p>
        <a:p>
          <a:pPr rtl="0"/>
          <a:endParaRPr lang="en-GB" sz="1100" b="0" i="0" baseline="0">
            <a:effectLst/>
            <a:latin typeface="+mn-lt"/>
            <a:ea typeface="+mn-ea"/>
            <a:cs typeface="+mn-cs"/>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3</xdr:col>
      <xdr:colOff>38100</xdr:colOff>
      <xdr:row>6</xdr:row>
      <xdr:rowOff>228600</xdr:rowOff>
    </xdr:from>
    <xdr:to>
      <xdr:col>3</xdr:col>
      <xdr:colOff>1419225</xdr:colOff>
      <xdr:row>6</xdr:row>
      <xdr:rowOff>228600</xdr:rowOff>
    </xdr:to>
    <xdr:sp macro="" textlink="">
      <xdr:nvSpPr>
        <xdr:cNvPr id="3" name="Line 3">
          <a:extLst>
            <a:ext uri="{FF2B5EF4-FFF2-40B4-BE49-F238E27FC236}">
              <a16:creationId xmlns:a16="http://schemas.microsoft.com/office/drawing/2014/main" id="{39D1E6CC-BFD6-487F-9EAF-7F035ED90DDD}"/>
            </a:ext>
          </a:extLst>
        </xdr:cNvPr>
        <xdr:cNvSpPr>
          <a:spLocks noChangeShapeType="1"/>
        </xdr:cNvSpPr>
      </xdr:nvSpPr>
      <xdr:spPr bwMode="auto">
        <a:xfrm flipH="1">
          <a:off x="3467100" y="144780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400051</xdr:colOff>
      <xdr:row>24</xdr:row>
      <xdr:rowOff>9526</xdr:rowOff>
    </xdr:from>
    <xdr:to>
      <xdr:col>9</xdr:col>
      <xdr:colOff>628651</xdr:colOff>
      <xdr:row>29</xdr:row>
      <xdr:rowOff>57150</xdr:rowOff>
    </xdr:to>
    <xdr:sp macro="" textlink="">
      <xdr:nvSpPr>
        <xdr:cNvPr id="3" name="Text Box 1">
          <a:extLst>
            <a:ext uri="{FF2B5EF4-FFF2-40B4-BE49-F238E27FC236}">
              <a16:creationId xmlns:a16="http://schemas.microsoft.com/office/drawing/2014/main" id="{73E9716C-B5FB-41FD-AC4A-4B365B3D7A04}"/>
            </a:ext>
          </a:extLst>
        </xdr:cNvPr>
        <xdr:cNvSpPr txBox="1">
          <a:spLocks noChangeArrowheads="1"/>
        </xdr:cNvSpPr>
      </xdr:nvSpPr>
      <xdr:spPr bwMode="auto">
        <a:xfrm>
          <a:off x="400051" y="5749926"/>
          <a:ext cx="11639550" cy="77787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000" b="0" i="0" baseline="0">
              <a:effectLst/>
              <a:latin typeface="+mn-lt"/>
              <a:ea typeface="+mn-ea"/>
              <a:cs typeface="+mn-cs"/>
            </a:rPr>
            <a:t>The </a:t>
          </a:r>
          <a:r>
            <a:rPr lang="en-GB" sz="1000" b="1" i="0" baseline="0">
              <a:effectLst/>
              <a:latin typeface="+mn-lt"/>
              <a:ea typeface="+mn-ea"/>
              <a:cs typeface="+mn-cs"/>
            </a:rPr>
            <a:t>minimum number of samples of eggs (from hens and other species) </a:t>
          </a:r>
          <a:r>
            <a:rPr lang="en-GB" sz="1000" b="0" i="0" baseline="0">
              <a:effectLst/>
              <a:latin typeface="+mn-lt"/>
              <a:ea typeface="+mn-ea"/>
              <a:cs typeface="+mn-cs"/>
            </a:rPr>
            <a:t>to be checked each year for contaminants is </a:t>
          </a:r>
          <a:r>
            <a:rPr lang="en-IE"/>
            <a:t>1 sample per 3,700 tonnes of annual production </a:t>
          </a:r>
          <a:r>
            <a:rPr lang="en-GB" sz="1000" b="0" i="0" baseline="0">
              <a:effectLst/>
              <a:latin typeface="+mn-lt"/>
              <a:ea typeface="+mn-ea"/>
              <a:cs typeface="+mn-cs"/>
            </a:rPr>
            <a:t>(cf Annex I to Regulation (EU) 2022/932).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000" b="0" i="0" u="none" strike="noStrike" baseline="0">
              <a:solidFill>
                <a:srgbClr val="000000"/>
              </a:solidFill>
              <a:latin typeface="Candara" panose="020E0502030303020204" pitchFamily="34" charset="0"/>
              <a:cs typeface="Segoe UI Light" panose="020B0502040204020203" pitchFamily="34" charset="0"/>
            </a:rPr>
            <a:t>Unprocessed eggs should be sampled.  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a:t>
          </a:r>
          <a:r>
            <a:rPr lang="en-GB" sz="1000" b="1" i="0" u="none" strike="noStrike" baseline="0">
              <a:solidFill>
                <a:srgbClr val="000000"/>
              </a:solidFill>
              <a:latin typeface="Candara" panose="020E0502030303020204" pitchFamily="34" charset="0"/>
              <a:cs typeface="Segoe UI Light" panose="020B0502040204020203" pitchFamily="34" charset="0"/>
            </a:rPr>
            <a:t>There is no minimum number of samples required for any substance group</a:t>
          </a:r>
          <a:r>
            <a:rPr lang="en-GB" sz="1000" b="0" i="0" u="none" strike="noStrike" baseline="0">
              <a:solidFill>
                <a:srgbClr val="000000"/>
              </a:solidFill>
              <a:latin typeface="Candara" panose="020E0502030303020204" pitchFamily="34" charset="0"/>
              <a:cs typeface="Segoe UI Light" panose="020B0502040204020203" pitchFamily="34" charset="0"/>
            </a:rPr>
            <a:t>.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9524</xdr:colOff>
      <xdr:row>46</xdr:row>
      <xdr:rowOff>1</xdr:rowOff>
    </xdr:from>
    <xdr:to>
      <xdr:col>13</xdr:col>
      <xdr:colOff>1438274</xdr:colOff>
      <xdr:row>60</xdr:row>
      <xdr:rowOff>95250</xdr:rowOff>
    </xdr:to>
    <xdr:sp macro="" textlink="">
      <xdr:nvSpPr>
        <xdr:cNvPr id="2" name="Text Box 1">
          <a:extLst>
            <a:ext uri="{FF2B5EF4-FFF2-40B4-BE49-F238E27FC236}">
              <a16:creationId xmlns:a16="http://schemas.microsoft.com/office/drawing/2014/main" id="{BF7CB513-F742-4DC8-B490-D4A08B7F0068}"/>
            </a:ext>
          </a:extLst>
        </xdr:cNvPr>
        <xdr:cNvSpPr txBox="1">
          <a:spLocks noChangeArrowheads="1"/>
        </xdr:cNvSpPr>
      </xdr:nvSpPr>
      <xdr:spPr bwMode="auto">
        <a:xfrm>
          <a:off x="337184" y="12595861"/>
          <a:ext cx="14184630" cy="190880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eaLnBrk="1" fontAlgn="auto" latinLnBrk="0" hangingPunct="1"/>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B substances must at least equal 1 sample per 50 tonnes for the first 5,000 tonnes of the </a:t>
          </a:r>
          <a:r>
            <a:rPr lang="en-GB" sz="1000" b="1" i="0" baseline="0">
              <a:effectLst/>
              <a:latin typeface="Segoe UI Light" panose="020B0502040204020203" pitchFamily="34" charset="0"/>
              <a:ea typeface="+mn-ea"/>
              <a:cs typeface="Segoe UI Light" panose="020B0502040204020203" pitchFamily="34" charset="0"/>
            </a:rPr>
            <a:t>annual production of honey and then one sample for each additional 500 tonnes</a:t>
          </a:r>
          <a:r>
            <a:rPr lang="en-GB" sz="1000" b="0" i="0" baseline="0">
              <a:effectLst/>
              <a:latin typeface="Segoe UI Light" panose="020B0502040204020203" pitchFamily="34" charset="0"/>
              <a:ea typeface="+mn-ea"/>
              <a:cs typeface="Segoe UI Light" panose="020B0502040204020203" pitchFamily="34" charset="0"/>
            </a:rPr>
            <a:t>.  </a:t>
          </a:r>
          <a:endParaRPr lang="en-IE" sz="1000">
            <a:effectLst/>
            <a:latin typeface="Segoe UI Light" panose="020B0502040204020203" pitchFamily="34" charset="0"/>
            <a:cs typeface="Segoe UI Light" panose="020B0502040204020203" pitchFamily="34" charset="0"/>
          </a:endParaRPr>
        </a:p>
        <a:p>
          <a:pPr rtl="0"/>
          <a:endParaRPr lang="en-GB" sz="1000" b="0" i="0" baseline="0">
            <a:effectLst/>
            <a:latin typeface="Segoe UI Light" panose="020B0502040204020203" pitchFamily="34" charset="0"/>
            <a:ea typeface="+mn-ea"/>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a:t>
          </a:r>
          <a:r>
            <a:rPr lang="en-GB" sz="1000" b="1" i="0" baseline="0">
              <a:effectLst/>
              <a:latin typeface="Segoe UI Light" panose="020B0502040204020203" pitchFamily="34" charset="0"/>
              <a:ea typeface="+mn-ea"/>
              <a:cs typeface="Segoe UI Light" panose="020B0502040204020203" pitchFamily="34" charset="0"/>
            </a:rPr>
            <a:t>Each sub-group </a:t>
          </a:r>
          <a:r>
            <a:rPr lang="en-GB" sz="1000" b="0" i="0" baseline="0">
              <a:effectLst/>
              <a:latin typeface="Segoe UI Light" panose="020B0502040204020203" pitchFamily="34" charset="0"/>
              <a:ea typeface="+mn-ea"/>
              <a:cs typeface="Segoe UI Light" panose="020B0502040204020203" pitchFamily="34" charset="0"/>
            </a:rPr>
            <a:t>in Group A (with the exception of A3(f)) must be checked each year using a </a:t>
          </a:r>
          <a:r>
            <a:rPr lang="en-GB" sz="1000" b="1" i="0" baseline="0">
              <a:effectLst/>
              <a:latin typeface="Segoe UI Light" panose="020B0502040204020203" pitchFamily="34" charset="0"/>
              <a:ea typeface="+mn-ea"/>
              <a:cs typeface="Segoe UI Light" panose="020B0502040204020203" pitchFamily="34" charset="0"/>
            </a:rPr>
            <a:t>minimum of 5 % of the total number of samples </a:t>
          </a:r>
          <a:r>
            <a:rPr lang="en-GB" sz="1000" b="0" i="0" baseline="0">
              <a:effectLst/>
              <a:latin typeface="Segoe UI Light" panose="020B0502040204020203" pitchFamily="34" charset="0"/>
              <a:ea typeface="+mn-ea"/>
              <a:cs typeface="Segoe UI Light" panose="020B0502040204020203" pitchFamily="34" charset="0"/>
            </a:rPr>
            <a:t>to be collected for Group A. The competent authority should attribute the remaining samples to each sub-group according to risk, ensuring that the total sample number for all A sub-groups meets or exceeds the minimum required.</a:t>
          </a:r>
        </a:p>
        <a:p>
          <a:pPr marL="0" marR="0" lvl="0" indent="0" defTabSz="914400" rtl="0" eaLnBrk="1" fontAlgn="auto" latinLnBrk="0" hangingPunct="1">
            <a:lnSpc>
              <a:spcPct val="100000"/>
            </a:lnSpc>
            <a:spcBef>
              <a:spcPts val="0"/>
            </a:spcBef>
            <a:spcAft>
              <a:spcPts val="0"/>
            </a:spcAft>
            <a:buClrTx/>
            <a:buSzTx/>
            <a:buFontTx/>
            <a:buNone/>
            <a:tabLst/>
            <a:defRPr/>
          </a:pPr>
          <a:r>
            <a:rPr lang="en-GB" sz="1000" b="0" i="0" baseline="0">
              <a:effectLst/>
              <a:latin typeface="Segoe UI Light" panose="020B0502040204020203" pitchFamily="34" charset="0"/>
              <a:ea typeface="+mn-ea"/>
              <a:cs typeface="Segoe UI Light" panose="020B0502040204020203" pitchFamily="34" charset="0"/>
            </a:rPr>
            <a:t>• </a:t>
          </a:r>
          <a:r>
            <a:rPr lang="en-IE" sz="1000" b="0" i="0" baseline="0">
              <a:effectLst/>
              <a:latin typeface="Segoe UI Light" panose="020B0502040204020203" pitchFamily="34" charset="0"/>
              <a:ea typeface="+mn-ea"/>
              <a:cs typeface="Segoe UI Light" panose="020B0502040204020203" pitchFamily="34" charset="0"/>
            </a:rPr>
            <a:t>When substances from Group A and Group B are analysed in one sample from a single group of animals, this sample can be taken into account towards the minimum sampling frequency </a:t>
          </a:r>
          <a:r>
            <a:rPr lang="en-IE" sz="1000" b="1" i="0" baseline="0">
              <a:effectLst/>
              <a:latin typeface="Segoe UI Light" panose="020B0502040204020203" pitchFamily="34" charset="0"/>
              <a:ea typeface="+mn-ea"/>
              <a:cs typeface="Segoe UI Light" panose="020B0502040204020203" pitchFamily="34" charset="0"/>
            </a:rPr>
            <a:t>for both groups</a:t>
          </a:r>
          <a:r>
            <a:rPr lang="en-IE" sz="1000" b="0" i="0" baseline="0">
              <a:effectLst/>
              <a:latin typeface="Segoe UI Light" panose="020B0502040204020203" pitchFamily="34" charset="0"/>
              <a:ea typeface="+mn-ea"/>
              <a:cs typeface="Segoe UI Light" panose="020B0502040204020203" pitchFamily="34" charset="0"/>
            </a:rPr>
            <a:t> (Group A and Group B) provided that it can be documented, and that the risk criteria for Group A and Group B are the same.   </a:t>
          </a: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p>
        <a:p>
          <a:pPr marL="0" marR="0" lvl="0" indent="0" defTabSz="914400" rtl="0" eaLnBrk="1" fontAlgn="auto" latinLnBrk="0" hangingPunct="1">
            <a:lnSpc>
              <a:spcPct val="100000"/>
            </a:lnSpc>
            <a:spcBef>
              <a:spcPts val="0"/>
            </a:spcBef>
            <a:spcAft>
              <a:spcPts val="0"/>
            </a:spcAft>
            <a:buClrTx/>
            <a:buSzTx/>
            <a:buFontTx/>
            <a:buNone/>
            <a:tabLst/>
            <a:defRPr/>
          </a:pPr>
          <a:r>
            <a:rPr lang="en-IE" sz="1100">
              <a:effectLst/>
              <a:latin typeface="+mn-lt"/>
              <a:ea typeface="+mn-ea"/>
              <a:cs typeface="+mn-cs"/>
            </a:rPr>
            <a:t>The </a:t>
          </a:r>
          <a:r>
            <a:rPr lang="en-IE" sz="1100" b="1">
              <a:effectLst/>
              <a:latin typeface="+mn-lt"/>
              <a:ea typeface="+mn-ea"/>
              <a:cs typeface="+mn-cs"/>
            </a:rPr>
            <a:t>'unauthorised' substance</a:t>
          </a:r>
          <a:r>
            <a:rPr lang="en-IE" sz="1100" b="1" baseline="0">
              <a:effectLst/>
              <a:latin typeface="+mn-lt"/>
              <a:ea typeface="+mn-ea"/>
              <a:cs typeface="+mn-cs"/>
            </a:rPr>
            <a:t> groups </a:t>
          </a:r>
          <a:r>
            <a:rPr lang="en-IE" sz="1100" baseline="0">
              <a:effectLst/>
              <a:latin typeface="+mn-lt"/>
              <a:ea typeface="+mn-ea"/>
              <a:cs typeface="+mn-cs"/>
            </a:rPr>
            <a:t>specified above refer to substances unauthorised in the EU for use in food-producing animals.</a:t>
          </a:r>
          <a:endParaRPr lang="en-IE" sz="1000">
            <a:effectLst/>
          </a:endParaRPr>
        </a:p>
        <a:p>
          <a:pPr rtl="0"/>
          <a:endParaRPr lang="en-IE" sz="1000">
            <a:effectLst/>
            <a:latin typeface="Segoe UI Light" panose="020B0502040204020203" pitchFamily="34" charset="0"/>
            <a:cs typeface="Segoe UI Light"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IE">
            <a:effectLst/>
          </a:endParaRPr>
        </a:p>
        <a:p>
          <a:pPr algn="l" rtl="0">
            <a:defRPr sz="1000"/>
          </a:pPr>
          <a:endParaRPr lang="en-GB" sz="1100" b="0" i="0" u="none" strike="noStrike" baseline="0">
            <a:solidFill>
              <a:srgbClr val="000000"/>
            </a:solidFill>
            <a:latin typeface="Arial"/>
            <a:cs typeface="Arial"/>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3" name="Line 3">
          <a:extLst>
            <a:ext uri="{FF2B5EF4-FFF2-40B4-BE49-F238E27FC236}">
              <a16:creationId xmlns:a16="http://schemas.microsoft.com/office/drawing/2014/main" id="{97534E17-DD02-45AA-B18F-B52C041333AA}"/>
            </a:ext>
          </a:extLst>
        </xdr:cNvPr>
        <xdr:cNvSpPr>
          <a:spLocks noChangeShapeType="1"/>
        </xdr:cNvSpPr>
      </xdr:nvSpPr>
      <xdr:spPr bwMode="auto">
        <a:xfrm flipH="1">
          <a:off x="2887980" y="168402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9525</xdr:colOff>
      <xdr:row>46</xdr:row>
      <xdr:rowOff>0</xdr:rowOff>
    </xdr:from>
    <xdr:to>
      <xdr:col>15</xdr:col>
      <xdr:colOff>9525</xdr:colOff>
      <xdr:row>54</xdr:row>
      <xdr:rowOff>114299</xdr:rowOff>
    </xdr:to>
    <xdr:sp macro="" textlink="">
      <xdr:nvSpPr>
        <xdr:cNvPr id="2" name="Text Box 1">
          <a:extLst>
            <a:ext uri="{FF2B5EF4-FFF2-40B4-BE49-F238E27FC236}">
              <a16:creationId xmlns:a16="http://schemas.microsoft.com/office/drawing/2014/main" id="{FE540F11-6787-401F-8E2B-3699A8E82307}"/>
            </a:ext>
          </a:extLst>
        </xdr:cNvPr>
        <xdr:cNvSpPr txBox="1">
          <a:spLocks noChangeArrowheads="1"/>
        </xdr:cNvSpPr>
      </xdr:nvSpPr>
      <xdr:spPr bwMode="auto">
        <a:xfrm>
          <a:off x="339725" y="13481050"/>
          <a:ext cx="16510000" cy="113029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defTabSz="914400" rtl="0" eaLnBrk="1" fontAlgn="auto" latinLnBrk="0" hangingPunct="1">
            <a:lnSpc>
              <a:spcPct val="100000"/>
            </a:lnSpc>
            <a:spcBef>
              <a:spcPts val="0"/>
            </a:spcBef>
            <a:spcAft>
              <a:spcPts val="0"/>
            </a:spcAft>
            <a:buClrTx/>
            <a:buSzTx/>
            <a:buFontTx/>
            <a:buNone/>
            <a:tabLst/>
            <a:defRPr/>
          </a:pPr>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B substances must at least equal </a:t>
          </a:r>
          <a:r>
            <a:rPr lang="en-GB" sz="1100" b="0" i="0" baseline="0">
              <a:effectLst/>
              <a:latin typeface="+mn-lt"/>
              <a:ea typeface="+mn-ea"/>
              <a:cs typeface="+mn-cs"/>
            </a:rPr>
            <a:t>1 sample per 50 tonnes for the first 5,000 tonnes of the </a:t>
          </a:r>
          <a:r>
            <a:rPr lang="en-GB" sz="1100" b="1" i="0" baseline="0">
              <a:effectLst/>
              <a:latin typeface="+mn-lt"/>
              <a:ea typeface="+mn-ea"/>
              <a:cs typeface="+mn-cs"/>
            </a:rPr>
            <a:t>annual production of honey and then one sample for each additional 500 tonnes</a:t>
          </a:r>
          <a:r>
            <a:rPr lang="en-GB" sz="1100" b="0" i="0" baseline="0">
              <a:effectLst/>
              <a:latin typeface="+mn-lt"/>
              <a:ea typeface="+mn-ea"/>
              <a:cs typeface="+mn-cs"/>
            </a:rPr>
            <a:t>.  </a:t>
          </a:r>
          <a:endParaRPr lang="en-IE" sz="1000">
            <a:effectLst/>
          </a:endParaRPr>
        </a:p>
        <a:p>
          <a:pPr rtl="0"/>
          <a:r>
            <a:rPr lang="en-GB" sz="1000" b="0" i="0" baseline="0">
              <a:effectLst/>
              <a:latin typeface="Segoe UI Light" panose="020B0502040204020203" pitchFamily="34" charset="0"/>
              <a:ea typeface="+mn-ea"/>
              <a:cs typeface="Segoe UI Light" panose="020B0502040204020203" pitchFamily="34" charset="0"/>
            </a:rPr>
            <a:t>• Samples may be taken at the point of harvest.   </a:t>
          </a:r>
          <a:endParaRPr lang="en-IE" sz="1000">
            <a:effectLst/>
            <a:latin typeface="Segoe UI Light" panose="020B0502040204020203" pitchFamily="34" charset="0"/>
            <a:cs typeface="Segoe UI Light" panose="020B0502040204020203" pitchFamily="34" charset="0"/>
          </a:endParaRPr>
        </a:p>
        <a:p>
          <a:pPr rtl="0" eaLnBrk="1" fontAlgn="auto" latinLnBrk="0" hangingPunct="1"/>
          <a:r>
            <a:rPr lang="en-GB" sz="1000" b="0" i="0" baseline="0">
              <a:effectLst/>
              <a:latin typeface="Segoe UI Light" panose="020B0502040204020203" pitchFamily="34" charset="0"/>
              <a:ea typeface="+mn-ea"/>
              <a:cs typeface="Segoe UI Light" panose="020B0502040204020203" pitchFamily="34" charset="0"/>
            </a:rPr>
            <a:t>• </a:t>
          </a:r>
          <a:r>
            <a:rPr lang="en-IE" sz="1000" b="0" i="0" baseline="0">
              <a:effectLst/>
              <a:latin typeface="Segoe UI Light" panose="020B0502040204020203" pitchFamily="34" charset="0"/>
              <a:ea typeface="+mn-ea"/>
              <a:cs typeface="Segoe UI Light" panose="020B0502040204020203" pitchFamily="34" charset="0"/>
            </a:rPr>
            <a:t>When substances from Group A and Group B are analysed in one sample from a single group of animals, this sample can be taken into account towards the minimum sampling frequency </a:t>
          </a:r>
          <a:r>
            <a:rPr lang="en-IE" sz="1000" b="1" i="0" baseline="0">
              <a:effectLst/>
              <a:latin typeface="Segoe UI Light" panose="020B0502040204020203" pitchFamily="34" charset="0"/>
              <a:ea typeface="+mn-ea"/>
              <a:cs typeface="Segoe UI Light" panose="020B0502040204020203" pitchFamily="34" charset="0"/>
            </a:rPr>
            <a:t>for both groups</a:t>
          </a:r>
          <a:r>
            <a:rPr lang="en-IE" sz="1000" b="0" i="0" baseline="0">
              <a:effectLst/>
              <a:latin typeface="Segoe UI Light" panose="020B0502040204020203" pitchFamily="34" charset="0"/>
              <a:ea typeface="+mn-ea"/>
              <a:cs typeface="Segoe UI Light" panose="020B0502040204020203" pitchFamily="34" charset="0"/>
            </a:rPr>
            <a:t> (Group A and Group B) provided that it can be documented, and that the risk criteria for Group A and Group B are the same.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endParaRPr lang="en-IE" sz="1000">
            <a:effectLst/>
            <a:latin typeface="Segoe UI Light" panose="020B0502040204020203" pitchFamily="34" charset="0"/>
            <a:cs typeface="Segoe UI Light" panose="020B0502040204020203" pitchFamily="34" charset="0"/>
          </a:endParaRPr>
        </a:p>
        <a:p>
          <a:pPr rtl="0"/>
          <a:endParaRPr lang="en-GB" sz="1100" b="0" i="0" baseline="0">
            <a:effectLst/>
            <a:latin typeface="+mn-lt"/>
            <a:ea typeface="+mn-ea"/>
            <a:cs typeface="+mn-cs"/>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3</xdr:col>
      <xdr:colOff>38100</xdr:colOff>
      <xdr:row>6</xdr:row>
      <xdr:rowOff>228600</xdr:rowOff>
    </xdr:from>
    <xdr:to>
      <xdr:col>3</xdr:col>
      <xdr:colOff>1419225</xdr:colOff>
      <xdr:row>6</xdr:row>
      <xdr:rowOff>228600</xdr:rowOff>
    </xdr:to>
    <xdr:sp macro="" textlink="">
      <xdr:nvSpPr>
        <xdr:cNvPr id="3" name="Line 3">
          <a:extLst>
            <a:ext uri="{FF2B5EF4-FFF2-40B4-BE49-F238E27FC236}">
              <a16:creationId xmlns:a16="http://schemas.microsoft.com/office/drawing/2014/main" id="{80666FC6-F269-482F-A9FF-0925673DCBF5}"/>
            </a:ext>
          </a:extLst>
        </xdr:cNvPr>
        <xdr:cNvSpPr>
          <a:spLocks noChangeShapeType="1"/>
        </xdr:cNvSpPr>
      </xdr:nvSpPr>
      <xdr:spPr bwMode="auto">
        <a:xfrm flipH="1">
          <a:off x="3276600" y="168910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400051</xdr:colOff>
      <xdr:row>20</xdr:row>
      <xdr:rowOff>9526</xdr:rowOff>
    </xdr:from>
    <xdr:to>
      <xdr:col>9</xdr:col>
      <xdr:colOff>628651</xdr:colOff>
      <xdr:row>25</xdr:row>
      <xdr:rowOff>57150</xdr:rowOff>
    </xdr:to>
    <xdr:sp macro="" textlink="">
      <xdr:nvSpPr>
        <xdr:cNvPr id="3" name="Text Box 1">
          <a:extLst>
            <a:ext uri="{FF2B5EF4-FFF2-40B4-BE49-F238E27FC236}">
              <a16:creationId xmlns:a16="http://schemas.microsoft.com/office/drawing/2014/main" id="{3CC3273E-887D-4F74-ABBA-50F298255DA6}"/>
            </a:ext>
          </a:extLst>
        </xdr:cNvPr>
        <xdr:cNvSpPr txBox="1">
          <a:spLocks noChangeArrowheads="1"/>
        </xdr:cNvSpPr>
      </xdr:nvSpPr>
      <xdr:spPr bwMode="auto">
        <a:xfrm>
          <a:off x="400051" y="5127626"/>
          <a:ext cx="11576050" cy="77787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000" b="0" i="0" baseline="0">
              <a:effectLst/>
              <a:latin typeface="+mn-lt"/>
              <a:ea typeface="+mn-ea"/>
              <a:cs typeface="+mn-cs"/>
            </a:rPr>
            <a:t>The </a:t>
          </a:r>
          <a:r>
            <a:rPr lang="en-GB" sz="1000" b="1" i="0" baseline="0">
              <a:effectLst/>
              <a:latin typeface="+mn-lt"/>
              <a:ea typeface="+mn-ea"/>
              <a:cs typeface="+mn-cs"/>
            </a:rPr>
            <a:t>minimum number of samples of honey </a:t>
          </a:r>
          <a:r>
            <a:rPr lang="en-GB" sz="1000" b="0" i="0" baseline="0">
              <a:effectLst/>
              <a:latin typeface="+mn-lt"/>
              <a:ea typeface="+mn-ea"/>
              <a:cs typeface="+mn-cs"/>
            </a:rPr>
            <a:t>to be checked each year for contaminants is </a:t>
          </a:r>
          <a:r>
            <a:rPr lang="en-IE"/>
            <a:t>1 sample per 1,300 tonnes of annual production </a:t>
          </a:r>
          <a:r>
            <a:rPr lang="en-GB" sz="1000" b="0" i="0" baseline="0">
              <a:effectLst/>
              <a:latin typeface="+mn-lt"/>
              <a:ea typeface="+mn-ea"/>
              <a:cs typeface="+mn-cs"/>
            </a:rPr>
            <a:t>(cf Annex I to Regulation (EU) 2022/932).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1000" b="0" i="0" u="none" strike="noStrike" baseline="0">
              <a:solidFill>
                <a:srgbClr val="000000"/>
              </a:solidFill>
              <a:latin typeface="Candara" panose="020E0502030303020204" pitchFamily="34" charset="0"/>
              <a:cs typeface="Segoe UI Light" panose="020B0502040204020203" pitchFamily="34" charset="0"/>
            </a:rPr>
            <a:t>Unprocessed honey should be sampled.  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a:t>
          </a:r>
          <a:r>
            <a:rPr lang="en-GB" sz="1000" b="1" i="0" u="none" strike="noStrike" baseline="0">
              <a:solidFill>
                <a:srgbClr val="000000"/>
              </a:solidFill>
              <a:latin typeface="Candara" panose="020E0502030303020204" pitchFamily="34" charset="0"/>
              <a:cs typeface="Segoe UI Light" panose="020B0502040204020203" pitchFamily="34" charset="0"/>
            </a:rPr>
            <a:t>There is no minimum number of samples required for any substance group</a:t>
          </a:r>
          <a:r>
            <a:rPr lang="en-GB" sz="1000" b="0" i="0" u="none" strike="noStrike" baseline="0">
              <a:solidFill>
                <a:srgbClr val="000000"/>
              </a:solidFill>
              <a:latin typeface="Candara" panose="020E0502030303020204" pitchFamily="34" charset="0"/>
              <a:cs typeface="Segoe UI Light" panose="020B0502040204020203" pitchFamily="34" charset="0"/>
            </a:rPr>
            <a:t>.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9524</xdr:colOff>
      <xdr:row>39</xdr:row>
      <xdr:rowOff>1</xdr:rowOff>
    </xdr:from>
    <xdr:to>
      <xdr:col>13</xdr:col>
      <xdr:colOff>1438274</xdr:colOff>
      <xdr:row>45</xdr:row>
      <xdr:rowOff>95250</xdr:rowOff>
    </xdr:to>
    <xdr:sp macro="" textlink="">
      <xdr:nvSpPr>
        <xdr:cNvPr id="4" name="Text Box 1">
          <a:extLst>
            <a:ext uri="{FF2B5EF4-FFF2-40B4-BE49-F238E27FC236}">
              <a16:creationId xmlns:a16="http://schemas.microsoft.com/office/drawing/2014/main" id="{4D30E073-F090-4DD1-BDAD-D881279CE407}"/>
            </a:ext>
          </a:extLst>
        </xdr:cNvPr>
        <xdr:cNvSpPr txBox="1">
          <a:spLocks noChangeArrowheads="1"/>
        </xdr:cNvSpPr>
      </xdr:nvSpPr>
      <xdr:spPr bwMode="auto">
        <a:xfrm>
          <a:off x="339724" y="5949951"/>
          <a:ext cx="13995400" cy="85724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A residues is </a:t>
          </a:r>
          <a:r>
            <a:rPr lang="en-GB" sz="1000" b="1" i="0" baseline="0">
              <a:effectLst/>
              <a:latin typeface="Segoe UI Light" panose="020B0502040204020203" pitchFamily="34" charset="0"/>
              <a:ea typeface="+mn-ea"/>
              <a:cs typeface="Segoe UI Light" panose="020B0502040204020203" pitchFamily="34" charset="0"/>
            </a:rPr>
            <a:t>1 sample per 300 tonnes of annual production.</a:t>
          </a:r>
          <a:endParaRPr lang="en-IE" sz="1000" b="1">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of the product in question. </a:t>
          </a:r>
        </a:p>
        <a:p>
          <a:pPr rtl="0"/>
          <a:r>
            <a:rPr lang="en-IE" sz="1000">
              <a:effectLst/>
              <a:latin typeface="Segoe UI Light" panose="020B0502040204020203" pitchFamily="34" charset="0"/>
              <a:ea typeface="+mn-ea"/>
              <a:cs typeface="Segoe UI Light" panose="020B0502040204020203" pitchFamily="34" charset="0"/>
            </a:rPr>
            <a:t>The matrix tested may be casings (if treated with dry salt) or, casings or brine (if treated with brine). If brine is sampled, traceability to casings should be ensured. Samples must be taken from the final product, after treatment and before dispatch.</a:t>
          </a:r>
        </a:p>
        <a:p>
          <a:pPr rtl="0"/>
          <a:endParaRPr lang="en-IE" sz="1000">
            <a:effectLst/>
            <a:latin typeface="Segoe UI Light" panose="020B0502040204020203" pitchFamily="34" charset="0"/>
            <a:ea typeface="+mn-ea"/>
            <a:cs typeface="Segoe UI Light" panose="020B0502040204020203" pitchFamily="34" charset="0"/>
          </a:endParaRPr>
        </a:p>
        <a:p>
          <a:pPr rtl="0"/>
          <a:endParaRPr lang="en-IE" sz="1000">
            <a:effectLst/>
            <a:latin typeface="Segoe UI Light" panose="020B0502040204020203" pitchFamily="34" charset="0"/>
            <a:ea typeface="+mn-ea"/>
            <a:cs typeface="Segoe UI Light" panose="020B0502040204020203" pitchFamily="34" charset="0"/>
          </a:endParaRPr>
        </a:p>
        <a:p>
          <a:pPr rtl="0"/>
          <a:endParaRPr lang="en-IE" sz="1000">
            <a:effectLst/>
            <a:latin typeface="Segoe UI Light" panose="020B0502040204020203" pitchFamily="34" charset="0"/>
            <a:ea typeface="+mn-ea"/>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 </a:t>
          </a:r>
        </a:p>
        <a:p>
          <a:pPr rtl="0"/>
          <a:endParaRPr lang="en-IE">
            <a:effectLst/>
          </a:endParaRPr>
        </a:p>
        <a:p>
          <a:pPr rtl="0"/>
          <a:endParaRPr lang="en-IE">
            <a:effectLst/>
          </a:endParaRPr>
        </a:p>
        <a:p>
          <a:pPr rtl="0" eaLnBrk="1" fontAlgn="auto" latinLnBrk="0" hangingPunct="1"/>
          <a:endParaRPr lang="en-IE">
            <a:effectLst/>
          </a:endParaRPr>
        </a:p>
        <a:p>
          <a:pPr algn="l" rtl="0">
            <a:defRPr sz="1000"/>
          </a:pPr>
          <a:endParaRPr lang="en-GB" sz="1100" b="0" i="0" u="none" strike="noStrike" baseline="0">
            <a:solidFill>
              <a:srgbClr val="000000"/>
            </a:solidFill>
            <a:latin typeface="Arial"/>
            <a:cs typeface="Arial"/>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5" name="Line 3">
          <a:extLst>
            <a:ext uri="{FF2B5EF4-FFF2-40B4-BE49-F238E27FC236}">
              <a16:creationId xmlns:a16="http://schemas.microsoft.com/office/drawing/2014/main" id="{0F19917D-BE8E-4573-9EE2-EEAB5FB2C19B}"/>
            </a:ext>
          </a:extLst>
        </xdr:cNvPr>
        <xdr:cNvSpPr>
          <a:spLocks noChangeShapeType="1"/>
        </xdr:cNvSpPr>
      </xdr:nvSpPr>
      <xdr:spPr bwMode="auto">
        <a:xfrm flipH="1">
          <a:off x="2940050" y="168910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9524</xdr:colOff>
      <xdr:row>39</xdr:row>
      <xdr:rowOff>1</xdr:rowOff>
    </xdr:from>
    <xdr:to>
      <xdr:col>13</xdr:col>
      <xdr:colOff>1438274</xdr:colOff>
      <xdr:row>45</xdr:row>
      <xdr:rowOff>95250</xdr:rowOff>
    </xdr:to>
    <xdr:sp macro="" textlink="">
      <xdr:nvSpPr>
        <xdr:cNvPr id="6" name="Text Box 1">
          <a:extLst>
            <a:ext uri="{FF2B5EF4-FFF2-40B4-BE49-F238E27FC236}">
              <a16:creationId xmlns:a16="http://schemas.microsoft.com/office/drawing/2014/main" id="{1874DF4F-BBA9-4074-A03A-89E0832A7C4A}"/>
            </a:ext>
          </a:extLst>
        </xdr:cNvPr>
        <xdr:cNvSpPr txBox="1">
          <a:spLocks noChangeArrowheads="1"/>
        </xdr:cNvSpPr>
      </xdr:nvSpPr>
      <xdr:spPr bwMode="auto">
        <a:xfrm>
          <a:off x="339724" y="6673851"/>
          <a:ext cx="14744700" cy="85724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samples to be checked each year for Group A residues is </a:t>
          </a:r>
          <a:r>
            <a:rPr lang="en-GB" sz="1000" b="1" i="0" baseline="0">
              <a:effectLst/>
              <a:latin typeface="Segoe UI Light" panose="020B0502040204020203" pitchFamily="34" charset="0"/>
              <a:ea typeface="+mn-ea"/>
              <a:cs typeface="Segoe UI Light" panose="020B0502040204020203" pitchFamily="34" charset="0"/>
            </a:rPr>
            <a:t>1 sample per 300 tonnes of annual production.</a:t>
          </a:r>
          <a:endParaRPr lang="en-IE" sz="1000" b="1">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of the product in question. </a:t>
          </a:r>
        </a:p>
        <a:p>
          <a:pPr rtl="0"/>
          <a:r>
            <a:rPr lang="en-IE" sz="1000">
              <a:effectLst/>
              <a:latin typeface="Segoe UI Light" panose="020B0502040204020203" pitchFamily="34" charset="0"/>
              <a:ea typeface="+mn-ea"/>
              <a:cs typeface="Segoe UI Light" panose="020B0502040204020203" pitchFamily="34" charset="0"/>
            </a:rPr>
            <a:t>The matrix tested may be casings (if treated with dry salt) or, casings or brine (if treated with brine). If brine is sampled, traceability to casings should be ensured. Samples must be taken from the final product, after treatment and before dispatch.</a:t>
          </a:r>
        </a:p>
        <a:p>
          <a:pPr rtl="0"/>
          <a:endParaRPr lang="en-IE" sz="1000">
            <a:effectLst/>
            <a:latin typeface="Segoe UI Light" panose="020B0502040204020203" pitchFamily="34" charset="0"/>
            <a:ea typeface="+mn-ea"/>
            <a:cs typeface="Segoe UI Light" panose="020B0502040204020203" pitchFamily="34" charset="0"/>
          </a:endParaRPr>
        </a:p>
        <a:p>
          <a:pPr rtl="0"/>
          <a:endParaRPr lang="en-IE" sz="1000">
            <a:effectLst/>
            <a:latin typeface="Segoe UI Light" panose="020B0502040204020203" pitchFamily="34" charset="0"/>
            <a:ea typeface="+mn-ea"/>
            <a:cs typeface="Segoe UI Light" panose="020B0502040204020203" pitchFamily="34" charset="0"/>
          </a:endParaRPr>
        </a:p>
        <a:p>
          <a:pPr rtl="0"/>
          <a:endParaRPr lang="en-IE" sz="1000">
            <a:effectLst/>
            <a:latin typeface="Segoe UI Light" panose="020B0502040204020203" pitchFamily="34" charset="0"/>
            <a:ea typeface="+mn-ea"/>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 </a:t>
          </a:r>
        </a:p>
        <a:p>
          <a:pPr rtl="0"/>
          <a:endParaRPr lang="en-IE">
            <a:effectLst/>
          </a:endParaRPr>
        </a:p>
        <a:p>
          <a:pPr rtl="0"/>
          <a:endParaRPr lang="en-IE">
            <a:effectLst/>
          </a:endParaRPr>
        </a:p>
        <a:p>
          <a:pPr rtl="0" eaLnBrk="1" fontAlgn="auto" latinLnBrk="0" hangingPunct="1"/>
          <a:endParaRPr lang="en-IE">
            <a:effectLst/>
          </a:endParaRPr>
        </a:p>
        <a:p>
          <a:pPr algn="l" rtl="0">
            <a:defRPr sz="1000"/>
          </a:pPr>
          <a:endParaRPr lang="en-GB" sz="1100" b="0" i="0" u="none" strike="noStrike" baseline="0">
            <a:solidFill>
              <a:srgbClr val="000000"/>
            </a:solidFill>
            <a:latin typeface="Arial"/>
            <a:cs typeface="Arial"/>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7" name="Line 3">
          <a:extLst>
            <a:ext uri="{FF2B5EF4-FFF2-40B4-BE49-F238E27FC236}">
              <a16:creationId xmlns:a16="http://schemas.microsoft.com/office/drawing/2014/main" id="{A257FB4D-B578-4476-9FBC-81237348C827}"/>
            </a:ext>
          </a:extLst>
        </xdr:cNvPr>
        <xdr:cNvSpPr>
          <a:spLocks noChangeShapeType="1"/>
        </xdr:cNvSpPr>
      </xdr:nvSpPr>
      <xdr:spPr bwMode="auto">
        <a:xfrm flipH="1">
          <a:off x="2933700" y="168910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400051</xdr:colOff>
      <xdr:row>20</xdr:row>
      <xdr:rowOff>9526</xdr:rowOff>
    </xdr:from>
    <xdr:to>
      <xdr:col>9</xdr:col>
      <xdr:colOff>628651</xdr:colOff>
      <xdr:row>24</xdr:row>
      <xdr:rowOff>85725</xdr:rowOff>
    </xdr:to>
    <xdr:sp macro="" textlink="">
      <xdr:nvSpPr>
        <xdr:cNvPr id="2" name="Text Box 1">
          <a:extLst>
            <a:ext uri="{FF2B5EF4-FFF2-40B4-BE49-F238E27FC236}">
              <a16:creationId xmlns:a16="http://schemas.microsoft.com/office/drawing/2014/main" id="{3B30CCDE-07D9-4795-9793-697652EE1F5D}"/>
            </a:ext>
          </a:extLst>
        </xdr:cNvPr>
        <xdr:cNvSpPr txBox="1">
          <a:spLocks noChangeArrowheads="1"/>
        </xdr:cNvSpPr>
      </xdr:nvSpPr>
      <xdr:spPr bwMode="auto">
        <a:xfrm>
          <a:off x="400051" y="5749926"/>
          <a:ext cx="11290300" cy="66039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Candara" panose="020E0502030303020204" pitchFamily="34" charset="0"/>
              <a:cs typeface="Segoe UI Light" panose="020B0502040204020203" pitchFamily="34" charset="0"/>
            </a:rPr>
            <a:t>The </a:t>
          </a:r>
          <a:r>
            <a:rPr lang="en-GB" sz="1000" b="1" i="0" u="none" strike="noStrike" baseline="0">
              <a:solidFill>
                <a:srgbClr val="000000"/>
              </a:solidFill>
              <a:latin typeface="Candara" panose="020E0502030303020204" pitchFamily="34" charset="0"/>
              <a:cs typeface="Segoe UI Light" panose="020B0502040204020203" pitchFamily="34" charset="0"/>
            </a:rPr>
            <a:t>minimum number of animals </a:t>
          </a:r>
          <a:r>
            <a:rPr lang="en-GB" sz="1000" b="0" i="0" u="none" strike="noStrike" baseline="0">
              <a:solidFill>
                <a:srgbClr val="000000"/>
              </a:solidFill>
              <a:latin typeface="Candara" panose="020E0502030303020204" pitchFamily="34" charset="0"/>
              <a:cs typeface="Segoe UI Light" panose="020B0502040204020203" pitchFamily="34" charset="0"/>
            </a:rPr>
            <a:t>to be checked each year for contaminants is </a:t>
          </a:r>
          <a:r>
            <a:rPr lang="en-GB" sz="1000" b="1" i="0" u="none" strike="noStrike" baseline="0">
              <a:solidFill>
                <a:srgbClr val="000000"/>
              </a:solidFill>
              <a:latin typeface="Candara" panose="020E0502030303020204" pitchFamily="34" charset="0"/>
              <a:cs typeface="Segoe UI Light" panose="020B0502040204020203" pitchFamily="34" charset="0"/>
            </a:rPr>
            <a:t>0,02% of the number of bovine animals slaughtered </a:t>
          </a:r>
          <a:r>
            <a:rPr lang="en-GB" sz="1000" b="0" i="0" u="none" strike="noStrike" baseline="0">
              <a:solidFill>
                <a:srgbClr val="000000"/>
              </a:solidFill>
              <a:latin typeface="Candara" panose="020E0502030303020204" pitchFamily="34" charset="0"/>
              <a:cs typeface="Segoe UI Light" panose="020B0502040204020203" pitchFamily="34" charset="0"/>
            </a:rPr>
            <a:t>the previous year (cf Annex I to Regulation (EU) 2022/932).  </a:t>
          </a:r>
        </a:p>
        <a:p>
          <a:pPr algn="l" rtl="0">
            <a:defRPr sz="1000"/>
          </a:pPr>
          <a:r>
            <a:rPr lang="en-GB" sz="1000" b="0" i="0" u="none" strike="noStrike" baseline="0">
              <a:solidFill>
                <a:srgbClr val="000000"/>
              </a:solidFill>
              <a:latin typeface="Candara" panose="020E0502030303020204" pitchFamily="34" charset="0"/>
              <a:cs typeface="Segoe UI Light" panose="020B0502040204020203" pitchFamily="34" charset="0"/>
            </a:rPr>
            <a:t>Unprocessed meat and/or offal should be sampled.  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There is no minimum number of samples required for any substance group.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122092</xdr:colOff>
      <xdr:row>76</xdr:row>
      <xdr:rowOff>95249</xdr:rowOff>
    </xdr:from>
    <xdr:to>
      <xdr:col>13</xdr:col>
      <xdr:colOff>1550842</xdr:colOff>
      <xdr:row>87</xdr:row>
      <xdr:rowOff>71870</xdr:rowOff>
    </xdr:to>
    <xdr:sp macro="" textlink="">
      <xdr:nvSpPr>
        <xdr:cNvPr id="2" name="Text Box 1">
          <a:extLst>
            <a:ext uri="{FF2B5EF4-FFF2-40B4-BE49-F238E27FC236}">
              <a16:creationId xmlns:a16="http://schemas.microsoft.com/office/drawing/2014/main" id="{0610D7FD-D016-4851-80CF-0FB136CA857A}"/>
            </a:ext>
          </a:extLst>
        </xdr:cNvPr>
        <xdr:cNvSpPr txBox="1">
          <a:spLocks noChangeArrowheads="1"/>
        </xdr:cNvSpPr>
      </xdr:nvSpPr>
      <xdr:spPr bwMode="auto">
        <a:xfrm>
          <a:off x="442478" y="13785272"/>
          <a:ext cx="15967364" cy="1595871"/>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animals to be checked each year for Group A residues must at least equal </a:t>
          </a:r>
          <a:r>
            <a:rPr lang="en-GB" sz="1000" b="1" i="0" baseline="0">
              <a:effectLst/>
              <a:latin typeface="Segoe UI Light" panose="020B0502040204020203" pitchFamily="34" charset="0"/>
              <a:ea typeface="+mn-ea"/>
              <a:cs typeface="Segoe UI Light" panose="020B0502040204020203" pitchFamily="34" charset="0"/>
            </a:rPr>
            <a:t>0,01 % of the </a:t>
          </a:r>
          <a:r>
            <a:rPr lang="en-GB" sz="1000" b="1" i="0" u="sng" baseline="0">
              <a:effectLst/>
              <a:latin typeface="Segoe UI Light" panose="020B0502040204020203" pitchFamily="34" charset="0"/>
              <a:ea typeface="+mn-ea"/>
              <a:cs typeface="Segoe UI Light" panose="020B0502040204020203" pitchFamily="34" charset="0"/>
            </a:rPr>
            <a:t>slaughtered animals per species for </a:t>
          </a:r>
          <a:r>
            <a:rPr lang="en-GB" sz="1000" b="0" i="0" baseline="0">
              <a:effectLst/>
              <a:latin typeface="Segoe UI Light" panose="020B0502040204020203" pitchFamily="34" charset="0"/>
              <a:ea typeface="+mn-ea"/>
              <a:cs typeface="Segoe UI Light" panose="020B0502040204020203" pitchFamily="34" charset="0"/>
            </a:rPr>
            <a:t>the previous year.</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If relevant to verify compliance with Union legislation on the use of prohibited or unauthorised pharmacologically active substances, samples may be taken from feed, water or another relevant matrix or environment and counted towards achieving the minimum sampling frequencies provided for.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Each sub-group in Group A (with the exception of A3(f)) must be checked each year using a minimum of 5 % of the total number of samples to be collected for Group A. The competent authority should attribute the remaining samples to each sub-group </a:t>
          </a:r>
          <a:r>
            <a:rPr lang="en-GB" sz="1000" b="1" i="0" baseline="0">
              <a:effectLst/>
              <a:latin typeface="Segoe UI Light" panose="020B0502040204020203" pitchFamily="34" charset="0"/>
              <a:ea typeface="+mn-ea"/>
              <a:cs typeface="Segoe UI Light" panose="020B0502040204020203" pitchFamily="34" charset="0"/>
            </a:rPr>
            <a:t>according to risk</a:t>
          </a:r>
          <a:r>
            <a:rPr lang="en-GB" sz="1000" b="0" i="0" baseline="0">
              <a:effectLst/>
              <a:latin typeface="Segoe UI Light" panose="020B0502040204020203" pitchFamily="34" charset="0"/>
              <a:ea typeface="+mn-ea"/>
              <a:cs typeface="Segoe UI Light" panose="020B0502040204020203" pitchFamily="34" charset="0"/>
            </a:rPr>
            <a:t>, ensuring that the </a:t>
          </a:r>
          <a:r>
            <a:rPr lang="en-GB" sz="1000" b="1" i="0" baseline="0">
              <a:effectLst/>
              <a:latin typeface="Segoe UI Light" panose="020B0502040204020203" pitchFamily="34" charset="0"/>
              <a:ea typeface="+mn-ea"/>
              <a:cs typeface="Segoe UI Light" panose="020B0502040204020203" pitchFamily="34" charset="0"/>
            </a:rPr>
            <a:t>total sample number of samples for all Group A sub-groups </a:t>
          </a:r>
          <a:r>
            <a:rPr lang="en-GB" sz="1000" b="0" i="0" baseline="0">
              <a:effectLst/>
              <a:latin typeface="Segoe UI Light" panose="020B0502040204020203" pitchFamily="34" charset="0"/>
              <a:ea typeface="+mn-ea"/>
              <a:cs typeface="Segoe UI Light" panose="020B0502040204020203" pitchFamily="34" charset="0"/>
            </a:rPr>
            <a:t>meets or exceeds the minimum required for Group A.</a:t>
          </a: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p>
        <a:p>
          <a:pPr marL="0" marR="0" lvl="0" indent="0" defTabSz="914400" rtl="0" eaLnBrk="1" fontAlgn="auto" latinLnBrk="0" hangingPunct="1">
            <a:lnSpc>
              <a:spcPct val="100000"/>
            </a:lnSpc>
            <a:spcBef>
              <a:spcPts val="0"/>
            </a:spcBef>
            <a:spcAft>
              <a:spcPts val="0"/>
            </a:spcAft>
            <a:buClrTx/>
            <a:buSzTx/>
            <a:buFontTx/>
            <a:buNone/>
            <a:tabLst/>
            <a:defRPr/>
          </a:pPr>
          <a:r>
            <a:rPr lang="en-IE" sz="1000">
              <a:effectLst/>
              <a:latin typeface="Segoe UI Light" panose="020B0502040204020203" pitchFamily="34" charset="0"/>
              <a:ea typeface="+mn-ea"/>
              <a:cs typeface="Segoe UI Light" panose="020B0502040204020203" pitchFamily="34" charset="0"/>
            </a:rPr>
            <a:t>The </a:t>
          </a:r>
          <a:r>
            <a:rPr lang="en-IE" sz="1000" b="1">
              <a:effectLst/>
              <a:latin typeface="Segoe UI Light" panose="020B0502040204020203" pitchFamily="34" charset="0"/>
              <a:ea typeface="+mn-ea"/>
              <a:cs typeface="Segoe UI Light" panose="020B0502040204020203" pitchFamily="34" charset="0"/>
            </a:rPr>
            <a:t>'unauthorised' substance</a:t>
          </a:r>
          <a:r>
            <a:rPr lang="en-IE" sz="1000" b="1" baseline="0">
              <a:effectLst/>
              <a:latin typeface="Segoe UI Light" panose="020B0502040204020203" pitchFamily="34" charset="0"/>
              <a:ea typeface="+mn-ea"/>
              <a:cs typeface="Segoe UI Light" panose="020B0502040204020203" pitchFamily="34" charset="0"/>
            </a:rPr>
            <a:t> groups </a:t>
          </a:r>
          <a:r>
            <a:rPr lang="en-IE" sz="1000" baseline="0">
              <a:effectLst/>
              <a:latin typeface="Segoe UI Light" panose="020B0502040204020203" pitchFamily="34" charset="0"/>
              <a:ea typeface="+mn-ea"/>
              <a:cs typeface="Segoe UI Light" panose="020B0502040204020203" pitchFamily="34" charset="0"/>
            </a:rPr>
            <a:t>specified above refer to substances unauthorised in the EU for use in food-producing animals.</a:t>
          </a:r>
          <a:endParaRPr lang="en-IE" sz="1000">
            <a:effectLst/>
            <a:latin typeface="Segoe UI Light" panose="020B0502040204020203" pitchFamily="34" charset="0"/>
            <a:cs typeface="Segoe UI Light" panose="020B0502040204020203" pitchFamily="34" charset="0"/>
          </a:endParaRPr>
        </a:p>
        <a:p>
          <a:pPr rtl="0"/>
          <a:endParaRPr lang="en-IE">
            <a:effectLst/>
          </a:endParaRPr>
        </a:p>
        <a:p>
          <a:pPr rtl="0"/>
          <a:endParaRPr lang="en-IE">
            <a:effectLst/>
          </a:endParaRPr>
        </a:p>
        <a:p>
          <a:pPr rtl="0" eaLnBrk="1" fontAlgn="auto" latinLnBrk="0" hangingPunct="1"/>
          <a:endParaRPr lang="en-IE">
            <a:effectLst/>
          </a:endParaRPr>
        </a:p>
        <a:p>
          <a:pPr algn="l" rtl="0">
            <a:defRPr sz="1000"/>
          </a:pPr>
          <a:endParaRPr lang="en-GB" sz="1100" b="0" i="0" u="none" strike="noStrike" baseline="0">
            <a:solidFill>
              <a:srgbClr val="000000"/>
            </a:solidFill>
            <a:latin typeface="Arial"/>
            <a:cs typeface="Arial"/>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3" name="Line 3">
          <a:extLst>
            <a:ext uri="{FF2B5EF4-FFF2-40B4-BE49-F238E27FC236}">
              <a16:creationId xmlns:a16="http://schemas.microsoft.com/office/drawing/2014/main" id="{4226978F-4C2D-4356-BF35-D7738AF33EDD}"/>
            </a:ext>
          </a:extLst>
        </xdr:cNvPr>
        <xdr:cNvSpPr>
          <a:spLocks noChangeShapeType="1"/>
        </xdr:cNvSpPr>
      </xdr:nvSpPr>
      <xdr:spPr bwMode="auto">
        <a:xfrm flipH="1">
          <a:off x="2940050" y="156210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139410</xdr:colOff>
      <xdr:row>72</xdr:row>
      <xdr:rowOff>17318</xdr:rowOff>
    </xdr:from>
    <xdr:to>
      <xdr:col>13</xdr:col>
      <xdr:colOff>1568160</xdr:colOff>
      <xdr:row>82</xdr:row>
      <xdr:rowOff>141143</xdr:rowOff>
    </xdr:to>
    <xdr:sp macro="" textlink="">
      <xdr:nvSpPr>
        <xdr:cNvPr id="6" name="Text Box 1">
          <a:extLst>
            <a:ext uri="{FF2B5EF4-FFF2-40B4-BE49-F238E27FC236}">
              <a16:creationId xmlns:a16="http://schemas.microsoft.com/office/drawing/2014/main" id="{C7E45AA7-6C2D-4CC7-A78C-6D720A23EB0A}"/>
            </a:ext>
          </a:extLst>
        </xdr:cNvPr>
        <xdr:cNvSpPr txBox="1">
          <a:spLocks noChangeArrowheads="1"/>
        </xdr:cNvSpPr>
      </xdr:nvSpPr>
      <xdr:spPr bwMode="auto">
        <a:xfrm>
          <a:off x="459796" y="13118523"/>
          <a:ext cx="15967364" cy="159587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animals to be checked each year for Group A residues must at least equal </a:t>
          </a:r>
          <a:r>
            <a:rPr lang="en-GB" sz="1000" b="1" i="0" baseline="0">
              <a:effectLst/>
              <a:latin typeface="Segoe UI Light" panose="020B0502040204020203" pitchFamily="34" charset="0"/>
              <a:ea typeface="+mn-ea"/>
              <a:cs typeface="Segoe UI Light" panose="020B0502040204020203" pitchFamily="34" charset="0"/>
            </a:rPr>
            <a:t>0,01 % of the </a:t>
          </a:r>
          <a:r>
            <a:rPr lang="en-GB" sz="1000" b="1" i="0" u="sng" baseline="0">
              <a:effectLst/>
              <a:latin typeface="Segoe UI Light" panose="020B0502040204020203" pitchFamily="34" charset="0"/>
              <a:ea typeface="+mn-ea"/>
              <a:cs typeface="Segoe UI Light" panose="020B0502040204020203" pitchFamily="34" charset="0"/>
            </a:rPr>
            <a:t>slaughtered animals per species for </a:t>
          </a:r>
          <a:r>
            <a:rPr lang="en-GB" sz="1000" b="0" i="0" baseline="0">
              <a:effectLst/>
              <a:latin typeface="Segoe UI Light" panose="020B0502040204020203" pitchFamily="34" charset="0"/>
              <a:ea typeface="+mn-ea"/>
              <a:cs typeface="Segoe UI Light" panose="020B0502040204020203" pitchFamily="34" charset="0"/>
            </a:rPr>
            <a:t>the previous year.</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If relevant to verify compliance with Union legislation on the use of prohibited or unauthorised pharmacologically active substances, samples may be taken from feed, water or another relevant matrix or environment and counted towards achieving the minimum sampling frequencies provided for.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Eac sub-group in Group A (with the exception of A3(f)) must be checked each year using a minimum of 5 % of the total number of samples to be collected for Group A. The competent authority should attribute the remaining samples to each sub-group </a:t>
          </a:r>
          <a:r>
            <a:rPr lang="en-GB" sz="1000" b="1" i="0" baseline="0">
              <a:effectLst/>
              <a:latin typeface="Segoe UI Light" panose="020B0502040204020203" pitchFamily="34" charset="0"/>
              <a:ea typeface="+mn-ea"/>
              <a:cs typeface="Segoe UI Light" panose="020B0502040204020203" pitchFamily="34" charset="0"/>
            </a:rPr>
            <a:t>according to risk</a:t>
          </a:r>
          <a:r>
            <a:rPr lang="en-GB" sz="1000" b="0" i="0" baseline="0">
              <a:effectLst/>
              <a:latin typeface="Segoe UI Light" panose="020B0502040204020203" pitchFamily="34" charset="0"/>
              <a:ea typeface="+mn-ea"/>
              <a:cs typeface="Segoe UI Light" panose="020B0502040204020203" pitchFamily="34" charset="0"/>
            </a:rPr>
            <a:t>, ensuring that the </a:t>
          </a:r>
          <a:r>
            <a:rPr lang="en-GB" sz="1000" b="1" i="0" baseline="0">
              <a:effectLst/>
              <a:latin typeface="Segoe UI Light" panose="020B0502040204020203" pitchFamily="34" charset="0"/>
              <a:ea typeface="+mn-ea"/>
              <a:cs typeface="Segoe UI Light" panose="020B0502040204020203" pitchFamily="34" charset="0"/>
            </a:rPr>
            <a:t>total sample number of samples for all Group A sub-groups </a:t>
          </a:r>
          <a:r>
            <a:rPr lang="en-GB" sz="1000" b="0" i="0" baseline="0">
              <a:effectLst/>
              <a:latin typeface="Segoe UI Light" panose="020B0502040204020203" pitchFamily="34" charset="0"/>
              <a:ea typeface="+mn-ea"/>
              <a:cs typeface="Segoe UI Light" panose="020B0502040204020203" pitchFamily="34" charset="0"/>
            </a:rPr>
            <a:t>meets or exceeds the minimum required for Group A.</a:t>
          </a: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p>
        <a:p>
          <a:pPr marL="0" marR="0" lvl="0" indent="0" defTabSz="914400" rtl="0" eaLnBrk="1" fontAlgn="auto" latinLnBrk="0" hangingPunct="1">
            <a:lnSpc>
              <a:spcPct val="100000"/>
            </a:lnSpc>
            <a:spcBef>
              <a:spcPts val="0"/>
            </a:spcBef>
            <a:spcAft>
              <a:spcPts val="0"/>
            </a:spcAft>
            <a:buClrTx/>
            <a:buSzTx/>
            <a:buFontTx/>
            <a:buNone/>
            <a:tabLst/>
            <a:defRPr/>
          </a:pPr>
          <a:r>
            <a:rPr lang="en-IE" sz="1000">
              <a:effectLst/>
              <a:latin typeface="Segoe UI Light" panose="020B0502040204020203" pitchFamily="34" charset="0"/>
              <a:ea typeface="+mn-ea"/>
              <a:cs typeface="Segoe UI Light" panose="020B0502040204020203" pitchFamily="34" charset="0"/>
            </a:rPr>
            <a:t>The </a:t>
          </a:r>
          <a:r>
            <a:rPr lang="en-IE" sz="1000" b="1">
              <a:effectLst/>
              <a:latin typeface="Segoe UI Light" panose="020B0502040204020203" pitchFamily="34" charset="0"/>
              <a:ea typeface="+mn-ea"/>
              <a:cs typeface="Segoe UI Light" panose="020B0502040204020203" pitchFamily="34" charset="0"/>
            </a:rPr>
            <a:t>'unauthorised' substance</a:t>
          </a:r>
          <a:r>
            <a:rPr lang="en-IE" sz="1000" b="1" baseline="0">
              <a:effectLst/>
              <a:latin typeface="Segoe UI Light" panose="020B0502040204020203" pitchFamily="34" charset="0"/>
              <a:ea typeface="+mn-ea"/>
              <a:cs typeface="Segoe UI Light" panose="020B0502040204020203" pitchFamily="34" charset="0"/>
            </a:rPr>
            <a:t> groups </a:t>
          </a:r>
          <a:r>
            <a:rPr lang="en-IE" sz="1000" baseline="0">
              <a:effectLst/>
              <a:latin typeface="Segoe UI Light" panose="020B0502040204020203" pitchFamily="34" charset="0"/>
              <a:ea typeface="+mn-ea"/>
              <a:cs typeface="Segoe UI Light" panose="020B0502040204020203" pitchFamily="34" charset="0"/>
            </a:rPr>
            <a:t>specified above refer to substances unauthorised in the EU for use in food-producing animals.</a:t>
          </a:r>
          <a:endParaRPr lang="en-IE" sz="1000">
            <a:effectLst/>
            <a:latin typeface="Segoe UI Light" panose="020B0502040204020203" pitchFamily="34" charset="0"/>
            <a:cs typeface="Segoe UI Light" panose="020B0502040204020203" pitchFamily="34" charset="0"/>
          </a:endParaRPr>
        </a:p>
        <a:p>
          <a:pPr rtl="0"/>
          <a:endParaRPr lang="en-IE">
            <a:effectLst/>
          </a:endParaRPr>
        </a:p>
        <a:p>
          <a:pPr rtl="0"/>
          <a:endParaRPr lang="en-IE">
            <a:effectLst/>
          </a:endParaRPr>
        </a:p>
        <a:p>
          <a:pPr rtl="0" eaLnBrk="1" fontAlgn="auto" latinLnBrk="0" hangingPunct="1"/>
          <a:endParaRPr lang="en-IE">
            <a:effectLst/>
          </a:endParaRPr>
        </a:p>
        <a:p>
          <a:pPr algn="l" rtl="0">
            <a:defRPr sz="1000"/>
          </a:pPr>
          <a:endParaRPr lang="en-GB" sz="1100" b="0" i="0" u="none" strike="noStrike" baseline="0">
            <a:solidFill>
              <a:srgbClr val="000000"/>
            </a:solidFill>
            <a:latin typeface="Arial"/>
            <a:cs typeface="Arial"/>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7" name="Line 3">
          <a:extLst>
            <a:ext uri="{FF2B5EF4-FFF2-40B4-BE49-F238E27FC236}">
              <a16:creationId xmlns:a16="http://schemas.microsoft.com/office/drawing/2014/main" id="{4481E06D-0D38-400F-AD6C-AC80175F8877}"/>
            </a:ext>
          </a:extLst>
        </xdr:cNvPr>
        <xdr:cNvSpPr>
          <a:spLocks noChangeShapeType="1"/>
        </xdr:cNvSpPr>
      </xdr:nvSpPr>
      <xdr:spPr bwMode="auto">
        <a:xfrm flipH="1">
          <a:off x="2946400" y="156210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171451</xdr:colOff>
      <xdr:row>56</xdr:row>
      <xdr:rowOff>1</xdr:rowOff>
    </xdr:from>
    <xdr:to>
      <xdr:col>10</xdr:col>
      <xdr:colOff>400051</xdr:colOff>
      <xdr:row>64</xdr:row>
      <xdr:rowOff>66675</xdr:rowOff>
    </xdr:to>
    <xdr:sp macro="" textlink="">
      <xdr:nvSpPr>
        <xdr:cNvPr id="2" name="Text Box 1">
          <a:extLst>
            <a:ext uri="{FF2B5EF4-FFF2-40B4-BE49-F238E27FC236}">
              <a16:creationId xmlns:a16="http://schemas.microsoft.com/office/drawing/2014/main" id="{05D1CD1F-3B73-46BC-934C-EF5322BB9894}"/>
            </a:ext>
          </a:extLst>
        </xdr:cNvPr>
        <xdr:cNvSpPr txBox="1">
          <a:spLocks noChangeArrowheads="1"/>
        </xdr:cNvSpPr>
      </xdr:nvSpPr>
      <xdr:spPr bwMode="auto">
        <a:xfrm>
          <a:off x="171451" y="12992101"/>
          <a:ext cx="12541250" cy="1235074"/>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Segoe UI" panose="020B0502040204020203" pitchFamily="34" charset="0"/>
              <a:cs typeface="Segoe UI" panose="020B0502040204020203" pitchFamily="34" charset="0"/>
            </a:rPr>
            <a:t>The </a:t>
          </a:r>
          <a:r>
            <a:rPr lang="en-GB" sz="1000" b="1" i="0" u="none" strike="noStrike" baseline="0">
              <a:solidFill>
                <a:srgbClr val="000000"/>
              </a:solidFill>
              <a:latin typeface="Segoe UI" panose="020B0502040204020203" pitchFamily="34" charset="0"/>
              <a:cs typeface="Segoe UI" panose="020B0502040204020203" pitchFamily="34" charset="0"/>
            </a:rPr>
            <a:t>minimum number of animals </a:t>
          </a:r>
          <a:r>
            <a:rPr lang="en-GB" sz="1000" b="0" i="0" u="none" strike="noStrike" baseline="0">
              <a:solidFill>
                <a:srgbClr val="000000"/>
              </a:solidFill>
              <a:latin typeface="Segoe UI" panose="020B0502040204020203" pitchFamily="34" charset="0"/>
              <a:cs typeface="Segoe UI" panose="020B0502040204020203" pitchFamily="34" charset="0"/>
            </a:rPr>
            <a:t>to be checked each year for  Group B residues must at least equal </a:t>
          </a:r>
          <a:r>
            <a:rPr lang="en-GB" sz="1000" b="1" i="0" u="none" strike="noStrike" baseline="0">
              <a:solidFill>
                <a:srgbClr val="000000"/>
              </a:solidFill>
              <a:latin typeface="Segoe UI" panose="020B0502040204020203" pitchFamily="34" charset="0"/>
              <a:cs typeface="Segoe UI" panose="020B0502040204020203" pitchFamily="34" charset="0"/>
            </a:rPr>
            <a:t>0,02% of the slaughtered animals per species </a:t>
          </a:r>
          <a:r>
            <a:rPr lang="en-GB" sz="1000" b="0" i="0" u="none" strike="noStrike" baseline="0">
              <a:solidFill>
                <a:srgbClr val="000000"/>
              </a:solidFill>
              <a:latin typeface="Segoe UI" panose="020B0502040204020203" pitchFamily="34" charset="0"/>
              <a:cs typeface="Segoe UI" panose="020B0502040204020203" pitchFamily="34" charset="0"/>
            </a:rPr>
            <a:t>for the previous year.  </a:t>
          </a:r>
        </a:p>
        <a:p>
          <a:pPr algn="l" rtl="0">
            <a:defRPr sz="1000"/>
          </a:pPr>
          <a:r>
            <a:rPr lang="en-GB" sz="1000" b="0" i="0" u="none" strike="noStrike" baseline="0">
              <a:solidFill>
                <a:srgbClr val="000000"/>
              </a:solidFill>
              <a:latin typeface="Segoe UI" panose="020B0502040204020203" pitchFamily="34" charset="0"/>
              <a:cs typeface="Segoe UI" panose="020B0502040204020203" pitchFamily="34" charset="0"/>
            </a:rPr>
            <a:t>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There is no minimum number of samples required for any substance group.  </a:t>
          </a:r>
          <a:r>
            <a:rPr lang="en-IE" sz="1000" b="0" i="0" baseline="0">
              <a:effectLst/>
              <a:latin typeface="Segoe UI" panose="020B0502040204020203" pitchFamily="34" charset="0"/>
              <a:ea typeface="+mn-ea"/>
              <a:cs typeface="Segoe UI" panose="020B0502040204020203" pitchFamily="34" charset="0"/>
            </a:rPr>
            <a:t> </a:t>
          </a:r>
        </a:p>
        <a:p>
          <a:pPr rtl="0"/>
          <a:r>
            <a:rPr lang="en-IE" sz="1100">
              <a:effectLst/>
              <a:latin typeface="+mn-lt"/>
              <a:ea typeface="+mn-ea"/>
              <a:cs typeface="+mn-cs"/>
            </a:rPr>
            <a:t>In the event that the minimum number of samples</a:t>
          </a:r>
          <a:r>
            <a:rPr lang="en-IE" sz="1100" baseline="0">
              <a:effectLst/>
              <a:latin typeface="+mn-lt"/>
              <a:ea typeface="+mn-ea"/>
              <a:cs typeface="+mn-cs"/>
            </a:rPr>
            <a:t> would, on the basis of the production volumes, result in </a:t>
          </a:r>
          <a:r>
            <a:rPr lang="en-IE" sz="1100" b="1">
              <a:effectLst/>
              <a:latin typeface="+mn-lt"/>
              <a:ea typeface="+mn-ea"/>
              <a:cs typeface="+mn-cs"/>
            </a:rPr>
            <a:t>less than five samples per year</a:t>
          </a:r>
          <a:r>
            <a:rPr lang="en-IE" sz="1100">
              <a:effectLst/>
              <a:latin typeface="+mn-lt"/>
              <a:ea typeface="+mn-ea"/>
              <a:cs typeface="+mn-cs"/>
            </a:rPr>
            <a:t>, sampling may be carried out once per two years. </a:t>
          </a:r>
          <a:endParaRPr lang="en-IE" sz="1000">
            <a:effectLst/>
          </a:endParaRPr>
        </a:p>
        <a:p>
          <a:pPr rtl="0"/>
          <a:r>
            <a:rPr lang="en-IE" sz="1100">
              <a:effectLst/>
              <a:latin typeface="+mn-lt"/>
              <a:ea typeface="+mn-ea"/>
              <a:cs typeface="+mn-cs"/>
            </a:rPr>
            <a:t>If within a two year period, production corresponding to a </a:t>
          </a:r>
          <a:r>
            <a:rPr lang="en-IE" sz="1100" b="1">
              <a:effectLst/>
              <a:latin typeface="+mn-lt"/>
              <a:ea typeface="+mn-ea"/>
              <a:cs typeface="+mn-cs"/>
            </a:rPr>
            <a:t>minimum of one sample is not reached</a:t>
          </a:r>
          <a:r>
            <a:rPr lang="en-IE" sz="1100">
              <a:effectLst/>
              <a:latin typeface="+mn-lt"/>
              <a:ea typeface="+mn-ea"/>
              <a:cs typeface="+mn-cs"/>
            </a:rPr>
            <a:t>, a minimum of one sample once per two years shall be analysed provided that there is production for the species or product in question.  </a:t>
          </a:r>
          <a:endParaRPr lang="en-IE" sz="1000">
            <a:effectLst/>
          </a:endParaRPr>
        </a:p>
        <a:p>
          <a:pPr algn="l" rtl="0">
            <a:defRPr sz="1000"/>
          </a:pPr>
          <a:endParaRPr lang="en-IE" sz="1000">
            <a:effectLst/>
            <a:latin typeface="Segoe UI" panose="020B0502040204020203" pitchFamily="34" charset="0"/>
            <a:cs typeface="Segoe UI" panose="020B0502040204020203"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400051</xdr:colOff>
      <xdr:row>19</xdr:row>
      <xdr:rowOff>9526</xdr:rowOff>
    </xdr:from>
    <xdr:to>
      <xdr:col>9</xdr:col>
      <xdr:colOff>628651</xdr:colOff>
      <xdr:row>23</xdr:row>
      <xdr:rowOff>85725</xdr:rowOff>
    </xdr:to>
    <xdr:sp macro="" textlink="">
      <xdr:nvSpPr>
        <xdr:cNvPr id="3" name="Text Box 1">
          <a:extLst>
            <a:ext uri="{FF2B5EF4-FFF2-40B4-BE49-F238E27FC236}">
              <a16:creationId xmlns:a16="http://schemas.microsoft.com/office/drawing/2014/main" id="{D4C18168-0809-4251-A3A9-A6CE155F52A0}"/>
            </a:ext>
          </a:extLst>
        </xdr:cNvPr>
        <xdr:cNvSpPr txBox="1">
          <a:spLocks noChangeArrowheads="1"/>
        </xdr:cNvSpPr>
      </xdr:nvSpPr>
      <xdr:spPr bwMode="auto">
        <a:xfrm>
          <a:off x="400051" y="5711826"/>
          <a:ext cx="11258550" cy="66039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Candara" panose="020E0502030303020204" pitchFamily="34" charset="0"/>
              <a:cs typeface="Segoe UI Light" panose="020B0502040204020203" pitchFamily="34" charset="0"/>
            </a:rPr>
            <a:t>The </a:t>
          </a:r>
          <a:r>
            <a:rPr lang="en-GB" sz="1000" b="1" i="0" u="none" strike="noStrike" baseline="0">
              <a:solidFill>
                <a:srgbClr val="000000"/>
              </a:solidFill>
              <a:latin typeface="Candara" panose="020E0502030303020204" pitchFamily="34" charset="0"/>
              <a:cs typeface="Segoe UI Light" panose="020B0502040204020203" pitchFamily="34" charset="0"/>
            </a:rPr>
            <a:t>minimum number of animals </a:t>
          </a:r>
          <a:r>
            <a:rPr lang="en-GB" sz="1000" b="0" i="0" u="none" strike="noStrike" baseline="0">
              <a:solidFill>
                <a:srgbClr val="000000"/>
              </a:solidFill>
              <a:latin typeface="Candara" panose="020E0502030303020204" pitchFamily="34" charset="0"/>
              <a:cs typeface="Segoe UI Light" panose="020B0502040204020203" pitchFamily="34" charset="0"/>
            </a:rPr>
            <a:t>to be checked each year for contaminants is </a:t>
          </a:r>
          <a:r>
            <a:rPr lang="en-GB" sz="1000" b="1" i="0" u="none" strike="noStrike" baseline="0">
              <a:solidFill>
                <a:srgbClr val="000000"/>
              </a:solidFill>
              <a:latin typeface="Candara" panose="020E0502030303020204" pitchFamily="34" charset="0"/>
              <a:cs typeface="Segoe UI Light" panose="020B0502040204020203" pitchFamily="34" charset="0"/>
            </a:rPr>
            <a:t>0,004% of the number of ovine/caprine animals slaughtered </a:t>
          </a:r>
          <a:r>
            <a:rPr lang="en-GB" sz="1000" b="0" i="0" u="none" strike="noStrike" baseline="0">
              <a:solidFill>
                <a:srgbClr val="000000"/>
              </a:solidFill>
              <a:latin typeface="Candara" panose="020E0502030303020204" pitchFamily="34" charset="0"/>
              <a:cs typeface="Segoe UI Light" panose="020B0502040204020203" pitchFamily="34" charset="0"/>
            </a:rPr>
            <a:t>the previous year (cf Annex I to Regulation (EU) 2022/932).  </a:t>
          </a:r>
        </a:p>
        <a:p>
          <a:pPr algn="l" rtl="0">
            <a:defRPr sz="1000"/>
          </a:pPr>
          <a:r>
            <a:rPr lang="en-GB" sz="1000" b="0" i="0" baseline="0">
              <a:effectLst/>
              <a:latin typeface="Candara" panose="020E0502030303020204" pitchFamily="34" charset="0"/>
              <a:ea typeface="+mn-ea"/>
              <a:cs typeface="+mn-cs"/>
            </a:rPr>
            <a:t>Unprocessed meat and/or offal should be sampled.  </a:t>
          </a:r>
          <a:r>
            <a:rPr lang="en-GB" sz="1000" b="0" i="0" u="none" strike="noStrike" baseline="0">
              <a:solidFill>
                <a:srgbClr val="000000"/>
              </a:solidFill>
              <a:latin typeface="Candara" panose="020E0502030303020204" pitchFamily="34" charset="0"/>
              <a:cs typeface="Segoe UI Light" panose="020B0502040204020203" pitchFamily="34" charset="0"/>
            </a:rPr>
            <a:t>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There is no minimum number of samples required for any substance group.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9524</xdr:colOff>
      <xdr:row>115</xdr:row>
      <xdr:rowOff>0</xdr:rowOff>
    </xdr:from>
    <xdr:to>
      <xdr:col>13</xdr:col>
      <xdr:colOff>1438274</xdr:colOff>
      <xdr:row>125</xdr:row>
      <xdr:rowOff>47625</xdr:rowOff>
    </xdr:to>
    <xdr:sp macro="" textlink="">
      <xdr:nvSpPr>
        <xdr:cNvPr id="2" name="Text Box 1">
          <a:extLst>
            <a:ext uri="{FF2B5EF4-FFF2-40B4-BE49-F238E27FC236}">
              <a16:creationId xmlns:a16="http://schemas.microsoft.com/office/drawing/2014/main" id="{EA270D21-8BDA-4D72-A0C3-0755D055D28E}"/>
            </a:ext>
          </a:extLst>
        </xdr:cNvPr>
        <xdr:cNvSpPr txBox="1">
          <a:spLocks noChangeArrowheads="1"/>
        </xdr:cNvSpPr>
      </xdr:nvSpPr>
      <xdr:spPr bwMode="auto">
        <a:xfrm>
          <a:off x="339724" y="17030700"/>
          <a:ext cx="14052550" cy="13176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GB" sz="1000" b="0" i="0" baseline="0">
              <a:effectLst/>
              <a:latin typeface="Segoe UI Light" panose="020B0502040204020203" pitchFamily="34" charset="0"/>
              <a:ea typeface="+mn-ea"/>
              <a:cs typeface="Segoe UI Light" panose="020B0502040204020203" pitchFamily="34" charset="0"/>
            </a:rPr>
            <a:t>The minimum number of animals to be checked each year for Group A residues must at least equal </a:t>
          </a:r>
          <a:r>
            <a:rPr lang="en-GB" sz="1000" b="1" i="0" baseline="0">
              <a:effectLst/>
              <a:latin typeface="Segoe UI Light" panose="020B0502040204020203" pitchFamily="34" charset="0"/>
              <a:ea typeface="+mn-ea"/>
              <a:cs typeface="Segoe UI Light" panose="020B0502040204020203" pitchFamily="34" charset="0"/>
            </a:rPr>
            <a:t>0,02 % of the number of porcine animals slaughtered </a:t>
          </a:r>
          <a:r>
            <a:rPr lang="en-GB" sz="1000" b="0" i="0" baseline="0">
              <a:effectLst/>
              <a:latin typeface="Segoe UI Light" panose="020B0502040204020203" pitchFamily="34" charset="0"/>
              <a:ea typeface="+mn-ea"/>
              <a:cs typeface="Segoe UI Light" panose="020B0502040204020203" pitchFamily="34" charset="0"/>
            </a:rPr>
            <a:t>the previous year.</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If relevant to verify compliance with Union legislation on the use of prohibited or unauthorised pharmacologically active substances, samples may be taken from feed, water or another relevant matrix or environment and counted towards achieving the minimum sampling frequencies provided for. </a:t>
          </a:r>
          <a:endParaRPr lang="en-IE" sz="1000">
            <a:effectLst/>
            <a:latin typeface="Segoe UI Light" panose="020B0502040204020203" pitchFamily="34" charset="0"/>
            <a:cs typeface="Segoe UI Light" panose="020B0502040204020203" pitchFamily="34" charset="0"/>
          </a:endParaRPr>
        </a:p>
        <a:p>
          <a:pPr rtl="0"/>
          <a:r>
            <a:rPr lang="en-GB" sz="1000" b="0" i="0" baseline="0">
              <a:effectLst/>
              <a:latin typeface="Segoe UI Light" panose="020B0502040204020203" pitchFamily="34" charset="0"/>
              <a:ea typeface="+mn-ea"/>
              <a:cs typeface="Segoe UI Light" panose="020B0502040204020203" pitchFamily="34" charset="0"/>
            </a:rPr>
            <a:t>• Each sub-group in Group A (with the exception of A3(f)) must be checked each year using a minimum of 5 % of the total number of samples to be collected for Group A. The competent authority should attribute the remaining samples to each sub-group </a:t>
          </a:r>
          <a:r>
            <a:rPr lang="en-GB" sz="1000" b="1" i="0" baseline="0">
              <a:effectLst/>
              <a:latin typeface="Segoe UI Light" panose="020B0502040204020203" pitchFamily="34" charset="0"/>
              <a:ea typeface="+mn-ea"/>
              <a:cs typeface="Segoe UI Light" panose="020B0502040204020203" pitchFamily="34" charset="0"/>
            </a:rPr>
            <a:t>according to risk</a:t>
          </a:r>
          <a:r>
            <a:rPr lang="en-GB" sz="1000" b="0" i="0" baseline="0">
              <a:effectLst/>
              <a:latin typeface="Segoe UI Light" panose="020B0502040204020203" pitchFamily="34" charset="0"/>
              <a:ea typeface="+mn-ea"/>
              <a:cs typeface="Segoe UI Light" panose="020B0502040204020203" pitchFamily="34" charset="0"/>
            </a:rPr>
            <a:t>, ensuring that the </a:t>
          </a:r>
          <a:r>
            <a:rPr lang="en-GB" sz="1000" b="1" i="0" baseline="0">
              <a:effectLst/>
              <a:latin typeface="Segoe UI Light" panose="020B0502040204020203" pitchFamily="34" charset="0"/>
              <a:ea typeface="+mn-ea"/>
              <a:cs typeface="Segoe UI Light" panose="020B0502040204020203" pitchFamily="34" charset="0"/>
            </a:rPr>
            <a:t>total sample number of samples for all Group A sub-groups </a:t>
          </a:r>
          <a:r>
            <a:rPr lang="en-GB" sz="1000" b="0" i="0" baseline="0">
              <a:effectLst/>
              <a:latin typeface="Segoe UI Light" panose="020B0502040204020203" pitchFamily="34" charset="0"/>
              <a:ea typeface="+mn-ea"/>
              <a:cs typeface="Segoe UI Light" panose="020B0502040204020203" pitchFamily="34" charset="0"/>
            </a:rPr>
            <a:t>meets or exceeds the minimum required for Group A.</a:t>
          </a:r>
        </a:p>
        <a:p>
          <a:pPr rtl="0"/>
          <a:r>
            <a:rPr lang="en-IE" sz="1000">
              <a:effectLst/>
              <a:latin typeface="Segoe UI Light" panose="020B0502040204020203" pitchFamily="34" charset="0"/>
              <a:ea typeface="+mn-ea"/>
              <a:cs typeface="Segoe UI Light" panose="020B0502040204020203" pitchFamily="34" charset="0"/>
            </a:rPr>
            <a:t>In the event that the minimum number of samples</a:t>
          </a:r>
          <a:r>
            <a:rPr lang="en-IE" sz="10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000" b="1">
              <a:effectLst/>
              <a:latin typeface="Segoe UI Light" panose="020B0502040204020203" pitchFamily="34" charset="0"/>
              <a:ea typeface="+mn-ea"/>
              <a:cs typeface="Segoe UI Light" panose="020B0502040204020203" pitchFamily="34" charset="0"/>
            </a:rPr>
            <a:t>less than five samples per year</a:t>
          </a:r>
          <a:r>
            <a:rPr lang="en-IE" sz="10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000">
              <a:effectLst/>
              <a:latin typeface="Segoe UI Light" panose="020B0502040204020203" pitchFamily="34" charset="0"/>
              <a:ea typeface="+mn-ea"/>
              <a:cs typeface="Segoe UI Light" panose="020B0502040204020203" pitchFamily="34" charset="0"/>
            </a:rPr>
            <a:t>If within a two year period, production corresponding to a </a:t>
          </a:r>
          <a:r>
            <a:rPr lang="en-IE" sz="1000" b="1">
              <a:effectLst/>
              <a:latin typeface="Segoe UI Light" panose="020B0502040204020203" pitchFamily="34" charset="0"/>
              <a:ea typeface="+mn-ea"/>
              <a:cs typeface="Segoe UI Light" panose="020B0502040204020203" pitchFamily="34" charset="0"/>
            </a:rPr>
            <a:t>minimum of one sample is not reached</a:t>
          </a:r>
          <a:r>
            <a:rPr lang="en-IE" sz="10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p>
        <a:p>
          <a:pPr marL="0" marR="0" lvl="0" indent="0" defTabSz="914400" rtl="0" eaLnBrk="1" fontAlgn="auto" latinLnBrk="0" hangingPunct="1">
            <a:lnSpc>
              <a:spcPct val="100000"/>
            </a:lnSpc>
            <a:spcBef>
              <a:spcPts val="0"/>
            </a:spcBef>
            <a:spcAft>
              <a:spcPts val="0"/>
            </a:spcAft>
            <a:buClrTx/>
            <a:buSzTx/>
            <a:buFontTx/>
            <a:buNone/>
            <a:tabLst/>
            <a:defRPr/>
          </a:pPr>
          <a:r>
            <a:rPr lang="en-IE" sz="1000">
              <a:effectLst/>
              <a:latin typeface="Segoe UI Light" panose="020B0502040204020203" pitchFamily="34" charset="0"/>
              <a:ea typeface="+mn-ea"/>
              <a:cs typeface="Segoe UI Light" panose="020B0502040204020203" pitchFamily="34" charset="0"/>
            </a:rPr>
            <a:t>The </a:t>
          </a:r>
          <a:r>
            <a:rPr lang="en-IE" sz="1000" b="1">
              <a:effectLst/>
              <a:latin typeface="Segoe UI Light" panose="020B0502040204020203" pitchFamily="34" charset="0"/>
              <a:ea typeface="+mn-ea"/>
              <a:cs typeface="Segoe UI Light" panose="020B0502040204020203" pitchFamily="34" charset="0"/>
            </a:rPr>
            <a:t>'unauthorised' substance</a:t>
          </a:r>
          <a:r>
            <a:rPr lang="en-IE" sz="1000" b="1" baseline="0">
              <a:effectLst/>
              <a:latin typeface="Segoe UI Light" panose="020B0502040204020203" pitchFamily="34" charset="0"/>
              <a:ea typeface="+mn-ea"/>
              <a:cs typeface="Segoe UI Light" panose="020B0502040204020203" pitchFamily="34" charset="0"/>
            </a:rPr>
            <a:t> groups </a:t>
          </a:r>
          <a:r>
            <a:rPr lang="en-IE" sz="1000" baseline="0">
              <a:effectLst/>
              <a:latin typeface="Segoe UI Light" panose="020B0502040204020203" pitchFamily="34" charset="0"/>
              <a:ea typeface="+mn-ea"/>
              <a:cs typeface="Segoe UI Light" panose="020B0502040204020203" pitchFamily="34" charset="0"/>
            </a:rPr>
            <a:t>specified above refer to substances unauthorised in the EU for use in food-producing animals.</a:t>
          </a:r>
          <a:endParaRPr lang="en-IE" sz="1000">
            <a:effectLst/>
            <a:latin typeface="Segoe UI Light" panose="020B0502040204020203" pitchFamily="34" charset="0"/>
            <a:cs typeface="Segoe UI Light" panose="020B0502040204020203" pitchFamily="34" charset="0"/>
          </a:endParaRPr>
        </a:p>
        <a:p>
          <a:pPr rtl="0"/>
          <a:endParaRPr lang="en-IE">
            <a:effectLst/>
          </a:endParaRPr>
        </a:p>
        <a:p>
          <a:pPr rtl="0" eaLnBrk="1" fontAlgn="auto" latinLnBrk="0" hangingPunct="1"/>
          <a:endParaRPr lang="en-IE">
            <a:effectLst/>
          </a:endParaRPr>
        </a:p>
        <a:p>
          <a:pPr algn="l" rtl="0">
            <a:defRPr sz="1000"/>
          </a:pPr>
          <a:endParaRPr lang="en-GB" sz="1100" b="0" i="0" u="none" strike="noStrike" baseline="0">
            <a:solidFill>
              <a:srgbClr val="000000"/>
            </a:solidFill>
            <a:latin typeface="Arial"/>
            <a:cs typeface="Arial"/>
          </a:endParaRPr>
        </a:p>
        <a:p>
          <a:pPr algn="l" rtl="0">
            <a:defRPr sz="1000"/>
          </a:pPr>
          <a:endParaRPr lang="en-GB" sz="1100" b="1" i="0" u="none" strike="noStrike" baseline="0">
            <a:solidFill>
              <a:srgbClr val="000000"/>
            </a:solidFill>
            <a:latin typeface="Arial"/>
            <a:cs typeface="Arial"/>
          </a:endParaRPr>
        </a:p>
      </xdr:txBody>
    </xdr:sp>
    <xdr:clientData/>
  </xdr:twoCellAnchor>
  <xdr:twoCellAnchor>
    <xdr:from>
      <xdr:col>4</xdr:col>
      <xdr:colOff>38100</xdr:colOff>
      <xdr:row>6</xdr:row>
      <xdr:rowOff>228600</xdr:rowOff>
    </xdr:from>
    <xdr:to>
      <xdr:col>4</xdr:col>
      <xdr:colOff>1419225</xdr:colOff>
      <xdr:row>6</xdr:row>
      <xdr:rowOff>228600</xdr:rowOff>
    </xdr:to>
    <xdr:sp macro="" textlink="">
      <xdr:nvSpPr>
        <xdr:cNvPr id="3" name="Line 3">
          <a:extLst>
            <a:ext uri="{FF2B5EF4-FFF2-40B4-BE49-F238E27FC236}">
              <a16:creationId xmlns:a16="http://schemas.microsoft.com/office/drawing/2014/main" id="{BAB618D4-C43D-4D28-925A-75FB9C09C6FD}"/>
            </a:ext>
          </a:extLst>
        </xdr:cNvPr>
        <xdr:cNvSpPr>
          <a:spLocks noChangeShapeType="1"/>
        </xdr:cNvSpPr>
      </xdr:nvSpPr>
      <xdr:spPr bwMode="auto">
        <a:xfrm flipH="1">
          <a:off x="2940050" y="1689100"/>
          <a:ext cx="1381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171451</xdr:colOff>
      <xdr:row>67</xdr:row>
      <xdr:rowOff>1</xdr:rowOff>
    </xdr:from>
    <xdr:to>
      <xdr:col>13</xdr:col>
      <xdr:colOff>600075</xdr:colOff>
      <xdr:row>75</xdr:row>
      <xdr:rowOff>76200</xdr:rowOff>
    </xdr:to>
    <xdr:sp macro="" textlink="">
      <xdr:nvSpPr>
        <xdr:cNvPr id="2" name="Text Box 1">
          <a:extLst>
            <a:ext uri="{FF2B5EF4-FFF2-40B4-BE49-F238E27FC236}">
              <a16:creationId xmlns:a16="http://schemas.microsoft.com/office/drawing/2014/main" id="{5377DA71-1F72-47AB-AEB7-825ABA6438C7}"/>
            </a:ext>
          </a:extLst>
        </xdr:cNvPr>
        <xdr:cNvSpPr txBox="1">
          <a:spLocks noChangeArrowheads="1"/>
        </xdr:cNvSpPr>
      </xdr:nvSpPr>
      <xdr:spPr bwMode="auto">
        <a:xfrm>
          <a:off x="171451" y="12731751"/>
          <a:ext cx="16297274" cy="124459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Segoe UI Light" panose="020B0502040204020203" pitchFamily="34" charset="0"/>
              <a:cs typeface="Segoe UI Light" panose="020B0502040204020203" pitchFamily="34" charset="0"/>
            </a:rPr>
            <a:t>The </a:t>
          </a:r>
          <a:r>
            <a:rPr lang="en-GB" sz="1000" b="1" i="0" u="none" strike="noStrike" baseline="0">
              <a:solidFill>
                <a:srgbClr val="000000"/>
              </a:solidFill>
              <a:latin typeface="Segoe UI Light" panose="020B0502040204020203" pitchFamily="34" charset="0"/>
              <a:cs typeface="Segoe UI Light" panose="020B0502040204020203" pitchFamily="34" charset="0"/>
            </a:rPr>
            <a:t>minimum number of animals </a:t>
          </a:r>
          <a:r>
            <a:rPr lang="en-GB" sz="1000" b="0" i="0" u="none" strike="noStrike" baseline="0">
              <a:solidFill>
                <a:srgbClr val="000000"/>
              </a:solidFill>
              <a:latin typeface="Segoe UI Light" panose="020B0502040204020203" pitchFamily="34" charset="0"/>
              <a:cs typeface="Segoe UI Light" panose="020B0502040204020203" pitchFamily="34" charset="0"/>
            </a:rPr>
            <a:t>to be checked each year for  Group B residues must at least equal </a:t>
          </a:r>
          <a:r>
            <a:rPr lang="en-GB" sz="1000" b="1" i="0" u="none" strike="noStrike" baseline="0">
              <a:solidFill>
                <a:srgbClr val="000000"/>
              </a:solidFill>
              <a:latin typeface="Segoe UI Light" panose="020B0502040204020203" pitchFamily="34" charset="0"/>
              <a:cs typeface="Segoe UI Light" panose="020B0502040204020203" pitchFamily="34" charset="0"/>
            </a:rPr>
            <a:t>0,02% of the number of porcine animals slaughtered </a:t>
          </a:r>
          <a:r>
            <a:rPr lang="en-GB" sz="1000" b="0" i="0" u="none" strike="noStrike" baseline="0">
              <a:solidFill>
                <a:srgbClr val="000000"/>
              </a:solidFill>
              <a:latin typeface="Segoe UI Light" panose="020B0502040204020203" pitchFamily="34" charset="0"/>
              <a:cs typeface="Segoe UI Light" panose="020B0502040204020203" pitchFamily="34" charset="0"/>
            </a:rPr>
            <a:t>the previous year.  </a:t>
          </a:r>
        </a:p>
        <a:p>
          <a:pPr algn="l" rtl="0">
            <a:defRPr sz="1000"/>
          </a:pPr>
          <a:r>
            <a:rPr lang="en-GB" sz="1000" b="0" i="0" u="none" strike="noStrike" baseline="0">
              <a:solidFill>
                <a:srgbClr val="000000"/>
              </a:solidFill>
              <a:latin typeface="Segoe UI Light" panose="020B0502040204020203" pitchFamily="34" charset="0"/>
              <a:cs typeface="Segoe UI Light" panose="020B0502040204020203" pitchFamily="34" charset="0"/>
            </a:rPr>
            <a:t>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There is no minimum number of samples required for any substance group.  </a:t>
          </a:r>
        </a:p>
        <a:p>
          <a:pPr rtl="0"/>
          <a:r>
            <a:rPr lang="en-IE" sz="1100">
              <a:effectLst/>
              <a:latin typeface="Segoe UI Light" panose="020B0502040204020203" pitchFamily="34" charset="0"/>
              <a:ea typeface="+mn-ea"/>
              <a:cs typeface="Segoe UI Light" panose="020B0502040204020203" pitchFamily="34" charset="0"/>
            </a:rPr>
            <a:t>In the event that the minimum number of samples</a:t>
          </a:r>
          <a:r>
            <a:rPr lang="en-IE" sz="1100" baseline="0">
              <a:effectLst/>
              <a:latin typeface="Segoe UI Light" panose="020B0502040204020203" pitchFamily="34" charset="0"/>
              <a:ea typeface="+mn-ea"/>
              <a:cs typeface="Segoe UI Light" panose="020B0502040204020203" pitchFamily="34" charset="0"/>
            </a:rPr>
            <a:t> would, on the basis of the production volumes, result in </a:t>
          </a:r>
          <a:r>
            <a:rPr lang="en-IE" sz="1100" b="1">
              <a:effectLst/>
              <a:latin typeface="Segoe UI Light" panose="020B0502040204020203" pitchFamily="34" charset="0"/>
              <a:ea typeface="+mn-ea"/>
              <a:cs typeface="Segoe UI Light" panose="020B0502040204020203" pitchFamily="34" charset="0"/>
            </a:rPr>
            <a:t>less than five samples per year</a:t>
          </a:r>
          <a:r>
            <a:rPr lang="en-IE" sz="1100">
              <a:effectLst/>
              <a:latin typeface="Segoe UI Light" panose="020B0502040204020203" pitchFamily="34" charset="0"/>
              <a:ea typeface="+mn-ea"/>
              <a:cs typeface="Segoe UI Light" panose="020B0502040204020203" pitchFamily="34" charset="0"/>
            </a:rPr>
            <a:t>, sampling may be carried out once per two years. </a:t>
          </a:r>
          <a:endParaRPr lang="en-IE" sz="1000">
            <a:effectLst/>
            <a:latin typeface="Segoe UI Light" panose="020B0502040204020203" pitchFamily="34" charset="0"/>
            <a:cs typeface="Segoe UI Light" panose="020B0502040204020203" pitchFamily="34" charset="0"/>
          </a:endParaRPr>
        </a:p>
        <a:p>
          <a:pPr rtl="0"/>
          <a:r>
            <a:rPr lang="en-IE" sz="1100">
              <a:effectLst/>
              <a:latin typeface="Segoe UI Light" panose="020B0502040204020203" pitchFamily="34" charset="0"/>
              <a:ea typeface="+mn-ea"/>
              <a:cs typeface="Segoe UI Light" panose="020B0502040204020203" pitchFamily="34" charset="0"/>
            </a:rPr>
            <a:t>If within a two year period, production corresponding to a </a:t>
          </a:r>
          <a:r>
            <a:rPr lang="en-IE" sz="1100" b="1">
              <a:effectLst/>
              <a:latin typeface="Segoe UI Light" panose="020B0502040204020203" pitchFamily="34" charset="0"/>
              <a:ea typeface="+mn-ea"/>
              <a:cs typeface="Segoe UI Light" panose="020B0502040204020203" pitchFamily="34" charset="0"/>
            </a:rPr>
            <a:t>minimum of one sample is not reached</a:t>
          </a:r>
          <a:r>
            <a:rPr lang="en-IE" sz="1100">
              <a:effectLst/>
              <a:latin typeface="Segoe UI Light" panose="020B0502040204020203" pitchFamily="34" charset="0"/>
              <a:ea typeface="+mn-ea"/>
              <a:cs typeface="Segoe UI Light" panose="020B0502040204020203" pitchFamily="34" charset="0"/>
            </a:rPr>
            <a:t>, a minimum of one sample once per two years shall be analysed provided that there is production for the species or product in question.  </a:t>
          </a:r>
          <a:endParaRPr lang="en-IE" sz="1000">
            <a:effectLst/>
            <a:latin typeface="Segoe UI Light" panose="020B0502040204020203" pitchFamily="34" charset="0"/>
            <a:cs typeface="Segoe UI Light" panose="020B0502040204020203" pitchFamily="34" charset="0"/>
          </a:endParaRPr>
        </a:p>
        <a:p>
          <a:pPr algn="l" rtl="0">
            <a:defRPr sz="1000"/>
          </a:pPr>
          <a:r>
            <a:rPr lang="en-IE" sz="1000" b="0" i="0" baseline="0">
              <a:effectLst/>
              <a:latin typeface="Segoe UI" panose="020B0502040204020203" pitchFamily="34" charset="0"/>
              <a:ea typeface="+mn-ea"/>
              <a:cs typeface="Segoe UI" panose="020B0502040204020203" pitchFamily="34" charset="0"/>
            </a:rPr>
            <a:t> </a:t>
          </a:r>
          <a:endParaRPr lang="en-IE" sz="1000">
            <a:effectLst/>
            <a:latin typeface="Segoe UI" panose="020B0502040204020203" pitchFamily="34" charset="0"/>
            <a:cs typeface="Segoe UI" panose="020B0502040204020203"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400051</xdr:colOff>
      <xdr:row>24</xdr:row>
      <xdr:rowOff>9526</xdr:rowOff>
    </xdr:from>
    <xdr:to>
      <xdr:col>9</xdr:col>
      <xdr:colOff>628651</xdr:colOff>
      <xdr:row>28</xdr:row>
      <xdr:rowOff>85725</xdr:rowOff>
    </xdr:to>
    <xdr:sp macro="" textlink="">
      <xdr:nvSpPr>
        <xdr:cNvPr id="3" name="Text Box 1">
          <a:extLst>
            <a:ext uri="{FF2B5EF4-FFF2-40B4-BE49-F238E27FC236}">
              <a16:creationId xmlns:a16="http://schemas.microsoft.com/office/drawing/2014/main" id="{373F8548-FFEC-4FED-80F1-D9195B7F928D}"/>
            </a:ext>
          </a:extLst>
        </xdr:cNvPr>
        <xdr:cNvSpPr txBox="1">
          <a:spLocks noChangeArrowheads="1"/>
        </xdr:cNvSpPr>
      </xdr:nvSpPr>
      <xdr:spPr bwMode="auto">
        <a:xfrm>
          <a:off x="400051" y="5800726"/>
          <a:ext cx="11271250" cy="660399"/>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0" i="0" u="none" strike="noStrike" baseline="0">
              <a:solidFill>
                <a:srgbClr val="000000"/>
              </a:solidFill>
              <a:latin typeface="Candara" panose="020E0502030303020204" pitchFamily="34" charset="0"/>
              <a:cs typeface="Segoe UI Light" panose="020B0502040204020203" pitchFamily="34" charset="0"/>
            </a:rPr>
            <a:t>The </a:t>
          </a:r>
          <a:r>
            <a:rPr lang="en-GB" sz="1000" b="1" i="0" u="none" strike="noStrike" baseline="0">
              <a:solidFill>
                <a:srgbClr val="000000"/>
              </a:solidFill>
              <a:latin typeface="Candara" panose="020E0502030303020204" pitchFamily="34" charset="0"/>
              <a:cs typeface="Segoe UI Light" panose="020B0502040204020203" pitchFamily="34" charset="0"/>
            </a:rPr>
            <a:t>minimum number of animals </a:t>
          </a:r>
          <a:r>
            <a:rPr lang="en-GB" sz="1000" b="0" i="0" u="none" strike="noStrike" baseline="0">
              <a:solidFill>
                <a:srgbClr val="000000"/>
              </a:solidFill>
              <a:latin typeface="Candara" panose="020E0502030303020204" pitchFamily="34" charset="0"/>
              <a:cs typeface="Segoe UI Light" panose="020B0502040204020203" pitchFamily="34" charset="0"/>
            </a:rPr>
            <a:t>to be checked each year for contaminants is </a:t>
          </a:r>
          <a:r>
            <a:rPr lang="en-GB" sz="1000" b="1" i="0" u="none" strike="noStrike" baseline="0">
              <a:solidFill>
                <a:srgbClr val="000000"/>
              </a:solidFill>
              <a:latin typeface="Candara" panose="020E0502030303020204" pitchFamily="34" charset="0"/>
              <a:cs typeface="Segoe UI Light" panose="020B0502040204020203" pitchFamily="34" charset="0"/>
            </a:rPr>
            <a:t>0,003% of the number of porcine animals slaughtered </a:t>
          </a:r>
          <a:r>
            <a:rPr lang="en-GB" sz="1000" b="0" i="0" u="none" strike="noStrike" baseline="0">
              <a:solidFill>
                <a:srgbClr val="000000"/>
              </a:solidFill>
              <a:latin typeface="Candara" panose="020E0502030303020204" pitchFamily="34" charset="0"/>
              <a:cs typeface="Segoe UI Light" panose="020B0502040204020203" pitchFamily="34" charset="0"/>
            </a:rPr>
            <a:t>the previous year (cf Annex I to Regulation (EU) 2022/932).  </a:t>
          </a:r>
        </a:p>
        <a:p>
          <a:pPr algn="l" rtl="0">
            <a:defRPr sz="1000"/>
          </a:pPr>
          <a:r>
            <a:rPr lang="en-GB" sz="1000" b="0" i="0" baseline="0">
              <a:effectLst/>
              <a:latin typeface="Candara" panose="020E0502030303020204" pitchFamily="34" charset="0"/>
              <a:ea typeface="+mn-ea"/>
              <a:cs typeface="+mn-cs"/>
            </a:rPr>
            <a:t>Unprocessed meat and/or offal should be sampled.  </a:t>
          </a:r>
          <a:r>
            <a:rPr lang="en-GB" sz="1000" b="0" i="0" u="none" strike="noStrike" baseline="0">
              <a:solidFill>
                <a:srgbClr val="000000"/>
              </a:solidFill>
              <a:latin typeface="Candara" panose="020E0502030303020204" pitchFamily="34" charset="0"/>
              <a:cs typeface="Segoe UI Light" panose="020B0502040204020203" pitchFamily="34" charset="0"/>
            </a:rPr>
            <a:t>Third countries should decide on a risk basis what substances they test for in each substance group and should be in a position to justify their decisions to include and exclude substances, the range of of substances included in each substance group and the number of samples tested.   There is no minimum number of samples required for any substance group.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ood.ec.europa.eu/document/download/a2661e60-c1cc-4b0f-98bc-ee5edcf17c9c_en"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7.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workbookViewId="0">
      <selection activeCell="C9" sqref="C9"/>
    </sheetView>
  </sheetViews>
  <sheetFormatPr defaultColWidth="8.85546875" defaultRowHeight="15.75" x14ac:dyDescent="0.25"/>
  <cols>
    <col min="1" max="1" width="4.140625" style="11" customWidth="1"/>
    <col min="2" max="2" width="137.85546875" style="3" customWidth="1"/>
    <col min="3" max="3" width="5.140625" style="3" customWidth="1"/>
    <col min="4" max="16384" width="8.85546875" style="4"/>
  </cols>
  <sheetData>
    <row r="1" spans="1:3" x14ac:dyDescent="0.25">
      <c r="A1" s="1" t="s">
        <v>0</v>
      </c>
      <c r="B1" s="2" t="s">
        <v>1</v>
      </c>
    </row>
    <row r="2" spans="1:3" ht="113.25" x14ac:dyDescent="0.25">
      <c r="A2" s="5">
        <v>1</v>
      </c>
      <c r="B2" s="6" t="s">
        <v>2</v>
      </c>
      <c r="C2" s="7"/>
    </row>
    <row r="3" spans="1:3" ht="97.5" x14ac:dyDescent="0.25">
      <c r="A3" s="5">
        <v>2</v>
      </c>
      <c r="B3" s="6" t="s">
        <v>3</v>
      </c>
      <c r="C3" s="8"/>
    </row>
    <row r="4" spans="1:3" ht="144.75" x14ac:dyDescent="0.25">
      <c r="A4" s="5">
        <v>3</v>
      </c>
      <c r="B4" s="6" t="s">
        <v>4</v>
      </c>
    </row>
    <row r="5" spans="1:3" ht="207.75" x14ac:dyDescent="0.25">
      <c r="A5" s="5">
        <v>4</v>
      </c>
      <c r="B5" s="6" t="s">
        <v>5</v>
      </c>
    </row>
    <row r="6" spans="1:3" ht="192" x14ac:dyDescent="0.25">
      <c r="A6" s="5">
        <v>5</v>
      </c>
      <c r="B6" s="6" t="s">
        <v>6</v>
      </c>
    </row>
    <row r="7" spans="1:3" ht="129" x14ac:dyDescent="0.25">
      <c r="A7" s="5">
        <v>6</v>
      </c>
      <c r="B7" s="6" t="s">
        <v>7</v>
      </c>
    </row>
    <row r="8" spans="1:3" ht="308.25" x14ac:dyDescent="0.25">
      <c r="A8" s="5">
        <v>7</v>
      </c>
      <c r="B8" s="6" t="s">
        <v>8</v>
      </c>
    </row>
    <row r="9" spans="1:3" ht="18.75" x14ac:dyDescent="0.2">
      <c r="A9" s="5">
        <v>8</v>
      </c>
      <c r="B9" s="9" t="s">
        <v>9</v>
      </c>
      <c r="C9" s="10" t="s">
        <v>10</v>
      </c>
    </row>
  </sheetData>
  <hyperlinks>
    <hyperlink ref="C9"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9"/>
  <sheetViews>
    <sheetView topLeftCell="A10" workbookViewId="0">
      <selection activeCell="F17" sqref="F17"/>
    </sheetView>
  </sheetViews>
  <sheetFormatPr defaultColWidth="9.140625" defaultRowHeight="10.5" x14ac:dyDescent="0.25"/>
  <cols>
    <col min="1" max="1" width="35.140625" style="85" customWidth="1"/>
    <col min="2" max="2" width="18.85546875" style="84" customWidth="1"/>
    <col min="3" max="3" width="40.85546875" style="85" customWidth="1"/>
    <col min="4" max="4" width="24" style="85" customWidth="1"/>
    <col min="5" max="5" width="13.85546875" style="85" customWidth="1"/>
    <col min="6" max="6" width="8" style="85" customWidth="1"/>
    <col min="7" max="7" width="16.5703125" style="85" customWidth="1"/>
    <col min="8" max="8" width="5.42578125" style="85" customWidth="1"/>
    <col min="9" max="9" width="14.5703125" style="85" customWidth="1"/>
    <col min="10" max="10" width="13.42578125" style="85" customWidth="1"/>
    <col min="11" max="11" width="32.42578125" style="85" customWidth="1"/>
    <col min="12" max="12" width="26.5703125" style="85" bestFit="1" customWidth="1"/>
    <col min="13" max="13" width="23.5703125" style="84" customWidth="1"/>
    <col min="14" max="14" width="51.140625" style="85" bestFit="1" customWidth="1"/>
    <col min="15" max="16384" width="9.140625" style="85"/>
  </cols>
  <sheetData>
    <row r="1" spans="1:14" ht="21" thickBot="1" x14ac:dyDescent="0.3">
      <c r="A1" s="82" t="s">
        <v>267</v>
      </c>
      <c r="I1" s="83" t="s">
        <v>178</v>
      </c>
      <c r="L1" s="86" t="s">
        <v>177</v>
      </c>
    </row>
    <row r="2" spans="1:14" ht="9.75" customHeight="1" x14ac:dyDescent="0.25">
      <c r="F2" s="507" t="s">
        <v>268</v>
      </c>
      <c r="G2" s="570"/>
      <c r="H2" s="571"/>
      <c r="I2" s="87" t="s">
        <v>180</v>
      </c>
      <c r="J2" s="88">
        <f>SUM(B13:B19)</f>
        <v>10</v>
      </c>
    </row>
    <row r="3" spans="1:14" ht="12.75" customHeight="1" x14ac:dyDescent="0.25">
      <c r="A3" s="146" t="s">
        <v>181</v>
      </c>
      <c r="B3" s="127" t="s">
        <v>331</v>
      </c>
      <c r="C3" s="128" t="s">
        <v>182</v>
      </c>
      <c r="F3" s="509"/>
      <c r="G3" s="568"/>
      <c r="H3" s="508"/>
      <c r="I3" s="90" t="s">
        <v>183</v>
      </c>
      <c r="J3" s="91">
        <f>$B$10</f>
        <v>10</v>
      </c>
    </row>
    <row r="4" spans="1:14" ht="16.5" customHeight="1" x14ac:dyDescent="0.25">
      <c r="A4" s="147" t="s">
        <v>184</v>
      </c>
      <c r="B4" s="129">
        <v>2023</v>
      </c>
      <c r="C4" s="215">
        <v>45037</v>
      </c>
      <c r="F4" s="509"/>
      <c r="G4" s="568"/>
      <c r="H4" s="508"/>
      <c r="I4" s="90" t="s">
        <v>185</v>
      </c>
      <c r="J4" s="91">
        <f>$B$9</f>
        <v>6.9232000000000005</v>
      </c>
    </row>
    <row r="5" spans="1:14" ht="15.75" customHeight="1" thickBot="1" x14ac:dyDescent="0.3">
      <c r="A5" s="146" t="s">
        <v>186</v>
      </c>
      <c r="B5" s="130" t="s">
        <v>15</v>
      </c>
      <c r="C5" s="92"/>
      <c r="F5" s="510"/>
      <c r="G5" s="572"/>
      <c r="H5" s="511"/>
      <c r="I5" s="93"/>
      <c r="J5" s="94"/>
    </row>
    <row r="6" spans="1:14" ht="37.5" customHeight="1" thickBot="1" x14ac:dyDescent="0.3">
      <c r="A6" s="116" t="s">
        <v>188</v>
      </c>
      <c r="B6" s="131">
        <v>34616</v>
      </c>
      <c r="I6" s="96"/>
    </row>
    <row r="7" spans="1:14" ht="46.5" customHeight="1" thickBot="1" x14ac:dyDescent="0.3">
      <c r="A7" s="116" t="s">
        <v>189</v>
      </c>
      <c r="B7" s="148">
        <v>34616</v>
      </c>
      <c r="C7" s="573" t="s">
        <v>269</v>
      </c>
      <c r="D7" s="525"/>
      <c r="E7" s="525"/>
      <c r="F7" s="525"/>
      <c r="G7" s="525"/>
      <c r="H7" s="525"/>
      <c r="I7" s="525"/>
      <c r="J7" s="526"/>
      <c r="M7" s="250"/>
      <c r="N7" s="98"/>
    </row>
    <row r="8" spans="1:14" ht="20.100000000000001" customHeight="1" x14ac:dyDescent="0.25">
      <c r="A8" s="116" t="s">
        <v>191</v>
      </c>
      <c r="B8" s="149" t="s">
        <v>270</v>
      </c>
      <c r="C8" s="149" t="s">
        <v>194</v>
      </c>
      <c r="D8" s="150"/>
    </row>
    <row r="9" spans="1:14" ht="21.75" customHeight="1" thickBot="1" x14ac:dyDescent="0.3">
      <c r="A9" s="116" t="s">
        <v>271</v>
      </c>
      <c r="B9" s="151">
        <f>B7*0.02%</f>
        <v>6.9232000000000005</v>
      </c>
      <c r="C9" s="152"/>
      <c r="D9" s="153"/>
    </row>
    <row r="10" spans="1:14" ht="20.25" customHeight="1" thickBot="1" x14ac:dyDescent="0.3">
      <c r="A10" s="116" t="s">
        <v>243</v>
      </c>
      <c r="B10" s="135">
        <f>B14+B13</f>
        <v>10</v>
      </c>
      <c r="C10" s="104"/>
      <c r="D10" s="105"/>
    </row>
    <row r="11" spans="1:14" ht="9.75" customHeight="1" x14ac:dyDescent="0.25">
      <c r="B11" s="99"/>
      <c r="C11" s="108"/>
      <c r="D11" s="108"/>
    </row>
    <row r="12" spans="1:14" s="110" customFormat="1" ht="63" customHeight="1" x14ac:dyDescent="0.25">
      <c r="A12" s="136" t="s">
        <v>272</v>
      </c>
      <c r="B12" s="113" t="s">
        <v>244</v>
      </c>
      <c r="C12" s="139" t="s">
        <v>199</v>
      </c>
      <c r="D12" s="139" t="s">
        <v>200</v>
      </c>
      <c r="E12" s="277" t="s">
        <v>201</v>
      </c>
      <c r="F12" s="173" t="s">
        <v>202</v>
      </c>
      <c r="G12" s="277" t="s">
        <v>203</v>
      </c>
      <c r="H12" s="137" t="s">
        <v>202</v>
      </c>
      <c r="I12" s="292" t="s">
        <v>204</v>
      </c>
      <c r="J12" s="277" t="s">
        <v>205</v>
      </c>
      <c r="K12" s="277" t="s">
        <v>245</v>
      </c>
      <c r="L12" s="277" t="s">
        <v>246</v>
      </c>
      <c r="M12" s="277" t="s">
        <v>206</v>
      </c>
      <c r="N12" s="293" t="s">
        <v>207</v>
      </c>
    </row>
    <row r="13" spans="1:14" ht="51.95" customHeight="1" x14ac:dyDescent="0.25">
      <c r="A13" s="95" t="s">
        <v>273</v>
      </c>
      <c r="B13" s="242">
        <v>3</v>
      </c>
      <c r="C13" s="181" t="s">
        <v>438</v>
      </c>
      <c r="D13" s="289" t="s">
        <v>486</v>
      </c>
      <c r="E13" s="181" t="s">
        <v>465</v>
      </c>
      <c r="F13" s="181" t="s">
        <v>452</v>
      </c>
      <c r="G13" s="181" t="s">
        <v>465</v>
      </c>
      <c r="H13" s="181" t="s">
        <v>470</v>
      </c>
      <c r="I13" s="181">
        <v>10</v>
      </c>
      <c r="J13" s="181">
        <v>10</v>
      </c>
      <c r="K13" s="181">
        <v>40</v>
      </c>
      <c r="L13" s="181"/>
      <c r="M13" s="181">
        <v>40</v>
      </c>
      <c r="N13" s="181" t="s">
        <v>466</v>
      </c>
    </row>
    <row r="14" spans="1:14" ht="11.25" customHeight="1" x14ac:dyDescent="0.25">
      <c r="A14" s="527" t="s">
        <v>274</v>
      </c>
      <c r="B14" s="569">
        <v>7</v>
      </c>
      <c r="C14" s="181" t="s">
        <v>421</v>
      </c>
      <c r="D14" s="181" t="s">
        <v>433</v>
      </c>
      <c r="E14" s="181" t="s">
        <v>474</v>
      </c>
      <c r="F14" s="181" t="s">
        <v>470</v>
      </c>
      <c r="G14" s="181" t="s">
        <v>474</v>
      </c>
      <c r="H14" s="181" t="s">
        <v>470</v>
      </c>
      <c r="I14" s="181">
        <v>10</v>
      </c>
      <c r="J14" s="181">
        <v>10</v>
      </c>
      <c r="K14" s="181">
        <v>50</v>
      </c>
      <c r="L14" s="181"/>
      <c r="M14" s="181">
        <v>50</v>
      </c>
      <c r="N14" s="181" t="s">
        <v>466</v>
      </c>
    </row>
    <row r="15" spans="1:14" ht="9.75" customHeight="1" x14ac:dyDescent="0.25">
      <c r="A15" s="527"/>
      <c r="B15" s="569"/>
      <c r="C15" s="288" t="s">
        <v>422</v>
      </c>
      <c r="D15" s="181" t="s">
        <v>433</v>
      </c>
      <c r="E15" s="181" t="s">
        <v>474</v>
      </c>
      <c r="F15" s="181" t="s">
        <v>470</v>
      </c>
      <c r="G15" s="181" t="s">
        <v>474</v>
      </c>
      <c r="H15" s="181" t="s">
        <v>470</v>
      </c>
      <c r="I15" s="181">
        <v>50</v>
      </c>
      <c r="J15" s="181">
        <v>50</v>
      </c>
      <c r="K15" s="181">
        <v>100</v>
      </c>
      <c r="L15" s="181"/>
      <c r="M15" s="181">
        <v>100</v>
      </c>
      <c r="N15" s="181" t="s">
        <v>466</v>
      </c>
    </row>
    <row r="16" spans="1:14" ht="11.25" customHeight="1" x14ac:dyDescent="0.25">
      <c r="A16" s="527" t="s">
        <v>439</v>
      </c>
      <c r="B16" s="569"/>
      <c r="C16" s="181"/>
      <c r="D16" s="317"/>
      <c r="E16" s="181"/>
      <c r="F16" s="181"/>
      <c r="G16" s="181"/>
      <c r="H16" s="181"/>
      <c r="I16" s="181"/>
      <c r="J16" s="181"/>
      <c r="K16" s="181"/>
      <c r="L16" s="181"/>
      <c r="M16" s="181"/>
      <c r="N16" s="181"/>
    </row>
    <row r="17" spans="1:14" ht="9.75" customHeight="1" x14ac:dyDescent="0.25">
      <c r="A17" s="527"/>
      <c r="B17" s="569"/>
      <c r="C17" s="181"/>
      <c r="D17" s="317"/>
      <c r="E17" s="181"/>
      <c r="F17" s="181"/>
      <c r="G17" s="181"/>
      <c r="H17" s="181"/>
      <c r="I17" s="181"/>
      <c r="J17" s="181"/>
      <c r="K17" s="181"/>
      <c r="L17" s="181"/>
      <c r="M17" s="181"/>
      <c r="N17" s="181"/>
    </row>
    <row r="18" spans="1:14" ht="9.75" customHeight="1" x14ac:dyDescent="0.25">
      <c r="A18" s="527"/>
      <c r="B18" s="569"/>
      <c r="C18" s="181"/>
      <c r="D18" s="317"/>
      <c r="E18" s="181"/>
      <c r="F18" s="181"/>
      <c r="G18" s="181"/>
      <c r="H18" s="181"/>
      <c r="I18" s="181"/>
      <c r="J18" s="181"/>
      <c r="K18" s="181"/>
      <c r="L18" s="181"/>
      <c r="M18" s="181"/>
      <c r="N18" s="181"/>
    </row>
    <row r="19" spans="1:14" ht="9.75" customHeight="1" x14ac:dyDescent="0.25">
      <c r="A19" s="527"/>
      <c r="B19" s="569"/>
      <c r="C19" s="181"/>
      <c r="D19" s="317"/>
      <c r="E19" s="181"/>
      <c r="F19" s="181"/>
      <c r="G19" s="181"/>
      <c r="H19" s="181"/>
      <c r="I19" s="181"/>
      <c r="J19" s="181"/>
      <c r="K19" s="181"/>
      <c r="L19" s="181"/>
      <c r="M19" s="181"/>
      <c r="N19" s="181"/>
    </row>
  </sheetData>
  <protectedRanges>
    <protectedRange sqref="C4" name="Range2"/>
    <protectedRange password="CDC0" sqref="B6:B7 B3:B4 C9:D9 C19 C17 C13 N13 E16:N19" name="Range1"/>
    <protectedRange password="CDC0" sqref="C16 C18" name="Range1_2"/>
    <protectedRange password="CDC0" sqref="C15:N15 D14:N14" name="Range1_3"/>
    <protectedRange password="CDC0" sqref="C14" name="Range1_1_1"/>
    <protectedRange password="CDC0" sqref="E13:M13" name="Range1_1"/>
  </protectedRanges>
  <mergeCells count="6">
    <mergeCell ref="A16:A19"/>
    <mergeCell ref="B16:B19"/>
    <mergeCell ref="F2:H5"/>
    <mergeCell ref="C7:J7"/>
    <mergeCell ref="A14:A15"/>
    <mergeCell ref="B14:B15"/>
  </mergeCells>
  <hyperlinks>
    <hyperlink ref="L1" location="'b. List of templates'!A1" display="RETURN TO TEMPLATE LIST"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72"/>
  <sheetViews>
    <sheetView topLeftCell="A45" zoomScaleNormal="100" workbookViewId="0">
      <selection activeCell="A61" sqref="A61:A69"/>
    </sheetView>
  </sheetViews>
  <sheetFormatPr defaultColWidth="9.140625" defaultRowHeight="11.25" x14ac:dyDescent="0.25"/>
  <cols>
    <col min="1" max="1" width="4.85546875" style="156" customWidth="1"/>
    <col min="2" max="2" width="23" style="156" customWidth="1"/>
    <col min="3" max="3" width="7" style="155" customWidth="1"/>
    <col min="4" max="4" width="6.85546875" style="156" customWidth="1"/>
    <col min="5" max="5" width="33.85546875" style="156" customWidth="1"/>
    <col min="6" max="6" width="28.42578125" style="156" customWidth="1"/>
    <col min="7" max="7" width="19.85546875" style="156" customWidth="1"/>
    <col min="8" max="8" width="5.42578125" style="156" customWidth="1"/>
    <col min="9" max="9" width="21.85546875" style="156" customWidth="1"/>
    <col min="10" max="10" width="5.42578125" style="156" customWidth="1"/>
    <col min="11" max="11" width="12.140625" style="156" customWidth="1"/>
    <col min="12" max="12" width="26.5703125" style="156" bestFit="1" customWidth="1"/>
    <col min="13" max="13" width="27.42578125" style="156" customWidth="1"/>
    <col min="14" max="14" width="51.42578125" style="156" bestFit="1" customWidth="1"/>
    <col min="15" max="16384" width="9.140625" style="156"/>
  </cols>
  <sheetData>
    <row r="1" spans="1:14" ht="21" thickBot="1" x14ac:dyDescent="0.3">
      <c r="A1" s="82" t="s">
        <v>176</v>
      </c>
      <c r="B1" s="154"/>
      <c r="L1" s="86" t="s">
        <v>177</v>
      </c>
      <c r="M1" s="85" t="s">
        <v>178</v>
      </c>
      <c r="N1" s="85"/>
    </row>
    <row r="2" spans="1:14" ht="9.75" customHeight="1" x14ac:dyDescent="0.25">
      <c r="K2" s="589" t="s">
        <v>179</v>
      </c>
      <c r="L2" s="590"/>
      <c r="M2" s="87" t="s">
        <v>180</v>
      </c>
      <c r="N2" s="88">
        <f>SUM(D14:D60)</f>
        <v>23</v>
      </c>
    </row>
    <row r="3" spans="1:14" ht="12.75" customHeight="1" x14ac:dyDescent="0.25">
      <c r="A3" s="512" t="s">
        <v>181</v>
      </c>
      <c r="B3" s="513"/>
      <c r="C3" s="595" t="s">
        <v>403</v>
      </c>
      <c r="D3" s="596"/>
      <c r="E3" s="158" t="s">
        <v>182</v>
      </c>
      <c r="K3" s="591"/>
      <c r="L3" s="592"/>
      <c r="M3" s="90" t="s">
        <v>183</v>
      </c>
      <c r="N3" s="91">
        <f>$C$10</f>
        <v>25</v>
      </c>
    </row>
    <row r="4" spans="1:14" ht="12.75" customHeight="1" x14ac:dyDescent="0.25">
      <c r="A4" s="517" t="s">
        <v>184</v>
      </c>
      <c r="B4" s="518"/>
      <c r="C4" s="595">
        <v>2024</v>
      </c>
      <c r="D4" s="597"/>
      <c r="E4" s="343">
        <v>45381</v>
      </c>
      <c r="K4" s="591"/>
      <c r="L4" s="592"/>
      <c r="M4" s="90" t="s">
        <v>185</v>
      </c>
      <c r="N4" s="91">
        <f>$C$9</f>
        <v>4.5929000000000002</v>
      </c>
    </row>
    <row r="5" spans="1:14" ht="12.75" customHeight="1" thickBot="1" x14ac:dyDescent="0.3">
      <c r="A5" s="512" t="s">
        <v>186</v>
      </c>
      <c r="B5" s="513"/>
      <c r="C5" s="598" t="s">
        <v>24</v>
      </c>
      <c r="D5" s="599"/>
      <c r="E5" s="161"/>
      <c r="K5" s="593"/>
      <c r="L5" s="594"/>
      <c r="M5" s="93"/>
      <c r="N5" s="94"/>
    </row>
    <row r="6" spans="1:14" ht="36.75" customHeight="1" thickBot="1" x14ac:dyDescent="0.3">
      <c r="A6" s="527" t="s">
        <v>188</v>
      </c>
      <c r="B6" s="540"/>
      <c r="C6" s="600">
        <v>45929</v>
      </c>
      <c r="D6" s="601"/>
      <c r="E6" s="239" t="s">
        <v>599</v>
      </c>
    </row>
    <row r="7" spans="1:14" ht="45.75" customHeight="1" thickBot="1" x14ac:dyDescent="0.3">
      <c r="A7" s="527" t="s">
        <v>189</v>
      </c>
      <c r="B7" s="540"/>
      <c r="C7" s="600">
        <v>45929</v>
      </c>
      <c r="D7" s="601"/>
      <c r="E7" s="164"/>
      <c r="F7" s="602" t="s">
        <v>275</v>
      </c>
      <c r="G7" s="603"/>
      <c r="H7" s="603"/>
      <c r="I7" s="603"/>
      <c r="J7" s="603"/>
      <c r="K7" s="603"/>
      <c r="L7" s="603"/>
      <c r="M7" s="604"/>
    </row>
    <row r="8" spans="1:14" ht="20.100000000000001" customHeight="1" thickBot="1" x14ac:dyDescent="0.3">
      <c r="A8" s="527" t="s">
        <v>191</v>
      </c>
      <c r="B8" s="513"/>
      <c r="C8" s="609" t="s">
        <v>192</v>
      </c>
      <c r="D8" s="610"/>
      <c r="E8" s="100" t="s">
        <v>193</v>
      </c>
      <c r="F8" s="100" t="s">
        <v>194</v>
      </c>
    </row>
    <row r="9" spans="1:14" ht="21.75" customHeight="1" thickBot="1" x14ac:dyDescent="0.3">
      <c r="A9" s="535" t="s">
        <v>195</v>
      </c>
      <c r="B9" s="536"/>
      <c r="C9" s="611">
        <f>$C$7*0.01%</f>
        <v>4.5929000000000002</v>
      </c>
      <c r="D9" s="612"/>
      <c r="E9" s="165"/>
      <c r="F9" s="166"/>
      <c r="G9" s="241"/>
    </row>
    <row r="10" spans="1:14" ht="14.25" customHeight="1" thickBot="1" x14ac:dyDescent="0.3">
      <c r="A10" s="527" t="s">
        <v>196</v>
      </c>
      <c r="B10" s="513"/>
      <c r="C10" s="613">
        <f>D14+D17+D21+D26+D30+D33+D34+D38+D43+D46+D47+D51+D62</f>
        <v>25</v>
      </c>
      <c r="D10" s="614"/>
      <c r="E10" s="167"/>
      <c r="F10" s="168"/>
    </row>
    <row r="11" spans="1:14" ht="9.75" customHeight="1" x14ac:dyDescent="0.25">
      <c r="B11" s="169"/>
      <c r="C11" s="170"/>
      <c r="D11" s="171"/>
      <c r="E11" s="172"/>
      <c r="F11" s="172"/>
    </row>
    <row r="12" spans="1:14" ht="24" customHeight="1" x14ac:dyDescent="0.25">
      <c r="A12" s="541" t="s">
        <v>197</v>
      </c>
      <c r="B12" s="542"/>
      <c r="C12" s="615" t="s">
        <v>276</v>
      </c>
      <c r="D12" s="616"/>
      <c r="E12" s="579" t="s">
        <v>199</v>
      </c>
      <c r="F12" s="579" t="s">
        <v>200</v>
      </c>
      <c r="G12" s="579" t="s">
        <v>201</v>
      </c>
      <c r="H12" s="585" t="s">
        <v>202</v>
      </c>
      <c r="I12" s="579" t="s">
        <v>203</v>
      </c>
      <c r="J12" s="585" t="s">
        <v>202</v>
      </c>
      <c r="K12" s="579" t="s">
        <v>277</v>
      </c>
      <c r="L12" s="579" t="s">
        <v>278</v>
      </c>
      <c r="M12" s="579" t="s">
        <v>279</v>
      </c>
      <c r="N12" s="579" t="s">
        <v>207</v>
      </c>
    </row>
    <row r="13" spans="1:14" ht="28.5" customHeight="1" x14ac:dyDescent="0.25">
      <c r="A13" s="545"/>
      <c r="B13" s="546"/>
      <c r="C13" s="174" t="s">
        <v>211</v>
      </c>
      <c r="D13" s="175" t="s">
        <v>212</v>
      </c>
      <c r="E13" s="580"/>
      <c r="F13" s="580"/>
      <c r="G13" s="580"/>
      <c r="H13" s="586"/>
      <c r="I13" s="580"/>
      <c r="J13" s="587"/>
      <c r="K13" s="588"/>
      <c r="L13" s="588"/>
      <c r="M13" s="580"/>
      <c r="N13" s="580"/>
    </row>
    <row r="14" spans="1:14" ht="9.75" customHeight="1" x14ac:dyDescent="0.25">
      <c r="A14" s="581" t="s">
        <v>213</v>
      </c>
      <c r="B14" s="582" t="s">
        <v>214</v>
      </c>
      <c r="C14" s="583">
        <f>($C$9*0.05)</f>
        <v>0.22964500000000002</v>
      </c>
      <c r="D14" s="584">
        <v>1</v>
      </c>
      <c r="E14" s="181" t="s">
        <v>444</v>
      </c>
      <c r="F14" s="181" t="s">
        <v>556</v>
      </c>
      <c r="G14" s="412" t="s">
        <v>554</v>
      </c>
      <c r="H14" s="285" t="s">
        <v>470</v>
      </c>
      <c r="I14" s="181" t="s">
        <v>454</v>
      </c>
      <c r="J14" s="181" t="s">
        <v>470</v>
      </c>
      <c r="K14" s="181">
        <v>0.5</v>
      </c>
      <c r="L14" s="311" t="s">
        <v>623</v>
      </c>
      <c r="M14" s="181" t="s">
        <v>453</v>
      </c>
      <c r="N14" s="285" t="s">
        <v>555</v>
      </c>
    </row>
    <row r="15" spans="1:14" ht="9.75" customHeight="1" x14ac:dyDescent="0.25">
      <c r="A15" s="493"/>
      <c r="B15" s="576"/>
      <c r="C15" s="574"/>
      <c r="D15" s="575"/>
      <c r="E15" s="181" t="s">
        <v>370</v>
      </c>
      <c r="F15" s="181" t="s">
        <v>447</v>
      </c>
      <c r="G15" s="412" t="s">
        <v>554</v>
      </c>
      <c r="H15" s="285" t="s">
        <v>470</v>
      </c>
      <c r="I15" s="181" t="s">
        <v>552</v>
      </c>
      <c r="J15" s="181" t="s">
        <v>470</v>
      </c>
      <c r="K15" s="181">
        <v>0.5</v>
      </c>
      <c r="L15" s="311" t="s">
        <v>624</v>
      </c>
      <c r="M15" s="181" t="s">
        <v>453</v>
      </c>
      <c r="N15" s="285" t="s">
        <v>555</v>
      </c>
    </row>
    <row r="16" spans="1:14" ht="9.75" customHeight="1" x14ac:dyDescent="0.25">
      <c r="A16" s="493"/>
      <c r="B16" s="576"/>
      <c r="C16" s="574"/>
      <c r="D16" s="575"/>
      <c r="E16" s="181" t="s">
        <v>371</v>
      </c>
      <c r="F16" s="181" t="s">
        <v>447</v>
      </c>
      <c r="G16" s="412" t="s">
        <v>554</v>
      </c>
      <c r="H16" s="285" t="s">
        <v>470</v>
      </c>
      <c r="I16" s="181" t="s">
        <v>552</v>
      </c>
      <c r="J16" s="181" t="s">
        <v>470</v>
      </c>
      <c r="K16" s="181">
        <v>0.5</v>
      </c>
      <c r="L16" s="311" t="s">
        <v>625</v>
      </c>
      <c r="M16" s="181" t="s">
        <v>453</v>
      </c>
      <c r="N16" s="285" t="s">
        <v>555</v>
      </c>
    </row>
    <row r="17" spans="1:14" ht="9.75" customHeight="1" x14ac:dyDescent="0.25">
      <c r="A17" s="493" t="s">
        <v>215</v>
      </c>
      <c r="B17" s="576" t="s">
        <v>280</v>
      </c>
      <c r="C17" s="577">
        <f>($C$9*0.05)</f>
        <v>0.22964500000000002</v>
      </c>
      <c r="D17" s="575">
        <v>1</v>
      </c>
      <c r="E17" s="181" t="s">
        <v>372</v>
      </c>
      <c r="F17" s="181" t="s">
        <v>447</v>
      </c>
      <c r="G17" s="181" t="s">
        <v>552</v>
      </c>
      <c r="H17" s="181" t="s">
        <v>470</v>
      </c>
      <c r="I17" s="181" t="s">
        <v>552</v>
      </c>
      <c r="J17" s="181" t="s">
        <v>470</v>
      </c>
      <c r="K17" s="288">
        <v>5</v>
      </c>
      <c r="L17" s="311">
        <v>1.31</v>
      </c>
      <c r="M17" s="181" t="s">
        <v>453</v>
      </c>
      <c r="N17" s="285" t="s">
        <v>555</v>
      </c>
    </row>
    <row r="18" spans="1:14" ht="9.75" customHeight="1" x14ac:dyDescent="0.25">
      <c r="A18" s="493"/>
      <c r="B18" s="576"/>
      <c r="C18" s="577"/>
      <c r="D18" s="575"/>
      <c r="E18" s="181" t="s">
        <v>373</v>
      </c>
      <c r="F18" s="181" t="s">
        <v>447</v>
      </c>
      <c r="G18" s="181" t="s">
        <v>552</v>
      </c>
      <c r="H18" s="181" t="s">
        <v>470</v>
      </c>
      <c r="I18" s="181" t="s">
        <v>552</v>
      </c>
      <c r="J18" s="181" t="s">
        <v>470</v>
      </c>
      <c r="K18" s="288">
        <v>5</v>
      </c>
      <c r="L18" s="311">
        <v>1.86</v>
      </c>
      <c r="M18" s="181" t="s">
        <v>453</v>
      </c>
      <c r="N18" s="285" t="s">
        <v>555</v>
      </c>
    </row>
    <row r="19" spans="1:14" ht="9.75" customHeight="1" x14ac:dyDescent="0.25">
      <c r="A19" s="493"/>
      <c r="B19" s="576"/>
      <c r="C19" s="577"/>
      <c r="D19" s="575"/>
      <c r="E19" s="181" t="s">
        <v>413</v>
      </c>
      <c r="F19" s="181" t="s">
        <v>447</v>
      </c>
      <c r="G19" s="181" t="s">
        <v>552</v>
      </c>
      <c r="H19" s="181" t="s">
        <v>470</v>
      </c>
      <c r="I19" s="181" t="s">
        <v>552</v>
      </c>
      <c r="J19" s="181" t="s">
        <v>470</v>
      </c>
      <c r="K19" s="288">
        <v>5</v>
      </c>
      <c r="L19" s="311">
        <v>1.4</v>
      </c>
      <c r="M19" s="181" t="s">
        <v>453</v>
      </c>
      <c r="N19" s="285" t="s">
        <v>555</v>
      </c>
    </row>
    <row r="20" spans="1:14" ht="9.75" customHeight="1" x14ac:dyDescent="0.25">
      <c r="A20" s="493"/>
      <c r="B20" s="576"/>
      <c r="C20" s="577"/>
      <c r="D20" s="575"/>
      <c r="E20" s="181" t="s">
        <v>374</v>
      </c>
      <c r="F20" s="181" t="s">
        <v>447</v>
      </c>
      <c r="G20" s="181" t="s">
        <v>552</v>
      </c>
      <c r="H20" s="181" t="s">
        <v>470</v>
      </c>
      <c r="I20" s="181" t="s">
        <v>552</v>
      </c>
      <c r="J20" s="181" t="s">
        <v>470</v>
      </c>
      <c r="K20" s="288">
        <v>5</v>
      </c>
      <c r="L20" s="311">
        <v>1.34</v>
      </c>
      <c r="M20" s="181" t="s">
        <v>453</v>
      </c>
      <c r="N20" s="285" t="s">
        <v>555</v>
      </c>
    </row>
    <row r="21" spans="1:14" ht="9.75" customHeight="1" x14ac:dyDescent="0.25">
      <c r="A21" s="578" t="s">
        <v>217</v>
      </c>
      <c r="B21" s="527" t="s">
        <v>281</v>
      </c>
      <c r="C21" s="577">
        <f>($C$9*0.05)</f>
        <v>0.22964500000000002</v>
      </c>
      <c r="D21" s="575">
        <v>1</v>
      </c>
      <c r="E21" s="181" t="s">
        <v>375</v>
      </c>
      <c r="F21" s="181" t="s">
        <v>449</v>
      </c>
      <c r="G21" s="181" t="s">
        <v>450</v>
      </c>
      <c r="H21" s="181" t="s">
        <v>470</v>
      </c>
      <c r="I21" s="181" t="s">
        <v>605</v>
      </c>
      <c r="J21" s="181" t="s">
        <v>470</v>
      </c>
      <c r="K21" s="181">
        <v>1</v>
      </c>
      <c r="L21" s="181">
        <v>0.2</v>
      </c>
      <c r="M21" s="181" t="s">
        <v>453</v>
      </c>
      <c r="N21" s="285" t="s">
        <v>560</v>
      </c>
    </row>
    <row r="22" spans="1:14" ht="9.75" customHeight="1" x14ac:dyDescent="0.25">
      <c r="A22" s="578"/>
      <c r="B22" s="527"/>
      <c r="C22" s="577"/>
      <c r="D22" s="575"/>
      <c r="E22" s="181" t="s">
        <v>639</v>
      </c>
      <c r="F22" s="181" t="s">
        <v>449</v>
      </c>
      <c r="G22" s="181" t="s">
        <v>450</v>
      </c>
      <c r="H22" s="181" t="s">
        <v>470</v>
      </c>
      <c r="I22" s="181" t="s">
        <v>605</v>
      </c>
      <c r="J22" s="181" t="s">
        <v>470</v>
      </c>
      <c r="K22" s="181">
        <v>0.25</v>
      </c>
      <c r="L22" s="181">
        <v>0.2</v>
      </c>
      <c r="M22" s="181" t="s">
        <v>453</v>
      </c>
      <c r="N22" s="285" t="s">
        <v>560</v>
      </c>
    </row>
    <row r="23" spans="1:14" ht="9.75" customHeight="1" x14ac:dyDescent="0.25">
      <c r="A23" s="578"/>
      <c r="B23" s="527"/>
      <c r="C23" s="577"/>
      <c r="D23" s="575"/>
      <c r="E23" s="181" t="s">
        <v>640</v>
      </c>
      <c r="F23" s="181" t="s">
        <v>449</v>
      </c>
      <c r="G23" s="181" t="s">
        <v>450</v>
      </c>
      <c r="H23" s="181" t="s">
        <v>470</v>
      </c>
      <c r="I23" s="181" t="s">
        <v>605</v>
      </c>
      <c r="J23" s="181" t="s">
        <v>470</v>
      </c>
      <c r="K23" s="181">
        <v>0.25</v>
      </c>
      <c r="L23" s="358">
        <v>0.2</v>
      </c>
      <c r="M23" s="181" t="s">
        <v>453</v>
      </c>
      <c r="N23" s="285" t="s">
        <v>560</v>
      </c>
    </row>
    <row r="24" spans="1:14" ht="9.75" customHeight="1" x14ac:dyDescent="0.25">
      <c r="A24" s="578"/>
      <c r="B24" s="527"/>
      <c r="C24" s="577"/>
      <c r="D24" s="575"/>
      <c r="E24" s="285" t="s">
        <v>604</v>
      </c>
      <c r="F24" s="285" t="s">
        <v>449</v>
      </c>
      <c r="G24" s="285" t="s">
        <v>450</v>
      </c>
      <c r="H24" s="181" t="s">
        <v>470</v>
      </c>
      <c r="I24" s="181" t="s">
        <v>605</v>
      </c>
      <c r="J24" s="181" t="s">
        <v>470</v>
      </c>
      <c r="K24" s="181">
        <v>0.5</v>
      </c>
      <c r="L24" s="181">
        <v>0.3</v>
      </c>
      <c r="M24" s="181" t="s">
        <v>453</v>
      </c>
      <c r="N24" s="285" t="s">
        <v>560</v>
      </c>
    </row>
    <row r="25" spans="1:14" ht="9.75" customHeight="1" x14ac:dyDescent="0.25">
      <c r="A25" s="578"/>
      <c r="B25" s="527"/>
      <c r="C25" s="577"/>
      <c r="D25" s="575"/>
      <c r="E25" s="285" t="s">
        <v>641</v>
      </c>
      <c r="F25" s="181" t="s">
        <v>449</v>
      </c>
      <c r="G25" s="181" t="s">
        <v>450</v>
      </c>
      <c r="H25" s="181" t="s">
        <v>470</v>
      </c>
      <c r="I25" s="181" t="s">
        <v>605</v>
      </c>
      <c r="J25" s="181" t="s">
        <v>470</v>
      </c>
      <c r="K25" s="181">
        <v>0.25</v>
      </c>
      <c r="L25" s="181">
        <v>0.2</v>
      </c>
      <c r="M25" s="181" t="s">
        <v>453</v>
      </c>
      <c r="N25" s="285" t="s">
        <v>560</v>
      </c>
    </row>
    <row r="26" spans="1:14" ht="9.75" customHeight="1" x14ac:dyDescent="0.25">
      <c r="A26" s="493" t="s">
        <v>219</v>
      </c>
      <c r="B26" s="576" t="s">
        <v>282</v>
      </c>
      <c r="C26" s="574">
        <f>($C$9*0.05)</f>
        <v>0.22964500000000002</v>
      </c>
      <c r="D26" s="575">
        <v>1</v>
      </c>
      <c r="E26" s="181" t="s">
        <v>448</v>
      </c>
      <c r="F26" s="181" t="s">
        <v>556</v>
      </c>
      <c r="G26" s="181" t="s">
        <v>445</v>
      </c>
      <c r="H26" s="181" t="s">
        <v>470</v>
      </c>
      <c r="I26" s="181" t="s">
        <v>527</v>
      </c>
      <c r="J26" s="181" t="s">
        <v>470</v>
      </c>
      <c r="K26" s="288">
        <v>0.5</v>
      </c>
      <c r="L26" s="311" t="s">
        <v>627</v>
      </c>
      <c r="M26" s="345" t="s">
        <v>453</v>
      </c>
      <c r="N26" s="285" t="s">
        <v>555</v>
      </c>
    </row>
    <row r="27" spans="1:14" ht="9.75" customHeight="1" x14ac:dyDescent="0.25">
      <c r="A27" s="493"/>
      <c r="B27" s="576"/>
      <c r="C27" s="574"/>
      <c r="D27" s="575"/>
      <c r="E27" s="181" t="s">
        <v>376</v>
      </c>
      <c r="F27" s="181" t="s">
        <v>556</v>
      </c>
      <c r="G27" s="181" t="s">
        <v>445</v>
      </c>
      <c r="H27" s="181" t="s">
        <v>470</v>
      </c>
      <c r="I27" s="181" t="s">
        <v>527</v>
      </c>
      <c r="J27" s="181" t="s">
        <v>470</v>
      </c>
      <c r="K27" s="288">
        <v>0.5</v>
      </c>
      <c r="L27" s="311" t="s">
        <v>628</v>
      </c>
      <c r="M27" s="345" t="s">
        <v>453</v>
      </c>
      <c r="N27" s="285" t="s">
        <v>555</v>
      </c>
    </row>
    <row r="28" spans="1:14" ht="9.75" customHeight="1" x14ac:dyDescent="0.25">
      <c r="A28" s="493"/>
      <c r="B28" s="576"/>
      <c r="C28" s="574"/>
      <c r="D28" s="575"/>
      <c r="E28" s="181" t="s">
        <v>490</v>
      </c>
      <c r="F28" s="181" t="s">
        <v>556</v>
      </c>
      <c r="G28" s="181" t="s">
        <v>445</v>
      </c>
      <c r="H28" s="181" t="s">
        <v>470</v>
      </c>
      <c r="I28" s="285" t="s">
        <v>502</v>
      </c>
      <c r="J28" s="181" t="s">
        <v>470</v>
      </c>
      <c r="K28" s="288">
        <v>0.5</v>
      </c>
      <c r="L28" s="288" t="s">
        <v>502</v>
      </c>
      <c r="M28" s="345" t="s">
        <v>453</v>
      </c>
      <c r="N28" s="285" t="s">
        <v>555</v>
      </c>
    </row>
    <row r="29" spans="1:14" ht="9.75" customHeight="1" x14ac:dyDescent="0.25">
      <c r="A29" s="493"/>
      <c r="B29" s="576"/>
      <c r="C29" s="574"/>
      <c r="D29" s="575"/>
      <c r="E29" s="181" t="s">
        <v>491</v>
      </c>
      <c r="F29" s="181" t="s">
        <v>556</v>
      </c>
      <c r="G29" s="181" t="s">
        <v>445</v>
      </c>
      <c r="H29" s="181" t="s">
        <v>470</v>
      </c>
      <c r="I29" s="285" t="s">
        <v>502</v>
      </c>
      <c r="J29" s="181" t="s">
        <v>470</v>
      </c>
      <c r="K29" s="288">
        <v>0.5</v>
      </c>
      <c r="L29" s="288" t="s">
        <v>502</v>
      </c>
      <c r="M29" s="345" t="s">
        <v>453</v>
      </c>
      <c r="N29" s="285" t="s">
        <v>555</v>
      </c>
    </row>
    <row r="30" spans="1:14" ht="9.75" customHeight="1" x14ac:dyDescent="0.25">
      <c r="A30" s="493" t="s">
        <v>221</v>
      </c>
      <c r="B30" s="576" t="s">
        <v>222</v>
      </c>
      <c r="C30" s="574">
        <f>($C$9*0.05)</f>
        <v>0.22964500000000002</v>
      </c>
      <c r="D30" s="575">
        <v>1</v>
      </c>
      <c r="E30" s="288" t="s">
        <v>377</v>
      </c>
      <c r="F30" s="181" t="s">
        <v>449</v>
      </c>
      <c r="G30" s="181" t="s">
        <v>445</v>
      </c>
      <c r="H30" s="181" t="s">
        <v>470</v>
      </c>
      <c r="I30" s="181" t="s">
        <v>527</v>
      </c>
      <c r="J30" s="288" t="s">
        <v>470</v>
      </c>
      <c r="K30" s="288">
        <v>0.1</v>
      </c>
      <c r="L30" s="311" t="s">
        <v>629</v>
      </c>
      <c r="M30" s="345" t="s">
        <v>453</v>
      </c>
      <c r="N30" s="285" t="s">
        <v>555</v>
      </c>
    </row>
    <row r="31" spans="1:14" ht="9.75" customHeight="1" x14ac:dyDescent="0.25">
      <c r="A31" s="493"/>
      <c r="B31" s="576"/>
      <c r="C31" s="574"/>
      <c r="D31" s="575"/>
      <c r="E31" s="181" t="s">
        <v>378</v>
      </c>
      <c r="F31" s="181" t="s">
        <v>449</v>
      </c>
      <c r="G31" s="181" t="s">
        <v>445</v>
      </c>
      <c r="H31" s="181" t="s">
        <v>470</v>
      </c>
      <c r="I31" s="181" t="s">
        <v>527</v>
      </c>
      <c r="J31" s="288" t="s">
        <v>470</v>
      </c>
      <c r="K31" s="288">
        <v>0.25</v>
      </c>
      <c r="L31" s="311" t="s">
        <v>630</v>
      </c>
      <c r="M31" s="345" t="s">
        <v>453</v>
      </c>
      <c r="N31" s="285" t="s">
        <v>555</v>
      </c>
    </row>
    <row r="32" spans="1:14" ht="9.75" customHeight="1" x14ac:dyDescent="0.25">
      <c r="A32" s="493"/>
      <c r="B32" s="576"/>
      <c r="C32" s="574"/>
      <c r="D32" s="575"/>
      <c r="E32" s="181" t="s">
        <v>379</v>
      </c>
      <c r="F32" s="181" t="s">
        <v>449</v>
      </c>
      <c r="G32" s="181" t="s">
        <v>445</v>
      </c>
      <c r="H32" s="181" t="s">
        <v>470</v>
      </c>
      <c r="I32" s="181" t="s">
        <v>527</v>
      </c>
      <c r="J32" s="288" t="s">
        <v>470</v>
      </c>
      <c r="K32" s="288">
        <v>0.25</v>
      </c>
      <c r="L32" s="311" t="s">
        <v>631</v>
      </c>
      <c r="M32" s="345" t="s">
        <v>453</v>
      </c>
      <c r="N32" s="285" t="s">
        <v>555</v>
      </c>
    </row>
    <row r="33" spans="1:14" ht="9.75" customHeight="1" x14ac:dyDescent="0.25">
      <c r="A33" s="115" t="s">
        <v>223</v>
      </c>
      <c r="B33" s="116" t="s">
        <v>224</v>
      </c>
      <c r="C33" s="124">
        <f>($C$9*0.05)</f>
        <v>0.22964500000000002</v>
      </c>
      <c r="D33" s="177">
        <v>5</v>
      </c>
      <c r="E33" s="181" t="s">
        <v>224</v>
      </c>
      <c r="F33" s="181" t="s">
        <v>449</v>
      </c>
      <c r="G33" s="181" t="s">
        <v>450</v>
      </c>
      <c r="H33" s="181" t="s">
        <v>470</v>
      </c>
      <c r="I33" s="181" t="s">
        <v>527</v>
      </c>
      <c r="J33" s="181" t="s">
        <v>470</v>
      </c>
      <c r="K33" s="181">
        <v>7.4999999999999997E-2</v>
      </c>
      <c r="L33" s="314" t="s">
        <v>508</v>
      </c>
      <c r="M33" s="345" t="s">
        <v>453</v>
      </c>
      <c r="N33" s="285" t="s">
        <v>555</v>
      </c>
    </row>
    <row r="34" spans="1:14" ht="9.75" customHeight="1" x14ac:dyDescent="0.15">
      <c r="A34" s="493" t="s">
        <v>225</v>
      </c>
      <c r="B34" s="512" t="s">
        <v>226</v>
      </c>
      <c r="C34" s="574">
        <f>($C$9*0.05)</f>
        <v>0.22964500000000002</v>
      </c>
      <c r="D34" s="575">
        <v>2</v>
      </c>
      <c r="E34" s="181" t="s">
        <v>381</v>
      </c>
      <c r="F34" s="181" t="s">
        <v>433</v>
      </c>
      <c r="G34" s="181" t="s">
        <v>445</v>
      </c>
      <c r="H34" s="181" t="s">
        <v>470</v>
      </c>
      <c r="I34" s="181" t="s">
        <v>527</v>
      </c>
      <c r="J34" s="288" t="s">
        <v>470</v>
      </c>
      <c r="K34" s="288">
        <v>0.25</v>
      </c>
      <c r="L34" s="304">
        <v>0.36899999999999999</v>
      </c>
      <c r="M34" s="345" t="s">
        <v>453</v>
      </c>
      <c r="N34" s="285" t="s">
        <v>555</v>
      </c>
    </row>
    <row r="35" spans="1:14" ht="9.75" customHeight="1" x14ac:dyDescent="0.15">
      <c r="A35" s="493"/>
      <c r="B35" s="512"/>
      <c r="C35" s="574"/>
      <c r="D35" s="575"/>
      <c r="E35" s="181" t="s">
        <v>382</v>
      </c>
      <c r="F35" s="181" t="s">
        <v>433</v>
      </c>
      <c r="G35" s="181" t="s">
        <v>445</v>
      </c>
      <c r="H35" s="181" t="s">
        <v>470</v>
      </c>
      <c r="I35" s="181" t="s">
        <v>527</v>
      </c>
      <c r="J35" s="288" t="s">
        <v>470</v>
      </c>
      <c r="K35" s="288">
        <v>0.5</v>
      </c>
      <c r="L35" s="304">
        <v>0.30599999999999999</v>
      </c>
      <c r="M35" s="345" t="s">
        <v>453</v>
      </c>
      <c r="N35" s="285" t="s">
        <v>555</v>
      </c>
    </row>
    <row r="36" spans="1:14" ht="9.75" customHeight="1" x14ac:dyDescent="0.15">
      <c r="A36" s="493"/>
      <c r="B36" s="512"/>
      <c r="C36" s="574"/>
      <c r="D36" s="575"/>
      <c r="E36" s="181" t="s">
        <v>383</v>
      </c>
      <c r="F36" s="181" t="s">
        <v>433</v>
      </c>
      <c r="G36" s="181" t="s">
        <v>445</v>
      </c>
      <c r="H36" s="181" t="s">
        <v>470</v>
      </c>
      <c r="I36" s="181" t="s">
        <v>527</v>
      </c>
      <c r="J36" s="288" t="s">
        <v>470</v>
      </c>
      <c r="K36" s="288">
        <v>0.5</v>
      </c>
      <c r="L36" s="304">
        <v>0.32800000000000001</v>
      </c>
      <c r="M36" s="345" t="s">
        <v>453</v>
      </c>
      <c r="N36" s="285" t="s">
        <v>555</v>
      </c>
    </row>
    <row r="37" spans="1:14" ht="9.75" customHeight="1" x14ac:dyDescent="0.15">
      <c r="A37" s="493"/>
      <c r="B37" s="512"/>
      <c r="C37" s="574"/>
      <c r="D37" s="575"/>
      <c r="E37" s="181" t="s">
        <v>384</v>
      </c>
      <c r="F37" s="181" t="s">
        <v>433</v>
      </c>
      <c r="G37" s="181" t="s">
        <v>445</v>
      </c>
      <c r="H37" s="181" t="s">
        <v>470</v>
      </c>
      <c r="I37" s="181" t="s">
        <v>527</v>
      </c>
      <c r="J37" s="288" t="s">
        <v>470</v>
      </c>
      <c r="K37" s="288">
        <v>0.25</v>
      </c>
      <c r="L37" s="304">
        <v>0.36199999999999999</v>
      </c>
      <c r="M37" s="345" t="s">
        <v>453</v>
      </c>
      <c r="N37" s="285" t="s">
        <v>555</v>
      </c>
    </row>
    <row r="38" spans="1:14" ht="9.75" customHeight="1" x14ac:dyDescent="0.25">
      <c r="A38" s="493" t="s">
        <v>227</v>
      </c>
      <c r="B38" s="512" t="s">
        <v>228</v>
      </c>
      <c r="C38" s="574">
        <f>($C$9*0.05)</f>
        <v>0.22964500000000002</v>
      </c>
      <c r="D38" s="575">
        <v>2</v>
      </c>
      <c r="E38" s="285" t="s">
        <v>622</v>
      </c>
      <c r="F38" s="181" t="s">
        <v>433</v>
      </c>
      <c r="G38" s="181" t="s">
        <v>445</v>
      </c>
      <c r="H38" s="181" t="s">
        <v>470</v>
      </c>
      <c r="I38" s="260" t="s">
        <v>553</v>
      </c>
      <c r="J38" s="260" t="s">
        <v>470</v>
      </c>
      <c r="K38" s="181">
        <v>0.5</v>
      </c>
      <c r="L38" s="260">
        <v>0.5</v>
      </c>
      <c r="M38" s="181" t="s">
        <v>453</v>
      </c>
      <c r="N38" s="285" t="s">
        <v>555</v>
      </c>
    </row>
    <row r="39" spans="1:14" ht="9.75" customHeight="1" x14ac:dyDescent="0.25">
      <c r="A39" s="493"/>
      <c r="B39" s="512"/>
      <c r="C39" s="574"/>
      <c r="D39" s="575"/>
      <c r="E39" s="181" t="s">
        <v>557</v>
      </c>
      <c r="F39" s="181" t="s">
        <v>497</v>
      </c>
      <c r="G39" s="181" t="s">
        <v>445</v>
      </c>
      <c r="H39" s="181" t="s">
        <v>470</v>
      </c>
      <c r="I39" s="260" t="s">
        <v>445</v>
      </c>
      <c r="J39" s="260" t="s">
        <v>470</v>
      </c>
      <c r="K39" s="181">
        <v>0.5</v>
      </c>
      <c r="L39" s="260">
        <v>0.5</v>
      </c>
      <c r="M39" s="181" t="s">
        <v>453</v>
      </c>
      <c r="N39" s="285" t="s">
        <v>555</v>
      </c>
    </row>
    <row r="40" spans="1:14" ht="9.75" customHeight="1" x14ac:dyDescent="0.25">
      <c r="A40" s="493"/>
      <c r="B40" s="512"/>
      <c r="C40" s="574"/>
      <c r="D40" s="575"/>
      <c r="E40" s="181" t="s">
        <v>642</v>
      </c>
      <c r="F40" s="181" t="s">
        <v>497</v>
      </c>
      <c r="G40" s="181" t="s">
        <v>445</v>
      </c>
      <c r="H40" s="181" t="s">
        <v>470</v>
      </c>
      <c r="I40" s="260" t="s">
        <v>445</v>
      </c>
      <c r="J40" s="260" t="s">
        <v>470</v>
      </c>
      <c r="K40" s="181">
        <v>0.5</v>
      </c>
      <c r="L40" s="260">
        <v>0.5</v>
      </c>
      <c r="M40" s="181" t="s">
        <v>453</v>
      </c>
      <c r="N40" s="285" t="s">
        <v>555</v>
      </c>
    </row>
    <row r="41" spans="1:14" ht="9.75" customHeight="1" x14ac:dyDescent="0.25">
      <c r="A41" s="493"/>
      <c r="B41" s="512"/>
      <c r="C41" s="574"/>
      <c r="D41" s="575"/>
      <c r="E41" s="181" t="s">
        <v>380</v>
      </c>
      <c r="F41" s="181" t="s">
        <v>497</v>
      </c>
      <c r="G41" s="181" t="s">
        <v>445</v>
      </c>
      <c r="H41" s="181" t="s">
        <v>470</v>
      </c>
      <c r="I41" s="260" t="s">
        <v>445</v>
      </c>
      <c r="J41" s="260" t="s">
        <v>470</v>
      </c>
      <c r="K41" s="181">
        <v>0.5</v>
      </c>
      <c r="L41" s="260">
        <v>0.5</v>
      </c>
      <c r="M41" s="181" t="s">
        <v>453</v>
      </c>
      <c r="N41" s="285" t="s">
        <v>555</v>
      </c>
    </row>
    <row r="42" spans="1:14" ht="9.75" customHeight="1" x14ac:dyDescent="0.25">
      <c r="A42" s="493"/>
      <c r="B42" s="512"/>
      <c r="C42" s="574"/>
      <c r="D42" s="575"/>
      <c r="E42" s="181"/>
      <c r="F42" s="181"/>
      <c r="G42" s="181"/>
      <c r="H42" s="181"/>
      <c r="I42" s="181"/>
      <c r="J42" s="288"/>
      <c r="K42" s="181"/>
      <c r="L42" s="299"/>
      <c r="M42" s="181"/>
      <c r="N42" s="181"/>
    </row>
    <row r="43" spans="1:14" ht="9.75" customHeight="1" x14ac:dyDescent="0.25">
      <c r="A43" s="493" t="s">
        <v>229</v>
      </c>
      <c r="B43" s="512" t="s">
        <v>230</v>
      </c>
      <c r="C43" s="574">
        <f>($C$9*0.05)</f>
        <v>0.22964500000000002</v>
      </c>
      <c r="D43" s="575">
        <v>1</v>
      </c>
      <c r="E43" s="181" t="s">
        <v>451</v>
      </c>
      <c r="F43" s="181" t="s">
        <v>434</v>
      </c>
      <c r="G43" s="181" t="s">
        <v>553</v>
      </c>
      <c r="H43" s="181" t="s">
        <v>470</v>
      </c>
      <c r="I43" s="181" t="s">
        <v>605</v>
      </c>
      <c r="J43" s="181" t="s">
        <v>470</v>
      </c>
      <c r="K43" s="181">
        <v>4</v>
      </c>
      <c r="L43" s="181">
        <v>4</v>
      </c>
      <c r="M43" s="181" t="s">
        <v>453</v>
      </c>
      <c r="N43" s="181" t="s">
        <v>560</v>
      </c>
    </row>
    <row r="44" spans="1:14" ht="9.75" customHeight="1" x14ac:dyDescent="0.25">
      <c r="A44" s="493"/>
      <c r="B44" s="512"/>
      <c r="C44" s="574"/>
      <c r="D44" s="575"/>
      <c r="E44" s="181"/>
      <c r="F44" s="181"/>
      <c r="G44" s="181"/>
      <c r="H44" s="181"/>
      <c r="I44" s="181"/>
      <c r="J44" s="288"/>
      <c r="K44" s="288"/>
      <c r="L44" s="288"/>
      <c r="M44" s="345"/>
      <c r="N44" s="181"/>
    </row>
    <row r="45" spans="1:14" ht="9.75" customHeight="1" x14ac:dyDescent="0.25">
      <c r="A45" s="493"/>
      <c r="B45" s="512"/>
      <c r="C45" s="574"/>
      <c r="D45" s="575"/>
      <c r="E45" s="181"/>
      <c r="F45" s="181"/>
      <c r="G45" s="181"/>
      <c r="H45" s="181"/>
      <c r="I45" s="181"/>
      <c r="J45" s="288"/>
      <c r="K45" s="288"/>
      <c r="L45" s="288"/>
      <c r="M45" s="345"/>
      <c r="N45" s="181"/>
    </row>
    <row r="46" spans="1:14" ht="9.75" customHeight="1" x14ac:dyDescent="0.25">
      <c r="A46" s="410" t="s">
        <v>231</v>
      </c>
      <c r="B46" s="409" t="s">
        <v>232</v>
      </c>
      <c r="C46" s="417">
        <f>($C$9*0.05)</f>
        <v>0.22964500000000002</v>
      </c>
      <c r="D46" s="418"/>
      <c r="E46" s="286"/>
      <c r="F46" s="429"/>
      <c r="G46" s="260"/>
      <c r="H46" s="429"/>
      <c r="I46" s="429"/>
      <c r="J46" s="430"/>
      <c r="K46" s="286"/>
      <c r="L46" s="286"/>
      <c r="M46" s="286"/>
      <c r="N46" s="260"/>
    </row>
    <row r="47" spans="1:14" ht="9.75" customHeight="1" x14ac:dyDescent="0.25">
      <c r="A47" s="493" t="s">
        <v>233</v>
      </c>
      <c r="B47" s="527" t="s">
        <v>234</v>
      </c>
      <c r="C47" s="574"/>
      <c r="D47" s="575">
        <v>5</v>
      </c>
      <c r="E47" s="181" t="s">
        <v>430</v>
      </c>
      <c r="F47" s="181" t="s">
        <v>433</v>
      </c>
      <c r="G47" s="181" t="s">
        <v>445</v>
      </c>
      <c r="H47" s="181" t="s">
        <v>470</v>
      </c>
      <c r="I47" s="181"/>
      <c r="J47" s="288"/>
      <c r="K47" s="288">
        <v>20</v>
      </c>
      <c r="L47" s="288"/>
      <c r="M47" s="181" t="s">
        <v>453</v>
      </c>
      <c r="N47" s="285" t="s">
        <v>638</v>
      </c>
    </row>
    <row r="48" spans="1:14" ht="9.75" customHeight="1" x14ac:dyDescent="0.25">
      <c r="A48" s="493"/>
      <c r="B48" s="527"/>
      <c r="C48" s="574"/>
      <c r="D48" s="575"/>
      <c r="E48" s="181" t="s">
        <v>467</v>
      </c>
      <c r="F48" s="181" t="s">
        <v>433</v>
      </c>
      <c r="G48" s="181" t="s">
        <v>445</v>
      </c>
      <c r="H48" s="181" t="s">
        <v>470</v>
      </c>
      <c r="I48" s="181"/>
      <c r="J48" s="288"/>
      <c r="K48" s="288">
        <v>25</v>
      </c>
      <c r="L48" s="288"/>
      <c r="M48" s="181" t="s">
        <v>453</v>
      </c>
      <c r="N48" s="285" t="s">
        <v>638</v>
      </c>
    </row>
    <row r="49" spans="1:14" ht="9.75" customHeight="1" x14ac:dyDescent="0.25">
      <c r="A49" s="493"/>
      <c r="B49" s="527"/>
      <c r="C49" s="574"/>
      <c r="D49" s="575"/>
      <c r="E49" s="181" t="s">
        <v>429</v>
      </c>
      <c r="F49" s="181" t="s">
        <v>433</v>
      </c>
      <c r="G49" s="181" t="s">
        <v>445</v>
      </c>
      <c r="H49" s="181" t="s">
        <v>470</v>
      </c>
      <c r="I49" s="181"/>
      <c r="J49" s="288"/>
      <c r="K49" s="288">
        <v>25</v>
      </c>
      <c r="L49" s="288"/>
      <c r="M49" s="181" t="s">
        <v>453</v>
      </c>
      <c r="N49" s="285" t="s">
        <v>638</v>
      </c>
    </row>
    <row r="50" spans="1:14" ht="9.75" customHeight="1" x14ac:dyDescent="0.25">
      <c r="A50" s="493"/>
      <c r="B50" s="527"/>
      <c r="C50" s="574"/>
      <c r="D50" s="575"/>
      <c r="E50" s="181" t="s">
        <v>536</v>
      </c>
      <c r="F50" s="181" t="s">
        <v>433</v>
      </c>
      <c r="G50" s="181" t="s">
        <v>445</v>
      </c>
      <c r="H50" s="181" t="s">
        <v>470</v>
      </c>
      <c r="I50" s="181"/>
      <c r="J50" s="288"/>
      <c r="K50" s="288">
        <v>75</v>
      </c>
      <c r="L50" s="288"/>
      <c r="M50" s="181" t="s">
        <v>453</v>
      </c>
      <c r="N50" s="285" t="s">
        <v>638</v>
      </c>
    </row>
    <row r="51" spans="1:14" ht="9.75" customHeight="1" x14ac:dyDescent="0.25">
      <c r="A51" s="493" t="s">
        <v>235</v>
      </c>
      <c r="B51" s="527" t="s">
        <v>236</v>
      </c>
      <c r="C51" s="574"/>
      <c r="D51" s="575">
        <v>3</v>
      </c>
      <c r="E51" s="181" t="s">
        <v>423</v>
      </c>
      <c r="F51" s="181" t="s">
        <v>433</v>
      </c>
      <c r="G51" s="181" t="s">
        <v>445</v>
      </c>
      <c r="H51" s="181" t="s">
        <v>470</v>
      </c>
      <c r="I51" s="181"/>
      <c r="J51" s="288"/>
      <c r="K51" s="288">
        <v>20</v>
      </c>
      <c r="L51" s="288"/>
      <c r="M51" s="181" t="s">
        <v>453</v>
      </c>
      <c r="N51" s="285" t="s">
        <v>638</v>
      </c>
    </row>
    <row r="52" spans="1:14" ht="9.75" customHeight="1" x14ac:dyDescent="0.25">
      <c r="A52" s="493"/>
      <c r="B52" s="527"/>
      <c r="C52" s="574"/>
      <c r="D52" s="575"/>
      <c r="E52" s="181" t="s">
        <v>657</v>
      </c>
      <c r="F52" s="181" t="s">
        <v>433</v>
      </c>
      <c r="G52" s="181" t="s">
        <v>445</v>
      </c>
      <c r="H52" s="181" t="s">
        <v>470</v>
      </c>
      <c r="I52" s="181"/>
      <c r="J52" s="288"/>
      <c r="K52" s="288">
        <v>5</v>
      </c>
      <c r="L52" s="288"/>
      <c r="M52" s="181" t="s">
        <v>453</v>
      </c>
      <c r="N52" s="285" t="s">
        <v>638</v>
      </c>
    </row>
    <row r="53" spans="1:14" ht="9.75" customHeight="1" x14ac:dyDescent="0.25">
      <c r="A53" s="493"/>
      <c r="B53" s="527"/>
      <c r="C53" s="574"/>
      <c r="D53" s="575"/>
      <c r="E53" s="285" t="s">
        <v>402</v>
      </c>
      <c r="F53" s="318" t="s">
        <v>433</v>
      </c>
      <c r="G53" s="318" t="s">
        <v>610</v>
      </c>
      <c r="H53" s="318" t="s">
        <v>470</v>
      </c>
      <c r="I53" s="318" t="s">
        <v>610</v>
      </c>
      <c r="J53" s="366" t="s">
        <v>470</v>
      </c>
      <c r="K53" s="318">
        <v>1</v>
      </c>
      <c r="L53" s="318">
        <v>1</v>
      </c>
      <c r="M53" s="318">
        <v>1</v>
      </c>
      <c r="N53" s="318" t="s">
        <v>560</v>
      </c>
    </row>
    <row r="54" spans="1:14" ht="9.75" customHeight="1" x14ac:dyDescent="0.25">
      <c r="A54" s="493"/>
      <c r="B54" s="527"/>
      <c r="C54" s="574"/>
      <c r="D54" s="575"/>
      <c r="E54" s="285" t="s">
        <v>619</v>
      </c>
      <c r="F54" s="318" t="s">
        <v>433</v>
      </c>
      <c r="G54" s="318" t="s">
        <v>610</v>
      </c>
      <c r="H54" s="318" t="s">
        <v>470</v>
      </c>
      <c r="I54" s="318" t="s">
        <v>610</v>
      </c>
      <c r="J54" s="366" t="s">
        <v>470</v>
      </c>
      <c r="K54" s="318">
        <v>1</v>
      </c>
      <c r="L54" s="318">
        <v>1</v>
      </c>
      <c r="M54" s="318">
        <v>1</v>
      </c>
      <c r="N54" s="318" t="s">
        <v>560</v>
      </c>
    </row>
    <row r="55" spans="1:14" ht="9.75" customHeight="1" x14ac:dyDescent="0.25">
      <c r="A55" s="493"/>
      <c r="B55" s="527"/>
      <c r="C55" s="574"/>
      <c r="D55" s="575"/>
      <c r="E55" s="285" t="s">
        <v>620</v>
      </c>
      <c r="F55" s="285" t="s">
        <v>433</v>
      </c>
      <c r="G55" s="285" t="s">
        <v>610</v>
      </c>
      <c r="H55" s="285" t="s">
        <v>470</v>
      </c>
      <c r="I55" s="285" t="s">
        <v>610</v>
      </c>
      <c r="J55" s="369" t="s">
        <v>470</v>
      </c>
      <c r="K55" s="285">
        <v>1</v>
      </c>
      <c r="L55" s="285">
        <v>1</v>
      </c>
      <c r="M55" s="285">
        <v>5</v>
      </c>
      <c r="N55" s="285" t="s">
        <v>560</v>
      </c>
    </row>
    <row r="56" spans="1:14" ht="9.75" customHeight="1" x14ac:dyDescent="0.25">
      <c r="A56" s="493"/>
      <c r="B56" s="527"/>
      <c r="C56" s="574"/>
      <c r="D56" s="575"/>
      <c r="E56" s="285" t="s">
        <v>424</v>
      </c>
      <c r="F56" s="318" t="s">
        <v>433</v>
      </c>
      <c r="G56" s="318" t="s">
        <v>610</v>
      </c>
      <c r="H56" s="318" t="s">
        <v>470</v>
      </c>
      <c r="I56" s="318" t="s">
        <v>610</v>
      </c>
      <c r="J56" s="366" t="s">
        <v>470</v>
      </c>
      <c r="K56" s="285">
        <v>2</v>
      </c>
      <c r="L56" s="285">
        <v>2</v>
      </c>
      <c r="M56" s="285">
        <v>2</v>
      </c>
      <c r="N56" s="318" t="s">
        <v>560</v>
      </c>
    </row>
    <row r="57" spans="1:14" ht="9.75" customHeight="1" x14ac:dyDescent="0.25">
      <c r="A57" s="493"/>
      <c r="B57" s="527"/>
      <c r="C57" s="574"/>
      <c r="D57" s="575"/>
      <c r="E57" s="285" t="s">
        <v>596</v>
      </c>
      <c r="F57" s="318" t="s">
        <v>433</v>
      </c>
      <c r="G57" s="318" t="s">
        <v>610</v>
      </c>
      <c r="H57" s="318" t="s">
        <v>470</v>
      </c>
      <c r="I57" s="318" t="s">
        <v>610</v>
      </c>
      <c r="J57" s="366" t="s">
        <v>470</v>
      </c>
      <c r="K57" s="285">
        <v>5</v>
      </c>
      <c r="L57" s="285">
        <v>5</v>
      </c>
      <c r="M57" s="285">
        <v>5</v>
      </c>
      <c r="N57" s="318" t="s">
        <v>560</v>
      </c>
    </row>
    <row r="58" spans="1:14" ht="9.75" customHeight="1" x14ac:dyDescent="0.25">
      <c r="A58" s="493"/>
      <c r="B58" s="527"/>
      <c r="C58" s="574"/>
      <c r="D58" s="575"/>
      <c r="E58" s="285" t="s">
        <v>597</v>
      </c>
      <c r="F58" s="318" t="s">
        <v>433</v>
      </c>
      <c r="G58" s="318" t="s">
        <v>610</v>
      </c>
      <c r="H58" s="318" t="s">
        <v>470</v>
      </c>
      <c r="I58" s="318" t="s">
        <v>610</v>
      </c>
      <c r="J58" s="366" t="s">
        <v>470</v>
      </c>
      <c r="K58" s="285">
        <v>5</v>
      </c>
      <c r="L58" s="285">
        <v>5</v>
      </c>
      <c r="M58" s="285">
        <v>5</v>
      </c>
      <c r="N58" s="318" t="s">
        <v>560</v>
      </c>
    </row>
    <row r="59" spans="1:14" ht="9.75" customHeight="1" x14ac:dyDescent="0.15">
      <c r="A59" s="493"/>
      <c r="B59" s="527"/>
      <c r="C59" s="574"/>
      <c r="D59" s="575"/>
      <c r="E59" s="419" t="s">
        <v>431</v>
      </c>
      <c r="F59" s="318" t="s">
        <v>433</v>
      </c>
      <c r="G59" s="318" t="s">
        <v>610</v>
      </c>
      <c r="H59" s="318" t="s">
        <v>470</v>
      </c>
      <c r="I59" s="318" t="s">
        <v>610</v>
      </c>
      <c r="J59" s="366" t="s">
        <v>470</v>
      </c>
      <c r="K59" s="285">
        <v>2</v>
      </c>
      <c r="L59" s="285">
        <v>2</v>
      </c>
      <c r="M59" s="285">
        <v>2</v>
      </c>
      <c r="N59" s="318" t="s">
        <v>560</v>
      </c>
    </row>
    <row r="60" spans="1:14" ht="9.75" customHeight="1" x14ac:dyDescent="0.25">
      <c r="A60" s="493"/>
      <c r="B60" s="527"/>
      <c r="C60" s="574"/>
      <c r="D60" s="575"/>
      <c r="E60" s="285" t="s">
        <v>598</v>
      </c>
      <c r="F60" s="318" t="s">
        <v>433</v>
      </c>
      <c r="G60" s="318" t="s">
        <v>610</v>
      </c>
      <c r="H60" s="318" t="s">
        <v>470</v>
      </c>
      <c r="I60" s="318" t="s">
        <v>610</v>
      </c>
      <c r="J60" s="366" t="s">
        <v>470</v>
      </c>
      <c r="K60" s="318">
        <v>2</v>
      </c>
      <c r="L60" s="318">
        <v>2</v>
      </c>
      <c r="M60" s="318">
        <v>2</v>
      </c>
      <c r="N60" s="318" t="s">
        <v>560</v>
      </c>
    </row>
    <row r="61" spans="1:14" ht="11.25" customHeight="1" x14ac:dyDescent="0.25">
      <c r="A61" s="487" t="s">
        <v>237</v>
      </c>
      <c r="B61" s="607" t="s">
        <v>238</v>
      </c>
      <c r="C61" s="605"/>
      <c r="D61" s="408"/>
      <c r="E61" s="181"/>
      <c r="F61" s="181"/>
      <c r="G61" s="181"/>
      <c r="H61" s="181"/>
      <c r="I61" s="181"/>
      <c r="J61" s="181"/>
      <c r="K61" s="181"/>
      <c r="L61" s="181"/>
      <c r="M61" s="181"/>
      <c r="N61" s="181"/>
    </row>
    <row r="62" spans="1:14" ht="11.25" customHeight="1" x14ac:dyDescent="0.25">
      <c r="A62" s="488"/>
      <c r="B62" s="608"/>
      <c r="C62" s="606"/>
      <c r="D62" s="499">
        <v>2</v>
      </c>
      <c r="E62" s="181" t="s">
        <v>606</v>
      </c>
      <c r="F62" s="181" t="s">
        <v>434</v>
      </c>
      <c r="G62" s="181" t="s">
        <v>610</v>
      </c>
      <c r="H62" s="181" t="s">
        <v>470</v>
      </c>
      <c r="I62" s="181" t="s">
        <v>610</v>
      </c>
      <c r="J62" s="181" t="s">
        <v>470</v>
      </c>
      <c r="K62" s="181">
        <v>1</v>
      </c>
      <c r="L62" s="181">
        <v>1</v>
      </c>
      <c r="M62" s="181" t="s">
        <v>453</v>
      </c>
      <c r="N62" s="181" t="s">
        <v>560</v>
      </c>
    </row>
    <row r="63" spans="1:14" ht="11.25" customHeight="1" x14ac:dyDescent="0.25">
      <c r="A63" s="488"/>
      <c r="B63" s="608"/>
      <c r="C63" s="606"/>
      <c r="D63" s="499"/>
      <c r="E63" s="181" t="s">
        <v>607</v>
      </c>
      <c r="F63" s="181" t="s">
        <v>434</v>
      </c>
      <c r="G63" s="181" t="s">
        <v>610</v>
      </c>
      <c r="H63" s="181" t="s">
        <v>470</v>
      </c>
      <c r="I63" s="181" t="s">
        <v>610</v>
      </c>
      <c r="J63" s="181" t="s">
        <v>470</v>
      </c>
      <c r="K63" s="181">
        <v>1</v>
      </c>
      <c r="L63" s="181">
        <v>1</v>
      </c>
      <c r="M63" s="181" t="s">
        <v>453</v>
      </c>
      <c r="N63" s="181" t="s">
        <v>560</v>
      </c>
    </row>
    <row r="64" spans="1:14" ht="11.25" customHeight="1" x14ac:dyDescent="0.25">
      <c r="A64" s="488"/>
      <c r="B64" s="608"/>
      <c r="C64" s="606"/>
      <c r="D64" s="499"/>
      <c r="E64" s="181" t="s">
        <v>608</v>
      </c>
      <c r="F64" s="181" t="s">
        <v>434</v>
      </c>
      <c r="G64" s="181" t="s">
        <v>610</v>
      </c>
      <c r="H64" s="181" t="s">
        <v>470</v>
      </c>
      <c r="I64" s="181" t="s">
        <v>610</v>
      </c>
      <c r="J64" s="181" t="s">
        <v>470</v>
      </c>
      <c r="K64" s="181">
        <v>4</v>
      </c>
      <c r="L64" s="181">
        <v>4</v>
      </c>
      <c r="M64" s="181" t="s">
        <v>453</v>
      </c>
      <c r="N64" s="181" t="s">
        <v>560</v>
      </c>
    </row>
    <row r="65" spans="1:15" ht="11.25" customHeight="1" x14ac:dyDescent="0.25">
      <c r="A65" s="488"/>
      <c r="B65" s="608"/>
      <c r="C65" s="606"/>
      <c r="D65" s="499"/>
      <c r="E65" s="181" t="s">
        <v>609</v>
      </c>
      <c r="F65" s="181" t="s">
        <v>434</v>
      </c>
      <c r="G65" s="181" t="s">
        <v>610</v>
      </c>
      <c r="H65" s="181" t="s">
        <v>470</v>
      </c>
      <c r="I65" s="181" t="s">
        <v>610</v>
      </c>
      <c r="J65" s="181" t="s">
        <v>470</v>
      </c>
      <c r="K65" s="181">
        <v>4</v>
      </c>
      <c r="L65" s="181">
        <v>4</v>
      </c>
      <c r="M65" s="181" t="s">
        <v>453</v>
      </c>
      <c r="N65" s="181" t="s">
        <v>560</v>
      </c>
    </row>
    <row r="66" spans="1:15" ht="9.9499999999999993" customHeight="1" x14ac:dyDescent="0.25">
      <c r="A66" s="488"/>
      <c r="B66" s="608"/>
      <c r="C66" s="606"/>
      <c r="D66" s="499"/>
      <c r="E66" s="285" t="s">
        <v>615</v>
      </c>
      <c r="F66" s="318" t="s">
        <v>433</v>
      </c>
      <c r="G66" s="318" t="s">
        <v>450</v>
      </c>
      <c r="H66" s="318" t="s">
        <v>470</v>
      </c>
      <c r="I66" s="318" t="s">
        <v>610</v>
      </c>
      <c r="J66" s="366" t="s">
        <v>470</v>
      </c>
      <c r="K66" s="318">
        <v>0.5</v>
      </c>
      <c r="L66" s="318">
        <v>0.05</v>
      </c>
      <c r="M66" s="181" t="s">
        <v>453</v>
      </c>
      <c r="N66" s="181" t="s">
        <v>560</v>
      </c>
      <c r="O66" s="318"/>
    </row>
    <row r="67" spans="1:15" ht="9.9499999999999993" customHeight="1" x14ac:dyDescent="0.25">
      <c r="A67" s="488"/>
      <c r="B67" s="608"/>
      <c r="C67" s="606"/>
      <c r="D67" s="499"/>
      <c r="E67" s="285" t="s">
        <v>613</v>
      </c>
      <c r="F67" s="318" t="s">
        <v>433</v>
      </c>
      <c r="G67" s="318" t="s">
        <v>610</v>
      </c>
      <c r="H67" s="318" t="s">
        <v>470</v>
      </c>
      <c r="I67" s="318" t="s">
        <v>610</v>
      </c>
      <c r="J67" s="366" t="s">
        <v>470</v>
      </c>
      <c r="K67" s="318">
        <v>1</v>
      </c>
      <c r="L67" s="318">
        <v>1</v>
      </c>
      <c r="M67" s="181" t="s">
        <v>453</v>
      </c>
      <c r="N67" s="181" t="s">
        <v>560</v>
      </c>
      <c r="O67" s="318"/>
    </row>
    <row r="68" spans="1:15" ht="11.25" customHeight="1" x14ac:dyDescent="0.25">
      <c r="A68" s="488"/>
      <c r="B68" s="608"/>
      <c r="C68" s="606"/>
      <c r="D68" s="499"/>
      <c r="E68" s="285" t="s">
        <v>614</v>
      </c>
      <c r="F68" s="318" t="s">
        <v>433</v>
      </c>
      <c r="G68" s="318" t="s">
        <v>610</v>
      </c>
      <c r="H68" s="318" t="s">
        <v>470</v>
      </c>
      <c r="I68" s="318" t="s">
        <v>610</v>
      </c>
      <c r="J68" s="366" t="s">
        <v>470</v>
      </c>
      <c r="K68" s="318">
        <v>6</v>
      </c>
      <c r="L68" s="318">
        <v>6</v>
      </c>
      <c r="M68" s="181" t="s">
        <v>453</v>
      </c>
      <c r="N68" s="181" t="s">
        <v>560</v>
      </c>
      <c r="O68" s="318"/>
    </row>
    <row r="69" spans="1:15" ht="11.25" customHeight="1" x14ac:dyDescent="0.25">
      <c r="A69" s="488"/>
      <c r="B69" s="608"/>
      <c r="C69" s="606"/>
      <c r="D69" s="499"/>
      <c r="E69" s="181" t="s">
        <v>740</v>
      </c>
      <c r="F69" s="181" t="s">
        <v>434</v>
      </c>
      <c r="G69" s="181" t="s">
        <v>553</v>
      </c>
      <c r="H69" s="181" t="s">
        <v>470</v>
      </c>
      <c r="I69" s="181" t="s">
        <v>553</v>
      </c>
      <c r="J69" s="181" t="s">
        <v>470</v>
      </c>
      <c r="K69" s="181">
        <v>7</v>
      </c>
      <c r="L69" s="181">
        <v>7</v>
      </c>
      <c r="M69" s="181">
        <v>7</v>
      </c>
      <c r="N69" s="181" t="s">
        <v>560</v>
      </c>
    </row>
    <row r="70" spans="1:15" ht="11.25" customHeight="1" x14ac:dyDescent="0.25">
      <c r="B70" s="420"/>
      <c r="C70" s="421"/>
      <c r="D70" s="421"/>
      <c r="E70" s="421"/>
      <c r="F70" s="422"/>
    </row>
    <row r="71" spans="1:15" ht="11.25" customHeight="1" x14ac:dyDescent="0.25">
      <c r="B71" s="420"/>
      <c r="C71" s="421"/>
      <c r="D71" s="421"/>
      <c r="E71" s="421"/>
      <c r="F71" s="422"/>
    </row>
    <row r="72" spans="1:15" ht="11.25" customHeight="1" x14ac:dyDescent="0.25">
      <c r="B72" s="420"/>
      <c r="C72" s="421"/>
      <c r="D72" s="421"/>
      <c r="E72" s="421"/>
      <c r="F72" s="422"/>
    </row>
  </sheetData>
  <protectedRanges>
    <protectedRange password="CDC0" sqref="K34:M37 F34:F37 F47:F52" name="Range1_8_1"/>
    <protectedRange password="CDC0" sqref="G34:G37" name="Range1_29_1_1"/>
    <protectedRange password="CDC0" sqref="J47:J52 N44:N45 J34:J37 J42" name="Range1_2_1"/>
    <protectedRange password="CDC0" sqref="L26:L27 I26:I27 I30:I32 I34:I37 I47:I52" name="Range1"/>
    <protectedRange password="CDC0" sqref="K28:M29 K26:K27 M26:M27 G26:G32 J30:M32" name="Range1_2"/>
    <protectedRange password="CDC0" sqref="I28:I29" name="Range1_3_2"/>
    <protectedRange password="CDC0" sqref="I33:J33" name="Range1_5"/>
    <protectedRange password="CDC0" sqref="G33" name="Range1_29"/>
    <protectedRange password="CDC0" sqref="F42 I42 K42:N42 M38:M41 M47:M52 M62:M68" name="Range1_8"/>
    <protectedRange password="CDC0" sqref="G42" name="Range1_29_1"/>
    <protectedRange password="CDC0" sqref="F30:F32" name="Range1_12_2_2"/>
    <protectedRange password="CDC0" sqref="E43" name="Range1_6_2"/>
    <protectedRange password="CDC0" sqref="G46" name="Range1_26_1_1"/>
    <protectedRange password="CDC0" sqref="H61:N61 H62:L65 N62:N65" name="Range1_12"/>
    <protectedRange password="CDC0" sqref="E61:E62" name="Range1_10_1"/>
    <protectedRange password="CDC0" sqref="F17:F20 F26:F29" name="Range1_9_1"/>
    <protectedRange password="CDC0" sqref="H38:H41 K38:K41 F38:F41" name="Range1_3"/>
    <protectedRange password="CDC0" sqref="E38:E41" name="Range1_7_1"/>
    <protectedRange password="CDC0" sqref="J38:J41" name="Range1_11"/>
    <protectedRange password="CDC0" sqref="I38" name="Range1_28_1"/>
    <protectedRange password="CDC0" sqref="G14:K16" name="Range1_6"/>
    <protectedRange password="CDC0" sqref="F14:F16" name="Range1_9"/>
    <protectedRange password="CDC0" sqref="E25 E24:K24 G21:N23 M24:N25 G25:K25" name="Range1_14"/>
    <protectedRange password="CDC0" sqref="F25 F21:F23" name="Range1_12_2_3"/>
    <protectedRange password="CDC0" sqref="L24:L25" name="Range1_15_2_2"/>
    <protectedRange password="CDC0" sqref="L38:L41" name="Range1_16"/>
    <protectedRange password="CDC0" sqref="K56:M57" name="Range1_2_3_1"/>
    <protectedRange password="CDC0" sqref="K58:M59" name="Range1_6_1_1_1"/>
    <protectedRange password="CDC0" sqref="E58:E59" name="Range1_20_2_1"/>
    <protectedRange password="CDC0" sqref="E56" name="Range1_34_6_1_2"/>
    <protectedRange password="CDC0" sqref="E66 E68" name="Range1_14_1_3"/>
    <protectedRange password="CDC0" sqref="O67" name="Range1_16_1_2"/>
    <protectedRange password="CDC0" sqref="N66:N69" name="Range1_1_3_1"/>
    <protectedRange password="CDC0" sqref="E69:G69 I69 K69:M69" name="Range1_13_2"/>
  </protectedRanges>
  <mergeCells count="74">
    <mergeCell ref="D62:D69"/>
    <mergeCell ref="C61:C69"/>
    <mergeCell ref="B61:B69"/>
    <mergeCell ref="A61:A69"/>
    <mergeCell ref="A8:B8"/>
    <mergeCell ref="C8:D8"/>
    <mergeCell ref="A9:B9"/>
    <mergeCell ref="C9:D9"/>
    <mergeCell ref="A10:B10"/>
    <mergeCell ref="C10:D10"/>
    <mergeCell ref="A12:B13"/>
    <mergeCell ref="C12:D12"/>
    <mergeCell ref="A17:A20"/>
    <mergeCell ref="B17:B20"/>
    <mergeCell ref="C17:C20"/>
    <mergeCell ref="D17:D20"/>
    <mergeCell ref="A6:B6"/>
    <mergeCell ref="C6:D6"/>
    <mergeCell ref="A7:B7"/>
    <mergeCell ref="C7:D7"/>
    <mergeCell ref="F7:M7"/>
    <mergeCell ref="K2:L5"/>
    <mergeCell ref="A3:B3"/>
    <mergeCell ref="C3:D3"/>
    <mergeCell ref="A4:B4"/>
    <mergeCell ref="C4:D4"/>
    <mergeCell ref="A5:B5"/>
    <mergeCell ref="C5:D5"/>
    <mergeCell ref="N12:N13"/>
    <mergeCell ref="A14:A16"/>
    <mergeCell ref="B14:B16"/>
    <mergeCell ref="C14:C16"/>
    <mergeCell ref="D14:D16"/>
    <mergeCell ref="E12:E13"/>
    <mergeCell ref="F12:F13"/>
    <mergeCell ref="G12:G13"/>
    <mergeCell ref="H12:H13"/>
    <mergeCell ref="I12:I13"/>
    <mergeCell ref="J12:J13"/>
    <mergeCell ref="K12:K13"/>
    <mergeCell ref="L12:L13"/>
    <mergeCell ref="M12:M13"/>
    <mergeCell ref="B21:B25"/>
    <mergeCell ref="C21:C25"/>
    <mergeCell ref="D21:D25"/>
    <mergeCell ref="A26:A29"/>
    <mergeCell ref="B26:B29"/>
    <mergeCell ref="C26:C29"/>
    <mergeCell ref="D26:D29"/>
    <mergeCell ref="A21:A25"/>
    <mergeCell ref="A30:A32"/>
    <mergeCell ref="B30:B32"/>
    <mergeCell ref="C30:C32"/>
    <mergeCell ref="D30:D32"/>
    <mergeCell ref="A43:A45"/>
    <mergeCell ref="B43:B45"/>
    <mergeCell ref="C43:C45"/>
    <mergeCell ref="D43:D45"/>
    <mergeCell ref="A34:A37"/>
    <mergeCell ref="B34:B37"/>
    <mergeCell ref="C34:C37"/>
    <mergeCell ref="D34:D37"/>
    <mergeCell ref="A38:A42"/>
    <mergeCell ref="B38:B42"/>
    <mergeCell ref="C38:C42"/>
    <mergeCell ref="D38:D42"/>
    <mergeCell ref="A47:A50"/>
    <mergeCell ref="B47:B50"/>
    <mergeCell ref="C47:C50"/>
    <mergeCell ref="D47:D50"/>
    <mergeCell ref="A51:A60"/>
    <mergeCell ref="B51:B60"/>
    <mergeCell ref="C51:C60"/>
    <mergeCell ref="D51:D60"/>
  </mergeCells>
  <hyperlinks>
    <hyperlink ref="L1" location="'b. List of templates'!A1" display="RETURN TO TEMPLATE LIST"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59"/>
  <sheetViews>
    <sheetView topLeftCell="A21" zoomScale="90" zoomScaleNormal="90" workbookViewId="0">
      <selection activeCell="E43" sqref="E43"/>
    </sheetView>
  </sheetViews>
  <sheetFormatPr defaultColWidth="9.140625" defaultRowHeight="10.5" x14ac:dyDescent="0.25"/>
  <cols>
    <col min="1" max="1" width="4.85546875" style="85" customWidth="1"/>
    <col min="2" max="2" width="25.140625" style="85" customWidth="1"/>
    <col min="3" max="3" width="29.5703125" style="84" customWidth="1"/>
    <col min="4" max="4" width="42" style="85" customWidth="1"/>
    <col min="5" max="5" width="22.42578125" style="85" customWidth="1"/>
    <col min="6" max="6" width="20.140625" style="85" customWidth="1"/>
    <col min="7" max="7" width="4.85546875" style="85" customWidth="1"/>
    <col min="8" max="8" width="21" style="85" customWidth="1"/>
    <col min="9" max="9" width="4.85546875" style="85" customWidth="1"/>
    <col min="10" max="10" width="14.5703125" style="84" customWidth="1"/>
    <col min="11" max="11" width="13.42578125" style="85" customWidth="1"/>
    <col min="12" max="12" width="26.5703125" style="85" bestFit="1" customWidth="1"/>
    <col min="13" max="13" width="13.42578125" style="85" customWidth="1"/>
    <col min="14" max="14" width="26.85546875" style="85" customWidth="1"/>
    <col min="15" max="15" width="51.140625" style="85" bestFit="1" customWidth="1"/>
    <col min="16" max="16384" width="9.140625" style="85"/>
  </cols>
  <sheetData>
    <row r="1" spans="1:15" ht="21" thickBot="1" x14ac:dyDescent="0.3">
      <c r="A1" s="82" t="s">
        <v>239</v>
      </c>
      <c r="B1" s="83"/>
      <c r="J1" s="279" t="s">
        <v>178</v>
      </c>
      <c r="L1" s="86" t="s">
        <v>177</v>
      </c>
    </row>
    <row r="2" spans="1:15" ht="9.75" customHeight="1" x14ac:dyDescent="0.25">
      <c r="H2" s="589" t="s">
        <v>240</v>
      </c>
      <c r="I2" s="157"/>
      <c r="J2" s="280" t="s">
        <v>180</v>
      </c>
      <c r="K2" s="88">
        <f>SUM(C13:C55)</f>
        <v>22</v>
      </c>
    </row>
    <row r="3" spans="1:15" ht="12.75" customHeight="1" x14ac:dyDescent="0.25">
      <c r="A3" s="512" t="s">
        <v>181</v>
      </c>
      <c r="B3" s="513"/>
      <c r="C3" s="127" t="s">
        <v>331</v>
      </c>
      <c r="D3" s="128" t="s">
        <v>182</v>
      </c>
      <c r="H3" s="591"/>
      <c r="I3" s="159"/>
      <c r="J3" s="281" t="s">
        <v>183</v>
      </c>
      <c r="K3" s="91">
        <f>$C$10</f>
        <v>22</v>
      </c>
    </row>
    <row r="4" spans="1:15" ht="16.5" customHeight="1" x14ac:dyDescent="0.25">
      <c r="A4" s="517" t="s">
        <v>184</v>
      </c>
      <c r="B4" s="518"/>
      <c r="C4" s="129">
        <v>2023</v>
      </c>
      <c r="D4" s="343">
        <v>45037</v>
      </c>
      <c r="H4" s="591"/>
      <c r="I4" s="159"/>
      <c r="J4" s="281" t="s">
        <v>185</v>
      </c>
      <c r="K4" s="91">
        <f>$C$9</f>
        <v>9.1858000000000004</v>
      </c>
    </row>
    <row r="5" spans="1:15" ht="15.75" customHeight="1" thickBot="1" x14ac:dyDescent="0.3">
      <c r="A5" s="512" t="s">
        <v>186</v>
      </c>
      <c r="B5" s="513"/>
      <c r="C5" s="130" t="s">
        <v>24</v>
      </c>
      <c r="D5" s="92"/>
      <c r="H5" s="593"/>
      <c r="I5" s="162"/>
      <c r="J5" s="282"/>
      <c r="K5" s="94"/>
    </row>
    <row r="6" spans="1:15" ht="37.5" customHeight="1" thickBot="1" x14ac:dyDescent="0.3">
      <c r="A6" s="527" t="s">
        <v>188</v>
      </c>
      <c r="B6" s="540"/>
      <c r="C6" s="131">
        <v>45929</v>
      </c>
      <c r="D6" s="83" t="s">
        <v>500</v>
      </c>
      <c r="J6" s="283"/>
    </row>
    <row r="7" spans="1:15" ht="46.5" customHeight="1" thickBot="1" x14ac:dyDescent="0.3">
      <c r="A7" s="527" t="s">
        <v>189</v>
      </c>
      <c r="B7" s="540"/>
      <c r="C7" s="131">
        <v>45929</v>
      </c>
      <c r="D7" s="524" t="s">
        <v>283</v>
      </c>
      <c r="E7" s="525"/>
      <c r="F7" s="525"/>
      <c r="G7" s="525"/>
      <c r="H7" s="526"/>
      <c r="N7" s="98"/>
      <c r="O7" s="98"/>
    </row>
    <row r="8" spans="1:15" ht="20.100000000000001" customHeight="1" thickBot="1" x14ac:dyDescent="0.3">
      <c r="A8" s="527" t="s">
        <v>191</v>
      </c>
      <c r="B8" s="513"/>
      <c r="C8" s="133" t="s">
        <v>192</v>
      </c>
      <c r="D8" s="100" t="s">
        <v>193</v>
      </c>
      <c r="E8" s="101" t="s">
        <v>194</v>
      </c>
    </row>
    <row r="9" spans="1:15" ht="21.75" customHeight="1" thickBot="1" x14ac:dyDescent="0.3">
      <c r="A9" s="623" t="s">
        <v>284</v>
      </c>
      <c r="B9" s="624"/>
      <c r="C9" s="134">
        <f>C7*0.02%</f>
        <v>9.1858000000000004</v>
      </c>
      <c r="D9" s="102"/>
      <c r="E9" s="103"/>
    </row>
    <row r="10" spans="1:15" ht="20.25" customHeight="1" thickBot="1" x14ac:dyDescent="0.3">
      <c r="A10" s="527" t="s">
        <v>243</v>
      </c>
      <c r="B10" s="540"/>
      <c r="C10" s="135">
        <f>C13+C22+C35</f>
        <v>22</v>
      </c>
      <c r="D10" s="386" t="s">
        <v>530</v>
      </c>
      <c r="E10" s="407"/>
    </row>
    <row r="11" spans="1:15" ht="9.75" customHeight="1" x14ac:dyDescent="0.25">
      <c r="B11" s="106"/>
      <c r="C11" s="99"/>
      <c r="D11" s="108"/>
      <c r="E11" s="108"/>
    </row>
    <row r="12" spans="1:15" s="110" customFormat="1" ht="63" customHeight="1" x14ac:dyDescent="0.25">
      <c r="A12" s="565" t="s">
        <v>197</v>
      </c>
      <c r="B12" s="566"/>
      <c r="C12" s="113" t="s">
        <v>244</v>
      </c>
      <c r="D12" s="139" t="s">
        <v>199</v>
      </c>
      <c r="E12" s="139" t="s">
        <v>200</v>
      </c>
      <c r="F12" s="139" t="s">
        <v>201</v>
      </c>
      <c r="G12" s="137" t="s">
        <v>202</v>
      </c>
      <c r="H12" s="277" t="s">
        <v>203</v>
      </c>
      <c r="I12" s="137" t="s">
        <v>202</v>
      </c>
      <c r="J12" s="277" t="s">
        <v>204</v>
      </c>
      <c r="K12" s="139" t="s">
        <v>205</v>
      </c>
      <c r="L12" s="139" t="s">
        <v>245</v>
      </c>
      <c r="M12" s="139" t="s">
        <v>246</v>
      </c>
      <c r="N12" s="139" t="s">
        <v>206</v>
      </c>
      <c r="O12" s="293" t="s">
        <v>207</v>
      </c>
    </row>
    <row r="13" spans="1:15" ht="35.450000000000003" customHeight="1" x14ac:dyDescent="0.25">
      <c r="A13" s="548" t="s">
        <v>247</v>
      </c>
      <c r="B13" s="625" t="s">
        <v>248</v>
      </c>
      <c r="C13" s="547">
        <v>15</v>
      </c>
      <c r="D13" s="285" t="s">
        <v>634</v>
      </c>
      <c r="E13" s="318" t="s">
        <v>433</v>
      </c>
      <c r="F13" s="318" t="s">
        <v>610</v>
      </c>
      <c r="G13" s="318" t="s">
        <v>470</v>
      </c>
      <c r="H13" s="318" t="s">
        <v>610</v>
      </c>
      <c r="I13" s="366" t="s">
        <v>470</v>
      </c>
      <c r="J13" s="318">
        <v>50</v>
      </c>
      <c r="K13" s="362">
        <v>50</v>
      </c>
      <c r="L13" s="375" t="s">
        <v>455</v>
      </c>
      <c r="M13" s="181"/>
      <c r="N13" s="285" t="s">
        <v>455</v>
      </c>
      <c r="O13" s="181" t="s">
        <v>560</v>
      </c>
    </row>
    <row r="14" spans="1:15" ht="19.5" customHeight="1" x14ac:dyDescent="0.25">
      <c r="A14" s="548"/>
      <c r="B14" s="625"/>
      <c r="C14" s="547"/>
      <c r="D14" s="285" t="s">
        <v>592</v>
      </c>
      <c r="E14" s="318" t="s">
        <v>433</v>
      </c>
      <c r="F14" s="318" t="s">
        <v>450</v>
      </c>
      <c r="G14" s="318" t="s">
        <v>470</v>
      </c>
      <c r="H14" s="318" t="s">
        <v>454</v>
      </c>
      <c r="I14" s="366" t="s">
        <v>470</v>
      </c>
      <c r="J14" s="318">
        <v>25</v>
      </c>
      <c r="K14" s="318" t="s">
        <v>509</v>
      </c>
      <c r="L14" s="345" t="s">
        <v>456</v>
      </c>
      <c r="M14" s="181"/>
      <c r="N14" s="181" t="s">
        <v>456</v>
      </c>
      <c r="O14" s="285" t="s">
        <v>555</v>
      </c>
    </row>
    <row r="15" spans="1:15" ht="24.6" customHeight="1" x14ac:dyDescent="0.25">
      <c r="A15" s="548"/>
      <c r="B15" s="625"/>
      <c r="C15" s="547"/>
      <c r="D15" s="285" t="s">
        <v>417</v>
      </c>
      <c r="E15" s="318" t="s">
        <v>433</v>
      </c>
      <c r="F15" s="318" t="s">
        <v>610</v>
      </c>
      <c r="G15" s="318" t="s">
        <v>470</v>
      </c>
      <c r="H15" s="318" t="s">
        <v>454</v>
      </c>
      <c r="I15" s="366" t="s">
        <v>470</v>
      </c>
      <c r="J15" s="318">
        <v>50</v>
      </c>
      <c r="K15" s="318" t="s">
        <v>522</v>
      </c>
      <c r="L15" s="345" t="s">
        <v>457</v>
      </c>
      <c r="M15" s="181"/>
      <c r="N15" s="181" t="s">
        <v>457</v>
      </c>
      <c r="O15" s="285" t="s">
        <v>555</v>
      </c>
    </row>
    <row r="16" spans="1:15" ht="19.5" customHeight="1" x14ac:dyDescent="0.25">
      <c r="A16" s="548"/>
      <c r="B16" s="625"/>
      <c r="C16" s="547"/>
      <c r="D16" s="285" t="s">
        <v>593</v>
      </c>
      <c r="E16" s="318" t="s">
        <v>433</v>
      </c>
      <c r="F16" s="318" t="s">
        <v>610</v>
      </c>
      <c r="G16" s="318" t="s">
        <v>470</v>
      </c>
      <c r="H16" s="318" t="s">
        <v>479</v>
      </c>
      <c r="I16" s="366" t="s">
        <v>470</v>
      </c>
      <c r="J16" s="318">
        <v>20</v>
      </c>
      <c r="K16" s="318" t="s">
        <v>523</v>
      </c>
      <c r="L16" s="345" t="s">
        <v>459</v>
      </c>
      <c r="M16" s="181"/>
      <c r="N16" s="181" t="s">
        <v>459</v>
      </c>
      <c r="O16" s="285" t="s">
        <v>555</v>
      </c>
    </row>
    <row r="17" spans="1:15" ht="35.1" customHeight="1" x14ac:dyDescent="0.25">
      <c r="A17" s="548"/>
      <c r="B17" s="625"/>
      <c r="C17" s="547"/>
      <c r="D17" s="285" t="s">
        <v>644</v>
      </c>
      <c r="E17" s="318" t="s">
        <v>433</v>
      </c>
      <c r="F17" s="318" t="s">
        <v>610</v>
      </c>
      <c r="G17" s="318" t="s">
        <v>470</v>
      </c>
      <c r="H17" s="318" t="s">
        <v>454</v>
      </c>
      <c r="I17" s="366" t="s">
        <v>470</v>
      </c>
      <c r="J17" s="318" t="s">
        <v>477</v>
      </c>
      <c r="K17" s="318" t="s">
        <v>524</v>
      </c>
      <c r="L17" s="375" t="s">
        <v>460</v>
      </c>
      <c r="M17" s="181"/>
      <c r="N17" s="181" t="s">
        <v>460</v>
      </c>
      <c r="O17" s="285" t="s">
        <v>555</v>
      </c>
    </row>
    <row r="18" spans="1:15" ht="20.45" customHeight="1" x14ac:dyDescent="0.25">
      <c r="A18" s="548"/>
      <c r="B18" s="625"/>
      <c r="C18" s="547"/>
      <c r="D18" s="285" t="s">
        <v>418</v>
      </c>
      <c r="E18" s="318" t="s">
        <v>612</v>
      </c>
      <c r="F18" s="318" t="s">
        <v>450</v>
      </c>
      <c r="G18" s="318" t="s">
        <v>470</v>
      </c>
      <c r="H18" s="318" t="s">
        <v>610</v>
      </c>
      <c r="I18" s="366" t="s">
        <v>470</v>
      </c>
      <c r="J18" s="318">
        <v>5</v>
      </c>
      <c r="K18" s="318">
        <v>5</v>
      </c>
      <c r="L18" s="375" t="s">
        <v>461</v>
      </c>
      <c r="M18" s="181"/>
      <c r="N18" s="285" t="s">
        <v>461</v>
      </c>
      <c r="O18" s="181" t="s">
        <v>560</v>
      </c>
    </row>
    <row r="19" spans="1:15" ht="31.5" customHeight="1" x14ac:dyDescent="0.25">
      <c r="A19" s="548"/>
      <c r="B19" s="625"/>
      <c r="C19" s="547"/>
      <c r="D19" s="285" t="s">
        <v>635</v>
      </c>
      <c r="E19" s="318" t="s">
        <v>433</v>
      </c>
      <c r="F19" s="318" t="s">
        <v>454</v>
      </c>
      <c r="G19" s="318" t="s">
        <v>470</v>
      </c>
      <c r="H19" s="318" t="s">
        <v>479</v>
      </c>
      <c r="I19" s="366" t="s">
        <v>470</v>
      </c>
      <c r="J19" s="318" t="s">
        <v>473</v>
      </c>
      <c r="K19" s="362" t="s">
        <v>513</v>
      </c>
      <c r="L19" s="345" t="s">
        <v>462</v>
      </c>
      <c r="M19" s="181"/>
      <c r="N19" s="181" t="s">
        <v>462</v>
      </c>
      <c r="O19" s="285" t="s">
        <v>555</v>
      </c>
    </row>
    <row r="20" spans="1:15" ht="21.6" customHeight="1" x14ac:dyDescent="0.25">
      <c r="A20" s="548"/>
      <c r="B20" s="625"/>
      <c r="C20" s="547"/>
      <c r="D20" s="285" t="s">
        <v>548</v>
      </c>
      <c r="E20" s="318" t="s">
        <v>433</v>
      </c>
      <c r="F20" s="318" t="s">
        <v>610</v>
      </c>
      <c r="G20" s="318" t="s">
        <v>470</v>
      </c>
      <c r="H20" s="318" t="s">
        <v>610</v>
      </c>
      <c r="I20" s="366" t="s">
        <v>470</v>
      </c>
      <c r="J20" s="318">
        <v>10</v>
      </c>
      <c r="K20" s="317">
        <v>10</v>
      </c>
      <c r="L20" s="345">
        <v>150</v>
      </c>
      <c r="M20" s="181"/>
      <c r="N20" s="181">
        <v>150</v>
      </c>
      <c r="O20" s="181" t="s">
        <v>560</v>
      </c>
    </row>
    <row r="21" spans="1:15" ht="21.6" customHeight="1" x14ac:dyDescent="0.25">
      <c r="A21" s="548"/>
      <c r="B21" s="625"/>
      <c r="C21" s="547"/>
      <c r="D21" s="423" t="s">
        <v>492</v>
      </c>
      <c r="E21" s="318" t="s">
        <v>433</v>
      </c>
      <c r="F21" s="318" t="s">
        <v>610</v>
      </c>
      <c r="G21" s="318" t="s">
        <v>470</v>
      </c>
      <c r="H21" s="318" t="s">
        <v>610</v>
      </c>
      <c r="I21" s="366" t="s">
        <v>470</v>
      </c>
      <c r="J21" s="318">
        <v>1</v>
      </c>
      <c r="K21" s="317">
        <v>1</v>
      </c>
      <c r="L21" s="345">
        <v>200</v>
      </c>
      <c r="M21" s="181"/>
      <c r="N21" s="181">
        <v>200</v>
      </c>
      <c r="O21" s="181" t="s">
        <v>560</v>
      </c>
    </row>
    <row r="22" spans="1:15" s="145" customFormat="1" ht="18" customHeight="1" x14ac:dyDescent="0.25">
      <c r="A22" s="617" t="s">
        <v>249</v>
      </c>
      <c r="B22" s="620" t="s">
        <v>529</v>
      </c>
      <c r="C22" s="549">
        <v>5</v>
      </c>
      <c r="D22" s="285" t="s">
        <v>600</v>
      </c>
      <c r="E22" s="285" t="s">
        <v>433</v>
      </c>
      <c r="F22" s="181" t="s">
        <v>610</v>
      </c>
      <c r="G22" s="181" t="s">
        <v>470</v>
      </c>
      <c r="H22" s="342"/>
      <c r="I22" s="318"/>
      <c r="J22" s="318" t="s">
        <v>698</v>
      </c>
      <c r="K22" s="362"/>
      <c r="L22" s="345" t="s">
        <v>697</v>
      </c>
      <c r="M22" s="181"/>
      <c r="N22" s="181" t="s">
        <v>712</v>
      </c>
      <c r="O22" s="181" t="s">
        <v>638</v>
      </c>
    </row>
    <row r="23" spans="1:15" ht="15.95" customHeight="1" x14ac:dyDescent="0.25">
      <c r="A23" s="618"/>
      <c r="B23" s="621"/>
      <c r="C23" s="550"/>
      <c r="D23" s="285" t="s">
        <v>694</v>
      </c>
      <c r="E23" s="285" t="s">
        <v>433</v>
      </c>
      <c r="F23" s="181" t="s">
        <v>479</v>
      </c>
      <c r="G23" s="181" t="s">
        <v>470</v>
      </c>
      <c r="H23" s="342"/>
      <c r="I23" s="318"/>
      <c r="J23" s="318" t="s">
        <v>700</v>
      </c>
      <c r="K23" s="318"/>
      <c r="L23" s="345" t="s">
        <v>699</v>
      </c>
      <c r="M23" s="181"/>
      <c r="N23" s="181" t="s">
        <v>699</v>
      </c>
      <c r="O23" s="181" t="s">
        <v>638</v>
      </c>
    </row>
    <row r="24" spans="1:15" ht="9.75" customHeight="1" x14ac:dyDescent="0.25">
      <c r="A24" s="618"/>
      <c r="B24" s="621"/>
      <c r="C24" s="550"/>
      <c r="D24" s="285" t="s">
        <v>611</v>
      </c>
      <c r="E24" s="285" t="s">
        <v>612</v>
      </c>
      <c r="F24" s="285" t="s">
        <v>610</v>
      </c>
      <c r="G24" s="285" t="s">
        <v>470</v>
      </c>
      <c r="H24" s="285" t="s">
        <v>610</v>
      </c>
      <c r="I24" s="369" t="s">
        <v>470</v>
      </c>
      <c r="J24" s="285">
        <v>3</v>
      </c>
      <c r="K24" s="285">
        <v>3</v>
      </c>
      <c r="L24" s="285"/>
      <c r="M24" s="285"/>
      <c r="N24" s="285"/>
      <c r="O24" s="181" t="s">
        <v>560</v>
      </c>
    </row>
    <row r="25" spans="1:15" ht="9.75" customHeight="1" x14ac:dyDescent="0.25">
      <c r="A25" s="618"/>
      <c r="B25" s="621"/>
      <c r="C25" s="550"/>
      <c r="D25" s="285" t="s">
        <v>713</v>
      </c>
      <c r="E25" s="318" t="s">
        <v>433</v>
      </c>
      <c r="F25" s="318" t="s">
        <v>610</v>
      </c>
      <c r="G25" s="318" t="s">
        <v>470</v>
      </c>
      <c r="H25" s="318" t="s">
        <v>610</v>
      </c>
      <c r="I25" s="366" t="s">
        <v>470</v>
      </c>
      <c r="J25" s="318">
        <v>5</v>
      </c>
      <c r="K25" s="318">
        <v>5</v>
      </c>
      <c r="L25" s="318">
        <v>1500</v>
      </c>
      <c r="M25" s="318"/>
      <c r="N25" s="318">
        <v>1500</v>
      </c>
      <c r="O25" s="181" t="s">
        <v>560</v>
      </c>
    </row>
    <row r="26" spans="1:15" ht="9.75" customHeight="1" x14ac:dyDescent="0.25">
      <c r="A26" s="618"/>
      <c r="B26" s="621"/>
      <c r="C26" s="550"/>
      <c r="D26" s="285" t="s">
        <v>385</v>
      </c>
      <c r="E26" s="285" t="s">
        <v>612</v>
      </c>
      <c r="F26" s="285" t="s">
        <v>553</v>
      </c>
      <c r="G26" s="285" t="s">
        <v>470</v>
      </c>
      <c r="H26" s="285" t="s">
        <v>553</v>
      </c>
      <c r="I26" s="285" t="s">
        <v>470</v>
      </c>
      <c r="J26" s="285">
        <v>3</v>
      </c>
      <c r="K26" s="285">
        <v>3</v>
      </c>
      <c r="L26" s="285" t="s">
        <v>737</v>
      </c>
      <c r="M26" s="285">
        <v>100</v>
      </c>
      <c r="N26" s="285">
        <v>3</v>
      </c>
      <c r="O26" s="181" t="s">
        <v>560</v>
      </c>
    </row>
    <row r="27" spans="1:15" ht="9.75" customHeight="1" x14ac:dyDescent="0.25">
      <c r="A27" s="618"/>
      <c r="B27" s="621"/>
      <c r="C27" s="550"/>
      <c r="D27" s="286"/>
      <c r="E27" s="181"/>
      <c r="F27" s="181"/>
      <c r="G27" s="181"/>
      <c r="H27" s="342"/>
      <c r="I27" s="318"/>
      <c r="J27" s="318"/>
      <c r="K27" s="318"/>
      <c r="L27" s="345"/>
      <c r="M27" s="181"/>
      <c r="N27" s="181"/>
      <c r="O27" s="181"/>
    </row>
    <row r="28" spans="1:15" ht="9.75" customHeight="1" x14ac:dyDescent="0.25">
      <c r="A28" s="618"/>
      <c r="B28" s="621"/>
      <c r="C28" s="550"/>
      <c r="D28" s="285"/>
      <c r="E28" s="181"/>
      <c r="F28" s="181"/>
      <c r="G28" s="181"/>
      <c r="H28" s="370"/>
      <c r="I28" s="318"/>
      <c r="J28" s="318"/>
      <c r="K28" s="318"/>
      <c r="L28" s="345"/>
      <c r="M28" s="181"/>
      <c r="N28" s="181"/>
      <c r="O28" s="181"/>
    </row>
    <row r="29" spans="1:15" ht="9.75" customHeight="1" x14ac:dyDescent="0.25">
      <c r="A29" s="619"/>
      <c r="B29" s="622"/>
      <c r="C29" s="558"/>
      <c r="D29" s="260"/>
      <c r="E29" s="181"/>
      <c r="F29" s="181"/>
      <c r="G29" s="181"/>
      <c r="H29" s="342"/>
      <c r="I29" s="318"/>
      <c r="J29" s="318"/>
      <c r="K29" s="318"/>
      <c r="L29" s="345"/>
      <c r="M29" s="181"/>
      <c r="N29" s="181"/>
      <c r="O29" s="181"/>
    </row>
    <row r="30" spans="1:15" ht="9.75" customHeight="1" x14ac:dyDescent="0.25">
      <c r="A30" s="548" t="s">
        <v>251</v>
      </c>
      <c r="B30" s="527" t="s">
        <v>252</v>
      </c>
      <c r="C30" s="569"/>
      <c r="D30" s="285"/>
      <c r="I30" s="377"/>
      <c r="J30" s="377"/>
      <c r="K30" s="377"/>
      <c r="M30" s="181"/>
      <c r="N30" s="181"/>
      <c r="O30" s="181"/>
    </row>
    <row r="31" spans="1:15" ht="9.75" customHeight="1" x14ac:dyDescent="0.25">
      <c r="A31" s="548"/>
      <c r="B31" s="527"/>
      <c r="C31" s="569"/>
      <c r="D31" s="181"/>
      <c r="E31" s="315"/>
      <c r="F31" s="181"/>
      <c r="G31" s="181"/>
      <c r="H31" s="374"/>
      <c r="I31" s="318"/>
      <c r="J31" s="318"/>
      <c r="K31" s="318"/>
      <c r="L31" s="345"/>
      <c r="M31" s="181"/>
      <c r="N31" s="181"/>
      <c r="O31" s="181"/>
    </row>
    <row r="32" spans="1:15" ht="9.75" customHeight="1" x14ac:dyDescent="0.25">
      <c r="A32" s="548"/>
      <c r="B32" s="527"/>
      <c r="C32" s="569"/>
      <c r="D32" s="181"/>
      <c r="E32" s="315"/>
      <c r="F32" s="181"/>
      <c r="G32" s="181"/>
      <c r="H32" s="374"/>
      <c r="I32" s="318"/>
      <c r="J32" s="318"/>
      <c r="K32" s="318"/>
      <c r="L32" s="345"/>
      <c r="M32" s="181"/>
      <c r="N32" s="181"/>
      <c r="O32" s="181"/>
    </row>
    <row r="33" spans="1:15" ht="9.75" customHeight="1" x14ac:dyDescent="0.25">
      <c r="A33" s="548"/>
      <c r="B33" s="527"/>
      <c r="C33" s="569"/>
      <c r="D33" s="181"/>
      <c r="E33" s="181"/>
      <c r="F33" s="181"/>
      <c r="G33" s="181"/>
      <c r="H33" s="374"/>
      <c r="I33" s="318"/>
      <c r="J33" s="318"/>
      <c r="K33" s="318"/>
      <c r="L33" s="345"/>
      <c r="M33" s="181"/>
      <c r="N33" s="181"/>
      <c r="O33" s="181"/>
    </row>
    <row r="34" spans="1:15" ht="9.75" customHeight="1" x14ac:dyDescent="0.25">
      <c r="A34" s="548"/>
      <c r="B34" s="527"/>
      <c r="C34" s="569"/>
      <c r="D34" s="181"/>
      <c r="E34" s="181"/>
      <c r="F34" s="181"/>
      <c r="G34" s="181"/>
      <c r="H34" s="374"/>
      <c r="I34" s="318"/>
      <c r="J34" s="318"/>
      <c r="K34" s="318"/>
      <c r="L34" s="345"/>
      <c r="M34" s="181"/>
      <c r="N34" s="181"/>
      <c r="O34" s="181"/>
    </row>
    <row r="35" spans="1:15" s="145" customFormat="1" ht="12.75" customHeight="1" x14ac:dyDescent="0.25">
      <c r="A35" s="548" t="s">
        <v>253</v>
      </c>
      <c r="B35" s="527" t="s">
        <v>254</v>
      </c>
      <c r="C35" s="569">
        <v>2</v>
      </c>
      <c r="D35" s="461" t="s">
        <v>738</v>
      </c>
      <c r="E35" s="461" t="s">
        <v>612</v>
      </c>
      <c r="F35" s="461" t="s">
        <v>632</v>
      </c>
      <c r="G35" s="461" t="s">
        <v>470</v>
      </c>
      <c r="H35" s="461" t="s">
        <v>711</v>
      </c>
      <c r="I35" s="461" t="s">
        <v>470</v>
      </c>
      <c r="J35" s="461">
        <v>0.15</v>
      </c>
      <c r="K35" s="461">
        <v>0.05</v>
      </c>
      <c r="L35" s="461" t="s">
        <v>737</v>
      </c>
      <c r="M35" s="461">
        <v>2</v>
      </c>
      <c r="N35" s="461">
        <v>0.15</v>
      </c>
      <c r="O35" s="462" t="s">
        <v>560</v>
      </c>
    </row>
    <row r="36" spans="1:15" s="145" customFormat="1" ht="12.75" customHeight="1" x14ac:dyDescent="0.25">
      <c r="A36" s="548"/>
      <c r="B36" s="527"/>
      <c r="C36" s="569"/>
      <c r="D36" s="461" t="s">
        <v>386</v>
      </c>
      <c r="E36" s="461" t="s">
        <v>434</v>
      </c>
      <c r="F36" s="461" t="s">
        <v>553</v>
      </c>
      <c r="G36" s="461" t="s">
        <v>470</v>
      </c>
      <c r="H36" s="461" t="s">
        <v>553</v>
      </c>
      <c r="I36" s="461" t="s">
        <v>470</v>
      </c>
      <c r="J36" s="461">
        <v>6</v>
      </c>
      <c r="K36" s="461">
        <v>6</v>
      </c>
      <c r="L36" s="461" t="s">
        <v>737</v>
      </c>
      <c r="M36" s="461" t="s">
        <v>739</v>
      </c>
      <c r="N36" s="461">
        <v>6</v>
      </c>
      <c r="O36" s="462" t="s">
        <v>560</v>
      </c>
    </row>
    <row r="37" spans="1:15" s="145" customFormat="1" ht="12.75" customHeight="1" x14ac:dyDescent="0.25">
      <c r="A37" s="548"/>
      <c r="B37" s="527"/>
      <c r="C37" s="569"/>
      <c r="D37" s="285"/>
      <c r="E37" s="318"/>
      <c r="F37" s="318"/>
      <c r="G37" s="318"/>
      <c r="H37" s="318"/>
      <c r="I37" s="366"/>
      <c r="J37" s="318"/>
      <c r="K37" s="318"/>
      <c r="L37" s="318"/>
      <c r="M37" s="318"/>
      <c r="N37" s="318"/>
      <c r="O37" s="181"/>
    </row>
    <row r="38" spans="1:15" ht="9.75" customHeight="1" x14ac:dyDescent="0.25">
      <c r="A38" s="548"/>
      <c r="B38" s="527"/>
      <c r="C38" s="569"/>
      <c r="D38" s="285"/>
      <c r="E38" s="318"/>
      <c r="F38" s="318"/>
      <c r="G38" s="318"/>
      <c r="H38" s="318"/>
      <c r="I38" s="366"/>
      <c r="J38" s="318"/>
      <c r="K38" s="318"/>
      <c r="L38" s="318"/>
      <c r="M38" s="318"/>
      <c r="N38" s="318"/>
      <c r="O38" s="181"/>
    </row>
    <row r="39" spans="1:15" s="145" customFormat="1" ht="12.75" customHeight="1" x14ac:dyDescent="0.25">
      <c r="A39" s="548"/>
      <c r="B39" s="527"/>
      <c r="C39" s="569"/>
    </row>
    <row r="40" spans="1:15" s="145" customFormat="1" ht="12.75" customHeight="1" x14ac:dyDescent="0.15">
      <c r="A40" s="548"/>
      <c r="B40" s="527"/>
      <c r="C40" s="569"/>
      <c r="D40" s="181"/>
      <c r="E40" s="181"/>
      <c r="F40" s="181"/>
      <c r="G40" s="181"/>
      <c r="H40" s="374"/>
      <c r="I40" s="318"/>
      <c r="J40" s="433"/>
      <c r="K40" s="318"/>
      <c r="L40" s="345"/>
      <c r="M40" s="181"/>
      <c r="N40" s="181"/>
      <c r="O40" s="181"/>
    </row>
    <row r="41" spans="1:15" ht="9.75" customHeight="1" x14ac:dyDescent="0.25">
      <c r="A41" s="548"/>
      <c r="B41" s="527"/>
      <c r="C41" s="569"/>
      <c r="D41" s="285"/>
      <c r="E41" s="311"/>
      <c r="F41" s="181"/>
      <c r="G41" s="181"/>
      <c r="H41" s="369"/>
      <c r="I41" s="318"/>
      <c r="J41" s="318"/>
      <c r="K41" s="318"/>
      <c r="L41" s="345"/>
      <c r="M41" s="181"/>
      <c r="N41" s="181"/>
      <c r="O41" s="181"/>
    </row>
    <row r="42" spans="1:15" ht="9.75" customHeight="1" x14ac:dyDescent="0.25">
      <c r="A42" s="548" t="s">
        <v>255</v>
      </c>
      <c r="B42" s="527" t="s">
        <v>256</v>
      </c>
      <c r="C42" s="569"/>
      <c r="D42" s="285"/>
      <c r="E42" s="181"/>
      <c r="F42" s="181"/>
      <c r="G42" s="181"/>
      <c r="H42" s="342"/>
      <c r="I42" s="318"/>
      <c r="J42" s="318"/>
      <c r="K42" s="318"/>
      <c r="L42" s="345"/>
      <c r="M42" s="181"/>
      <c r="N42" s="181"/>
      <c r="O42" s="181"/>
    </row>
    <row r="43" spans="1:15" ht="9.75" customHeight="1" x14ac:dyDescent="0.25">
      <c r="A43" s="548"/>
      <c r="B43" s="527"/>
      <c r="C43" s="569"/>
      <c r="D43" s="181"/>
      <c r="E43" s="181"/>
      <c r="F43" s="181"/>
      <c r="G43" s="181"/>
      <c r="H43" s="342"/>
      <c r="I43" s="318"/>
      <c r="J43" s="318"/>
      <c r="K43" s="318"/>
      <c r="L43" s="345"/>
      <c r="M43" s="181"/>
      <c r="N43" s="181"/>
      <c r="O43" s="181"/>
    </row>
    <row r="44" spans="1:15" ht="9.75" customHeight="1" x14ac:dyDescent="0.25">
      <c r="A44" s="548"/>
      <c r="B44" s="527"/>
      <c r="C44" s="569"/>
      <c r="D44" s="181"/>
      <c r="E44" s="181"/>
      <c r="F44" s="181"/>
      <c r="G44" s="181"/>
      <c r="H44" s="342"/>
      <c r="I44" s="318"/>
      <c r="J44" s="318"/>
      <c r="K44" s="318"/>
      <c r="L44" s="345"/>
      <c r="M44" s="181"/>
      <c r="N44" s="181"/>
      <c r="O44" s="181"/>
    </row>
    <row r="45" spans="1:15" ht="9.75" customHeight="1" x14ac:dyDescent="0.25">
      <c r="A45" s="548"/>
      <c r="B45" s="527"/>
      <c r="C45" s="569"/>
      <c r="D45" s="181"/>
      <c r="E45" s="181"/>
      <c r="F45" s="181"/>
      <c r="G45" s="181"/>
      <c r="H45" s="342"/>
      <c r="I45" s="318"/>
      <c r="J45" s="318"/>
      <c r="K45" s="318"/>
      <c r="L45" s="345"/>
      <c r="M45" s="181"/>
      <c r="N45" s="181"/>
      <c r="O45" s="181"/>
    </row>
    <row r="46" spans="1:15" ht="9.75" customHeight="1" x14ac:dyDescent="0.25">
      <c r="A46" s="548"/>
      <c r="B46" s="527"/>
      <c r="C46" s="569"/>
      <c r="D46" s="181"/>
      <c r="E46" s="181"/>
      <c r="F46" s="181"/>
      <c r="G46" s="181"/>
      <c r="H46" s="342"/>
      <c r="I46" s="318"/>
      <c r="J46" s="318"/>
      <c r="K46" s="318"/>
      <c r="L46" s="345"/>
      <c r="M46" s="181"/>
      <c r="N46" s="181"/>
      <c r="O46" s="181"/>
    </row>
    <row r="47" spans="1:15" ht="9.75" customHeight="1" x14ac:dyDescent="0.25">
      <c r="A47" s="548"/>
      <c r="B47" s="527"/>
      <c r="C47" s="569"/>
      <c r="D47" s="181"/>
      <c r="E47" s="181"/>
      <c r="F47" s="181"/>
      <c r="G47" s="181"/>
      <c r="H47" s="342"/>
      <c r="I47" s="318"/>
      <c r="J47" s="318"/>
      <c r="K47" s="318"/>
      <c r="L47" s="345"/>
      <c r="M47" s="181"/>
      <c r="N47" s="181"/>
      <c r="O47" s="181"/>
    </row>
    <row r="48" spans="1:15" ht="11.45" customHeight="1" x14ac:dyDescent="0.25">
      <c r="A48" s="617" t="s">
        <v>257</v>
      </c>
      <c r="B48" s="620" t="s">
        <v>258</v>
      </c>
      <c r="C48" s="569"/>
      <c r="D48" s="285"/>
      <c r="E48" s="318"/>
      <c r="F48" s="318"/>
      <c r="G48" s="318"/>
      <c r="H48" s="318"/>
      <c r="I48" s="366"/>
      <c r="J48" s="318"/>
      <c r="K48" s="318"/>
      <c r="L48" s="318"/>
      <c r="M48" s="362"/>
      <c r="N48" s="318"/>
      <c r="O48" s="181"/>
    </row>
    <row r="49" spans="1:15" s="156" customFormat="1" ht="9.75" customHeight="1" x14ac:dyDescent="0.25">
      <c r="A49" s="618"/>
      <c r="B49" s="621"/>
      <c r="C49" s="569"/>
      <c r="D49" s="285"/>
      <c r="E49" s="318"/>
      <c r="F49" s="318"/>
      <c r="G49" s="318"/>
      <c r="H49" s="318"/>
      <c r="I49" s="366"/>
      <c r="J49" s="285"/>
      <c r="K49" s="285"/>
      <c r="L49" s="285"/>
      <c r="M49" s="317"/>
      <c r="N49" s="285"/>
      <c r="O49" s="181"/>
    </row>
    <row r="50" spans="1:15" s="156" customFormat="1" ht="9.75" customHeight="1" x14ac:dyDescent="0.25">
      <c r="A50" s="618"/>
      <c r="B50" s="621"/>
      <c r="C50" s="569"/>
      <c r="D50" s="285"/>
      <c r="E50" s="318"/>
      <c r="F50" s="318"/>
      <c r="G50" s="318"/>
      <c r="H50" s="318"/>
      <c r="I50" s="366"/>
      <c r="J50" s="285"/>
      <c r="K50" s="285"/>
      <c r="L50" s="285"/>
      <c r="M50" s="317"/>
      <c r="N50" s="285"/>
      <c r="O50" s="181"/>
    </row>
    <row r="51" spans="1:15" s="156" customFormat="1" ht="9.75" customHeight="1" x14ac:dyDescent="0.25">
      <c r="A51" s="618"/>
      <c r="B51" s="621"/>
      <c r="C51" s="569"/>
      <c r="D51" s="285"/>
      <c r="E51" s="318"/>
      <c r="F51" s="318"/>
      <c r="G51" s="318"/>
      <c r="H51" s="318"/>
      <c r="I51" s="366"/>
      <c r="J51" s="285"/>
      <c r="K51" s="285"/>
      <c r="L51" s="285"/>
      <c r="M51" s="317"/>
      <c r="N51" s="285"/>
      <c r="O51" s="181"/>
    </row>
    <row r="52" spans="1:15" s="156" customFormat="1" ht="9.75" customHeight="1" x14ac:dyDescent="0.25">
      <c r="A52" s="618"/>
      <c r="B52" s="621"/>
      <c r="C52" s="569"/>
      <c r="D52" s="285"/>
      <c r="E52" s="318"/>
      <c r="F52" s="318"/>
      <c r="G52" s="318"/>
      <c r="H52" s="318"/>
      <c r="I52" s="366"/>
      <c r="J52" s="285"/>
      <c r="K52" s="285"/>
      <c r="L52" s="285"/>
      <c r="M52" s="317"/>
      <c r="N52" s="285"/>
      <c r="O52" s="181"/>
    </row>
    <row r="53" spans="1:15" s="156" customFormat="1" ht="9.75" customHeight="1" x14ac:dyDescent="0.15">
      <c r="A53" s="618"/>
      <c r="B53" s="621"/>
      <c r="C53" s="569"/>
      <c r="D53" s="419"/>
      <c r="E53" s="318"/>
      <c r="F53" s="318"/>
      <c r="G53" s="318"/>
      <c r="H53" s="318"/>
      <c r="I53" s="366"/>
      <c r="J53" s="285"/>
      <c r="K53" s="285"/>
      <c r="L53" s="285"/>
      <c r="M53" s="85"/>
      <c r="N53" s="285"/>
      <c r="O53" s="181"/>
    </row>
    <row r="54" spans="1:15" s="156" customFormat="1" ht="9.75" customHeight="1" x14ac:dyDescent="0.25">
      <c r="A54" s="618"/>
      <c r="B54" s="621"/>
      <c r="C54" s="569"/>
      <c r="D54" s="285"/>
      <c r="E54" s="318"/>
      <c r="F54" s="318"/>
      <c r="G54" s="318"/>
      <c r="H54" s="318"/>
      <c r="I54" s="366"/>
      <c r="J54" s="318"/>
      <c r="K54" s="318"/>
      <c r="L54" s="318"/>
      <c r="M54" s="317"/>
      <c r="N54" s="318"/>
      <c r="O54" s="181"/>
    </row>
    <row r="55" spans="1:15" ht="9.75" customHeight="1" x14ac:dyDescent="0.25">
      <c r="A55" s="619"/>
      <c r="B55" s="622"/>
      <c r="C55" s="569"/>
      <c r="D55" s="181"/>
      <c r="E55" s="285"/>
      <c r="F55" s="181"/>
      <c r="G55" s="181"/>
      <c r="H55" s="369"/>
      <c r="I55" s="318"/>
      <c r="J55" s="318"/>
      <c r="K55" s="362"/>
      <c r="L55" s="345"/>
      <c r="M55" s="181"/>
      <c r="N55" s="181"/>
      <c r="O55" s="345"/>
    </row>
    <row r="56" spans="1:15" ht="9.75" customHeight="1" x14ac:dyDescent="0.25">
      <c r="A56" s="352"/>
      <c r="B56" s="341"/>
      <c r="C56" s="353"/>
      <c r="D56" s="181"/>
      <c r="E56" s="285"/>
      <c r="F56" s="181"/>
      <c r="G56" s="181"/>
      <c r="H56" s="342"/>
      <c r="I56" s="318"/>
      <c r="J56" s="318"/>
      <c r="K56" s="377"/>
      <c r="L56" s="345"/>
      <c r="M56" s="180"/>
      <c r="N56" s="180"/>
      <c r="O56" s="180"/>
    </row>
    <row r="57" spans="1:15" x14ac:dyDescent="0.25">
      <c r="B57" s="116"/>
      <c r="C57" s="126"/>
      <c r="D57" s="315"/>
      <c r="E57" s="181"/>
      <c r="F57" s="181"/>
      <c r="G57" s="181"/>
      <c r="H57" s="181"/>
      <c r="I57" s="181"/>
      <c r="J57" s="181"/>
      <c r="K57" s="181"/>
      <c r="L57" s="181"/>
    </row>
    <row r="58" spans="1:15" x14ac:dyDescent="0.25">
      <c r="C58" s="126"/>
    </row>
    <row r="59" spans="1:15" x14ac:dyDescent="0.25">
      <c r="C59" s="126"/>
    </row>
  </sheetData>
  <protectedRanges>
    <protectedRange password="CDC0" sqref="E33:E34 F31:F34 F27" name="Range1_8"/>
    <protectedRange sqref="F22:F23" name="Range1_2"/>
    <protectedRange password="CDC0" sqref="J27 H27 J31:J34 J22" name="Range1_6"/>
    <protectedRange password="CDC0" sqref="L14 N14" name="Range1_1"/>
    <protectedRange password="CDC0" sqref="L16 N16" name="Range1_4"/>
    <protectedRange password="CDC0" sqref="L17 N17" name="Range1_5"/>
    <protectedRange password="CDC0" sqref="N19:N20 L19:L20" name="Range1_9"/>
    <protectedRange password="CDC0" sqref="E27 E22:E23" name="Range1_10"/>
    <protectedRange password="CDC0" sqref="L22 N22" name="Range1_11"/>
    <protectedRange password="CDC0" sqref="L23 N23" name="Range1_12"/>
    <protectedRange password="CDC0" sqref="N40" name="Range1_18"/>
    <protectedRange password="CDC0" sqref="D55:D56" name="Range1_20_1_1"/>
    <protectedRange password="CDC0" sqref="E55:F56" name="Range1_5_3"/>
    <protectedRange password="CDC0" sqref="H41:I41" name="Range1_3_2_3"/>
    <protectedRange password="CDC0" sqref="H55:I55" name="Range1_3_2_4"/>
    <protectedRange password="CDC0" sqref="N49:N51 J49:L51" name="Range1_2_3"/>
    <protectedRange password="CDC0" sqref="D50" name="Range1_34_6_1"/>
    <protectedRange password="CDC0" sqref="O13 O18 O20:O21 O48:O54" name="Range1_1_1_1"/>
    <protectedRange password="CDC0" sqref="O24:O26 O35:O36" name="Range1_1_2"/>
    <protectedRange password="CDC0" sqref="D37:D38" name="Range1_14_1"/>
    <protectedRange password="CDC0" sqref="O37:O38" name="Range1_1_3"/>
    <protectedRange password="CDC0" sqref="L26" name="Range1_2_2"/>
    <protectedRange password="CDC0" sqref="D26 J26:K26 N26" name="Range1_4_2"/>
    <protectedRange password="CDC0" sqref="E26:I26" name="Range1_34_2_1"/>
    <protectedRange password="CDC0" sqref="M26" name="Range1_35_3_1"/>
    <protectedRange password="CDC0" sqref="L35" name="Range1_2_1_2"/>
    <protectedRange password="CDC0" sqref="N35 D35:F35 H35 J35:K35" name="Range1_7_1"/>
    <protectedRange password="CDC0" sqref="I35" name="Range1_34_2_2_1"/>
    <protectedRange password="CDC0" sqref="L36:M36" name="Range1_1_6"/>
    <protectedRange password="CDC0" sqref="D36:F36 H36 J36:K36 N36" name="Range1_13_1"/>
    <protectedRange password="CDC0" sqref="I36" name="Range1_34_2_2_3"/>
  </protectedRanges>
  <mergeCells count="30">
    <mergeCell ref="A7:B7"/>
    <mergeCell ref="D7:H7"/>
    <mergeCell ref="H2:H5"/>
    <mergeCell ref="A3:B3"/>
    <mergeCell ref="A4:B4"/>
    <mergeCell ref="A5:B5"/>
    <mergeCell ref="A6:B6"/>
    <mergeCell ref="A8:B8"/>
    <mergeCell ref="A9:B9"/>
    <mergeCell ref="A10:B10"/>
    <mergeCell ref="A12:B12"/>
    <mergeCell ref="A13:A21"/>
    <mergeCell ref="B13:B21"/>
    <mergeCell ref="C13:C21"/>
    <mergeCell ref="A30:A34"/>
    <mergeCell ref="B30:B34"/>
    <mergeCell ref="C30:C34"/>
    <mergeCell ref="C22:C29"/>
    <mergeCell ref="B22:B29"/>
    <mergeCell ref="A22:A29"/>
    <mergeCell ref="A48:A55"/>
    <mergeCell ref="B48:B55"/>
    <mergeCell ref="A35:A41"/>
    <mergeCell ref="B35:B41"/>
    <mergeCell ref="C35:C41"/>
    <mergeCell ref="A42:A47"/>
    <mergeCell ref="B42:B47"/>
    <mergeCell ref="C42:C47"/>
    <mergeCell ref="C48:C53"/>
    <mergeCell ref="C54:C55"/>
  </mergeCells>
  <hyperlinks>
    <hyperlink ref="L1" location="'b. List of templates'!A1" display="RETURN TO TEMPLATE LIST" xr:uid="{00000000-0004-0000-0B00-000000000000}"/>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58"/>
  <sheetViews>
    <sheetView topLeftCell="A25" workbookViewId="0">
      <selection activeCell="C23" sqref="C23"/>
    </sheetView>
  </sheetViews>
  <sheetFormatPr defaultColWidth="9.140625" defaultRowHeight="10.5" x14ac:dyDescent="0.25"/>
  <cols>
    <col min="1" max="1" width="32.140625" style="85" customWidth="1"/>
    <col min="2" max="2" width="17.85546875" style="84" customWidth="1"/>
    <col min="3" max="3" width="42.140625" style="85" customWidth="1"/>
    <col min="4" max="4" width="25.140625" style="85" customWidth="1"/>
    <col min="5" max="5" width="13.85546875" style="85" customWidth="1"/>
    <col min="6" max="6" width="5.140625" style="85" customWidth="1"/>
    <col min="7" max="7" width="23.140625" style="85" customWidth="1"/>
    <col min="8" max="8" width="5.42578125" style="85" customWidth="1"/>
    <col min="9" max="9" width="14.5703125" style="85" customWidth="1"/>
    <col min="10" max="11" width="13.42578125" style="85" customWidth="1"/>
    <col min="12" max="12" width="19.85546875" style="85" customWidth="1"/>
    <col min="13" max="13" width="26.85546875" style="85" customWidth="1"/>
    <col min="14" max="14" width="45.140625" style="85" customWidth="1"/>
    <col min="15" max="16384" width="9.140625" style="85"/>
  </cols>
  <sheetData>
    <row r="1" spans="1:14" ht="20.25" x14ac:dyDescent="0.25">
      <c r="A1" s="82" t="s">
        <v>259</v>
      </c>
      <c r="L1" s="86" t="s">
        <v>177</v>
      </c>
    </row>
    <row r="2" spans="1:14" ht="9.75" customHeight="1" x14ac:dyDescent="0.25"/>
    <row r="3" spans="1:14" ht="12.75" customHeight="1" x14ac:dyDescent="0.25">
      <c r="A3" s="146" t="s">
        <v>181</v>
      </c>
      <c r="B3" s="127" t="s">
        <v>331</v>
      </c>
      <c r="C3" s="128" t="s">
        <v>182</v>
      </c>
    </row>
    <row r="4" spans="1:14" ht="16.5" customHeight="1" x14ac:dyDescent="0.25">
      <c r="A4" s="147" t="s">
        <v>184</v>
      </c>
      <c r="B4" s="129">
        <v>2023</v>
      </c>
      <c r="C4" s="215">
        <v>45037</v>
      </c>
    </row>
    <row r="5" spans="1:14" ht="15.75" customHeight="1" thickBot="1" x14ac:dyDescent="0.3">
      <c r="A5" s="146" t="s">
        <v>186</v>
      </c>
      <c r="B5" s="130" t="s">
        <v>24</v>
      </c>
      <c r="C5" s="92"/>
    </row>
    <row r="6" spans="1:14" ht="20.25" customHeight="1" thickBot="1" x14ac:dyDescent="0.3">
      <c r="A6" s="116" t="s">
        <v>260</v>
      </c>
      <c r="B6" s="135"/>
    </row>
    <row r="7" spans="1:14" ht="9.75" customHeight="1" x14ac:dyDescent="0.25">
      <c r="B7" s="99"/>
      <c r="C7" s="108"/>
      <c r="D7" s="108"/>
    </row>
    <row r="8" spans="1:14" s="110" customFormat="1" ht="52.5" customHeight="1" x14ac:dyDescent="0.25">
      <c r="A8" s="136" t="s">
        <v>261</v>
      </c>
      <c r="B8" s="113" t="s">
        <v>244</v>
      </c>
      <c r="C8" s="139" t="s">
        <v>199</v>
      </c>
      <c r="D8" s="277" t="s">
        <v>200</v>
      </c>
      <c r="E8" s="277" t="s">
        <v>201</v>
      </c>
      <c r="F8" s="137" t="s">
        <v>202</v>
      </c>
      <c r="G8" s="277" t="s">
        <v>203</v>
      </c>
      <c r="H8" s="173" t="s">
        <v>202</v>
      </c>
      <c r="I8" s="292" t="s">
        <v>204</v>
      </c>
      <c r="J8" s="277" t="s">
        <v>205</v>
      </c>
      <c r="K8" s="277" t="s">
        <v>245</v>
      </c>
      <c r="L8" s="277" t="s">
        <v>246</v>
      </c>
      <c r="M8" s="139" t="s">
        <v>206</v>
      </c>
      <c r="N8" s="293" t="s">
        <v>207</v>
      </c>
    </row>
    <row r="9" spans="1:14" ht="9.75" customHeight="1" x14ac:dyDescent="0.25">
      <c r="A9" s="527" t="s">
        <v>262</v>
      </c>
      <c r="B9" s="547">
        <f ca="1">B9:B45</f>
        <v>0</v>
      </c>
      <c r="C9" s="288"/>
      <c r="D9" s="288"/>
      <c r="E9" s="288"/>
      <c r="F9" s="288"/>
      <c r="G9" s="288"/>
      <c r="H9" s="288"/>
      <c r="I9" s="288"/>
      <c r="J9" s="288"/>
      <c r="K9" s="288"/>
      <c r="L9" s="288"/>
      <c r="M9" s="288"/>
      <c r="N9" s="288"/>
    </row>
    <row r="10" spans="1:14" ht="9.75" customHeight="1" x14ac:dyDescent="0.25">
      <c r="A10" s="527"/>
      <c r="B10" s="547"/>
      <c r="C10" s="288"/>
      <c r="D10" s="288"/>
      <c r="E10" s="288"/>
      <c r="F10" s="288"/>
      <c r="G10" s="288"/>
      <c r="H10" s="288"/>
      <c r="I10" s="288"/>
      <c r="J10" s="288"/>
      <c r="K10" s="288"/>
      <c r="L10" s="288"/>
      <c r="M10" s="288"/>
      <c r="N10" s="288"/>
    </row>
    <row r="11" spans="1:14" ht="9.75" customHeight="1" x14ac:dyDescent="0.25">
      <c r="A11" s="527"/>
      <c r="B11" s="547"/>
      <c r="C11" s="288"/>
      <c r="D11" s="288"/>
      <c r="E11" s="288"/>
      <c r="F11" s="288"/>
      <c r="G11" s="288"/>
      <c r="H11" s="288"/>
      <c r="I11" s="288"/>
      <c r="J11" s="288"/>
      <c r="K11" s="288"/>
      <c r="L11" s="288"/>
      <c r="M11" s="288"/>
      <c r="N11" s="288"/>
    </row>
    <row r="12" spans="1:14" ht="9.75" customHeight="1" x14ac:dyDescent="0.25">
      <c r="A12" s="527"/>
      <c r="B12" s="547"/>
      <c r="C12" s="288"/>
      <c r="D12" s="288"/>
      <c r="E12" s="288"/>
      <c r="F12" s="288"/>
      <c r="G12" s="288"/>
      <c r="H12" s="288"/>
      <c r="I12" s="288"/>
      <c r="J12" s="288"/>
      <c r="K12" s="288"/>
      <c r="L12" s="288"/>
      <c r="M12" s="288"/>
      <c r="N12" s="288"/>
    </row>
    <row r="13" spans="1:14" ht="9.75" customHeight="1" x14ac:dyDescent="0.25">
      <c r="A13" s="527"/>
      <c r="B13" s="547"/>
      <c r="C13" s="288"/>
      <c r="D13" s="288"/>
      <c r="E13" s="288"/>
      <c r="F13" s="288"/>
      <c r="G13" s="288"/>
      <c r="H13" s="288"/>
      <c r="I13" s="288"/>
      <c r="J13" s="288"/>
      <c r="K13" s="288"/>
      <c r="L13" s="288"/>
      <c r="M13" s="288"/>
      <c r="N13" s="288"/>
    </row>
    <row r="14" spans="1:14" ht="9.75" customHeight="1" x14ac:dyDescent="0.25">
      <c r="A14" s="527"/>
      <c r="B14" s="547"/>
      <c r="C14" s="288"/>
      <c r="D14" s="288"/>
      <c r="E14" s="288"/>
      <c r="F14" s="288"/>
      <c r="G14" s="288"/>
      <c r="H14" s="288"/>
      <c r="I14" s="288"/>
      <c r="J14" s="288"/>
      <c r="K14" s="288"/>
      <c r="L14" s="288"/>
      <c r="M14" s="288"/>
      <c r="N14" s="288"/>
    </row>
    <row r="15" spans="1:14" ht="9.75" customHeight="1" x14ac:dyDescent="0.25">
      <c r="A15" s="527"/>
      <c r="B15" s="547"/>
      <c r="C15" s="288"/>
      <c r="D15" s="288"/>
      <c r="E15" s="288"/>
      <c r="F15" s="288"/>
      <c r="G15" s="288"/>
      <c r="H15" s="288"/>
      <c r="I15" s="288"/>
      <c r="J15" s="288"/>
      <c r="K15" s="288"/>
      <c r="L15" s="288"/>
      <c r="M15" s="288"/>
      <c r="N15" s="288"/>
    </row>
    <row r="16" spans="1:14" ht="9.75" customHeight="1" x14ac:dyDescent="0.15">
      <c r="A16" s="527"/>
      <c r="B16" s="547"/>
      <c r="C16" s="288"/>
      <c r="D16" s="320"/>
      <c r="E16" s="288"/>
      <c r="F16" s="288"/>
      <c r="G16" s="288"/>
      <c r="H16" s="288"/>
      <c r="I16" s="288"/>
      <c r="J16" s="288"/>
      <c r="K16" s="288"/>
      <c r="L16" s="288"/>
      <c r="M16" s="288"/>
      <c r="N16" s="288"/>
    </row>
    <row r="17" spans="1:14" ht="9.75" customHeight="1" x14ac:dyDescent="0.25">
      <c r="A17" s="527"/>
      <c r="B17" s="547"/>
      <c r="C17" s="288"/>
      <c r="D17" s="288"/>
      <c r="E17" s="288"/>
      <c r="F17" s="288"/>
      <c r="G17" s="288"/>
      <c r="H17" s="288"/>
      <c r="I17" s="288"/>
      <c r="J17" s="288"/>
      <c r="K17" s="288"/>
      <c r="L17" s="288"/>
      <c r="M17" s="288"/>
      <c r="N17" s="288"/>
    </row>
    <row r="18" spans="1:14" ht="9.75" customHeight="1" x14ac:dyDescent="0.15">
      <c r="A18" s="527"/>
      <c r="B18" s="547"/>
      <c r="C18" s="288"/>
      <c r="D18" s="321"/>
      <c r="E18" s="288"/>
      <c r="F18" s="288"/>
      <c r="G18" s="288"/>
      <c r="H18" s="288"/>
      <c r="I18" s="288"/>
      <c r="J18" s="288"/>
      <c r="K18" s="288"/>
      <c r="L18" s="288"/>
      <c r="M18" s="288"/>
      <c r="N18" s="288"/>
    </row>
    <row r="19" spans="1:14" ht="9.75" customHeight="1" x14ac:dyDescent="0.25">
      <c r="A19" s="527"/>
      <c r="B19" s="547"/>
      <c r="C19" s="288"/>
      <c r="D19" s="288"/>
      <c r="E19" s="288"/>
      <c r="F19" s="288"/>
      <c r="G19" s="322"/>
      <c r="H19" s="288"/>
      <c r="I19" s="288"/>
      <c r="J19" s="288"/>
      <c r="K19" s="288"/>
      <c r="L19" s="288"/>
      <c r="M19" s="288"/>
      <c r="N19" s="288"/>
    </row>
    <row r="20" spans="1:14" ht="9.75" customHeight="1" x14ac:dyDescent="0.25">
      <c r="A20" s="527"/>
      <c r="B20" s="547"/>
      <c r="C20" s="288"/>
      <c r="D20" s="288"/>
      <c r="E20" s="288"/>
      <c r="F20" s="288"/>
      <c r="G20" s="322"/>
      <c r="H20" s="288"/>
      <c r="I20" s="288"/>
      <c r="J20" s="288"/>
      <c r="K20" s="288"/>
      <c r="L20" s="288"/>
      <c r="M20" s="288"/>
      <c r="N20" s="288"/>
    </row>
    <row r="21" spans="1:14" s="145" customFormat="1" ht="9" customHeight="1" x14ac:dyDescent="0.25">
      <c r="A21" s="527" t="s">
        <v>263</v>
      </c>
      <c r="B21" s="569"/>
      <c r="C21" s="288"/>
      <c r="D21" s="288"/>
      <c r="E21" s="288"/>
      <c r="F21" s="288"/>
      <c r="G21" s="288"/>
      <c r="H21" s="311"/>
      <c r="I21" s="288"/>
      <c r="J21" s="288"/>
      <c r="K21" s="288"/>
      <c r="L21" s="288"/>
      <c r="M21" s="288"/>
      <c r="N21" s="288"/>
    </row>
    <row r="22" spans="1:14" ht="12" customHeight="1" x14ac:dyDescent="0.25">
      <c r="A22" s="527"/>
      <c r="B22" s="569"/>
      <c r="C22" s="288"/>
      <c r="D22" s="288"/>
      <c r="E22" s="288"/>
      <c r="F22" s="288"/>
      <c r="G22" s="369"/>
      <c r="H22" s="318"/>
      <c r="I22" s="288"/>
      <c r="J22" s="288"/>
      <c r="K22" s="288"/>
      <c r="L22" s="288"/>
      <c r="M22" s="288"/>
      <c r="N22" s="288"/>
    </row>
    <row r="23" spans="1:14" ht="9.75" customHeight="1" x14ac:dyDescent="0.25">
      <c r="A23" s="527"/>
      <c r="B23" s="569"/>
      <c r="C23" s="288"/>
      <c r="D23" s="288"/>
      <c r="E23" s="288"/>
      <c r="F23" s="288"/>
      <c r="G23" s="369"/>
      <c r="H23" s="318"/>
      <c r="I23" s="288"/>
      <c r="J23" s="288"/>
      <c r="K23" s="288"/>
      <c r="L23" s="288"/>
      <c r="M23" s="288"/>
      <c r="N23" s="288"/>
    </row>
    <row r="24" spans="1:14" ht="9.75" customHeight="1" x14ac:dyDescent="0.25">
      <c r="A24" s="527"/>
      <c r="B24" s="569"/>
      <c r="C24" s="288"/>
      <c r="D24" s="288"/>
      <c r="E24" s="288"/>
      <c r="F24" s="288"/>
      <c r="G24" s="288"/>
      <c r="H24" s="311"/>
      <c r="I24" s="288"/>
      <c r="J24" s="288"/>
      <c r="K24" s="288"/>
      <c r="L24" s="288"/>
      <c r="M24" s="288"/>
      <c r="N24" s="288"/>
    </row>
    <row r="25" spans="1:14" ht="9.75" customHeight="1" x14ac:dyDescent="0.25">
      <c r="A25" s="527"/>
      <c r="B25" s="569"/>
      <c r="C25" s="288"/>
      <c r="D25" s="288"/>
      <c r="E25" s="288"/>
      <c r="F25" s="288"/>
      <c r="G25" s="288"/>
      <c r="H25" s="311"/>
      <c r="I25" s="288"/>
      <c r="J25" s="288"/>
      <c r="K25" s="288"/>
      <c r="L25" s="288"/>
      <c r="M25" s="288"/>
      <c r="N25" s="288"/>
    </row>
    <row r="26" spans="1:14" ht="9.75" customHeight="1" x14ac:dyDescent="0.25">
      <c r="A26" s="527"/>
      <c r="B26" s="569"/>
      <c r="C26" s="288"/>
      <c r="D26" s="288"/>
      <c r="E26" s="288"/>
      <c r="F26" s="288"/>
      <c r="G26" s="288"/>
      <c r="H26" s="311"/>
      <c r="I26" s="288"/>
      <c r="J26" s="288"/>
      <c r="K26" s="288"/>
      <c r="L26" s="288"/>
      <c r="M26" s="288"/>
      <c r="N26" s="288"/>
    </row>
    <row r="27" spans="1:14" ht="9.75" customHeight="1" x14ac:dyDescent="0.25">
      <c r="A27" s="527"/>
      <c r="B27" s="569"/>
      <c r="C27" s="288"/>
      <c r="D27" s="288"/>
      <c r="E27" s="288"/>
      <c r="F27" s="288"/>
      <c r="G27" s="288"/>
      <c r="H27" s="311"/>
      <c r="I27" s="288"/>
      <c r="J27" s="288"/>
      <c r="K27" s="288"/>
      <c r="L27" s="288"/>
      <c r="M27" s="288"/>
      <c r="N27" s="288"/>
    </row>
    <row r="28" spans="1:14" ht="9.75" customHeight="1" x14ac:dyDescent="0.25">
      <c r="A28" s="527"/>
      <c r="B28" s="569"/>
      <c r="C28" s="288"/>
      <c r="D28" s="288"/>
      <c r="E28" s="288"/>
      <c r="F28" s="288"/>
      <c r="G28" s="288"/>
      <c r="H28" s="311"/>
      <c r="I28" s="288"/>
      <c r="J28" s="288"/>
      <c r="K28" s="288"/>
      <c r="L28" s="288"/>
      <c r="M28" s="288"/>
      <c r="N28" s="288"/>
    </row>
    <row r="29" spans="1:14" ht="9.75" customHeight="1" x14ac:dyDescent="0.25">
      <c r="A29" s="527"/>
      <c r="B29" s="569"/>
      <c r="C29" s="288"/>
      <c r="D29" s="288"/>
      <c r="E29" s="288"/>
      <c r="F29" s="288"/>
      <c r="G29" s="369"/>
      <c r="H29" s="318"/>
      <c r="I29" s="288"/>
      <c r="J29" s="288"/>
      <c r="K29" s="288"/>
      <c r="L29" s="288"/>
      <c r="M29" s="288"/>
      <c r="N29" s="288"/>
    </row>
    <row r="30" spans="1:14" ht="9.75" customHeight="1" x14ac:dyDescent="0.25">
      <c r="A30" s="527"/>
      <c r="B30" s="569"/>
      <c r="C30" s="288"/>
      <c r="D30" s="288"/>
      <c r="E30" s="288"/>
      <c r="F30" s="288"/>
      <c r="G30" s="288"/>
      <c r="H30" s="311"/>
      <c r="I30" s="288"/>
      <c r="J30" s="288"/>
      <c r="K30" s="288"/>
      <c r="L30" s="288"/>
      <c r="M30" s="288"/>
      <c r="N30" s="288"/>
    </row>
    <row r="31" spans="1:14" ht="9.75" customHeight="1" x14ac:dyDescent="0.25">
      <c r="A31" s="527"/>
      <c r="B31" s="569"/>
      <c r="C31" s="260"/>
      <c r="D31" s="288"/>
      <c r="E31" s="288"/>
      <c r="F31" s="288"/>
      <c r="G31" s="288"/>
      <c r="H31" s="311"/>
      <c r="I31" s="288"/>
      <c r="J31" s="288"/>
      <c r="K31" s="288"/>
      <c r="L31" s="288"/>
      <c r="M31" s="288"/>
      <c r="N31" s="288"/>
    </row>
    <row r="32" spans="1:14" ht="9.75" customHeight="1" x14ac:dyDescent="0.25">
      <c r="A32" s="527"/>
      <c r="B32" s="569"/>
      <c r="C32" s="288"/>
      <c r="D32" s="288"/>
      <c r="E32" s="288"/>
      <c r="F32" s="288"/>
      <c r="G32" s="288"/>
      <c r="H32" s="311"/>
      <c r="I32" s="288"/>
      <c r="J32" s="288"/>
      <c r="K32" s="288"/>
      <c r="L32" s="288"/>
      <c r="M32" s="288"/>
      <c r="N32" s="288"/>
    </row>
    <row r="33" spans="1:14" ht="9.75" customHeight="1" x14ac:dyDescent="0.25">
      <c r="A33" s="527" t="s">
        <v>264</v>
      </c>
      <c r="B33" s="569"/>
      <c r="C33" s="288"/>
      <c r="D33" s="288"/>
      <c r="E33" s="288"/>
      <c r="F33" s="288"/>
      <c r="G33" s="288"/>
      <c r="H33" s="311"/>
      <c r="I33" s="288"/>
      <c r="J33" s="288"/>
      <c r="K33" s="288"/>
      <c r="L33" s="288"/>
      <c r="M33" s="288"/>
      <c r="N33" s="288"/>
    </row>
    <row r="34" spans="1:14" ht="9.75" customHeight="1" x14ac:dyDescent="0.25">
      <c r="A34" s="527"/>
      <c r="B34" s="569"/>
      <c r="C34" s="288"/>
      <c r="D34" s="288"/>
      <c r="E34" s="288"/>
      <c r="F34" s="288"/>
      <c r="G34" s="369"/>
      <c r="H34" s="318"/>
      <c r="I34" s="288"/>
      <c r="J34" s="288"/>
      <c r="K34" s="288"/>
      <c r="L34" s="288"/>
      <c r="M34" s="288"/>
      <c r="N34" s="288"/>
    </row>
    <row r="35" spans="1:14" ht="9.75" customHeight="1" x14ac:dyDescent="0.25">
      <c r="A35" s="527"/>
      <c r="B35" s="569"/>
      <c r="C35" s="288"/>
      <c r="D35" s="288"/>
      <c r="E35" s="288"/>
      <c r="F35" s="288"/>
      <c r="G35" s="369"/>
      <c r="H35" s="318"/>
      <c r="I35" s="288"/>
      <c r="J35" s="288"/>
      <c r="K35" s="288"/>
      <c r="L35" s="288"/>
      <c r="M35" s="288"/>
      <c r="N35" s="288"/>
    </row>
    <row r="36" spans="1:14" ht="12.6" customHeight="1" x14ac:dyDescent="0.25">
      <c r="A36" s="527"/>
      <c r="B36" s="569"/>
      <c r="C36" s="288"/>
      <c r="D36" s="288"/>
      <c r="E36" s="288"/>
      <c r="F36" s="288"/>
      <c r="G36" s="369"/>
      <c r="H36" s="318"/>
      <c r="I36" s="288"/>
      <c r="J36" s="288"/>
      <c r="K36" s="288"/>
      <c r="L36" s="288"/>
      <c r="M36" s="288"/>
      <c r="N36" s="288"/>
    </row>
    <row r="37" spans="1:14" ht="8.4499999999999993" customHeight="1" x14ac:dyDescent="0.25">
      <c r="A37" s="527"/>
      <c r="B37" s="569"/>
      <c r="C37" s="288"/>
      <c r="D37" s="288"/>
      <c r="E37" s="288"/>
      <c r="F37" s="288"/>
      <c r="G37" s="369"/>
      <c r="H37" s="318"/>
      <c r="I37" s="288"/>
      <c r="J37" s="288"/>
      <c r="K37" s="288"/>
      <c r="L37" s="288"/>
      <c r="M37" s="288"/>
      <c r="N37" s="288"/>
    </row>
    <row r="38" spans="1:14" ht="12.6" customHeight="1" x14ac:dyDescent="0.25">
      <c r="A38" s="527"/>
      <c r="B38" s="569"/>
      <c r="C38" s="260"/>
      <c r="D38" s="288"/>
      <c r="E38" s="288"/>
      <c r="F38" s="288"/>
      <c r="G38" s="369"/>
      <c r="H38" s="318"/>
      <c r="I38" s="288"/>
      <c r="J38" s="288"/>
      <c r="K38" s="288"/>
      <c r="L38" s="288"/>
      <c r="M38" s="288"/>
      <c r="N38" s="288"/>
    </row>
    <row r="39" spans="1:14" ht="9.75" customHeight="1" x14ac:dyDescent="0.25">
      <c r="A39" s="527"/>
      <c r="B39" s="569"/>
      <c r="C39" s="288"/>
      <c r="D39" s="288"/>
      <c r="E39" s="288"/>
      <c r="F39" s="288"/>
      <c r="G39" s="369"/>
      <c r="H39" s="318"/>
      <c r="I39" s="288"/>
      <c r="J39" s="288"/>
      <c r="K39" s="288"/>
      <c r="L39" s="288"/>
      <c r="M39" s="288"/>
      <c r="N39" s="288"/>
    </row>
    <row r="40" spans="1:14" s="145" customFormat="1" ht="12.75" customHeight="1" x14ac:dyDescent="0.25">
      <c r="A40" s="527" t="s">
        <v>265</v>
      </c>
      <c r="B40" s="569"/>
      <c r="C40" s="288"/>
      <c r="D40" s="288"/>
      <c r="E40" s="288"/>
      <c r="F40" s="288"/>
      <c r="G40" s="288"/>
      <c r="H40" s="311"/>
      <c r="I40" s="288"/>
      <c r="J40" s="288"/>
      <c r="K40" s="288"/>
      <c r="L40" s="288"/>
      <c r="M40" s="288"/>
      <c r="N40" s="288"/>
    </row>
    <row r="41" spans="1:14" ht="9.75" customHeight="1" x14ac:dyDescent="0.25">
      <c r="A41" s="527"/>
      <c r="B41" s="569"/>
      <c r="C41" s="178"/>
      <c r="D41" s="178"/>
      <c r="E41" s="178"/>
      <c r="F41" s="178"/>
      <c r="G41" s="178"/>
      <c r="H41" s="178"/>
      <c r="I41" s="178"/>
      <c r="J41" s="186"/>
      <c r="K41" s="288"/>
      <c r="L41" s="288"/>
      <c r="M41" s="288"/>
      <c r="N41" s="288"/>
    </row>
    <row r="42" spans="1:14" ht="9.75" customHeight="1" x14ac:dyDescent="0.25">
      <c r="A42" s="527"/>
      <c r="B42" s="569"/>
      <c r="C42" s="178"/>
      <c r="D42" s="178"/>
      <c r="E42" s="178"/>
      <c r="F42" s="178"/>
      <c r="G42" s="178"/>
      <c r="H42" s="178"/>
      <c r="I42" s="178"/>
      <c r="J42" s="186"/>
      <c r="K42" s="288"/>
      <c r="L42" s="288"/>
      <c r="M42" s="288"/>
      <c r="N42" s="288"/>
    </row>
    <row r="43" spans="1:14" ht="9.75" customHeight="1" x14ac:dyDescent="0.25">
      <c r="A43" s="527"/>
      <c r="B43" s="569"/>
      <c r="C43" s="178"/>
      <c r="D43" s="178"/>
      <c r="E43" s="178"/>
      <c r="F43" s="178"/>
      <c r="G43" s="178"/>
      <c r="H43" s="178"/>
      <c r="I43" s="178"/>
      <c r="J43" s="186"/>
      <c r="K43" s="288"/>
      <c r="L43" s="288"/>
      <c r="M43" s="288"/>
      <c r="N43" s="288"/>
    </row>
    <row r="44" spans="1:14" ht="9.75" customHeight="1" x14ac:dyDescent="0.25">
      <c r="A44" s="527"/>
      <c r="B44" s="569"/>
      <c r="C44" s="181"/>
      <c r="D44" s="319"/>
      <c r="E44" s="288"/>
      <c r="F44" s="288"/>
      <c r="G44" s="288"/>
      <c r="H44" s="288"/>
      <c r="I44" s="288"/>
      <c r="J44" s="288"/>
      <c r="K44" s="288"/>
      <c r="L44" s="288"/>
      <c r="M44" s="288"/>
      <c r="N44" s="288"/>
    </row>
    <row r="45" spans="1:14" ht="9.75" customHeight="1" x14ac:dyDescent="0.25">
      <c r="A45" s="527"/>
      <c r="B45" s="569"/>
      <c r="C45" s="181"/>
      <c r="D45" s="322"/>
      <c r="E45" s="288"/>
      <c r="F45" s="288"/>
      <c r="G45" s="288"/>
      <c r="H45" s="288"/>
      <c r="I45" s="288"/>
      <c r="J45" s="288"/>
      <c r="K45" s="288"/>
      <c r="L45" s="288"/>
      <c r="M45" s="288"/>
      <c r="N45" s="288"/>
    </row>
    <row r="46" spans="1:14" ht="9.75" customHeight="1" x14ac:dyDescent="0.25">
      <c r="A46" s="527" t="s">
        <v>266</v>
      </c>
      <c r="B46" s="569"/>
      <c r="C46" s="181"/>
      <c r="D46" s="319"/>
      <c r="E46" s="288"/>
      <c r="F46" s="288"/>
      <c r="G46" s="288"/>
      <c r="H46" s="288"/>
      <c r="I46" s="288"/>
      <c r="J46" s="288"/>
      <c r="K46" s="288"/>
      <c r="L46" s="288"/>
      <c r="M46" s="288"/>
      <c r="N46" s="288"/>
    </row>
    <row r="47" spans="1:14" ht="9.75" customHeight="1" x14ac:dyDescent="0.25">
      <c r="A47" s="527"/>
      <c r="B47" s="569"/>
      <c r="C47" s="181"/>
      <c r="D47" s="319"/>
      <c r="E47" s="288"/>
      <c r="F47" s="288"/>
      <c r="G47" s="319"/>
      <c r="H47" s="288"/>
      <c r="I47" s="288"/>
      <c r="J47" s="288"/>
      <c r="K47" s="288"/>
      <c r="L47" s="288"/>
      <c r="M47" s="288"/>
      <c r="N47" s="288"/>
    </row>
    <row r="48" spans="1:14" ht="9.75" customHeight="1" x14ac:dyDescent="0.25">
      <c r="A48" s="527"/>
      <c r="B48" s="569"/>
      <c r="C48" s="181"/>
      <c r="D48" s="319"/>
      <c r="E48" s="288"/>
      <c r="F48" s="288"/>
      <c r="G48" s="319"/>
      <c r="H48" s="288"/>
      <c r="I48" s="288"/>
      <c r="J48" s="288"/>
      <c r="K48" s="288"/>
      <c r="L48" s="288"/>
      <c r="M48" s="288"/>
      <c r="N48" s="288"/>
    </row>
    <row r="49" spans="1:14" ht="9.75" customHeight="1" x14ac:dyDescent="0.25">
      <c r="A49" s="527"/>
      <c r="B49" s="569"/>
      <c r="C49" s="288"/>
      <c r="D49" s="319"/>
      <c r="E49" s="288"/>
      <c r="F49" s="288"/>
      <c r="G49" s="322"/>
      <c r="H49" s="288"/>
      <c r="I49" s="288"/>
      <c r="J49" s="288"/>
      <c r="K49" s="288"/>
      <c r="L49" s="288"/>
      <c r="M49" s="288"/>
      <c r="N49" s="288"/>
    </row>
    <row r="50" spans="1:14" ht="9.75" customHeight="1" x14ac:dyDescent="0.25">
      <c r="A50" s="527"/>
      <c r="B50" s="569"/>
      <c r="C50" s="288"/>
      <c r="D50" s="319"/>
      <c r="E50" s="288"/>
      <c r="F50" s="288"/>
      <c r="G50" s="322"/>
      <c r="H50" s="288"/>
      <c r="I50" s="288"/>
      <c r="J50" s="288"/>
      <c r="K50" s="288"/>
      <c r="L50" s="288"/>
      <c r="M50" s="288"/>
      <c r="N50" s="288"/>
    </row>
    <row r="51" spans="1:14" ht="9.75" customHeight="1" x14ac:dyDescent="0.25">
      <c r="A51" s="527"/>
      <c r="B51" s="569"/>
      <c r="C51" s="288"/>
      <c r="D51" s="319"/>
      <c r="E51" s="288"/>
      <c r="F51" s="288"/>
      <c r="G51" s="288"/>
      <c r="H51" s="288"/>
      <c r="I51" s="288"/>
      <c r="J51" s="288"/>
      <c r="K51" s="288"/>
      <c r="L51" s="288"/>
      <c r="M51" s="288"/>
      <c r="N51" s="288"/>
    </row>
    <row r="52" spans="1:14" x14ac:dyDescent="0.25">
      <c r="G52" s="266"/>
    </row>
    <row r="53" spans="1:14" x14ac:dyDescent="0.25">
      <c r="G53" s="275"/>
    </row>
    <row r="54" spans="1:14" x14ac:dyDescent="0.25">
      <c r="G54" s="276"/>
    </row>
    <row r="55" spans="1:14" x14ac:dyDescent="0.25">
      <c r="G55" s="275"/>
    </row>
    <row r="56" spans="1:14" x14ac:dyDescent="0.25">
      <c r="G56" s="276"/>
    </row>
    <row r="57" spans="1:14" x14ac:dyDescent="0.25">
      <c r="G57" s="276"/>
    </row>
    <row r="58" spans="1:14" x14ac:dyDescent="0.25">
      <c r="G58" s="276"/>
    </row>
  </sheetData>
  <protectedRanges>
    <protectedRange password="CDC0" sqref="B3:B4" name="Range1_2_2"/>
    <protectedRange password="CDC0" sqref="C49:C51 E46:F51 E19:F20 D10:D20 F21 E29:F29 E34:E39 F24:F28 H19:J20 F30:F40 L34:L39 H44:M51 I21:J33 I40:M40 E9:M18 K19:M33 E22:F23 F44:F45 K41:M43" name="Range1_1_1_5"/>
    <protectedRange password="CDC0" sqref="C18:C19" name="Range1_4_2"/>
    <protectedRange password="CDC0" sqref="E44:E45" name="Range1_6_1_2"/>
    <protectedRange password="CDC0" sqref="G52:G57" name="Range1_1_1_2_2"/>
    <protectedRange password="CDC0" sqref="G19:G20" name="Range1_6_6"/>
    <protectedRange password="CDC0" sqref="G46" name="Range1_1_3_1"/>
    <protectedRange password="CDC0" sqref="G49:G51 D21:D40" name="Range1_3_3_5"/>
    <protectedRange password="CDC0" sqref="G44:G45" name="Range1_8_2_1"/>
    <protectedRange password="CDC0" sqref="E21 E24:E28 E40 E30:E32 G21 G24:G28 G40 G30:G32" name="Range1_3_1_2_5"/>
    <protectedRange password="CDC0" sqref="M34:M39 I34:K39" name="Range1_10"/>
    <protectedRange password="CDC0" sqref="N9:N51" name="Range1_1_4"/>
    <protectedRange password="CDC0" sqref="E33" name="Range1_1_1_5_1_1_1"/>
    <protectedRange password="CDC0" sqref="G33" name="Range1_1_1_5_1_1_2"/>
    <protectedRange sqref="C41:J43" name="Range1_12"/>
    <protectedRange password="CDC0" sqref="G22:H23" name="Range1_3_2_1"/>
    <protectedRange password="CDC0" sqref="G29:H29" name="Range1_3_2_1_1"/>
    <protectedRange password="CDC0" sqref="G34:H39" name="Range1_3_2_1_2"/>
  </protectedRanges>
  <mergeCells count="10">
    <mergeCell ref="A40:A45"/>
    <mergeCell ref="B40:B45"/>
    <mergeCell ref="A46:A51"/>
    <mergeCell ref="B46:B51"/>
    <mergeCell ref="A9:A20"/>
    <mergeCell ref="B9:B20"/>
    <mergeCell ref="A21:A32"/>
    <mergeCell ref="B21:B32"/>
    <mergeCell ref="A33:A39"/>
    <mergeCell ref="B33:B39"/>
  </mergeCells>
  <hyperlinks>
    <hyperlink ref="L1" location="'b. List of templates'!A1" display="RETURN TO TEMPLATE LIST"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9"/>
  <sheetViews>
    <sheetView topLeftCell="A10" workbookViewId="0">
      <selection activeCell="C9" sqref="C9"/>
    </sheetView>
  </sheetViews>
  <sheetFormatPr defaultColWidth="9.140625" defaultRowHeight="10.5" x14ac:dyDescent="0.25"/>
  <cols>
    <col min="1" max="1" width="35.140625" style="85" customWidth="1"/>
    <col min="2" max="2" width="18.140625" style="84" customWidth="1"/>
    <col min="3" max="3" width="36.5703125" style="85" customWidth="1"/>
    <col min="4" max="4" width="24.85546875" style="85" customWidth="1"/>
    <col min="5" max="5" width="13.85546875" style="85" customWidth="1"/>
    <col min="6" max="6" width="5.140625" style="85" customWidth="1"/>
    <col min="7" max="7" width="16.5703125" style="85" customWidth="1"/>
    <col min="8" max="8" width="5.42578125" style="85" customWidth="1"/>
    <col min="9" max="9" width="14.5703125" style="85" customWidth="1"/>
    <col min="10" max="10" width="13.42578125" style="85" customWidth="1"/>
    <col min="11" max="11" width="22.140625" style="85" customWidth="1"/>
    <col min="12" max="12" width="26.5703125" style="85" bestFit="1" customWidth="1"/>
    <col min="13" max="13" width="23.5703125" style="85" customWidth="1"/>
    <col min="14" max="14" width="45.140625" style="85" customWidth="1"/>
    <col min="15" max="16384" width="9.140625" style="85"/>
  </cols>
  <sheetData>
    <row r="1" spans="1:14" ht="21" thickBot="1" x14ac:dyDescent="0.3">
      <c r="A1" s="82" t="s">
        <v>267</v>
      </c>
      <c r="I1" s="83" t="s">
        <v>178</v>
      </c>
      <c r="L1" s="86" t="s">
        <v>177</v>
      </c>
    </row>
    <row r="2" spans="1:14" ht="9.75" customHeight="1" x14ac:dyDescent="0.25">
      <c r="F2" s="507" t="s">
        <v>268</v>
      </c>
      <c r="G2" s="570"/>
      <c r="H2" s="571"/>
      <c r="I2" s="87" t="s">
        <v>180</v>
      </c>
      <c r="J2" s="88">
        <f>SUM(B13:B18)</f>
        <v>5</v>
      </c>
    </row>
    <row r="3" spans="1:14" ht="12.75" customHeight="1" x14ac:dyDescent="0.25">
      <c r="A3" s="146" t="s">
        <v>181</v>
      </c>
      <c r="B3" s="127" t="s">
        <v>331</v>
      </c>
      <c r="C3" s="128" t="s">
        <v>182</v>
      </c>
      <c r="F3" s="509"/>
      <c r="G3" s="568"/>
      <c r="H3" s="508"/>
      <c r="I3" s="90" t="s">
        <v>183</v>
      </c>
      <c r="J3" s="91">
        <f>$B$10</f>
        <v>5</v>
      </c>
    </row>
    <row r="4" spans="1:14" ht="16.5" customHeight="1" x14ac:dyDescent="0.25">
      <c r="A4" s="147" t="s">
        <v>184</v>
      </c>
      <c r="B4" s="129">
        <v>2023</v>
      </c>
      <c r="C4" s="215">
        <v>45037</v>
      </c>
      <c r="F4" s="509"/>
      <c r="G4" s="568"/>
      <c r="H4" s="508"/>
      <c r="I4" s="90" t="s">
        <v>185</v>
      </c>
      <c r="J4" s="91">
        <f>$B$9</f>
        <v>1.8371600000000001</v>
      </c>
    </row>
    <row r="5" spans="1:14" ht="15.75" customHeight="1" thickBot="1" x14ac:dyDescent="0.3">
      <c r="A5" s="146" t="s">
        <v>186</v>
      </c>
      <c r="B5" s="130" t="s">
        <v>24</v>
      </c>
      <c r="C5" s="92"/>
      <c r="F5" s="510"/>
      <c r="G5" s="572"/>
      <c r="H5" s="511"/>
      <c r="I5" s="93"/>
      <c r="J5" s="94"/>
    </row>
    <row r="6" spans="1:14" ht="37.5" customHeight="1" thickBot="1" x14ac:dyDescent="0.3">
      <c r="A6" s="116" t="s">
        <v>188</v>
      </c>
      <c r="B6" s="131">
        <v>45929</v>
      </c>
      <c r="C6" s="85" t="s">
        <v>500</v>
      </c>
      <c r="I6" s="96"/>
    </row>
    <row r="7" spans="1:14" ht="40.5" customHeight="1" thickBot="1" x14ac:dyDescent="0.3">
      <c r="A7" s="116" t="s">
        <v>189</v>
      </c>
      <c r="B7" s="131">
        <v>45929</v>
      </c>
      <c r="C7" s="524" t="s">
        <v>285</v>
      </c>
      <c r="D7" s="525"/>
      <c r="E7" s="525"/>
      <c r="F7" s="525"/>
      <c r="G7" s="525"/>
      <c r="H7" s="525"/>
      <c r="I7" s="525"/>
      <c r="J7" s="526"/>
      <c r="M7" s="98"/>
      <c r="N7" s="98"/>
    </row>
    <row r="8" spans="1:14" ht="23.25" customHeight="1" x14ac:dyDescent="0.25">
      <c r="A8" s="116" t="s">
        <v>191</v>
      </c>
      <c r="B8" s="149" t="s">
        <v>270</v>
      </c>
      <c r="C8" s="150" t="s">
        <v>194</v>
      </c>
      <c r="D8" s="150"/>
    </row>
    <row r="9" spans="1:14" ht="21.75" customHeight="1" thickBot="1" x14ac:dyDescent="0.3">
      <c r="A9" s="116" t="s">
        <v>271</v>
      </c>
      <c r="B9" s="151">
        <f>B7*0.004%</f>
        <v>1.8371600000000001</v>
      </c>
      <c r="C9" s="152"/>
      <c r="D9" s="153"/>
    </row>
    <row r="10" spans="1:14" ht="20.25" customHeight="1" thickBot="1" x14ac:dyDescent="0.3">
      <c r="A10" s="116" t="s">
        <v>243</v>
      </c>
      <c r="B10" s="182">
        <f>B13+B16</f>
        <v>5</v>
      </c>
      <c r="C10" s="386" t="s">
        <v>531</v>
      </c>
      <c r="D10" s="105"/>
    </row>
    <row r="11" spans="1:14" ht="9.75" customHeight="1" x14ac:dyDescent="0.25">
      <c r="B11" s="99"/>
      <c r="C11" s="108"/>
      <c r="D11" s="108"/>
    </row>
    <row r="12" spans="1:14" s="110" customFormat="1" ht="63" customHeight="1" x14ac:dyDescent="0.25">
      <c r="A12" s="136" t="s">
        <v>272</v>
      </c>
      <c r="B12" s="113" t="s">
        <v>244</v>
      </c>
      <c r="C12" s="139" t="s">
        <v>199</v>
      </c>
      <c r="D12" s="139" t="s">
        <v>200</v>
      </c>
      <c r="E12" s="277" t="s">
        <v>201</v>
      </c>
      <c r="F12" s="137" t="s">
        <v>202</v>
      </c>
      <c r="G12" s="277" t="s">
        <v>203</v>
      </c>
      <c r="H12" s="137" t="s">
        <v>202</v>
      </c>
      <c r="I12" s="278" t="s">
        <v>204</v>
      </c>
      <c r="J12" s="139" t="s">
        <v>205</v>
      </c>
      <c r="K12" s="277" t="s">
        <v>245</v>
      </c>
      <c r="L12" s="277" t="s">
        <v>246</v>
      </c>
      <c r="M12" s="139" t="s">
        <v>206</v>
      </c>
      <c r="N12" s="295" t="s">
        <v>207</v>
      </c>
    </row>
    <row r="13" spans="1:14" ht="11.25" customHeight="1" x14ac:dyDescent="0.25">
      <c r="A13" s="555" t="s">
        <v>273</v>
      </c>
      <c r="B13" s="569">
        <v>2</v>
      </c>
      <c r="C13" s="181"/>
      <c r="D13" s="181"/>
      <c r="E13" s="289"/>
      <c r="F13" s="181"/>
      <c r="G13" s="181"/>
      <c r="H13" s="181"/>
      <c r="I13" s="181"/>
      <c r="J13" s="181"/>
      <c r="K13" s="181"/>
      <c r="L13" s="181"/>
      <c r="M13" s="181"/>
      <c r="N13" s="261"/>
    </row>
    <row r="14" spans="1:14" ht="9.75" customHeight="1" x14ac:dyDescent="0.25">
      <c r="A14" s="556"/>
      <c r="B14" s="569"/>
      <c r="C14" s="181"/>
      <c r="D14" s="181"/>
      <c r="E14" s="289"/>
      <c r="F14" s="181"/>
      <c r="G14" s="181"/>
      <c r="H14" s="181"/>
      <c r="I14" s="181"/>
      <c r="J14" s="181"/>
      <c r="K14" s="181"/>
      <c r="L14" s="181"/>
      <c r="M14" s="181"/>
      <c r="N14" s="261"/>
    </row>
    <row r="15" spans="1:14" ht="9.75" customHeight="1" x14ac:dyDescent="0.25">
      <c r="A15" s="556"/>
      <c r="B15" s="569"/>
      <c r="C15" s="181" t="s">
        <v>438</v>
      </c>
      <c r="D15" s="181" t="s">
        <v>465</v>
      </c>
      <c r="E15" s="289" t="s">
        <v>498</v>
      </c>
      <c r="F15" s="181" t="s">
        <v>452</v>
      </c>
      <c r="G15" s="181" t="s">
        <v>465</v>
      </c>
      <c r="H15" s="181" t="s">
        <v>452</v>
      </c>
      <c r="I15" s="181">
        <v>10</v>
      </c>
      <c r="J15" s="181">
        <v>10</v>
      </c>
      <c r="K15" s="181">
        <v>40</v>
      </c>
      <c r="L15" s="181"/>
      <c r="M15" s="181">
        <v>40</v>
      </c>
      <c r="N15" s="261" t="s">
        <v>466</v>
      </c>
    </row>
    <row r="16" spans="1:14" ht="11.25" customHeight="1" x14ac:dyDescent="0.25">
      <c r="A16" s="527" t="s">
        <v>274</v>
      </c>
      <c r="B16" s="569">
        <v>3</v>
      </c>
      <c r="C16" s="181" t="s">
        <v>421</v>
      </c>
      <c r="D16" s="181" t="s">
        <v>601</v>
      </c>
      <c r="E16" s="181" t="s">
        <v>433</v>
      </c>
      <c r="F16" s="181" t="s">
        <v>470</v>
      </c>
      <c r="G16" s="181" t="s">
        <v>474</v>
      </c>
      <c r="H16" s="181" t="s">
        <v>470</v>
      </c>
      <c r="I16" s="181">
        <v>10</v>
      </c>
      <c r="J16" s="181">
        <v>10</v>
      </c>
      <c r="K16" s="181" t="s">
        <v>475</v>
      </c>
      <c r="L16" s="261"/>
      <c r="M16" s="261" t="s">
        <v>475</v>
      </c>
      <c r="N16" s="261" t="s">
        <v>466</v>
      </c>
    </row>
    <row r="17" spans="1:14" ht="9.75" customHeight="1" x14ac:dyDescent="0.25">
      <c r="A17" s="527"/>
      <c r="B17" s="569"/>
      <c r="C17" s="181" t="s">
        <v>422</v>
      </c>
      <c r="D17" s="181" t="s">
        <v>601</v>
      </c>
      <c r="E17" s="181" t="s">
        <v>433</v>
      </c>
      <c r="F17" s="181" t="s">
        <v>470</v>
      </c>
      <c r="G17" s="181" t="s">
        <v>474</v>
      </c>
      <c r="H17" s="181" t="s">
        <v>470</v>
      </c>
      <c r="I17" s="181">
        <v>50</v>
      </c>
      <c r="J17" s="181">
        <v>50</v>
      </c>
      <c r="K17" s="181" t="s">
        <v>476</v>
      </c>
      <c r="L17" s="261"/>
      <c r="M17" s="261" t="s">
        <v>476</v>
      </c>
      <c r="N17" s="261" t="s">
        <v>466</v>
      </c>
    </row>
    <row r="18" spans="1:14" ht="9.75" customHeight="1" x14ac:dyDescent="0.25">
      <c r="A18" s="95" t="s">
        <v>439</v>
      </c>
      <c r="B18" s="242"/>
      <c r="C18" s="260"/>
      <c r="D18" s="260"/>
      <c r="E18" s="181"/>
      <c r="F18" s="181"/>
      <c r="G18" s="181"/>
      <c r="H18" s="181"/>
      <c r="I18" s="181"/>
      <c r="J18" s="181"/>
      <c r="K18" s="181"/>
      <c r="L18" s="261"/>
      <c r="M18" s="261"/>
      <c r="N18" s="261"/>
    </row>
    <row r="19" spans="1:14" x14ac:dyDescent="0.25">
      <c r="D19" s="145"/>
    </row>
  </sheetData>
  <protectedRanges>
    <protectedRange sqref="C4" name="Range2_1"/>
    <protectedRange password="CDC0" sqref="B3:B4 C9:D9 L16:L17 B6:B7 K18:M18" name="Range1_1"/>
    <protectedRange password="CDC0" sqref="C18" name="Range1_2_2"/>
    <protectedRange password="CDC0" sqref="C13" name="Range1_4_2_1_3"/>
    <protectedRange password="CDC0" sqref="E18:J18" name="Range1"/>
    <protectedRange password="CDC0" sqref="C17" name="Range1_8_1"/>
    <protectedRange password="CDC0" sqref="C16" name="Range1_1_4_1"/>
    <protectedRange password="CDC0" sqref="D16:E17" name="Range1_2"/>
    <protectedRange password="CDC0" sqref="F16:K17" name="Range1_3"/>
    <protectedRange password="CDC0" sqref="N13:N15 M16:N17 N18" name="Range1_3_1"/>
    <protectedRange password="CDC0" sqref="H13:H15 F13:F15" name="Range1_1_1"/>
    <protectedRange password="CDC0" sqref="G13:G15 D13:D15" name="Range1_4"/>
    <protectedRange password="CDC0" sqref="I13:M15" name="Range1_1_2"/>
    <protectedRange password="CDC0" sqref="D18" name="Range1_2_3"/>
  </protectedRanges>
  <mergeCells count="6">
    <mergeCell ref="F2:H5"/>
    <mergeCell ref="C7:J7"/>
    <mergeCell ref="A13:A15"/>
    <mergeCell ref="B13:B15"/>
    <mergeCell ref="A16:A17"/>
    <mergeCell ref="B16:B17"/>
  </mergeCells>
  <hyperlinks>
    <hyperlink ref="L1" location="'b. List of templates'!A1" display="RETURN TO TEMPLATE LIST"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15"/>
  <sheetViews>
    <sheetView topLeftCell="A43" zoomScaleNormal="100" workbookViewId="0">
      <selection activeCell="B21" sqref="B21:B28"/>
    </sheetView>
  </sheetViews>
  <sheetFormatPr defaultColWidth="9.140625" defaultRowHeight="11.25" x14ac:dyDescent="0.25"/>
  <cols>
    <col min="1" max="1" width="4.85546875" style="156" customWidth="1"/>
    <col min="2" max="2" width="23" style="156" customWidth="1"/>
    <col min="3" max="3" width="7" style="155" customWidth="1"/>
    <col min="4" max="4" width="6.85546875" style="156" customWidth="1"/>
    <col min="5" max="5" width="45" style="156" customWidth="1"/>
    <col min="6" max="6" width="24.42578125" style="156" customWidth="1"/>
    <col min="7" max="7" width="19.85546875" style="156" customWidth="1"/>
    <col min="8" max="8" width="6" style="156" customWidth="1"/>
    <col min="9" max="9" width="21.85546875" style="156" customWidth="1"/>
    <col min="10" max="10" width="5.85546875" style="156" customWidth="1"/>
    <col min="11" max="11" width="12.140625" style="156" customWidth="1"/>
    <col min="12" max="12" width="14.42578125" style="156" customWidth="1"/>
    <col min="13" max="13" width="18.42578125" style="156" customWidth="1"/>
    <col min="14" max="14" width="47.85546875" style="156" customWidth="1"/>
    <col min="15" max="16384" width="9.140625" style="156"/>
  </cols>
  <sheetData>
    <row r="1" spans="1:14" ht="21" thickBot="1" x14ac:dyDescent="0.3">
      <c r="A1" s="82" t="s">
        <v>176</v>
      </c>
      <c r="B1" s="154"/>
      <c r="L1" s="86" t="s">
        <v>177</v>
      </c>
      <c r="M1" s="83" t="s">
        <v>178</v>
      </c>
      <c r="N1" s="85"/>
    </row>
    <row r="2" spans="1:14" ht="9.75" customHeight="1" x14ac:dyDescent="0.25">
      <c r="K2" s="589" t="s">
        <v>179</v>
      </c>
      <c r="L2" s="590"/>
      <c r="M2" s="87" t="s">
        <v>180</v>
      </c>
      <c r="N2" s="183">
        <f>SUM(D14:D114)</f>
        <v>0</v>
      </c>
    </row>
    <row r="3" spans="1:14" ht="12.75" customHeight="1" x14ac:dyDescent="0.25">
      <c r="A3" s="512" t="s">
        <v>181</v>
      </c>
      <c r="B3" s="513"/>
      <c r="C3" s="595" t="s">
        <v>331</v>
      </c>
      <c r="D3" s="597"/>
      <c r="E3" s="158" t="s">
        <v>182</v>
      </c>
      <c r="K3" s="591"/>
      <c r="L3" s="592"/>
      <c r="M3" s="90" t="s">
        <v>183</v>
      </c>
      <c r="N3" s="184">
        <f>$C$10</f>
        <v>0</v>
      </c>
    </row>
    <row r="4" spans="1:14" ht="12.75" customHeight="1" x14ac:dyDescent="0.25">
      <c r="A4" s="517" t="s">
        <v>184</v>
      </c>
      <c r="B4" s="518"/>
      <c r="C4" s="595">
        <v>2024</v>
      </c>
      <c r="D4" s="597"/>
      <c r="E4" s="343">
        <v>45381</v>
      </c>
      <c r="K4" s="591"/>
      <c r="L4" s="592"/>
      <c r="M4" s="90" t="s">
        <v>185</v>
      </c>
      <c r="N4" s="184">
        <f>$C$9</f>
        <v>2.556</v>
      </c>
    </row>
    <row r="5" spans="1:14" ht="12.75" customHeight="1" thickBot="1" x14ac:dyDescent="0.3">
      <c r="A5" s="512" t="s">
        <v>186</v>
      </c>
      <c r="B5" s="513"/>
      <c r="C5" s="598" t="s">
        <v>29</v>
      </c>
      <c r="D5" s="599"/>
      <c r="E5" s="161"/>
      <c r="K5" s="593"/>
      <c r="L5" s="594"/>
      <c r="M5" s="93"/>
      <c r="N5" s="94"/>
    </row>
    <row r="6" spans="1:14" ht="46.5" customHeight="1" thickBot="1" x14ac:dyDescent="0.3">
      <c r="A6" s="527" t="s">
        <v>188</v>
      </c>
      <c r="B6" s="540"/>
      <c r="C6" s="600">
        <v>12780</v>
      </c>
      <c r="D6" s="601"/>
      <c r="E6" s="239" t="s">
        <v>532</v>
      </c>
      <c r="F6" s="241"/>
    </row>
    <row r="7" spans="1:14" ht="45.75" customHeight="1" thickBot="1" x14ac:dyDescent="0.3">
      <c r="A7" s="527" t="s">
        <v>189</v>
      </c>
      <c r="B7" s="540"/>
      <c r="C7" s="630">
        <v>12780</v>
      </c>
      <c r="D7" s="631"/>
      <c r="E7" s="164"/>
      <c r="F7" s="602" t="s">
        <v>286</v>
      </c>
      <c r="G7" s="603"/>
      <c r="H7" s="603"/>
      <c r="I7" s="603"/>
      <c r="J7" s="603"/>
      <c r="K7" s="603"/>
      <c r="L7" s="604"/>
    </row>
    <row r="8" spans="1:14" ht="20.100000000000001" customHeight="1" thickBot="1" x14ac:dyDescent="0.3">
      <c r="A8" s="527" t="s">
        <v>191</v>
      </c>
      <c r="B8" s="513"/>
      <c r="C8" s="628" t="s">
        <v>192</v>
      </c>
      <c r="D8" s="629"/>
      <c r="E8" s="100" t="s">
        <v>193</v>
      </c>
      <c r="F8" s="185" t="s">
        <v>287</v>
      </c>
    </row>
    <row r="9" spans="1:14" ht="21.75" customHeight="1" thickBot="1" x14ac:dyDescent="0.3">
      <c r="A9" s="535" t="s">
        <v>195</v>
      </c>
      <c r="B9" s="536"/>
      <c r="C9" s="611">
        <f>$C$7*0.02%</f>
        <v>2.556</v>
      </c>
      <c r="D9" s="612"/>
      <c r="E9" s="165"/>
      <c r="F9" s="166"/>
    </row>
    <row r="10" spans="1:14" ht="14.25" customHeight="1" thickBot="1" x14ac:dyDescent="0.3">
      <c r="A10" s="527" t="s">
        <v>196</v>
      </c>
      <c r="B10" s="513"/>
      <c r="C10" s="613"/>
      <c r="D10" s="614"/>
      <c r="E10" s="167"/>
      <c r="F10" s="168"/>
    </row>
    <row r="11" spans="1:14" ht="9.75" customHeight="1" x14ac:dyDescent="0.25">
      <c r="B11" s="169"/>
      <c r="C11" s="170"/>
      <c r="D11" s="171"/>
      <c r="E11" s="172"/>
      <c r="F11" s="172"/>
    </row>
    <row r="12" spans="1:14" ht="24" customHeight="1" x14ac:dyDescent="0.25">
      <c r="A12" s="541" t="s">
        <v>197</v>
      </c>
      <c r="B12" s="542"/>
      <c r="C12" s="615" t="s">
        <v>276</v>
      </c>
      <c r="D12" s="616"/>
      <c r="E12" s="579" t="s">
        <v>199</v>
      </c>
      <c r="F12" s="579" t="s">
        <v>200</v>
      </c>
      <c r="G12" s="579" t="s">
        <v>201</v>
      </c>
      <c r="H12" s="626" t="s">
        <v>202</v>
      </c>
      <c r="I12" s="579" t="s">
        <v>203</v>
      </c>
      <c r="J12" s="626" t="s">
        <v>202</v>
      </c>
      <c r="K12" s="579" t="s">
        <v>277</v>
      </c>
      <c r="L12" s="579" t="s">
        <v>278</v>
      </c>
      <c r="M12" s="579" t="s">
        <v>279</v>
      </c>
      <c r="N12" s="579" t="s">
        <v>207</v>
      </c>
    </row>
    <row r="13" spans="1:14" ht="27" customHeight="1" x14ac:dyDescent="0.25">
      <c r="A13" s="545"/>
      <c r="B13" s="546"/>
      <c r="C13" s="174" t="s">
        <v>211</v>
      </c>
      <c r="D13" s="175" t="s">
        <v>212</v>
      </c>
      <c r="E13" s="580"/>
      <c r="F13" s="580"/>
      <c r="G13" s="580"/>
      <c r="H13" s="627"/>
      <c r="I13" s="580"/>
      <c r="J13" s="627"/>
      <c r="K13" s="580"/>
      <c r="L13" s="580"/>
      <c r="M13" s="580"/>
      <c r="N13" s="580"/>
    </row>
    <row r="14" spans="1:14" ht="30.6" customHeight="1" x14ac:dyDescent="0.15">
      <c r="A14" s="493" t="s">
        <v>213</v>
      </c>
      <c r="B14" s="576" t="s">
        <v>214</v>
      </c>
      <c r="C14" s="574">
        <v>1</v>
      </c>
      <c r="D14" s="575"/>
      <c r="E14" s="181"/>
      <c r="F14" s="181"/>
      <c r="G14" s="181"/>
      <c r="H14" s="181"/>
      <c r="I14" s="378"/>
      <c r="J14" s="355"/>
      <c r="K14" s="355"/>
      <c r="L14" s="355"/>
      <c r="M14" s="181"/>
      <c r="N14" s="181"/>
    </row>
    <row r="15" spans="1:14" ht="9.75" customHeight="1" x14ac:dyDescent="0.15">
      <c r="A15" s="493"/>
      <c r="B15" s="576"/>
      <c r="C15" s="574"/>
      <c r="D15" s="575"/>
      <c r="E15" s="181"/>
      <c r="F15" s="181"/>
      <c r="G15" s="181"/>
      <c r="H15" s="181"/>
      <c r="I15" s="181"/>
      <c r="J15" s="355"/>
      <c r="K15" s="355"/>
      <c r="L15" s="355"/>
      <c r="M15" s="181"/>
      <c r="N15" s="181"/>
    </row>
    <row r="16" spans="1:14" ht="9.75" customHeight="1" x14ac:dyDescent="0.15">
      <c r="A16" s="493"/>
      <c r="B16" s="576"/>
      <c r="C16" s="574"/>
      <c r="D16" s="575"/>
      <c r="E16" s="181"/>
      <c r="F16" s="181"/>
      <c r="G16" s="181"/>
      <c r="H16" s="181"/>
      <c r="I16" s="181"/>
      <c r="J16" s="355"/>
      <c r="K16" s="355"/>
      <c r="L16" s="355"/>
      <c r="M16" s="181"/>
      <c r="N16" s="181"/>
    </row>
    <row r="17" spans="1:14" ht="9.75" customHeight="1" x14ac:dyDescent="0.15">
      <c r="A17" s="493" t="s">
        <v>215</v>
      </c>
      <c r="B17" s="576" t="s">
        <v>280</v>
      </c>
      <c r="C17" s="577">
        <v>1</v>
      </c>
      <c r="D17" s="575"/>
      <c r="E17" s="181"/>
      <c r="F17" s="181"/>
      <c r="G17" s="181"/>
      <c r="H17" s="181"/>
      <c r="I17" s="181"/>
      <c r="J17" s="355"/>
      <c r="K17" s="355"/>
      <c r="L17" s="304"/>
      <c r="M17" s="181"/>
      <c r="N17" s="181"/>
    </row>
    <row r="18" spans="1:14" ht="9.75" customHeight="1" x14ac:dyDescent="0.15">
      <c r="A18" s="493"/>
      <c r="B18" s="576"/>
      <c r="C18" s="577"/>
      <c r="D18" s="575"/>
      <c r="E18" s="181"/>
      <c r="F18" s="181"/>
      <c r="G18" s="181"/>
      <c r="H18" s="181"/>
      <c r="I18" s="181"/>
      <c r="J18" s="355"/>
      <c r="K18" s="355"/>
      <c r="L18" s="304"/>
      <c r="M18" s="181"/>
      <c r="N18" s="181"/>
    </row>
    <row r="19" spans="1:14" ht="9.75" customHeight="1" x14ac:dyDescent="0.15">
      <c r="A19" s="493"/>
      <c r="B19" s="576"/>
      <c r="C19" s="577"/>
      <c r="D19" s="575"/>
      <c r="E19" s="181"/>
      <c r="F19" s="181"/>
      <c r="G19" s="181"/>
      <c r="H19" s="181"/>
      <c r="I19" s="181"/>
      <c r="J19" s="355"/>
      <c r="K19" s="355"/>
      <c r="L19" s="304"/>
      <c r="M19" s="181"/>
      <c r="N19" s="181"/>
    </row>
    <row r="20" spans="1:14" ht="9.75" customHeight="1" x14ac:dyDescent="0.15">
      <c r="A20" s="493"/>
      <c r="B20" s="576"/>
      <c r="C20" s="577"/>
      <c r="D20" s="575"/>
      <c r="E20" s="181"/>
      <c r="F20" s="181"/>
      <c r="G20" s="181"/>
      <c r="H20" s="181"/>
      <c r="I20" s="181"/>
      <c r="J20" s="355"/>
      <c r="K20" s="355"/>
      <c r="L20" s="304"/>
      <c r="M20" s="181"/>
      <c r="N20" s="181"/>
    </row>
    <row r="21" spans="1:14" ht="9.75" customHeight="1" x14ac:dyDescent="0.15">
      <c r="A21" s="578" t="s">
        <v>217</v>
      </c>
      <c r="B21" s="527" t="s">
        <v>281</v>
      </c>
      <c r="C21" s="577">
        <v>1</v>
      </c>
      <c r="D21" s="575"/>
      <c r="E21" s="181"/>
      <c r="F21" s="285"/>
      <c r="G21" s="181"/>
      <c r="H21" s="181"/>
      <c r="I21" s="181"/>
      <c r="J21" s="355"/>
      <c r="K21" s="355"/>
      <c r="L21" s="355"/>
      <c r="M21" s="181"/>
      <c r="N21" s="181"/>
    </row>
    <row r="22" spans="1:14" ht="9.75" customHeight="1" x14ac:dyDescent="0.15">
      <c r="A22" s="578"/>
      <c r="B22" s="527"/>
      <c r="C22" s="577"/>
      <c r="D22" s="575"/>
      <c r="E22" s="181"/>
      <c r="F22" s="285"/>
      <c r="G22" s="181"/>
      <c r="H22" s="181"/>
      <c r="I22" s="181"/>
      <c r="J22" s="355"/>
      <c r="K22" s="355"/>
      <c r="L22" s="355"/>
      <c r="M22" s="181"/>
      <c r="N22" s="181"/>
    </row>
    <row r="23" spans="1:14" ht="9.75" customHeight="1" x14ac:dyDescent="0.15">
      <c r="A23" s="578"/>
      <c r="B23" s="527"/>
      <c r="C23" s="577"/>
      <c r="D23" s="575"/>
      <c r="E23" s="181"/>
      <c r="F23" s="285"/>
      <c r="G23" s="181"/>
      <c r="H23" s="181"/>
      <c r="I23" s="285"/>
      <c r="J23" s="379"/>
      <c r="K23" s="355"/>
      <c r="L23" s="355"/>
      <c r="M23" s="181"/>
      <c r="N23" s="181"/>
    </row>
    <row r="24" spans="1:14" ht="9.75" customHeight="1" x14ac:dyDescent="0.15">
      <c r="A24" s="578"/>
      <c r="B24" s="527"/>
      <c r="C24" s="577"/>
      <c r="D24" s="575"/>
      <c r="E24" s="181"/>
      <c r="F24" s="285"/>
      <c r="G24" s="181"/>
      <c r="H24" s="181"/>
      <c r="I24" s="181"/>
      <c r="J24" s="355"/>
      <c r="K24" s="355"/>
      <c r="L24" s="355"/>
      <c r="M24" s="181"/>
      <c r="N24" s="181"/>
    </row>
    <row r="25" spans="1:14" ht="9.75" customHeight="1" x14ac:dyDescent="0.15">
      <c r="A25" s="578"/>
      <c r="B25" s="527"/>
      <c r="C25" s="577"/>
      <c r="D25" s="575"/>
      <c r="E25" s="181"/>
      <c r="F25" s="285"/>
      <c r="G25" s="181"/>
      <c r="H25" s="181"/>
      <c r="I25" s="181"/>
      <c r="J25" s="355"/>
      <c r="K25" s="355"/>
      <c r="L25" s="304"/>
      <c r="M25" s="181"/>
      <c r="N25" s="181"/>
    </row>
    <row r="26" spans="1:14" ht="9.75" customHeight="1" x14ac:dyDescent="0.15">
      <c r="A26" s="578"/>
      <c r="B26" s="527"/>
      <c r="C26" s="577"/>
      <c r="D26" s="575"/>
      <c r="E26" s="181"/>
      <c r="F26" s="285"/>
      <c r="G26" s="181"/>
      <c r="H26" s="181"/>
      <c r="I26" s="285"/>
      <c r="J26" s="379"/>
      <c r="K26" s="355"/>
      <c r="L26" s="355"/>
      <c r="M26" s="181"/>
      <c r="N26" s="181"/>
    </row>
    <row r="27" spans="1:14" ht="39" customHeight="1" x14ac:dyDescent="0.15">
      <c r="A27" s="578"/>
      <c r="B27" s="527"/>
      <c r="C27" s="577"/>
      <c r="D27" s="575"/>
      <c r="E27" s="285"/>
      <c r="F27" s="285"/>
      <c r="G27" s="181"/>
      <c r="H27" s="181"/>
      <c r="I27" s="285"/>
      <c r="J27" s="379"/>
      <c r="K27" s="355"/>
      <c r="L27" s="355"/>
      <c r="M27" s="181"/>
      <c r="N27" s="181"/>
    </row>
    <row r="28" spans="1:14" ht="17.45" customHeight="1" x14ac:dyDescent="0.15">
      <c r="A28" s="578"/>
      <c r="B28" s="527"/>
      <c r="C28" s="577"/>
      <c r="D28" s="575"/>
      <c r="E28" s="181"/>
      <c r="F28" s="285"/>
      <c r="G28" s="181"/>
      <c r="H28" s="181"/>
      <c r="I28" s="285"/>
      <c r="J28" s="379"/>
      <c r="K28" s="355"/>
      <c r="L28" s="355"/>
      <c r="M28" s="181"/>
      <c r="N28" s="181"/>
    </row>
    <row r="29" spans="1:14" ht="9.75" customHeight="1" x14ac:dyDescent="0.15">
      <c r="A29" s="493" t="s">
        <v>219</v>
      </c>
      <c r="B29" s="576" t="s">
        <v>282</v>
      </c>
      <c r="C29" s="574">
        <v>1</v>
      </c>
      <c r="D29" s="575"/>
      <c r="E29" s="181"/>
      <c r="F29" s="181"/>
      <c r="G29" s="181"/>
      <c r="H29" s="181"/>
      <c r="I29" s="181"/>
      <c r="J29" s="355"/>
      <c r="K29" s="355"/>
      <c r="L29" s="355"/>
      <c r="M29" s="181"/>
      <c r="N29" s="181"/>
    </row>
    <row r="30" spans="1:14" ht="9.75" customHeight="1" x14ac:dyDescent="0.15">
      <c r="A30" s="493"/>
      <c r="B30" s="576"/>
      <c r="C30" s="574"/>
      <c r="D30" s="575"/>
      <c r="E30" s="181"/>
      <c r="F30" s="181"/>
      <c r="G30" s="181"/>
      <c r="H30" s="181"/>
      <c r="I30" s="181"/>
      <c r="J30" s="355"/>
      <c r="K30" s="355"/>
      <c r="L30" s="355"/>
      <c r="M30" s="181"/>
      <c r="N30" s="181"/>
    </row>
    <row r="31" spans="1:14" ht="9.75" customHeight="1" x14ac:dyDescent="0.15">
      <c r="A31" s="493"/>
      <c r="B31" s="576"/>
      <c r="C31" s="574"/>
      <c r="D31" s="575"/>
      <c r="E31" s="181"/>
      <c r="F31" s="181"/>
      <c r="G31" s="181"/>
      <c r="H31" s="181"/>
      <c r="I31" s="285"/>
      <c r="J31" s="379"/>
      <c r="K31" s="355"/>
      <c r="L31" s="355"/>
      <c r="M31" s="181"/>
      <c r="N31" s="181"/>
    </row>
    <row r="32" spans="1:14" ht="9.75" customHeight="1" x14ac:dyDescent="0.15">
      <c r="A32" s="493"/>
      <c r="B32" s="576"/>
      <c r="C32" s="574"/>
      <c r="D32" s="575"/>
      <c r="E32" s="181"/>
      <c r="F32" s="181"/>
      <c r="G32" s="181"/>
      <c r="H32" s="181"/>
      <c r="I32" s="285"/>
      <c r="J32" s="379"/>
      <c r="K32" s="355"/>
      <c r="L32" s="355"/>
      <c r="M32" s="181"/>
      <c r="N32" s="181"/>
    </row>
    <row r="33" spans="1:14" ht="9.75" customHeight="1" x14ac:dyDescent="0.15">
      <c r="A33" s="493" t="s">
        <v>221</v>
      </c>
      <c r="B33" s="576" t="s">
        <v>222</v>
      </c>
      <c r="C33" s="574">
        <v>1</v>
      </c>
      <c r="D33" s="575"/>
      <c r="E33" s="288"/>
      <c r="F33" s="181"/>
      <c r="G33" s="181"/>
      <c r="H33" s="181"/>
      <c r="I33" s="181"/>
      <c r="J33" s="355"/>
      <c r="K33" s="355"/>
      <c r="L33" s="304"/>
      <c r="M33" s="181"/>
      <c r="N33" s="181"/>
    </row>
    <row r="34" spans="1:14" ht="9.75" customHeight="1" x14ac:dyDescent="0.15">
      <c r="A34" s="493"/>
      <c r="B34" s="576"/>
      <c r="C34" s="574"/>
      <c r="D34" s="575"/>
      <c r="E34" s="181"/>
      <c r="F34" s="181"/>
      <c r="G34" s="181"/>
      <c r="H34" s="181"/>
      <c r="I34" s="181"/>
      <c r="J34" s="355"/>
      <c r="K34" s="355"/>
      <c r="L34" s="304"/>
      <c r="M34" s="181"/>
      <c r="N34" s="181"/>
    </row>
    <row r="35" spans="1:14" ht="9.75" customHeight="1" x14ac:dyDescent="0.15">
      <c r="A35" s="493"/>
      <c r="B35" s="576"/>
      <c r="C35" s="574"/>
      <c r="D35" s="575"/>
      <c r="E35" s="181"/>
      <c r="F35" s="181"/>
      <c r="G35" s="181"/>
      <c r="H35" s="181"/>
      <c r="I35" s="181"/>
      <c r="J35" s="355"/>
      <c r="K35" s="355"/>
      <c r="L35" s="304"/>
      <c r="M35" s="181"/>
      <c r="N35" s="181"/>
    </row>
    <row r="36" spans="1:14" ht="9.75" customHeight="1" x14ac:dyDescent="0.15">
      <c r="A36" s="493"/>
      <c r="B36" s="576"/>
      <c r="C36" s="574"/>
      <c r="D36" s="575"/>
      <c r="E36" s="181"/>
      <c r="F36" s="181"/>
      <c r="G36" s="181"/>
      <c r="H36" s="181"/>
      <c r="I36" s="181"/>
      <c r="J36" s="355"/>
      <c r="K36" s="355"/>
      <c r="L36" s="355"/>
      <c r="M36" s="181"/>
      <c r="N36" s="181"/>
    </row>
    <row r="37" spans="1:14" ht="9.75" customHeight="1" x14ac:dyDescent="0.15">
      <c r="A37" s="493"/>
      <c r="B37" s="576"/>
      <c r="C37" s="574"/>
      <c r="D37" s="575"/>
      <c r="E37" s="181"/>
      <c r="F37" s="181"/>
      <c r="G37" s="181"/>
      <c r="H37" s="181"/>
      <c r="I37" s="181"/>
      <c r="J37" s="355"/>
      <c r="K37" s="355"/>
      <c r="L37" s="355"/>
      <c r="M37" s="181"/>
      <c r="N37" s="181"/>
    </row>
    <row r="38" spans="1:14" ht="9.75" customHeight="1" x14ac:dyDescent="0.15">
      <c r="A38" s="493"/>
      <c r="B38" s="576"/>
      <c r="C38" s="574"/>
      <c r="D38" s="575"/>
      <c r="E38" s="297"/>
      <c r="F38" s="181"/>
      <c r="G38" s="181"/>
      <c r="H38" s="181"/>
      <c r="I38" s="181"/>
      <c r="J38" s="355"/>
      <c r="K38" s="355"/>
      <c r="L38" s="355"/>
      <c r="M38" s="181"/>
      <c r="N38" s="181"/>
    </row>
    <row r="39" spans="1:14" ht="9.75" customHeight="1" x14ac:dyDescent="0.15">
      <c r="A39" s="493"/>
      <c r="B39" s="576"/>
      <c r="C39" s="574"/>
      <c r="D39" s="575"/>
      <c r="E39" s="297"/>
      <c r="F39" s="181"/>
      <c r="G39" s="181"/>
      <c r="H39" s="181"/>
      <c r="I39" s="181"/>
      <c r="J39" s="355"/>
      <c r="K39" s="355"/>
      <c r="L39" s="355"/>
      <c r="M39" s="181"/>
      <c r="N39" s="181"/>
    </row>
    <row r="40" spans="1:14" ht="9.75" customHeight="1" x14ac:dyDescent="0.15">
      <c r="A40" s="493"/>
      <c r="B40" s="576"/>
      <c r="C40" s="574"/>
      <c r="D40" s="575"/>
      <c r="E40" s="297"/>
      <c r="F40" s="181"/>
      <c r="G40" s="181"/>
      <c r="H40" s="181"/>
      <c r="I40" s="181"/>
      <c r="J40" s="355"/>
      <c r="K40" s="355"/>
      <c r="L40" s="355"/>
      <c r="M40" s="181"/>
      <c r="N40" s="181"/>
    </row>
    <row r="41" spans="1:14" ht="9.75" customHeight="1" x14ac:dyDescent="0.15">
      <c r="A41" s="493"/>
      <c r="B41" s="576"/>
      <c r="C41" s="574"/>
      <c r="D41" s="575"/>
      <c r="E41" s="297"/>
      <c r="F41" s="181"/>
      <c r="G41" s="181"/>
      <c r="H41" s="181"/>
      <c r="I41" s="181"/>
      <c r="J41" s="355"/>
      <c r="K41" s="355"/>
      <c r="L41" s="355"/>
      <c r="M41" s="181"/>
      <c r="N41" s="181"/>
    </row>
    <row r="42" spans="1:14" ht="9.75" customHeight="1" x14ac:dyDescent="0.15">
      <c r="A42" s="115" t="s">
        <v>223</v>
      </c>
      <c r="B42" s="116" t="s">
        <v>224</v>
      </c>
      <c r="C42" s="124">
        <v>1</v>
      </c>
      <c r="D42" s="177"/>
      <c r="E42" s="181"/>
      <c r="F42" s="181"/>
      <c r="G42" s="181"/>
      <c r="H42" s="181"/>
      <c r="I42" s="181"/>
      <c r="J42" s="355"/>
      <c r="K42" s="355"/>
      <c r="L42" s="355"/>
      <c r="M42" s="181"/>
      <c r="N42" s="181"/>
    </row>
    <row r="43" spans="1:14" ht="9.75" customHeight="1" x14ac:dyDescent="0.15">
      <c r="A43" s="493" t="s">
        <v>225</v>
      </c>
      <c r="B43" s="512" t="s">
        <v>226</v>
      </c>
      <c r="C43" s="574">
        <v>1</v>
      </c>
      <c r="D43" s="575"/>
      <c r="E43" s="181"/>
      <c r="F43" s="181"/>
      <c r="G43" s="181"/>
      <c r="H43" s="181"/>
      <c r="I43" s="181"/>
      <c r="J43" s="355"/>
      <c r="K43" s="355"/>
      <c r="L43" s="304"/>
      <c r="M43" s="181"/>
      <c r="N43" s="181"/>
    </row>
    <row r="44" spans="1:14" ht="9.75" customHeight="1" x14ac:dyDescent="0.15">
      <c r="A44" s="493"/>
      <c r="B44" s="512"/>
      <c r="C44" s="574"/>
      <c r="D44" s="575"/>
      <c r="E44" s="181"/>
      <c r="F44" s="181"/>
      <c r="G44" s="181"/>
      <c r="H44" s="181"/>
      <c r="I44" s="181"/>
      <c r="J44" s="355"/>
      <c r="K44" s="355"/>
      <c r="L44" s="304"/>
      <c r="M44" s="181"/>
      <c r="N44" s="181"/>
    </row>
    <row r="45" spans="1:14" ht="9.75" customHeight="1" x14ac:dyDescent="0.15">
      <c r="A45" s="493"/>
      <c r="B45" s="512"/>
      <c r="C45" s="574"/>
      <c r="D45" s="575"/>
      <c r="E45" s="181"/>
      <c r="F45" s="181"/>
      <c r="G45" s="181"/>
      <c r="H45" s="181"/>
      <c r="I45" s="181"/>
      <c r="J45" s="355"/>
      <c r="K45" s="355"/>
      <c r="L45" s="304"/>
      <c r="M45" s="181"/>
      <c r="N45" s="181"/>
    </row>
    <row r="46" spans="1:14" ht="9.75" customHeight="1" x14ac:dyDescent="0.15">
      <c r="A46" s="493"/>
      <c r="B46" s="512"/>
      <c r="C46" s="574"/>
      <c r="D46" s="575"/>
      <c r="E46" s="181"/>
      <c r="F46" s="181"/>
      <c r="G46" s="181"/>
      <c r="H46" s="181"/>
      <c r="I46" s="181"/>
      <c r="J46" s="355"/>
      <c r="K46" s="355"/>
      <c r="L46" s="304"/>
      <c r="M46" s="181"/>
      <c r="N46" s="181"/>
    </row>
    <row r="47" spans="1:14" ht="9.75" customHeight="1" x14ac:dyDescent="0.15">
      <c r="A47" s="493" t="s">
        <v>227</v>
      </c>
      <c r="B47" s="512" t="s">
        <v>228</v>
      </c>
      <c r="C47" s="574">
        <v>1</v>
      </c>
      <c r="D47" s="575"/>
      <c r="E47" s="181"/>
      <c r="F47" s="181"/>
      <c r="G47" s="181"/>
      <c r="H47" s="181"/>
      <c r="I47" s="285"/>
      <c r="J47" s="379"/>
      <c r="K47" s="355"/>
      <c r="L47" s="355"/>
      <c r="M47" s="181"/>
      <c r="N47" s="181"/>
    </row>
    <row r="48" spans="1:14" ht="9.75" customHeight="1" x14ac:dyDescent="0.15">
      <c r="A48" s="493"/>
      <c r="B48" s="512"/>
      <c r="C48" s="574"/>
      <c r="D48" s="575"/>
      <c r="E48" s="181"/>
      <c r="F48" s="181"/>
      <c r="G48" s="181"/>
      <c r="H48" s="181"/>
      <c r="I48" s="285"/>
      <c r="J48" s="379"/>
      <c r="K48" s="355"/>
      <c r="L48" s="355"/>
      <c r="M48" s="181"/>
      <c r="N48" s="181"/>
    </row>
    <row r="49" spans="1:14" ht="9.75" customHeight="1" x14ac:dyDescent="0.15">
      <c r="A49" s="493"/>
      <c r="B49" s="512"/>
      <c r="C49" s="574"/>
      <c r="D49" s="575"/>
      <c r="E49" s="181"/>
      <c r="F49" s="181"/>
      <c r="G49" s="181"/>
      <c r="H49" s="181"/>
      <c r="I49" s="285"/>
      <c r="J49" s="379"/>
      <c r="K49" s="355"/>
      <c r="L49" s="355"/>
      <c r="M49" s="181"/>
      <c r="N49" s="181"/>
    </row>
    <row r="50" spans="1:14" ht="9.75" customHeight="1" x14ac:dyDescent="0.15">
      <c r="A50" s="493"/>
      <c r="B50" s="512"/>
      <c r="C50" s="574"/>
      <c r="D50" s="575"/>
      <c r="E50" s="181"/>
      <c r="F50" s="181"/>
      <c r="G50" s="181"/>
      <c r="H50" s="181"/>
      <c r="I50" s="285"/>
      <c r="J50" s="379"/>
      <c r="K50" s="355"/>
      <c r="L50" s="355"/>
      <c r="M50" s="181"/>
      <c r="N50" s="181"/>
    </row>
    <row r="51" spans="1:14" ht="9.75" customHeight="1" x14ac:dyDescent="0.15">
      <c r="A51" s="493"/>
      <c r="B51" s="512"/>
      <c r="C51" s="574"/>
      <c r="D51" s="575"/>
      <c r="E51" s="181"/>
      <c r="F51" s="181"/>
      <c r="G51" s="181"/>
      <c r="H51" s="181"/>
      <c r="I51" s="285"/>
      <c r="J51" s="379"/>
      <c r="K51" s="355"/>
      <c r="L51" s="355"/>
      <c r="M51" s="181"/>
      <c r="N51" s="181"/>
    </row>
    <row r="52" spans="1:14" ht="9.75" customHeight="1" x14ac:dyDescent="0.15">
      <c r="A52" s="115" t="s">
        <v>229</v>
      </c>
      <c r="B52" s="335" t="s">
        <v>230</v>
      </c>
      <c r="C52" s="124">
        <v>1</v>
      </c>
      <c r="D52" s="177"/>
      <c r="E52" s="181"/>
      <c r="F52" s="181"/>
      <c r="G52" s="181"/>
      <c r="H52" s="181"/>
      <c r="I52" s="181"/>
      <c r="J52" s="355"/>
      <c r="K52" s="355"/>
      <c r="L52" s="355"/>
      <c r="M52" s="181"/>
      <c r="N52" s="181"/>
    </row>
    <row r="53" spans="1:14" ht="9.75" customHeight="1" x14ac:dyDescent="0.25">
      <c r="A53" s="493" t="s">
        <v>231</v>
      </c>
      <c r="B53" s="527" t="s">
        <v>232</v>
      </c>
      <c r="C53" s="574">
        <v>1</v>
      </c>
      <c r="D53" s="575"/>
      <c r="E53" s="285"/>
      <c r="F53" s="364"/>
      <c r="G53" s="365"/>
      <c r="H53" s="364"/>
      <c r="I53" s="364"/>
      <c r="J53" s="365"/>
      <c r="K53" s="318"/>
      <c r="L53" s="318"/>
      <c r="M53" s="318"/>
      <c r="N53" s="313"/>
    </row>
    <row r="54" spans="1:14" ht="9.75" customHeight="1" x14ac:dyDescent="0.25">
      <c r="A54" s="493"/>
      <c r="B54" s="527"/>
      <c r="C54" s="574"/>
      <c r="D54" s="575"/>
      <c r="E54" s="181"/>
      <c r="F54" s="288"/>
      <c r="G54" s="313"/>
      <c r="H54" s="181"/>
      <c r="I54" s="313"/>
      <c r="J54" s="181"/>
      <c r="K54" s="313"/>
      <c r="L54" s="313"/>
      <c r="M54" s="313"/>
      <c r="N54" s="313"/>
    </row>
    <row r="55" spans="1:14" ht="9.75" customHeight="1" x14ac:dyDescent="0.25">
      <c r="A55" s="493"/>
      <c r="B55" s="527"/>
      <c r="C55" s="574"/>
      <c r="D55" s="575"/>
      <c r="E55" s="342"/>
      <c r="F55" s="288"/>
      <c r="G55" s="288"/>
      <c r="H55" s="181"/>
      <c r="I55" s="414"/>
      <c r="J55" s="181"/>
      <c r="K55" s="288"/>
      <c r="L55" s="288"/>
      <c r="M55" s="288"/>
      <c r="N55" s="288"/>
    </row>
    <row r="56" spans="1:14" ht="9.75" customHeight="1" x14ac:dyDescent="0.25">
      <c r="A56" s="493"/>
      <c r="B56" s="527"/>
      <c r="C56" s="574"/>
      <c r="D56" s="575"/>
      <c r="E56" s="181"/>
      <c r="F56" s="288"/>
      <c r="G56" s="313"/>
      <c r="H56" s="181"/>
      <c r="I56" s="313"/>
      <c r="J56" s="181"/>
      <c r="K56" s="313"/>
      <c r="L56" s="313"/>
      <c r="M56" s="313"/>
      <c r="N56" s="314"/>
    </row>
    <row r="57" spans="1:14" ht="9.75" customHeight="1" x14ac:dyDescent="0.25">
      <c r="A57" s="493"/>
      <c r="B57" s="527"/>
      <c r="C57" s="574"/>
      <c r="D57" s="575"/>
      <c r="E57" s="181"/>
      <c r="F57" s="288"/>
      <c r="G57" s="288"/>
      <c r="H57" s="181"/>
      <c r="I57" s="288"/>
      <c r="J57" s="181"/>
      <c r="K57" s="288"/>
      <c r="L57" s="288"/>
      <c r="M57" s="288"/>
      <c r="N57" s="314"/>
    </row>
    <row r="58" spans="1:14" ht="9.75" customHeight="1" x14ac:dyDescent="0.15">
      <c r="A58" s="493"/>
      <c r="B58" s="527"/>
      <c r="C58" s="574"/>
      <c r="D58" s="575"/>
      <c r="E58" s="181"/>
      <c r="F58" s="181"/>
      <c r="G58" s="289"/>
      <c r="H58" s="181"/>
      <c r="I58" s="289"/>
      <c r="J58" s="355"/>
      <c r="K58" s="355"/>
      <c r="L58" s="355"/>
      <c r="M58" s="181"/>
      <c r="N58" s="181"/>
    </row>
    <row r="59" spans="1:14" ht="9.75" customHeight="1" x14ac:dyDescent="0.15">
      <c r="A59" s="493"/>
      <c r="B59" s="527"/>
      <c r="C59" s="574"/>
      <c r="D59" s="575"/>
      <c r="E59" s="181"/>
      <c r="F59" s="181"/>
      <c r="G59" s="289"/>
      <c r="H59" s="181"/>
      <c r="I59" s="289"/>
      <c r="J59" s="355"/>
      <c r="K59" s="355"/>
      <c r="L59" s="355"/>
      <c r="M59" s="181"/>
      <c r="N59" s="181"/>
    </row>
    <row r="60" spans="1:14" ht="9.75" customHeight="1" x14ac:dyDescent="0.15">
      <c r="A60" s="493"/>
      <c r="B60" s="527"/>
      <c r="C60" s="574"/>
      <c r="D60" s="575"/>
      <c r="E60" s="181"/>
      <c r="F60" s="181"/>
      <c r="G60" s="289"/>
      <c r="H60" s="181"/>
      <c r="I60" s="289"/>
      <c r="J60" s="355"/>
      <c r="K60" s="355"/>
      <c r="L60" s="355"/>
      <c r="M60" s="181"/>
      <c r="N60" s="181"/>
    </row>
    <row r="61" spans="1:14" ht="9.75" customHeight="1" x14ac:dyDescent="0.15">
      <c r="A61" s="493"/>
      <c r="B61" s="527"/>
      <c r="C61" s="574"/>
      <c r="D61" s="575"/>
      <c r="E61" s="181"/>
      <c r="F61" s="181"/>
      <c r="G61" s="289"/>
      <c r="H61" s="181"/>
      <c r="I61" s="289"/>
      <c r="J61" s="355"/>
      <c r="K61" s="355"/>
      <c r="L61" s="355"/>
      <c r="M61" s="181"/>
      <c r="N61" s="181"/>
    </row>
    <row r="62" spans="1:14" ht="9.75" customHeight="1" x14ac:dyDescent="0.15">
      <c r="A62" s="493"/>
      <c r="B62" s="527"/>
      <c r="C62" s="574"/>
      <c r="D62" s="575"/>
      <c r="E62" s="181"/>
      <c r="F62" s="181"/>
      <c r="G62" s="289"/>
      <c r="H62" s="181"/>
      <c r="I62" s="289"/>
      <c r="J62" s="355"/>
      <c r="K62" s="355"/>
      <c r="L62" s="355"/>
      <c r="M62" s="181"/>
      <c r="N62" s="181"/>
    </row>
    <row r="63" spans="1:14" ht="9.75" customHeight="1" x14ac:dyDescent="0.15">
      <c r="A63" s="493"/>
      <c r="B63" s="527"/>
      <c r="C63" s="574"/>
      <c r="D63" s="575"/>
      <c r="E63" s="181"/>
      <c r="F63" s="181"/>
      <c r="G63" s="289"/>
      <c r="H63" s="181"/>
      <c r="I63" s="289"/>
      <c r="J63" s="355"/>
      <c r="K63" s="355"/>
      <c r="L63" s="355"/>
      <c r="M63" s="181"/>
      <c r="N63" s="181"/>
    </row>
    <row r="64" spans="1:14" ht="9.75" customHeight="1" x14ac:dyDescent="0.15">
      <c r="A64" s="493"/>
      <c r="B64" s="527"/>
      <c r="C64" s="574"/>
      <c r="D64" s="575"/>
      <c r="E64" s="181"/>
      <c r="F64" s="181"/>
      <c r="G64" s="289"/>
      <c r="H64" s="181"/>
      <c r="I64" s="289"/>
      <c r="J64" s="355"/>
      <c r="K64" s="355"/>
      <c r="L64" s="355"/>
      <c r="M64" s="181"/>
      <c r="N64" s="181"/>
    </row>
    <row r="65" spans="1:14" ht="9.75" customHeight="1" x14ac:dyDescent="0.15">
      <c r="A65" s="493"/>
      <c r="B65" s="527"/>
      <c r="C65" s="574"/>
      <c r="D65" s="575"/>
      <c r="E65" s="181"/>
      <c r="F65" s="181"/>
      <c r="G65" s="289"/>
      <c r="H65" s="181"/>
      <c r="I65" s="289"/>
      <c r="J65" s="355"/>
      <c r="K65" s="355"/>
      <c r="L65" s="355"/>
      <c r="M65" s="181"/>
      <c r="N65" s="181"/>
    </row>
    <row r="66" spans="1:14" ht="9.75" customHeight="1" x14ac:dyDescent="0.15">
      <c r="A66" s="493"/>
      <c r="B66" s="527"/>
      <c r="C66" s="574"/>
      <c r="D66" s="575"/>
      <c r="E66" s="181"/>
      <c r="F66" s="181"/>
      <c r="G66" s="289"/>
      <c r="H66" s="181"/>
      <c r="I66" s="289"/>
      <c r="J66" s="355"/>
      <c r="K66" s="355"/>
      <c r="L66" s="355"/>
      <c r="M66" s="181"/>
      <c r="N66" s="181"/>
    </row>
    <row r="67" spans="1:14" ht="9.75" customHeight="1" x14ac:dyDescent="0.15">
      <c r="A67" s="493"/>
      <c r="B67" s="527"/>
      <c r="C67" s="574"/>
      <c r="D67" s="575"/>
      <c r="E67" s="181"/>
      <c r="F67" s="181"/>
      <c r="G67" s="289"/>
      <c r="H67" s="181"/>
      <c r="I67" s="289"/>
      <c r="J67" s="355"/>
      <c r="K67" s="355"/>
      <c r="L67" s="355"/>
      <c r="M67" s="181"/>
      <c r="N67" s="181"/>
    </row>
    <row r="68" spans="1:14" ht="9.75" customHeight="1" x14ac:dyDescent="0.15">
      <c r="A68" s="493"/>
      <c r="B68" s="527"/>
      <c r="C68" s="574"/>
      <c r="D68" s="575"/>
      <c r="E68" s="181"/>
      <c r="F68" s="181"/>
      <c r="G68" s="289"/>
      <c r="H68" s="181"/>
      <c r="I68" s="289"/>
      <c r="J68" s="355"/>
      <c r="K68" s="355"/>
      <c r="L68" s="355"/>
      <c r="M68" s="181"/>
      <c r="N68" s="181"/>
    </row>
    <row r="69" spans="1:14" ht="9.75" customHeight="1" x14ac:dyDescent="0.15">
      <c r="A69" s="493"/>
      <c r="B69" s="527"/>
      <c r="C69" s="574"/>
      <c r="D69" s="575"/>
      <c r="E69" s="181"/>
      <c r="F69" s="181"/>
      <c r="G69" s="289"/>
      <c r="H69" s="181"/>
      <c r="I69" s="289"/>
      <c r="J69" s="355"/>
      <c r="K69" s="355"/>
      <c r="L69" s="355"/>
      <c r="M69" s="181"/>
      <c r="N69" s="181"/>
    </row>
    <row r="70" spans="1:14" ht="9.75" customHeight="1" x14ac:dyDescent="0.15">
      <c r="A70" s="493"/>
      <c r="B70" s="527"/>
      <c r="C70" s="574"/>
      <c r="D70" s="575"/>
      <c r="E70" s="181"/>
      <c r="F70" s="181"/>
      <c r="G70" s="289"/>
      <c r="H70" s="181"/>
      <c r="I70" s="289"/>
      <c r="J70" s="355"/>
      <c r="K70" s="355"/>
      <c r="L70" s="355"/>
      <c r="M70" s="181"/>
      <c r="N70" s="181"/>
    </row>
    <row r="71" spans="1:14" ht="9.75" customHeight="1" x14ac:dyDescent="0.15">
      <c r="A71" s="493"/>
      <c r="B71" s="527"/>
      <c r="C71" s="574"/>
      <c r="D71" s="575"/>
      <c r="E71" s="181"/>
      <c r="F71" s="181"/>
      <c r="G71" s="289"/>
      <c r="H71" s="181"/>
      <c r="I71" s="289"/>
      <c r="J71" s="355"/>
      <c r="K71" s="355"/>
      <c r="L71" s="355"/>
      <c r="M71" s="181"/>
      <c r="N71" s="181"/>
    </row>
    <row r="72" spans="1:14" ht="9.75" customHeight="1" x14ac:dyDescent="0.15">
      <c r="A72" s="493"/>
      <c r="B72" s="527"/>
      <c r="C72" s="574"/>
      <c r="D72" s="575"/>
      <c r="E72" s="181"/>
      <c r="F72" s="181"/>
      <c r="G72" s="289"/>
      <c r="H72" s="181"/>
      <c r="I72" s="289"/>
      <c r="J72" s="355"/>
      <c r="K72" s="355"/>
      <c r="L72" s="355"/>
      <c r="M72" s="181"/>
      <c r="N72" s="181"/>
    </row>
    <row r="73" spans="1:14" ht="9.75" customHeight="1" x14ac:dyDescent="0.15">
      <c r="A73" s="493"/>
      <c r="B73" s="527"/>
      <c r="C73" s="574"/>
      <c r="D73" s="575"/>
      <c r="E73" s="181"/>
      <c r="F73" s="181"/>
      <c r="G73" s="289"/>
      <c r="H73" s="181"/>
      <c r="I73" s="289"/>
      <c r="J73" s="355"/>
      <c r="K73" s="355"/>
      <c r="L73" s="355"/>
      <c r="M73" s="181"/>
      <c r="N73" s="181"/>
    </row>
    <row r="74" spans="1:14" ht="9.75" customHeight="1" x14ac:dyDescent="0.15">
      <c r="A74" s="493"/>
      <c r="B74" s="527"/>
      <c r="C74" s="574"/>
      <c r="D74" s="575"/>
      <c r="E74" s="181"/>
      <c r="F74" s="181"/>
      <c r="G74" s="289"/>
      <c r="H74" s="181"/>
      <c r="I74" s="289"/>
      <c r="J74" s="355"/>
      <c r="K74" s="355"/>
      <c r="L74" s="355"/>
      <c r="M74" s="181"/>
      <c r="N74" s="181"/>
    </row>
    <row r="75" spans="1:14" ht="9.75" customHeight="1" x14ac:dyDescent="0.15">
      <c r="A75" s="493" t="s">
        <v>233</v>
      </c>
      <c r="B75" s="527" t="s">
        <v>234</v>
      </c>
      <c r="C75" s="574">
        <v>1</v>
      </c>
      <c r="D75" s="575"/>
      <c r="E75" s="181"/>
      <c r="F75" s="285"/>
      <c r="G75" s="181"/>
      <c r="H75" s="181"/>
      <c r="I75" s="181"/>
      <c r="J75" s="355"/>
      <c r="K75" s="355"/>
      <c r="L75" s="355"/>
      <c r="M75" s="181"/>
      <c r="N75" s="181"/>
    </row>
    <row r="76" spans="1:14" ht="9.75" customHeight="1" x14ac:dyDescent="0.15">
      <c r="A76" s="493"/>
      <c r="B76" s="527"/>
      <c r="C76" s="574"/>
      <c r="D76" s="575"/>
      <c r="E76" s="260"/>
      <c r="F76" s="285"/>
      <c r="G76" s="181"/>
      <c r="H76" s="181"/>
      <c r="I76" s="181"/>
      <c r="J76" s="355"/>
      <c r="K76" s="355"/>
      <c r="L76" s="355"/>
      <c r="M76" s="181"/>
      <c r="N76" s="181"/>
    </row>
    <row r="77" spans="1:14" ht="9.75" customHeight="1" x14ac:dyDescent="0.15">
      <c r="A77" s="493"/>
      <c r="B77" s="527"/>
      <c r="C77" s="574"/>
      <c r="D77" s="575"/>
      <c r="E77" s="181"/>
      <c r="F77" s="181"/>
      <c r="G77" s="181"/>
      <c r="H77" s="181"/>
      <c r="I77" s="181"/>
      <c r="J77" s="355"/>
      <c r="K77" s="355"/>
      <c r="L77" s="355"/>
      <c r="M77" s="181"/>
      <c r="N77" s="181"/>
    </row>
    <row r="78" spans="1:14" ht="9.75" customHeight="1" x14ac:dyDescent="0.15">
      <c r="A78" s="493"/>
      <c r="B78" s="527"/>
      <c r="C78" s="574"/>
      <c r="D78" s="575"/>
      <c r="E78" s="181"/>
      <c r="F78" s="181"/>
      <c r="G78" s="181"/>
      <c r="H78" s="181"/>
      <c r="I78" s="181"/>
      <c r="J78" s="355"/>
      <c r="K78" s="355"/>
      <c r="L78" s="355"/>
      <c r="M78" s="181"/>
      <c r="N78" s="181"/>
    </row>
    <row r="79" spans="1:14" ht="9.75" customHeight="1" x14ac:dyDescent="0.15">
      <c r="A79" s="493"/>
      <c r="B79" s="527"/>
      <c r="C79" s="574"/>
      <c r="D79" s="575"/>
      <c r="E79" s="260"/>
      <c r="F79" s="285"/>
      <c r="G79" s="181"/>
      <c r="H79" s="181"/>
      <c r="I79" s="181"/>
      <c r="J79" s="355"/>
      <c r="K79" s="355"/>
      <c r="L79" s="355"/>
      <c r="M79" s="181"/>
      <c r="N79" s="181"/>
    </row>
    <row r="80" spans="1:14" ht="9.75" customHeight="1" x14ac:dyDescent="0.15">
      <c r="A80" s="493"/>
      <c r="B80" s="527"/>
      <c r="C80" s="574"/>
      <c r="D80" s="575"/>
      <c r="E80" s="181"/>
      <c r="F80" s="285"/>
      <c r="G80" s="181"/>
      <c r="H80" s="181"/>
      <c r="I80" s="181"/>
      <c r="J80" s="355"/>
      <c r="K80" s="355"/>
      <c r="L80" s="355"/>
      <c r="M80" s="181"/>
      <c r="N80" s="181"/>
    </row>
    <row r="81" spans="1:14" ht="9.75" customHeight="1" x14ac:dyDescent="0.15">
      <c r="A81" s="493" t="s">
        <v>235</v>
      </c>
      <c r="B81" s="527" t="s">
        <v>236</v>
      </c>
      <c r="C81" s="574">
        <v>1</v>
      </c>
      <c r="D81" s="575"/>
      <c r="E81" s="301"/>
      <c r="F81" s="294"/>
      <c r="G81" s="294"/>
      <c r="H81" s="294"/>
      <c r="I81" s="294"/>
      <c r="J81" s="304"/>
      <c r="K81" s="304"/>
      <c r="L81" s="304"/>
      <c r="M81" s="294"/>
      <c r="N81" s="294"/>
    </row>
    <row r="82" spans="1:14" ht="9.75" customHeight="1" x14ac:dyDescent="0.15">
      <c r="A82" s="493"/>
      <c r="B82" s="527"/>
      <c r="C82" s="574"/>
      <c r="D82" s="575"/>
      <c r="E82" s="181"/>
      <c r="F82" s="289"/>
      <c r="G82" s="181"/>
      <c r="H82" s="181"/>
      <c r="I82" s="285"/>
      <c r="J82" s="379"/>
      <c r="K82" s="355"/>
      <c r="L82" s="355"/>
      <c r="M82" s="181"/>
      <c r="N82" s="181"/>
    </row>
    <row r="83" spans="1:14" ht="9.75" customHeight="1" x14ac:dyDescent="0.15">
      <c r="A83" s="493"/>
      <c r="B83" s="527"/>
      <c r="C83" s="574"/>
      <c r="D83" s="575"/>
      <c r="E83" s="181"/>
      <c r="F83" s="285"/>
      <c r="G83" s="181"/>
      <c r="H83" s="181"/>
      <c r="I83" s="181"/>
      <c r="J83" s="355"/>
      <c r="K83" s="355"/>
      <c r="L83" s="355"/>
      <c r="M83" s="181"/>
      <c r="N83" s="181"/>
    </row>
    <row r="84" spans="1:14" ht="9.75" customHeight="1" x14ac:dyDescent="0.15">
      <c r="A84" s="493"/>
      <c r="B84" s="527"/>
      <c r="C84" s="574"/>
      <c r="D84" s="575"/>
      <c r="E84" s="181"/>
      <c r="F84" s="285"/>
      <c r="G84" s="181"/>
      <c r="H84" s="181"/>
      <c r="I84" s="181"/>
      <c r="J84" s="355"/>
      <c r="K84" s="355"/>
      <c r="L84" s="355"/>
      <c r="M84" s="181"/>
      <c r="N84" s="181"/>
    </row>
    <row r="85" spans="1:14" ht="9.75" customHeight="1" x14ac:dyDescent="0.15">
      <c r="A85" s="493"/>
      <c r="B85" s="527"/>
      <c r="C85" s="574"/>
      <c r="D85" s="575"/>
      <c r="E85" s="181"/>
      <c r="F85" s="285"/>
      <c r="G85" s="181"/>
      <c r="H85" s="181"/>
      <c r="I85" s="181"/>
      <c r="J85" s="355"/>
      <c r="K85" s="355"/>
      <c r="L85" s="355"/>
      <c r="M85" s="181"/>
      <c r="N85" s="181"/>
    </row>
    <row r="86" spans="1:14" ht="9.75" customHeight="1" x14ac:dyDescent="0.15">
      <c r="A86" s="493"/>
      <c r="B86" s="527"/>
      <c r="C86" s="574"/>
      <c r="D86" s="575"/>
      <c r="E86" s="181"/>
      <c r="F86" s="285"/>
      <c r="G86" s="181"/>
      <c r="H86" s="181"/>
      <c r="I86" s="181"/>
      <c r="J86" s="355"/>
      <c r="K86" s="355"/>
      <c r="L86" s="355"/>
      <c r="M86" s="181"/>
      <c r="N86" s="181"/>
    </row>
    <row r="87" spans="1:14" ht="9.75" customHeight="1" x14ac:dyDescent="0.15">
      <c r="A87" s="493"/>
      <c r="B87" s="527"/>
      <c r="C87" s="574"/>
      <c r="D87" s="575"/>
      <c r="E87" s="398"/>
      <c r="F87" s="285"/>
      <c r="G87" s="181"/>
      <c r="H87" s="181"/>
      <c r="I87" s="181"/>
      <c r="J87" s="355"/>
      <c r="K87" s="355"/>
      <c r="L87" s="355"/>
      <c r="M87" s="181"/>
      <c r="N87" s="181"/>
    </row>
    <row r="88" spans="1:14" ht="9.75" customHeight="1" x14ac:dyDescent="0.15">
      <c r="A88" s="493"/>
      <c r="B88" s="527"/>
      <c r="C88" s="574"/>
      <c r="D88" s="575"/>
      <c r="E88" s="398"/>
      <c r="F88" s="285"/>
      <c r="G88" s="181"/>
      <c r="H88" s="181"/>
      <c r="I88" s="181"/>
      <c r="J88" s="355"/>
      <c r="K88" s="355"/>
      <c r="L88" s="355"/>
      <c r="M88" s="181"/>
      <c r="N88" s="181"/>
    </row>
    <row r="89" spans="1:14" ht="9.75" customHeight="1" x14ac:dyDescent="0.15">
      <c r="A89" s="493"/>
      <c r="B89" s="527"/>
      <c r="C89" s="574"/>
      <c r="D89" s="575"/>
      <c r="E89" s="181"/>
      <c r="F89" s="285"/>
      <c r="G89" s="181"/>
      <c r="H89" s="181"/>
      <c r="I89" s="181"/>
      <c r="J89" s="355"/>
      <c r="K89" s="355"/>
      <c r="L89" s="355"/>
      <c r="M89" s="181"/>
      <c r="N89" s="181"/>
    </row>
    <row r="90" spans="1:14" ht="9.75" customHeight="1" x14ac:dyDescent="0.15">
      <c r="A90" s="493"/>
      <c r="B90" s="527"/>
      <c r="C90" s="574"/>
      <c r="D90" s="575"/>
      <c r="E90" s="181"/>
      <c r="F90" s="285"/>
      <c r="G90" s="181"/>
      <c r="H90" s="181"/>
      <c r="I90" s="285"/>
      <c r="J90" s="379"/>
      <c r="K90" s="355"/>
      <c r="L90" s="355"/>
      <c r="M90" s="181"/>
      <c r="N90" s="181"/>
    </row>
    <row r="91" spans="1:14" ht="9.75" customHeight="1" x14ac:dyDescent="0.15">
      <c r="A91" s="493"/>
      <c r="B91" s="527"/>
      <c r="C91" s="574"/>
      <c r="D91" s="575"/>
      <c r="E91" s="181"/>
      <c r="F91" s="285"/>
      <c r="G91" s="181"/>
      <c r="H91" s="181"/>
      <c r="I91" s="285"/>
      <c r="J91" s="379"/>
      <c r="K91" s="355"/>
      <c r="L91" s="355"/>
      <c r="M91" s="181"/>
      <c r="N91" s="181"/>
    </row>
    <row r="92" spans="1:14" ht="9.75" customHeight="1" x14ac:dyDescent="0.15">
      <c r="A92" s="493"/>
      <c r="B92" s="527"/>
      <c r="C92" s="574"/>
      <c r="D92" s="575"/>
      <c r="E92" s="181"/>
      <c r="F92" s="285"/>
      <c r="G92" s="181"/>
      <c r="H92" s="181"/>
      <c r="I92" s="285"/>
      <c r="J92" s="379"/>
      <c r="K92" s="355"/>
      <c r="L92" s="355"/>
      <c r="M92" s="181"/>
      <c r="N92" s="181"/>
    </row>
    <row r="93" spans="1:14" ht="9.75" customHeight="1" x14ac:dyDescent="0.15">
      <c r="A93" s="493"/>
      <c r="B93" s="527"/>
      <c r="C93" s="574"/>
      <c r="D93" s="575"/>
      <c r="E93" s="399"/>
      <c r="F93" s="285"/>
      <c r="G93" s="181"/>
      <c r="H93" s="181"/>
      <c r="I93" s="285"/>
      <c r="J93" s="379"/>
      <c r="K93" s="355"/>
      <c r="L93" s="355"/>
      <c r="M93" s="181"/>
      <c r="N93" s="181"/>
    </row>
    <row r="94" spans="1:14" ht="9.75" customHeight="1" x14ac:dyDescent="0.15">
      <c r="A94" s="493"/>
      <c r="B94" s="527"/>
      <c r="C94" s="574"/>
      <c r="D94" s="575"/>
      <c r="E94" s="400"/>
      <c r="F94" s="285"/>
      <c r="G94" s="181"/>
      <c r="H94" s="181"/>
      <c r="I94" s="285"/>
      <c r="J94" s="379"/>
      <c r="K94" s="355"/>
      <c r="L94" s="355"/>
      <c r="M94" s="181"/>
      <c r="N94" s="181"/>
    </row>
    <row r="95" spans="1:14" ht="9.75" customHeight="1" x14ac:dyDescent="0.15">
      <c r="A95" s="493"/>
      <c r="B95" s="527"/>
      <c r="C95" s="574"/>
      <c r="D95" s="575"/>
      <c r="E95" s="401"/>
      <c r="F95" s="285"/>
      <c r="G95" s="181"/>
      <c r="H95" s="181"/>
      <c r="I95" s="285"/>
      <c r="J95" s="379"/>
      <c r="K95" s="355"/>
      <c r="L95" s="355"/>
      <c r="M95" s="181"/>
      <c r="N95" s="181"/>
    </row>
    <row r="96" spans="1:14" ht="9.75" customHeight="1" x14ac:dyDescent="0.15">
      <c r="A96" s="493"/>
      <c r="B96" s="527"/>
      <c r="C96" s="574"/>
      <c r="D96" s="575"/>
      <c r="E96" s="401"/>
      <c r="F96" s="285"/>
      <c r="G96" s="181"/>
      <c r="H96" s="181"/>
      <c r="I96" s="285"/>
      <c r="J96" s="379"/>
      <c r="K96" s="355"/>
      <c r="L96" s="355"/>
      <c r="M96" s="181"/>
      <c r="N96" s="181"/>
    </row>
    <row r="97" spans="1:14" ht="9.75" customHeight="1" x14ac:dyDescent="0.15">
      <c r="A97" s="493"/>
      <c r="B97" s="527"/>
      <c r="C97" s="574"/>
      <c r="D97" s="575"/>
      <c r="E97" s="400"/>
      <c r="F97" s="285"/>
      <c r="G97" s="181"/>
      <c r="H97" s="181"/>
      <c r="I97" s="285"/>
      <c r="J97" s="379"/>
      <c r="K97" s="355"/>
      <c r="L97" s="355"/>
      <c r="M97" s="181"/>
      <c r="N97" s="181"/>
    </row>
    <row r="98" spans="1:14" ht="9.75" customHeight="1" x14ac:dyDescent="0.15">
      <c r="A98" s="493"/>
      <c r="B98" s="527"/>
      <c r="C98" s="574"/>
      <c r="D98" s="575"/>
      <c r="E98" s="400"/>
      <c r="F98" s="285"/>
      <c r="G98" s="181"/>
      <c r="H98" s="181"/>
      <c r="I98" s="285"/>
      <c r="J98" s="379"/>
      <c r="K98" s="355"/>
      <c r="L98" s="355"/>
      <c r="M98" s="181"/>
      <c r="N98" s="181"/>
    </row>
    <row r="99" spans="1:14" ht="9.75" customHeight="1" x14ac:dyDescent="0.15">
      <c r="A99" s="493"/>
      <c r="B99" s="527"/>
      <c r="C99" s="574"/>
      <c r="D99" s="575"/>
      <c r="E99" s="400"/>
      <c r="F99" s="285"/>
      <c r="G99" s="181"/>
      <c r="H99" s="181"/>
      <c r="I99" s="285"/>
      <c r="J99" s="379"/>
      <c r="K99" s="355"/>
      <c r="L99" s="355"/>
      <c r="M99" s="181"/>
      <c r="N99" s="181"/>
    </row>
    <row r="100" spans="1:14" ht="9.75" customHeight="1" x14ac:dyDescent="0.15">
      <c r="A100" s="493"/>
      <c r="B100" s="527"/>
      <c r="C100" s="574"/>
      <c r="D100" s="575"/>
      <c r="E100" s="401"/>
      <c r="F100" s="285"/>
      <c r="G100" s="181"/>
      <c r="H100" s="181"/>
      <c r="I100" s="285"/>
      <c r="J100" s="379"/>
      <c r="K100" s="355"/>
      <c r="L100" s="355"/>
      <c r="M100" s="181"/>
      <c r="N100" s="181"/>
    </row>
    <row r="101" spans="1:14" ht="9.75" customHeight="1" x14ac:dyDescent="0.15">
      <c r="A101" s="493"/>
      <c r="B101" s="527"/>
      <c r="C101" s="574"/>
      <c r="D101" s="575"/>
      <c r="E101" s="401"/>
      <c r="F101" s="285"/>
      <c r="G101" s="181"/>
      <c r="H101" s="181"/>
      <c r="I101" s="285"/>
      <c r="J101" s="379"/>
      <c r="K101" s="355"/>
      <c r="L101" s="355"/>
      <c r="M101" s="181"/>
      <c r="N101" s="181"/>
    </row>
    <row r="102" spans="1:14" ht="9.75" customHeight="1" x14ac:dyDescent="0.15">
      <c r="A102" s="493"/>
      <c r="B102" s="527"/>
      <c r="C102" s="574"/>
      <c r="D102" s="575"/>
      <c r="E102" s="401"/>
      <c r="F102" s="285"/>
      <c r="G102" s="181"/>
      <c r="H102" s="181"/>
      <c r="I102" s="285"/>
      <c r="J102" s="379"/>
      <c r="K102" s="355"/>
      <c r="L102" s="355"/>
      <c r="M102" s="181"/>
      <c r="N102" s="181"/>
    </row>
    <row r="103" spans="1:14" x14ac:dyDescent="0.15">
      <c r="A103" s="493"/>
      <c r="B103" s="527"/>
      <c r="C103" s="574"/>
      <c r="D103" s="575"/>
      <c r="E103" s="181"/>
      <c r="F103" s="285"/>
      <c r="G103" s="181"/>
      <c r="H103" s="181"/>
      <c r="I103" s="285"/>
      <c r="J103" s="379"/>
      <c r="K103" s="355"/>
      <c r="L103" s="355"/>
      <c r="M103" s="181"/>
      <c r="N103" s="181"/>
    </row>
    <row r="104" spans="1:14" ht="9.75" customHeight="1" x14ac:dyDescent="0.15">
      <c r="A104" s="493" t="s">
        <v>237</v>
      </c>
      <c r="B104" s="527" t="s">
        <v>238</v>
      </c>
      <c r="C104" s="574">
        <v>0</v>
      </c>
      <c r="D104" s="575"/>
      <c r="E104" s="181"/>
      <c r="F104" s="181"/>
      <c r="G104" s="181"/>
      <c r="H104" s="181"/>
      <c r="I104" s="181"/>
      <c r="J104" s="355"/>
      <c r="K104" s="355"/>
      <c r="L104" s="355"/>
      <c r="M104" s="181"/>
      <c r="N104" s="181"/>
    </row>
    <row r="105" spans="1:14" ht="9.75" customHeight="1" x14ac:dyDescent="0.15">
      <c r="A105" s="493"/>
      <c r="B105" s="527"/>
      <c r="C105" s="574"/>
      <c r="D105" s="575"/>
      <c r="E105" s="402"/>
      <c r="F105" s="181"/>
      <c r="G105" s="181"/>
      <c r="H105" s="181"/>
      <c r="I105" s="181"/>
      <c r="J105" s="355"/>
      <c r="K105" s="355"/>
      <c r="L105" s="355"/>
      <c r="M105" s="181"/>
      <c r="N105" s="181"/>
    </row>
    <row r="106" spans="1:14" ht="9.75" customHeight="1" x14ac:dyDescent="0.15">
      <c r="A106" s="493"/>
      <c r="B106" s="527"/>
      <c r="C106" s="574"/>
      <c r="D106" s="575"/>
      <c r="E106" s="402"/>
      <c r="F106" s="181"/>
      <c r="G106" s="181"/>
      <c r="H106" s="181"/>
      <c r="I106" s="181"/>
      <c r="J106" s="355"/>
      <c r="K106" s="355"/>
      <c r="L106" s="355"/>
      <c r="M106" s="181"/>
      <c r="N106" s="181"/>
    </row>
    <row r="107" spans="1:14" ht="9.75" customHeight="1" x14ac:dyDescent="0.15">
      <c r="A107" s="493"/>
      <c r="B107" s="527"/>
      <c r="C107" s="574"/>
      <c r="D107" s="575"/>
      <c r="E107" s="403"/>
      <c r="F107" s="181"/>
      <c r="G107" s="181"/>
      <c r="H107" s="181"/>
      <c r="I107" s="181"/>
      <c r="J107" s="355"/>
      <c r="K107" s="355"/>
      <c r="L107" s="355"/>
      <c r="M107" s="181"/>
      <c r="N107" s="181"/>
    </row>
    <row r="108" spans="1:14" ht="9.75" customHeight="1" x14ac:dyDescent="0.15">
      <c r="A108" s="493"/>
      <c r="B108" s="527"/>
      <c r="C108" s="574"/>
      <c r="D108" s="575"/>
      <c r="E108" s="181"/>
      <c r="F108" s="181"/>
      <c r="G108" s="181"/>
      <c r="H108" s="181"/>
      <c r="I108" s="181"/>
      <c r="J108" s="355"/>
      <c r="K108" s="355"/>
      <c r="L108" s="355"/>
      <c r="M108" s="181"/>
      <c r="N108" s="181"/>
    </row>
    <row r="109" spans="1:14" ht="9.75" customHeight="1" x14ac:dyDescent="0.15">
      <c r="A109" s="493"/>
      <c r="B109" s="527"/>
      <c r="C109" s="574"/>
      <c r="D109" s="575"/>
      <c r="E109" s="181"/>
      <c r="F109" s="181"/>
      <c r="G109" s="181"/>
      <c r="H109" s="181"/>
      <c r="I109" s="181"/>
      <c r="J109" s="355"/>
      <c r="K109" s="355"/>
      <c r="L109" s="355"/>
      <c r="M109" s="181"/>
      <c r="N109" s="181"/>
    </row>
    <row r="110" spans="1:14" ht="9.75" customHeight="1" x14ac:dyDescent="0.15">
      <c r="A110" s="493"/>
      <c r="B110" s="527"/>
      <c r="C110" s="574"/>
      <c r="D110" s="575"/>
      <c r="E110" s="181"/>
      <c r="F110" s="181"/>
      <c r="G110" s="181"/>
      <c r="H110" s="181"/>
      <c r="I110" s="181"/>
      <c r="J110" s="355"/>
      <c r="K110" s="355"/>
      <c r="L110" s="355"/>
      <c r="M110" s="181"/>
      <c r="N110" s="181"/>
    </row>
    <row r="111" spans="1:14" ht="9.75" customHeight="1" x14ac:dyDescent="0.15">
      <c r="A111" s="493"/>
      <c r="B111" s="527"/>
      <c r="C111" s="574"/>
      <c r="D111" s="575"/>
      <c r="E111" s="181"/>
      <c r="F111" s="181"/>
      <c r="G111" s="181"/>
      <c r="H111" s="181"/>
      <c r="I111" s="181"/>
      <c r="J111" s="355"/>
      <c r="K111" s="355"/>
      <c r="L111" s="355"/>
      <c r="M111" s="181"/>
      <c r="N111" s="181"/>
    </row>
    <row r="112" spans="1:14" ht="9.75" customHeight="1" x14ac:dyDescent="0.15">
      <c r="A112" s="493"/>
      <c r="B112" s="527"/>
      <c r="C112" s="574"/>
      <c r="D112" s="575"/>
      <c r="E112" s="181"/>
      <c r="F112" s="181"/>
      <c r="G112" s="181"/>
      <c r="H112" s="181"/>
      <c r="I112" s="181"/>
      <c r="J112" s="355"/>
      <c r="K112" s="355"/>
      <c r="L112" s="304"/>
      <c r="M112" s="181"/>
      <c r="N112" s="181"/>
    </row>
    <row r="113" spans="1:14" ht="9.75" customHeight="1" x14ac:dyDescent="0.15">
      <c r="A113" s="493"/>
      <c r="B113" s="527"/>
      <c r="C113" s="574"/>
      <c r="D113" s="575"/>
      <c r="E113" s="181"/>
      <c r="F113" s="181"/>
      <c r="G113" s="181"/>
      <c r="H113" s="181"/>
      <c r="I113" s="285"/>
      <c r="J113" s="379"/>
      <c r="K113" s="355"/>
      <c r="L113" s="355"/>
      <c r="M113" s="181"/>
      <c r="N113" s="181"/>
    </row>
    <row r="114" spans="1:14" ht="9.75" customHeight="1" x14ac:dyDescent="0.15">
      <c r="A114" s="493"/>
      <c r="B114" s="527"/>
      <c r="C114" s="574"/>
      <c r="D114" s="575"/>
      <c r="E114" s="181"/>
      <c r="F114" s="181"/>
      <c r="G114" s="181"/>
      <c r="H114" s="181"/>
      <c r="I114" s="181"/>
      <c r="J114" s="355"/>
      <c r="K114" s="355"/>
      <c r="L114" s="304"/>
      <c r="M114" s="181"/>
      <c r="N114" s="181"/>
    </row>
    <row r="115" spans="1:14" x14ac:dyDescent="0.25">
      <c r="D115" s="171">
        <f>SUM(D14:D114)</f>
        <v>0</v>
      </c>
    </row>
  </sheetData>
  <protectedRanges>
    <protectedRange password="CDC0" sqref="E38:E41" name="Range1_9"/>
    <protectedRange password="CDC0" sqref="E14:E16" name="Range1_2_2"/>
    <protectedRange password="CDC0" sqref="E36" name="Range1_5_3"/>
    <protectedRange password="CDC0" sqref="E43:E46" name="Range1_8_1"/>
    <protectedRange password="CDC0" sqref="E82" name="Range1_20_1_1"/>
    <protectedRange sqref="E86 E89:E90" name="Range1_11"/>
    <protectedRange password="CDC0" sqref="E111" name="Range1_14_1"/>
    <protectedRange password="CDC0" sqref="E112 E114" name="Range1_22_1"/>
    <protectedRange password="CDC0" sqref="K104:L111" name="Range1_13"/>
    <protectedRange password="CDC0" sqref="E27" name="Range1_23_1"/>
    <protectedRange password="CDC0" sqref="E47:E50" name="Range1_7_3"/>
    <protectedRange password="CDC0" sqref="F52" name="Range1_20"/>
    <protectedRange password="CDC0" sqref="E52" name="Range1_6_3"/>
    <protectedRange password="CDC0" sqref="E77:E78" name="Range1_16_2"/>
    <protectedRange password="CDC0" sqref="E65:E66" name="Range1_35_2_1"/>
    <protectedRange password="CDC0" sqref="E63" name="Range1_4_4_1_2_1"/>
    <protectedRange password="CDC0" sqref="G65 I62 E68" name="Range1_31_2_1"/>
    <protectedRange password="CDC0" sqref="G66:G74 I63:I64 E69:E70" name="Range1_33_2_1"/>
    <protectedRange password="CDC0" sqref="E71 I65" name="Range1_1_1_4_1"/>
    <protectedRange password="CDC0" sqref="I66" name="Range1_1_1_2_2_1"/>
    <protectedRange password="CDC0" sqref="G62:G63" name="Range1_1_1"/>
    <protectedRange password="CDC0" sqref="F14:F16" name="Range1_9_1"/>
    <protectedRange password="CDC0" sqref="F17:F20" name="Range1_9_2"/>
    <protectedRange password="CDC0" sqref="F21:F26" name="Range1_2"/>
    <protectedRange password="CDC0" sqref="F27" name="Range1_4"/>
    <protectedRange password="CDC0" sqref="F28" name="Range1_6"/>
    <protectedRange password="CDC0" sqref="F29:F32" name="Range1_7"/>
    <protectedRange password="CDC0" sqref="F33:F35" name="Range1_8"/>
    <protectedRange password="CDC0" sqref="G42" name="Range1_29"/>
    <protectedRange password="CDC0" sqref="F43:F46 H43:H46 K43:M46" name="Range1_10"/>
    <protectedRange password="CDC0" sqref="G43:G46" name="Range1_29_1"/>
    <protectedRange sqref="G76:G78" name="Range1_2_3"/>
    <protectedRange password="CDC0" sqref="F76" name="Range1_22_2"/>
    <protectedRange password="CDC0" sqref="H104:H114" name="Range1_14"/>
    <protectedRange password="CDC0" sqref="G104:G111" name="Range1_29_3"/>
    <protectedRange password="CDC0" sqref="G14:H16 J14:N14 N15:N52 N82:N114 K15:M16 I15:J22 I24:J25 I29:J30 I33:J35 I42:J46 I52:J52 I75:J80 I83:J89 I104:J112 I114:J114 N58:N80" name="Range1_3"/>
    <protectedRange password="CDC0" sqref="G17:H20 K17:M20" name="Range1_15"/>
    <protectedRange password="CDC0" sqref="G21:H28 K28:M28 K21:K27 M21:M27" name="Range1_16"/>
    <protectedRange password="CDC0" sqref="G29:H32 K29:M32" name="Range1_17"/>
    <protectedRange password="CDC0" sqref="G33:H35 K33:K35 M33:M35" name="Range1_18"/>
    <protectedRange password="CDC0" sqref="I14" name="Range1_5_6_1"/>
    <protectedRange password="CDC0" sqref="L33:L35" name="Range1_2_4"/>
    <protectedRange password="CDC0" sqref="L21:L27" name="Range1_1"/>
    <protectedRange password="CDC0" sqref="L47:L51" name="Range1"/>
    <protectedRange password="CDC0" sqref="I23:J23" name="Range1_3_2_1"/>
    <protectedRange password="CDC0" sqref="I26:J28" name="Range1_3_2_1_1"/>
    <protectedRange password="CDC0" sqref="I31:J32" name="Range1_3_2_1_2"/>
    <protectedRange password="CDC0" sqref="I47:J51 I82:J82 I90:J103 I113:J113" name="Range1_3_2_1_3"/>
    <protectedRange password="CDC0" sqref="E93:E96 E102" name="Range1_34"/>
    <protectedRange password="CDC0" sqref="E100:E101" name="Range1_34_1"/>
    <protectedRange password="CDC0" sqref="E97:E99" name="Range1_34_2"/>
    <protectedRange password="CDC0" sqref="E87:E88" name="Range1_14_2"/>
    <protectedRange password="CDC0" sqref="E105" name="Range1_13_1"/>
    <protectedRange sqref="E107" name="Range1_5"/>
    <protectedRange password="CDC0" sqref="H54:H57 J54:J57 N53:N57" name="Range1_11_2"/>
    <protectedRange password="CDC0" sqref="E54:E55" name="Range1_33_1_2"/>
    <protectedRange password="CDC0" sqref="M54:M57" name="Range1_1_3_2"/>
    <protectedRange password="CDC0" sqref="K54:L57" name="Range1_1_2_1_2"/>
  </protectedRanges>
  <mergeCells count="74">
    <mergeCell ref="A8:B8"/>
    <mergeCell ref="C8:D8"/>
    <mergeCell ref="K2:L5"/>
    <mergeCell ref="A3:B3"/>
    <mergeCell ref="C3:D3"/>
    <mergeCell ref="A4:B4"/>
    <mergeCell ref="C4:D4"/>
    <mergeCell ref="A5:B5"/>
    <mergeCell ref="C5:D5"/>
    <mergeCell ref="A6:B6"/>
    <mergeCell ref="C6:D6"/>
    <mergeCell ref="A7:B7"/>
    <mergeCell ref="C7:D7"/>
    <mergeCell ref="F7:L7"/>
    <mergeCell ref="A9:B9"/>
    <mergeCell ref="C9:D9"/>
    <mergeCell ref="A10:B10"/>
    <mergeCell ref="C10:D10"/>
    <mergeCell ref="A12:B13"/>
    <mergeCell ref="C12:D12"/>
    <mergeCell ref="K12:K13"/>
    <mergeCell ref="L12:L13"/>
    <mergeCell ref="M12:M13"/>
    <mergeCell ref="N12:N13"/>
    <mergeCell ref="A14:A16"/>
    <mergeCell ref="B14:B16"/>
    <mergeCell ref="C14:C16"/>
    <mergeCell ref="D14:D16"/>
    <mergeCell ref="E12:E13"/>
    <mergeCell ref="F12:F13"/>
    <mergeCell ref="G12:G13"/>
    <mergeCell ref="H12:H13"/>
    <mergeCell ref="I12:I13"/>
    <mergeCell ref="J12:J13"/>
    <mergeCell ref="A17:A20"/>
    <mergeCell ref="B17:B20"/>
    <mergeCell ref="C17:C20"/>
    <mergeCell ref="D17:D20"/>
    <mergeCell ref="A21:A28"/>
    <mergeCell ref="B21:B28"/>
    <mergeCell ref="C21:C28"/>
    <mergeCell ref="D21:D28"/>
    <mergeCell ref="A29:A32"/>
    <mergeCell ref="B29:B32"/>
    <mergeCell ref="C29:C32"/>
    <mergeCell ref="D29:D32"/>
    <mergeCell ref="A33:A41"/>
    <mergeCell ref="B33:B41"/>
    <mergeCell ref="C33:C41"/>
    <mergeCell ref="D33:D41"/>
    <mergeCell ref="A43:A46"/>
    <mergeCell ref="B43:B46"/>
    <mergeCell ref="C43:C46"/>
    <mergeCell ref="D43:D46"/>
    <mergeCell ref="A47:A51"/>
    <mergeCell ref="B47:B51"/>
    <mergeCell ref="C47:C51"/>
    <mergeCell ref="D47:D51"/>
    <mergeCell ref="A53:A74"/>
    <mergeCell ref="B53:B74"/>
    <mergeCell ref="C53:C74"/>
    <mergeCell ref="D53:D74"/>
    <mergeCell ref="A104:A114"/>
    <mergeCell ref="B104:B114"/>
    <mergeCell ref="C104:C114"/>
    <mergeCell ref="D104:D114"/>
    <mergeCell ref="A75:A80"/>
    <mergeCell ref="B75:B80"/>
    <mergeCell ref="C75:C80"/>
    <mergeCell ref="D75:D80"/>
    <mergeCell ref="A81:A103"/>
    <mergeCell ref="B81:B103"/>
    <mergeCell ref="C81:C103"/>
    <mergeCell ref="D81:D103"/>
  </mergeCells>
  <hyperlinks>
    <hyperlink ref="L1" location="'b. List of templates'!A1" display="RETURN TO TEMPLATE LIST" xr:uid="{00000000-0004-0000-0E00-000000000000}"/>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70"/>
  <sheetViews>
    <sheetView topLeftCell="A21" zoomScaleNormal="100" workbookViewId="0">
      <selection activeCell="B23" sqref="B23:B36"/>
    </sheetView>
  </sheetViews>
  <sheetFormatPr defaultColWidth="9.140625" defaultRowHeight="10.5" x14ac:dyDescent="0.25"/>
  <cols>
    <col min="1" max="1" width="4.85546875" style="85" customWidth="1"/>
    <col min="2" max="2" width="25.140625" style="85" customWidth="1"/>
    <col min="3" max="3" width="29.5703125" style="84" customWidth="1"/>
    <col min="4" max="4" width="37.5703125" style="85" customWidth="1"/>
    <col min="5" max="5" width="21.85546875" style="85" customWidth="1"/>
    <col min="6" max="6" width="20.140625" style="85" customWidth="1"/>
    <col min="7" max="7" width="5.140625" style="85" customWidth="1"/>
    <col min="8" max="8" width="17.140625" style="85" customWidth="1"/>
    <col min="9" max="9" width="5.5703125" style="85" customWidth="1"/>
    <col min="10" max="10" width="14.5703125" style="85" customWidth="1"/>
    <col min="11" max="11" width="13.42578125" style="85" customWidth="1"/>
    <col min="12" max="12" width="30.140625" style="84" customWidth="1"/>
    <col min="13" max="13" width="13.42578125" style="85" customWidth="1"/>
    <col min="14" max="14" width="29.5703125" style="85" customWidth="1"/>
    <col min="15" max="15" width="51.140625" style="85" bestFit="1" customWidth="1"/>
    <col min="16" max="16384" width="9.140625" style="85"/>
  </cols>
  <sheetData>
    <row r="1" spans="1:15" ht="21" thickBot="1" x14ac:dyDescent="0.3">
      <c r="A1" s="82" t="s">
        <v>239</v>
      </c>
      <c r="B1" s="83"/>
      <c r="J1" s="83" t="s">
        <v>178</v>
      </c>
      <c r="L1" s="86" t="s">
        <v>177</v>
      </c>
    </row>
    <row r="2" spans="1:15" ht="9.75" customHeight="1" x14ac:dyDescent="0.25">
      <c r="H2" s="507" t="s">
        <v>240</v>
      </c>
      <c r="I2" s="570"/>
      <c r="J2" s="87" t="s">
        <v>180</v>
      </c>
      <c r="K2" s="183">
        <f>SUM(C13:C66)</f>
        <v>0</v>
      </c>
    </row>
    <row r="3" spans="1:15" ht="12.75" customHeight="1" x14ac:dyDescent="0.25">
      <c r="A3" s="512" t="s">
        <v>181</v>
      </c>
      <c r="B3" s="513"/>
      <c r="C3" s="127" t="s">
        <v>331</v>
      </c>
      <c r="D3" s="128" t="s">
        <v>182</v>
      </c>
      <c r="H3" s="509"/>
      <c r="I3" s="568"/>
      <c r="J3" s="90" t="s">
        <v>183</v>
      </c>
      <c r="K3" s="184">
        <f>$C$10</f>
        <v>0</v>
      </c>
    </row>
    <row r="4" spans="1:15" ht="16.5" customHeight="1" x14ac:dyDescent="0.25">
      <c r="A4" s="517" t="s">
        <v>184</v>
      </c>
      <c r="B4" s="518"/>
      <c r="C4" s="129">
        <v>2024</v>
      </c>
      <c r="D4" s="215">
        <v>45381</v>
      </c>
      <c r="H4" s="509"/>
      <c r="I4" s="568"/>
      <c r="J4" s="90" t="s">
        <v>185</v>
      </c>
      <c r="K4" s="184">
        <f>$C$9</f>
        <v>2.556</v>
      </c>
    </row>
    <row r="5" spans="1:15" ht="15.75" customHeight="1" thickBot="1" x14ac:dyDescent="0.3">
      <c r="A5" s="512" t="s">
        <v>186</v>
      </c>
      <c r="B5" s="513"/>
      <c r="C5" s="130" t="s">
        <v>29</v>
      </c>
      <c r="D5" s="92"/>
      <c r="H5" s="510"/>
      <c r="I5" s="572"/>
      <c r="J5" s="93"/>
      <c r="K5" s="94"/>
    </row>
    <row r="6" spans="1:15" ht="37.5" customHeight="1" thickBot="1" x14ac:dyDescent="0.3">
      <c r="A6" s="527" t="s">
        <v>188</v>
      </c>
      <c r="B6" s="540"/>
      <c r="C6" s="131">
        <v>12780</v>
      </c>
      <c r="D6" s="85" t="s">
        <v>532</v>
      </c>
      <c r="E6" s="214"/>
      <c r="J6" s="96"/>
    </row>
    <row r="7" spans="1:15" ht="46.5" customHeight="1" thickBot="1" x14ac:dyDescent="0.3">
      <c r="A7" s="527" t="s">
        <v>189</v>
      </c>
      <c r="B7" s="540"/>
      <c r="C7" s="132">
        <v>12780</v>
      </c>
      <c r="D7" s="524" t="s">
        <v>288</v>
      </c>
      <c r="E7" s="525"/>
      <c r="F7" s="525"/>
      <c r="G7" s="525"/>
      <c r="H7" s="526"/>
      <c r="J7" s="98"/>
      <c r="K7" s="98"/>
      <c r="L7" s="250"/>
      <c r="M7" s="98"/>
      <c r="N7" s="98"/>
      <c r="O7" s="98"/>
    </row>
    <row r="8" spans="1:15" ht="20.100000000000001" customHeight="1" thickBot="1" x14ac:dyDescent="0.3">
      <c r="A8" s="527" t="s">
        <v>191</v>
      </c>
      <c r="B8" s="513"/>
      <c r="C8" s="133" t="s">
        <v>192</v>
      </c>
      <c r="D8" s="100" t="s">
        <v>193</v>
      </c>
      <c r="E8" s="101" t="s">
        <v>194</v>
      </c>
    </row>
    <row r="9" spans="1:15" ht="21.75" customHeight="1" thickBot="1" x14ac:dyDescent="0.3">
      <c r="A9" s="623" t="s">
        <v>284</v>
      </c>
      <c r="B9" s="624"/>
      <c r="C9" s="134">
        <f>C7*0.02%</f>
        <v>2.556</v>
      </c>
      <c r="D9" s="102"/>
      <c r="E9" s="103"/>
    </row>
    <row r="10" spans="1:15" ht="20.25" customHeight="1" thickBot="1" x14ac:dyDescent="0.3">
      <c r="A10" s="527" t="s">
        <v>243</v>
      </c>
      <c r="B10" s="540"/>
      <c r="C10" s="135"/>
      <c r="D10" s="632"/>
      <c r="E10" s="632"/>
    </row>
    <row r="11" spans="1:15" ht="9.75" customHeight="1" x14ac:dyDescent="0.25">
      <c r="B11" s="106"/>
      <c r="C11" s="99"/>
      <c r="D11" s="108"/>
      <c r="E11" s="108"/>
    </row>
    <row r="12" spans="1:15" s="110" customFormat="1" ht="63" customHeight="1" x14ac:dyDescent="0.25">
      <c r="A12" s="565" t="s">
        <v>197</v>
      </c>
      <c r="B12" s="566"/>
      <c r="C12" s="113" t="s">
        <v>244</v>
      </c>
      <c r="D12" s="139" t="s">
        <v>199</v>
      </c>
      <c r="E12" s="277" t="s">
        <v>200</v>
      </c>
      <c r="F12" s="277" t="s">
        <v>201</v>
      </c>
      <c r="G12" s="137" t="s">
        <v>202</v>
      </c>
      <c r="H12" s="277" t="s">
        <v>203</v>
      </c>
      <c r="I12" s="137" t="s">
        <v>202</v>
      </c>
      <c r="J12" s="139" t="s">
        <v>204</v>
      </c>
      <c r="K12" s="139" t="s">
        <v>205</v>
      </c>
      <c r="L12" s="277" t="s">
        <v>245</v>
      </c>
      <c r="M12" s="139" t="s">
        <v>246</v>
      </c>
      <c r="N12" s="139" t="s">
        <v>206</v>
      </c>
      <c r="O12" s="293" t="s">
        <v>207</v>
      </c>
    </row>
    <row r="13" spans="1:15" ht="45.6" customHeight="1" x14ac:dyDescent="0.25">
      <c r="A13" s="554" t="s">
        <v>247</v>
      </c>
      <c r="B13" s="634" t="s">
        <v>248</v>
      </c>
      <c r="C13" s="633"/>
      <c r="D13" s="285"/>
      <c r="E13" s="285"/>
      <c r="F13" s="181"/>
      <c r="G13" s="181"/>
      <c r="H13" s="378"/>
      <c r="I13" s="181"/>
      <c r="J13" s="181"/>
      <c r="K13" s="362"/>
      <c r="L13" s="318"/>
      <c r="M13" s="288"/>
      <c r="N13" s="318"/>
      <c r="O13" s="181" t="s">
        <v>469</v>
      </c>
    </row>
    <row r="14" spans="1:15" ht="27.6" customHeight="1" x14ac:dyDescent="0.25">
      <c r="A14" s="548"/>
      <c r="B14" s="625"/>
      <c r="C14" s="547"/>
      <c r="D14" s="285"/>
      <c r="E14" s="285"/>
      <c r="F14" s="181"/>
      <c r="G14" s="181"/>
      <c r="H14" s="181"/>
      <c r="I14" s="181"/>
      <c r="J14" s="181"/>
      <c r="K14" s="318"/>
      <c r="L14" s="288"/>
      <c r="M14" s="311"/>
      <c r="N14" s="288"/>
      <c r="O14" s="181" t="s">
        <v>469</v>
      </c>
    </row>
    <row r="15" spans="1:15" ht="26.45" customHeight="1" x14ac:dyDescent="0.25">
      <c r="A15" s="548"/>
      <c r="B15" s="625"/>
      <c r="C15" s="547"/>
      <c r="D15" s="181"/>
      <c r="E15" s="285"/>
      <c r="F15" s="181"/>
      <c r="G15" s="181"/>
      <c r="H15" s="181"/>
      <c r="I15" s="181"/>
      <c r="J15" s="181"/>
      <c r="K15" s="362"/>
      <c r="L15" s="318"/>
      <c r="M15" s="288"/>
      <c r="N15" s="318"/>
      <c r="O15" s="181" t="s">
        <v>469</v>
      </c>
    </row>
    <row r="16" spans="1:15" ht="23.1" customHeight="1" x14ac:dyDescent="0.25">
      <c r="A16" s="548"/>
      <c r="B16" s="625"/>
      <c r="C16" s="547"/>
      <c r="D16" s="181"/>
      <c r="E16" s="285"/>
      <c r="F16" s="181"/>
      <c r="G16" s="181"/>
      <c r="H16" s="181"/>
      <c r="I16" s="181"/>
      <c r="J16" s="181"/>
      <c r="K16" s="362"/>
      <c r="L16" s="288"/>
      <c r="M16" s="288"/>
      <c r="N16" s="288"/>
      <c r="O16" s="181" t="s">
        <v>469</v>
      </c>
    </row>
    <row r="17" spans="1:15" ht="21.6" customHeight="1" x14ac:dyDescent="0.25">
      <c r="A17" s="548"/>
      <c r="B17" s="625"/>
      <c r="C17" s="547"/>
      <c r="D17" s="181"/>
      <c r="E17" s="285"/>
      <c r="F17" s="181"/>
      <c r="G17" s="181"/>
      <c r="H17" s="181"/>
      <c r="I17" s="181"/>
      <c r="J17" s="181"/>
      <c r="K17" s="362"/>
      <c r="L17" s="318"/>
      <c r="M17" s="288"/>
      <c r="N17" s="318"/>
      <c r="O17" s="181" t="s">
        <v>469</v>
      </c>
    </row>
    <row r="18" spans="1:15" ht="18" customHeight="1" x14ac:dyDescent="0.25">
      <c r="A18" s="548"/>
      <c r="B18" s="625"/>
      <c r="C18" s="547"/>
      <c r="D18" s="285"/>
      <c r="E18" s="285"/>
      <c r="F18" s="181"/>
      <c r="G18" s="181"/>
      <c r="H18" s="181"/>
      <c r="I18" s="181"/>
      <c r="J18" s="289"/>
      <c r="K18" s="318"/>
      <c r="L18" s="318"/>
      <c r="M18" s="288"/>
      <c r="N18" s="318"/>
      <c r="O18" s="181" t="s">
        <v>469</v>
      </c>
    </row>
    <row r="19" spans="1:15" ht="32.1" customHeight="1" x14ac:dyDescent="0.25">
      <c r="A19" s="548"/>
      <c r="B19" s="625"/>
      <c r="C19" s="547"/>
      <c r="D19" s="285"/>
      <c r="E19" s="285"/>
      <c r="F19" s="181"/>
      <c r="G19" s="181"/>
      <c r="H19" s="181"/>
      <c r="I19" s="181"/>
      <c r="J19" s="285"/>
      <c r="K19" s="362"/>
      <c r="L19" s="288"/>
      <c r="M19" s="288"/>
      <c r="N19" s="288"/>
      <c r="O19" s="181" t="s">
        <v>469</v>
      </c>
    </row>
    <row r="20" spans="1:15" ht="32.1" customHeight="1" x14ac:dyDescent="0.25">
      <c r="A20" s="548"/>
      <c r="B20" s="625"/>
      <c r="C20" s="547"/>
      <c r="D20" s="285"/>
      <c r="E20" s="285"/>
      <c r="F20" s="181"/>
      <c r="G20" s="181"/>
      <c r="H20" s="181"/>
      <c r="I20" s="181"/>
      <c r="J20" s="181"/>
      <c r="K20" s="362"/>
      <c r="L20" s="288"/>
      <c r="M20" s="288"/>
      <c r="N20" s="288"/>
      <c r="O20" s="181" t="s">
        <v>469</v>
      </c>
    </row>
    <row r="21" spans="1:15" ht="32.1" customHeight="1" x14ac:dyDescent="0.25">
      <c r="A21" s="548"/>
      <c r="B21" s="625"/>
      <c r="C21" s="547"/>
      <c r="D21" s="181"/>
      <c r="E21" s="285"/>
      <c r="F21" s="181"/>
      <c r="G21" s="181"/>
      <c r="H21" s="181"/>
      <c r="I21" s="181"/>
      <c r="J21" s="181"/>
      <c r="K21" s="362"/>
      <c r="L21" s="288"/>
      <c r="M21" s="288"/>
      <c r="N21" s="288"/>
      <c r="O21" s="181" t="s">
        <v>469</v>
      </c>
    </row>
    <row r="22" spans="1:15" ht="21.95" customHeight="1" x14ac:dyDescent="0.25">
      <c r="A22" s="548"/>
      <c r="B22" s="625"/>
      <c r="C22" s="547"/>
      <c r="D22" s="181"/>
      <c r="E22" s="285"/>
      <c r="F22" s="181"/>
      <c r="G22" s="181"/>
      <c r="H22" s="181"/>
      <c r="I22" s="181"/>
      <c r="J22" s="181"/>
      <c r="K22" s="362"/>
      <c r="L22" s="288"/>
      <c r="M22" s="288"/>
      <c r="N22" s="288"/>
      <c r="O22" s="181" t="s">
        <v>469</v>
      </c>
    </row>
    <row r="23" spans="1:15" s="145" customFormat="1" ht="9" customHeight="1" x14ac:dyDescent="0.15">
      <c r="A23" s="548" t="s">
        <v>249</v>
      </c>
      <c r="B23" s="527" t="s">
        <v>250</v>
      </c>
      <c r="C23" s="569"/>
      <c r="D23" s="181"/>
      <c r="E23" s="181"/>
      <c r="F23" s="181"/>
      <c r="G23" s="181"/>
      <c r="H23" s="285"/>
      <c r="I23" s="379"/>
      <c r="J23" s="181"/>
      <c r="K23" s="311"/>
      <c r="L23" s="288"/>
      <c r="M23" s="288"/>
      <c r="N23" s="288"/>
      <c r="O23" s="181" t="s">
        <v>469</v>
      </c>
    </row>
    <row r="24" spans="1:15" ht="9.75" customHeight="1" x14ac:dyDescent="0.25">
      <c r="A24" s="548"/>
      <c r="B24" s="527"/>
      <c r="C24" s="569"/>
      <c r="D24" s="181"/>
      <c r="E24" s="285"/>
      <c r="F24" s="181"/>
      <c r="G24" s="181"/>
      <c r="H24" s="181"/>
      <c r="I24" s="181"/>
      <c r="J24" s="181"/>
      <c r="K24" s="311"/>
      <c r="L24" s="288"/>
      <c r="M24" s="288"/>
      <c r="N24" s="288"/>
      <c r="O24" s="181" t="s">
        <v>469</v>
      </c>
    </row>
    <row r="25" spans="1:15" ht="9.75" customHeight="1" x14ac:dyDescent="0.25">
      <c r="A25" s="548"/>
      <c r="B25" s="527"/>
      <c r="C25" s="569"/>
      <c r="D25" s="260"/>
      <c r="E25" s="285"/>
      <c r="F25" s="181"/>
      <c r="G25" s="181"/>
      <c r="H25" s="181"/>
      <c r="I25" s="181"/>
      <c r="J25" s="181"/>
      <c r="K25" s="311"/>
      <c r="L25" s="288"/>
      <c r="M25" s="288"/>
      <c r="N25" s="288"/>
      <c r="O25" s="181"/>
    </row>
    <row r="26" spans="1:15" ht="9.75" customHeight="1" x14ac:dyDescent="0.25">
      <c r="A26" s="548"/>
      <c r="B26" s="527"/>
      <c r="C26" s="569"/>
      <c r="D26" s="181"/>
      <c r="E26" s="285"/>
      <c r="F26" s="181"/>
      <c r="G26" s="181"/>
      <c r="H26" s="181"/>
      <c r="I26" s="181"/>
      <c r="J26" s="181"/>
      <c r="K26" s="311"/>
      <c r="L26" s="288"/>
      <c r="M26" s="288"/>
      <c r="N26" s="288"/>
      <c r="O26" s="181" t="s">
        <v>469</v>
      </c>
    </row>
    <row r="27" spans="1:15" ht="9.75" customHeight="1" x14ac:dyDescent="0.25">
      <c r="A27" s="548"/>
      <c r="B27" s="527"/>
      <c r="C27" s="569"/>
      <c r="D27" s="181"/>
      <c r="E27" s="285"/>
      <c r="F27" s="181"/>
      <c r="G27" s="181"/>
      <c r="H27" s="181"/>
      <c r="I27" s="181"/>
      <c r="J27" s="181"/>
      <c r="K27" s="311"/>
      <c r="L27" s="288"/>
      <c r="M27" s="288"/>
      <c r="N27" s="288"/>
      <c r="O27" s="181" t="s">
        <v>469</v>
      </c>
    </row>
    <row r="28" spans="1:15" ht="9.75" customHeight="1" x14ac:dyDescent="0.25">
      <c r="A28" s="548"/>
      <c r="B28" s="527"/>
      <c r="C28" s="569"/>
      <c r="D28" s="260"/>
      <c r="E28" s="285"/>
      <c r="F28" s="181"/>
      <c r="G28" s="181"/>
      <c r="H28" s="181"/>
      <c r="I28" s="181"/>
      <c r="J28" s="181"/>
      <c r="K28" s="311"/>
      <c r="L28" s="288"/>
      <c r="M28" s="288"/>
      <c r="N28" s="288"/>
      <c r="O28" s="181"/>
    </row>
    <row r="29" spans="1:15" ht="9.75" customHeight="1" x14ac:dyDescent="0.25">
      <c r="A29" s="548"/>
      <c r="B29" s="527"/>
      <c r="C29" s="569"/>
      <c r="D29" s="181"/>
      <c r="E29" s="285"/>
      <c r="F29" s="181"/>
      <c r="G29" s="181"/>
      <c r="H29" s="181"/>
      <c r="I29" s="181"/>
      <c r="J29" s="181"/>
      <c r="K29" s="311"/>
      <c r="L29" s="288"/>
      <c r="M29" s="288"/>
      <c r="N29" s="288"/>
      <c r="O29" s="181" t="s">
        <v>469</v>
      </c>
    </row>
    <row r="30" spans="1:15" ht="9.75" customHeight="1" x14ac:dyDescent="0.25">
      <c r="A30" s="548"/>
      <c r="B30" s="527"/>
      <c r="C30" s="569"/>
      <c r="D30" s="181"/>
      <c r="E30" s="285"/>
      <c r="F30" s="181"/>
      <c r="G30" s="181"/>
      <c r="H30" s="181"/>
      <c r="I30" s="181"/>
      <c r="J30" s="181"/>
      <c r="K30" s="311"/>
      <c r="L30" s="288"/>
      <c r="M30" s="288"/>
      <c r="N30" s="288"/>
      <c r="O30" s="181" t="s">
        <v>469</v>
      </c>
    </row>
    <row r="31" spans="1:15" ht="9.75" customHeight="1" x14ac:dyDescent="0.15">
      <c r="A31" s="548"/>
      <c r="B31" s="527"/>
      <c r="C31" s="569"/>
      <c r="D31" s="181"/>
      <c r="E31" s="285"/>
      <c r="F31" s="181"/>
      <c r="G31" s="181"/>
      <c r="H31" s="285"/>
      <c r="I31" s="379"/>
      <c r="J31" s="181"/>
      <c r="K31" s="311"/>
      <c r="L31" s="288"/>
      <c r="M31" s="288"/>
      <c r="N31" s="288"/>
      <c r="O31" s="181" t="s">
        <v>469</v>
      </c>
    </row>
    <row r="32" spans="1:15" ht="9.75" customHeight="1" x14ac:dyDescent="0.25">
      <c r="A32" s="548"/>
      <c r="B32" s="527"/>
      <c r="C32" s="569"/>
      <c r="D32" s="181"/>
      <c r="E32" s="181"/>
      <c r="F32" s="181"/>
      <c r="G32" s="181"/>
      <c r="H32" s="181"/>
      <c r="I32" s="181"/>
      <c r="J32" s="181"/>
      <c r="K32" s="362"/>
      <c r="L32" s="288"/>
      <c r="M32" s="288"/>
      <c r="N32" s="288"/>
      <c r="O32" s="181" t="s">
        <v>469</v>
      </c>
    </row>
    <row r="33" spans="1:15" ht="9.75" customHeight="1" x14ac:dyDescent="0.25">
      <c r="A33" s="548"/>
      <c r="B33" s="527"/>
      <c r="C33" s="569"/>
      <c r="D33" s="181"/>
      <c r="E33" s="181"/>
      <c r="F33" s="181"/>
      <c r="G33" s="181"/>
      <c r="H33" s="181"/>
      <c r="I33" s="181"/>
      <c r="J33" s="181"/>
      <c r="K33" s="362"/>
      <c r="L33" s="288"/>
      <c r="M33" s="311"/>
      <c r="N33" s="288"/>
      <c r="O33" s="181" t="s">
        <v>469</v>
      </c>
    </row>
    <row r="34" spans="1:15" ht="9.75" customHeight="1" x14ac:dyDescent="0.25">
      <c r="A34" s="548"/>
      <c r="B34" s="527"/>
      <c r="C34" s="569"/>
      <c r="D34" s="285"/>
      <c r="E34" s="181"/>
      <c r="F34" s="181"/>
      <c r="G34" s="181"/>
      <c r="H34" s="181"/>
      <c r="I34" s="181"/>
      <c r="J34" s="181"/>
      <c r="K34" s="362"/>
      <c r="L34" s="288"/>
      <c r="M34" s="288"/>
      <c r="N34" s="288"/>
      <c r="O34" s="181" t="s">
        <v>469</v>
      </c>
    </row>
    <row r="35" spans="1:15" ht="9.75" customHeight="1" x14ac:dyDescent="0.25">
      <c r="A35" s="548"/>
      <c r="B35" s="527"/>
      <c r="C35" s="569"/>
      <c r="D35" s="285"/>
      <c r="E35" s="181"/>
      <c r="F35" s="181"/>
      <c r="G35" s="181"/>
      <c r="H35" s="181"/>
      <c r="I35" s="181"/>
      <c r="J35" s="181"/>
      <c r="K35" s="362"/>
      <c r="L35" s="288"/>
      <c r="M35" s="288"/>
      <c r="N35" s="288"/>
      <c r="O35" s="181" t="s">
        <v>469</v>
      </c>
    </row>
    <row r="36" spans="1:15" ht="9.75" customHeight="1" x14ac:dyDescent="0.25">
      <c r="A36" s="548"/>
      <c r="B36" s="527"/>
      <c r="C36" s="569"/>
      <c r="D36" s="181"/>
      <c r="E36" s="181"/>
      <c r="F36" s="181"/>
      <c r="G36" s="181"/>
      <c r="H36" s="181"/>
      <c r="I36" s="181"/>
      <c r="J36" s="181"/>
      <c r="K36" s="362"/>
      <c r="L36" s="288"/>
      <c r="M36" s="311"/>
      <c r="N36" s="288"/>
      <c r="O36" s="181" t="s">
        <v>469</v>
      </c>
    </row>
    <row r="37" spans="1:15" ht="9.75" customHeight="1" x14ac:dyDescent="0.15">
      <c r="A37" s="548" t="s">
        <v>251</v>
      </c>
      <c r="B37" s="527" t="s">
        <v>252</v>
      </c>
      <c r="C37" s="569"/>
      <c r="D37" s="260"/>
      <c r="E37" s="305"/>
      <c r="F37" s="181"/>
      <c r="G37" s="181"/>
      <c r="H37" s="181"/>
      <c r="I37" s="181"/>
      <c r="J37" s="181"/>
      <c r="K37" s="288"/>
      <c r="L37" s="288"/>
      <c r="M37" s="288"/>
      <c r="N37" s="288"/>
      <c r="O37" s="181"/>
    </row>
    <row r="38" spans="1:15" ht="9.75" customHeight="1" x14ac:dyDescent="0.15">
      <c r="A38" s="548"/>
      <c r="B38" s="527"/>
      <c r="C38" s="569"/>
      <c r="D38" s="260"/>
      <c r="E38" s="305"/>
      <c r="F38" s="181"/>
      <c r="G38" s="181"/>
      <c r="H38" s="181"/>
      <c r="I38" s="181"/>
      <c r="J38" s="181"/>
      <c r="K38" s="288"/>
      <c r="L38" s="288"/>
      <c r="M38" s="288"/>
      <c r="N38" s="288"/>
      <c r="O38" s="181"/>
    </row>
    <row r="39" spans="1:15" ht="9.75" customHeight="1" x14ac:dyDescent="0.25">
      <c r="A39" s="548"/>
      <c r="B39" s="527"/>
      <c r="C39" s="569"/>
      <c r="D39" s="181"/>
      <c r="E39" s="315"/>
      <c r="F39" s="181"/>
      <c r="G39" s="181"/>
      <c r="H39" s="181"/>
      <c r="I39" s="181"/>
      <c r="J39" s="181"/>
      <c r="K39" s="288"/>
      <c r="L39" s="288"/>
      <c r="M39" s="288"/>
      <c r="N39" s="288"/>
      <c r="O39" s="181"/>
    </row>
    <row r="40" spans="1:15" ht="9.75" customHeight="1" x14ac:dyDescent="0.25">
      <c r="A40" s="548"/>
      <c r="B40" s="527"/>
      <c r="C40" s="569"/>
      <c r="D40" s="181"/>
      <c r="E40" s="315"/>
      <c r="F40" s="181"/>
      <c r="G40" s="181"/>
      <c r="H40" s="181"/>
      <c r="I40" s="181"/>
      <c r="J40" s="181"/>
      <c r="K40" s="288"/>
      <c r="L40" s="288"/>
      <c r="M40" s="288"/>
      <c r="N40" s="288"/>
      <c r="O40" s="181"/>
    </row>
    <row r="41" spans="1:15" ht="9.75" customHeight="1" x14ac:dyDescent="0.25">
      <c r="A41" s="548"/>
      <c r="B41" s="527"/>
      <c r="C41" s="569"/>
      <c r="D41" s="181"/>
      <c r="E41" s="181"/>
      <c r="F41" s="181"/>
      <c r="G41" s="181"/>
      <c r="H41" s="181"/>
      <c r="I41" s="181"/>
      <c r="J41" s="181"/>
      <c r="K41" s="288"/>
      <c r="L41" s="288"/>
      <c r="M41" s="288"/>
      <c r="N41" s="288"/>
      <c r="O41" s="181"/>
    </row>
    <row r="42" spans="1:15" s="145" customFormat="1" ht="12.75" customHeight="1" x14ac:dyDescent="0.25">
      <c r="A42" s="548" t="s">
        <v>253</v>
      </c>
      <c r="B42" s="527" t="s">
        <v>254</v>
      </c>
      <c r="C42" s="569"/>
      <c r="D42" s="181"/>
      <c r="E42" s="285"/>
      <c r="F42" s="181"/>
      <c r="G42" s="181"/>
      <c r="H42" s="181"/>
      <c r="I42" s="181"/>
      <c r="J42" s="181"/>
      <c r="K42" s="288"/>
      <c r="L42" s="288"/>
      <c r="M42" s="288"/>
      <c r="N42" s="288"/>
      <c r="O42" s="181" t="s">
        <v>469</v>
      </c>
    </row>
    <row r="43" spans="1:15" ht="9.75" customHeight="1" x14ac:dyDescent="0.25">
      <c r="A43" s="548"/>
      <c r="B43" s="527"/>
      <c r="C43" s="569"/>
      <c r="D43" s="181"/>
      <c r="E43" s="285"/>
      <c r="F43" s="181"/>
      <c r="G43" s="181"/>
      <c r="H43" s="181"/>
      <c r="I43" s="181"/>
      <c r="J43" s="181"/>
      <c r="K43" s="288"/>
      <c r="L43" s="288"/>
      <c r="M43" s="288"/>
      <c r="N43" s="288"/>
      <c r="O43" s="181" t="s">
        <v>469</v>
      </c>
    </row>
    <row r="44" spans="1:15" ht="9.75" customHeight="1" x14ac:dyDescent="0.15">
      <c r="A44" s="548"/>
      <c r="B44" s="527"/>
      <c r="C44" s="569"/>
      <c r="D44" s="260"/>
      <c r="E44" s="285"/>
      <c r="F44" s="181"/>
      <c r="G44" s="181"/>
      <c r="H44" s="285"/>
      <c r="I44" s="379"/>
      <c r="J44" s="181"/>
      <c r="K44" s="311"/>
      <c r="L44" s="288"/>
      <c r="M44" s="288"/>
      <c r="N44" s="288"/>
      <c r="O44" s="181" t="s">
        <v>469</v>
      </c>
    </row>
    <row r="45" spans="1:15" ht="9.75" customHeight="1" x14ac:dyDescent="0.25">
      <c r="A45" s="548"/>
      <c r="B45" s="527"/>
      <c r="C45" s="569"/>
      <c r="D45" s="181"/>
      <c r="E45" s="285"/>
      <c r="F45" s="181"/>
      <c r="G45" s="181"/>
      <c r="H45" s="181"/>
      <c r="I45" s="181"/>
      <c r="J45" s="181"/>
      <c r="K45" s="288"/>
      <c r="L45" s="288"/>
      <c r="M45" s="288"/>
      <c r="N45" s="288"/>
      <c r="O45" s="181" t="s">
        <v>469</v>
      </c>
    </row>
    <row r="46" spans="1:15" ht="9.75" customHeight="1" x14ac:dyDescent="0.25">
      <c r="A46" s="548"/>
      <c r="B46" s="527"/>
      <c r="C46" s="569"/>
      <c r="D46" s="260"/>
      <c r="E46" s="285"/>
      <c r="F46" s="181"/>
      <c r="G46" s="181"/>
      <c r="H46" s="181"/>
      <c r="I46" s="181"/>
      <c r="J46" s="181"/>
      <c r="K46" s="288"/>
      <c r="L46" s="288"/>
      <c r="M46" s="288"/>
      <c r="N46" s="288"/>
      <c r="O46" s="181" t="s">
        <v>469</v>
      </c>
    </row>
    <row r="47" spans="1:15" ht="9.75" customHeight="1" x14ac:dyDescent="0.15">
      <c r="A47" s="548"/>
      <c r="B47" s="527"/>
      <c r="C47" s="569"/>
      <c r="D47" s="181"/>
      <c r="E47" s="285"/>
      <c r="F47" s="181"/>
      <c r="G47" s="181"/>
      <c r="H47" s="285"/>
      <c r="I47" s="379"/>
      <c r="J47" s="181"/>
      <c r="K47" s="311"/>
      <c r="L47" s="288"/>
      <c r="M47" s="288"/>
      <c r="N47" s="288"/>
      <c r="O47" s="181" t="s">
        <v>469</v>
      </c>
    </row>
    <row r="48" spans="1:15" ht="9.75" customHeight="1" x14ac:dyDescent="0.15">
      <c r="A48" s="548"/>
      <c r="B48" s="527"/>
      <c r="C48" s="569"/>
      <c r="D48" s="260"/>
      <c r="E48" s="285"/>
      <c r="F48" s="181"/>
      <c r="G48" s="181"/>
      <c r="H48" s="285"/>
      <c r="I48" s="379"/>
      <c r="J48" s="181"/>
      <c r="K48" s="311"/>
      <c r="L48" s="288"/>
      <c r="M48" s="288"/>
      <c r="N48" s="288"/>
      <c r="O48" s="181" t="s">
        <v>469</v>
      </c>
    </row>
    <row r="49" spans="1:15" ht="9.75" customHeight="1" x14ac:dyDescent="0.25">
      <c r="A49" s="548"/>
      <c r="B49" s="527"/>
      <c r="C49" s="569"/>
      <c r="D49" s="181"/>
      <c r="E49" s="181"/>
      <c r="F49" s="181"/>
      <c r="G49" s="181"/>
      <c r="H49" s="181"/>
      <c r="I49" s="181"/>
      <c r="J49" s="181"/>
      <c r="K49" s="288"/>
      <c r="L49" s="288"/>
      <c r="M49" s="288"/>
      <c r="N49" s="288"/>
      <c r="O49" s="181"/>
    </row>
    <row r="50" spans="1:15" ht="9.75" customHeight="1" x14ac:dyDescent="0.25">
      <c r="A50" s="548"/>
      <c r="B50" s="527"/>
      <c r="C50" s="569"/>
      <c r="D50" s="181"/>
      <c r="E50" s="181"/>
      <c r="F50" s="181"/>
      <c r="G50" s="181"/>
      <c r="H50" s="181"/>
      <c r="I50" s="181"/>
      <c r="J50" s="181"/>
      <c r="K50" s="288"/>
      <c r="L50" s="288"/>
      <c r="M50" s="288"/>
      <c r="N50" s="288"/>
      <c r="O50" s="181"/>
    </row>
    <row r="51" spans="1:15" ht="9.75" customHeight="1" x14ac:dyDescent="0.25">
      <c r="A51" s="548" t="s">
        <v>255</v>
      </c>
      <c r="B51" s="527" t="s">
        <v>256</v>
      </c>
      <c r="C51" s="569"/>
      <c r="D51" s="181"/>
      <c r="E51" s="181"/>
      <c r="F51" s="181"/>
      <c r="G51" s="181"/>
      <c r="H51" s="181"/>
      <c r="I51" s="181"/>
      <c r="J51" s="181"/>
      <c r="K51" s="288"/>
      <c r="L51" s="288"/>
      <c r="M51" s="288"/>
      <c r="N51" s="288"/>
      <c r="O51" s="181"/>
    </row>
    <row r="52" spans="1:15" ht="9.75" customHeight="1" x14ac:dyDescent="0.25">
      <c r="A52" s="548"/>
      <c r="B52" s="527"/>
      <c r="C52" s="569"/>
      <c r="D52" s="181"/>
      <c r="E52" s="181"/>
      <c r="F52" s="181"/>
      <c r="G52" s="181"/>
      <c r="H52" s="181"/>
      <c r="I52" s="181"/>
      <c r="J52" s="181"/>
      <c r="K52" s="288"/>
      <c r="L52" s="288"/>
      <c r="M52" s="288"/>
      <c r="N52" s="288"/>
      <c r="O52" s="181"/>
    </row>
    <row r="53" spans="1:15" ht="9.75" customHeight="1" x14ac:dyDescent="0.25">
      <c r="A53" s="548"/>
      <c r="B53" s="527"/>
      <c r="C53" s="569"/>
      <c r="D53" s="181"/>
      <c r="E53" s="181"/>
      <c r="F53" s="181"/>
      <c r="G53" s="181"/>
      <c r="H53" s="181"/>
      <c r="I53" s="181"/>
      <c r="J53" s="181"/>
      <c r="K53" s="288"/>
      <c r="L53" s="288"/>
      <c r="M53" s="288"/>
      <c r="N53" s="288"/>
      <c r="O53" s="181"/>
    </row>
    <row r="54" spans="1:15" ht="9.75" customHeight="1" x14ac:dyDescent="0.25">
      <c r="A54" s="548"/>
      <c r="B54" s="527"/>
      <c r="C54" s="569"/>
      <c r="D54" s="181"/>
      <c r="E54" s="181"/>
      <c r="F54" s="181"/>
      <c r="G54" s="181"/>
      <c r="H54" s="181"/>
      <c r="I54" s="181"/>
      <c r="J54" s="181"/>
      <c r="K54" s="288"/>
      <c r="L54" s="288"/>
      <c r="M54" s="288"/>
      <c r="N54" s="288"/>
      <c r="O54" s="181"/>
    </row>
    <row r="55" spans="1:15" ht="9.75" customHeight="1" x14ac:dyDescent="0.25">
      <c r="A55" s="548"/>
      <c r="B55" s="527"/>
      <c r="C55" s="569"/>
      <c r="D55" s="181"/>
      <c r="E55" s="181"/>
      <c r="F55" s="181"/>
      <c r="G55" s="181"/>
      <c r="H55" s="181"/>
      <c r="I55" s="181"/>
      <c r="J55" s="181"/>
      <c r="K55" s="288"/>
      <c r="L55" s="288"/>
      <c r="M55" s="288"/>
      <c r="N55" s="288"/>
      <c r="O55" s="181"/>
    </row>
    <row r="56" spans="1:15" ht="9.75" customHeight="1" x14ac:dyDescent="0.25">
      <c r="A56" s="548"/>
      <c r="B56" s="527"/>
      <c r="C56" s="569"/>
      <c r="D56" s="181"/>
      <c r="E56" s="181"/>
      <c r="F56" s="181"/>
      <c r="G56" s="181"/>
      <c r="H56" s="181"/>
      <c r="I56" s="181"/>
      <c r="J56" s="181"/>
      <c r="K56" s="288"/>
      <c r="L56" s="288"/>
      <c r="M56" s="288"/>
      <c r="N56" s="288"/>
      <c r="O56" s="181"/>
    </row>
    <row r="57" spans="1:15" ht="11.25" customHeight="1" x14ac:dyDescent="0.25">
      <c r="A57" s="552" t="s">
        <v>257</v>
      </c>
      <c r="B57" s="555" t="s">
        <v>258</v>
      </c>
      <c r="C57" s="549"/>
      <c r="D57" s="285"/>
      <c r="E57" s="318"/>
      <c r="F57" s="318"/>
      <c r="G57" s="318"/>
      <c r="H57" s="318"/>
      <c r="I57" s="366"/>
      <c r="J57" s="318"/>
      <c r="K57" s="318"/>
      <c r="L57" s="318"/>
      <c r="M57" s="362"/>
      <c r="N57" s="318"/>
      <c r="O57" s="181"/>
    </row>
    <row r="58" spans="1:15" ht="11.25" customHeight="1" x14ac:dyDescent="0.25">
      <c r="A58" s="553"/>
      <c r="B58" s="556"/>
      <c r="C58" s="550"/>
      <c r="D58" s="285"/>
      <c r="E58" s="318"/>
      <c r="F58" s="318"/>
      <c r="G58" s="318"/>
      <c r="H58" s="318"/>
      <c r="I58" s="366"/>
      <c r="J58" s="318"/>
      <c r="K58" s="318"/>
      <c r="L58" s="318"/>
      <c r="M58" s="362"/>
      <c r="N58" s="318"/>
      <c r="O58" s="181"/>
    </row>
    <row r="59" spans="1:15" ht="11.25" customHeight="1" x14ac:dyDescent="0.25">
      <c r="A59" s="553"/>
      <c r="B59" s="556"/>
      <c r="C59" s="550"/>
      <c r="D59" s="285"/>
      <c r="E59" s="318"/>
      <c r="F59" s="318"/>
      <c r="G59" s="318"/>
      <c r="H59" s="318"/>
      <c r="I59" s="366"/>
      <c r="J59" s="318"/>
      <c r="K59" s="318"/>
      <c r="L59" s="318"/>
      <c r="M59" s="362"/>
      <c r="N59" s="318"/>
      <c r="O59" s="181"/>
    </row>
    <row r="60" spans="1:15" ht="11.25" customHeight="1" x14ac:dyDescent="0.25">
      <c r="A60" s="553"/>
      <c r="B60" s="556"/>
      <c r="C60" s="550"/>
      <c r="D60" s="285"/>
      <c r="E60" s="318"/>
      <c r="F60" s="318"/>
      <c r="G60" s="318"/>
      <c r="H60" s="318"/>
      <c r="I60" s="366"/>
      <c r="J60" s="318"/>
      <c r="K60" s="318"/>
      <c r="L60" s="318"/>
      <c r="M60" s="362"/>
      <c r="N60" s="318"/>
      <c r="O60" s="181"/>
    </row>
    <row r="61" spans="1:15" ht="11.25" customHeight="1" x14ac:dyDescent="0.25">
      <c r="A61" s="553"/>
      <c r="B61" s="556"/>
      <c r="C61" s="550"/>
      <c r="D61" s="285"/>
      <c r="E61" s="318"/>
      <c r="F61" s="318"/>
      <c r="G61" s="318"/>
      <c r="H61" s="318"/>
      <c r="I61" s="366"/>
      <c r="J61" s="285"/>
      <c r="K61" s="285"/>
      <c r="L61" s="285"/>
      <c r="M61" s="317"/>
      <c r="N61" s="285"/>
      <c r="O61" s="181"/>
    </row>
    <row r="62" spans="1:15" ht="11.25" customHeight="1" x14ac:dyDescent="0.25">
      <c r="A62" s="553"/>
      <c r="B62" s="556"/>
      <c r="C62" s="550"/>
      <c r="D62" s="285"/>
      <c r="E62" s="318"/>
      <c r="F62" s="318"/>
      <c r="G62" s="318"/>
      <c r="H62" s="318"/>
      <c r="I62" s="366"/>
      <c r="J62" s="285"/>
      <c r="K62" s="285"/>
      <c r="L62" s="285"/>
      <c r="M62" s="317"/>
      <c r="N62" s="285"/>
      <c r="O62" s="181"/>
    </row>
    <row r="63" spans="1:15" ht="11.25" customHeight="1" x14ac:dyDescent="0.25">
      <c r="A63" s="553"/>
      <c r="B63" s="556"/>
      <c r="C63" s="550"/>
      <c r="D63" s="285"/>
      <c r="E63" s="318"/>
      <c r="F63" s="318"/>
      <c r="G63" s="318"/>
      <c r="H63" s="318"/>
      <c r="I63" s="366"/>
      <c r="J63" s="285"/>
      <c r="K63" s="285"/>
      <c r="L63" s="285"/>
      <c r="M63" s="317"/>
      <c r="N63" s="285"/>
      <c r="O63" s="181"/>
    </row>
    <row r="64" spans="1:15" ht="9.75" customHeight="1" x14ac:dyDescent="0.25">
      <c r="A64" s="553"/>
      <c r="B64" s="556"/>
      <c r="C64" s="550"/>
      <c r="D64" s="285"/>
      <c r="E64" s="318"/>
      <c r="F64" s="318"/>
      <c r="G64" s="318"/>
      <c r="H64" s="318"/>
      <c r="I64" s="366"/>
      <c r="J64" s="285"/>
      <c r="K64" s="285"/>
      <c r="L64" s="285"/>
      <c r="M64" s="317"/>
      <c r="N64" s="285"/>
      <c r="O64" s="181"/>
    </row>
    <row r="65" spans="1:15" ht="9.75" customHeight="1" x14ac:dyDescent="0.15">
      <c r="A65" s="553"/>
      <c r="B65" s="556"/>
      <c r="C65" s="550"/>
      <c r="D65" s="419"/>
      <c r="E65" s="318"/>
      <c r="F65" s="318"/>
      <c r="G65" s="318"/>
      <c r="H65" s="318"/>
      <c r="I65" s="366"/>
      <c r="J65" s="285"/>
      <c r="K65" s="285"/>
      <c r="L65" s="285"/>
      <c r="N65" s="285"/>
      <c r="O65" s="181"/>
    </row>
    <row r="66" spans="1:15" ht="9.75" customHeight="1" x14ac:dyDescent="0.25">
      <c r="A66" s="554"/>
      <c r="B66" s="557"/>
      <c r="C66" s="558"/>
      <c r="D66" s="285"/>
      <c r="E66" s="318"/>
      <c r="F66" s="318"/>
      <c r="G66" s="318"/>
      <c r="H66" s="318"/>
      <c r="I66" s="366"/>
      <c r="J66" s="318"/>
      <c r="K66" s="318"/>
      <c r="L66" s="318"/>
      <c r="M66" s="317"/>
      <c r="N66" s="318"/>
      <c r="O66" s="181"/>
    </row>
    <row r="67" spans="1:15" x14ac:dyDescent="0.25">
      <c r="C67" s="126">
        <f>SUM(C13:C66)</f>
        <v>0</v>
      </c>
    </row>
    <row r="68" spans="1:15" x14ac:dyDescent="0.25">
      <c r="C68" s="126"/>
    </row>
    <row r="69" spans="1:15" x14ac:dyDescent="0.25">
      <c r="C69" s="126"/>
    </row>
    <row r="70" spans="1:15" x14ac:dyDescent="0.25">
      <c r="C70" s="126"/>
    </row>
  </sheetData>
  <protectedRanges>
    <protectedRange sqref="D4" name="Range2"/>
    <protectedRange password="CDC0" sqref="D38:D39" name="Range1_3"/>
    <protectedRange password="CDC0" sqref="D49:D50" name="Range1_6"/>
    <protectedRange password="CDC0" sqref="F37:F40" name="Range1_8"/>
    <protectedRange password="CDC0" sqref="D13:D18 D20:D22" name="Range1_1_2"/>
    <protectedRange password="CDC0" sqref="D44:D45" name="Range1_1_3"/>
    <protectedRange password="CDC0" sqref="L14 N14" name="Range1_1"/>
    <protectedRange password="CDC0" sqref="L13 N13" name="Range1_4"/>
    <protectedRange password="CDC0" sqref="L15 N15" name="Range1_5"/>
    <protectedRange password="CDC0" sqref="L17 N17" name="Range1_9"/>
    <protectedRange password="CDC0" sqref="L18 N18" name="Range1_10"/>
    <protectedRange password="CDC0" sqref="L19:L20 N19:N20" name="Range1_9_1"/>
    <protectedRange password="CDC0" sqref="L29 N29" name="Range1_11"/>
    <protectedRange password="CDC0" sqref="L24:L25 N24:N25" name="Range1_12_1"/>
    <protectedRange password="CDC0" sqref="L30 N30" name="Range1_13"/>
    <protectedRange password="CDC0" sqref="E42:G42 N42 E43:F48 E24:E32 J42 L42" name="Range1_15"/>
    <protectedRange password="CDC0" sqref="L47:L48 N47:N48" name="Range1_17"/>
    <protectedRange password="CDC0" sqref="E33" name="Range1_33_2_1_2"/>
    <protectedRange password="CDC0" sqref="E36" name="Range1_1_1_2_2_1_2"/>
    <protectedRange password="CDC0" sqref="O33 H33:I33 H36:I36 O36" name="Range1_3_5"/>
    <protectedRange password="CDC0" sqref="D34" name="Range1_3_1_2"/>
    <protectedRange password="CDC0" sqref="E35" name="Range1_1_1_2_2_1_4"/>
    <protectedRange password="CDC0" sqref="E34" name="Range1_1_1_3_2_1_1"/>
    <protectedRange password="CDC0" sqref="D35" name="Range1_1_1_1"/>
    <protectedRange password="CDC0" sqref="H34:I35 O34:O35" name="Range1_3_7"/>
    <protectedRange password="CDC0" sqref="H13" name="Range1_5_6_1_1"/>
    <protectedRange sqref="D10:E10" name="Range1_19"/>
    <protectedRange password="CDC0" sqref="H23:I23" name="Range1_3_2_1_3"/>
    <protectedRange password="CDC0" sqref="H31:I31" name="Range1_3_2_1_3_1"/>
    <protectedRange password="CDC0" sqref="H44:I44" name="Range1_3_2_1_3_2"/>
    <protectedRange password="CDC0" sqref="H47:I48" name="Range1_3_2_1_3_3"/>
    <protectedRange password="CDC0" sqref="N61:N63 J61:L63" name="Range1_2"/>
    <protectedRange password="CDC0" sqref="D61" name="Range1_18_1"/>
    <protectedRange password="CDC0" sqref="N64:N65 J64:L65" name="Range1_6_1"/>
    <protectedRange password="CDC0" sqref="D64:D65" name="Range1_20"/>
    <protectedRange password="CDC0" sqref="D62" name="Range1_34_6"/>
    <protectedRange password="CDC0" sqref="O57:O66" name="Range1_1_1"/>
  </protectedRanges>
  <mergeCells count="30">
    <mergeCell ref="A7:B7"/>
    <mergeCell ref="D7:H7"/>
    <mergeCell ref="H2:I5"/>
    <mergeCell ref="A3:B3"/>
    <mergeCell ref="A4:B4"/>
    <mergeCell ref="A5:B5"/>
    <mergeCell ref="A6:B6"/>
    <mergeCell ref="C37:C41"/>
    <mergeCell ref="A8:B8"/>
    <mergeCell ref="A9:B9"/>
    <mergeCell ref="A10:B10"/>
    <mergeCell ref="A12:B12"/>
    <mergeCell ref="A13:A22"/>
    <mergeCell ref="B13:B22"/>
    <mergeCell ref="D10:E10"/>
    <mergeCell ref="A57:A66"/>
    <mergeCell ref="B57:B66"/>
    <mergeCell ref="C57:C66"/>
    <mergeCell ref="A42:A50"/>
    <mergeCell ref="B42:B50"/>
    <mergeCell ref="C42:C50"/>
    <mergeCell ref="A51:A56"/>
    <mergeCell ref="B51:B56"/>
    <mergeCell ref="C51:C56"/>
    <mergeCell ref="C13:C22"/>
    <mergeCell ref="A23:A36"/>
    <mergeCell ref="B23:B36"/>
    <mergeCell ref="C23:C36"/>
    <mergeCell ref="A37:A41"/>
    <mergeCell ref="B37:B41"/>
  </mergeCells>
  <phoneticPr fontId="89" type="noConversion"/>
  <hyperlinks>
    <hyperlink ref="L1" location="'b. List of templates'!A1" display="RETURN TO TEMPLATE LIST" xr:uid="{00000000-0004-0000-0F00-00000000000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61"/>
  <sheetViews>
    <sheetView zoomScale="90" zoomScaleNormal="90" workbookViewId="0">
      <selection activeCell="C22" sqref="C22"/>
    </sheetView>
  </sheetViews>
  <sheetFormatPr defaultColWidth="9.140625" defaultRowHeight="10.5" x14ac:dyDescent="0.25"/>
  <cols>
    <col min="1" max="1" width="32.140625" style="85" customWidth="1"/>
    <col min="2" max="2" width="17.85546875" style="84" customWidth="1"/>
    <col min="3" max="3" width="42.140625" style="85" customWidth="1"/>
    <col min="4" max="4" width="25.140625" style="85" customWidth="1"/>
    <col min="5" max="5" width="13.85546875" style="85" customWidth="1"/>
    <col min="6" max="6" width="5.140625" style="85" customWidth="1"/>
    <col min="7" max="7" width="23.140625" style="85" customWidth="1"/>
    <col min="8" max="8" width="5.42578125" style="85" customWidth="1"/>
    <col min="9" max="9" width="14.5703125" style="85" customWidth="1"/>
    <col min="10" max="11" width="13.42578125" style="85" customWidth="1"/>
    <col min="12" max="12" width="19.85546875" style="85" customWidth="1"/>
    <col min="13" max="13" width="26.85546875" style="85" customWidth="1"/>
    <col min="14" max="14" width="45.140625" style="85" customWidth="1"/>
    <col min="15" max="16384" width="9.140625" style="85"/>
  </cols>
  <sheetData>
    <row r="1" spans="1:14" ht="20.25" x14ac:dyDescent="0.25">
      <c r="A1" s="82" t="s">
        <v>259</v>
      </c>
      <c r="L1" s="86" t="s">
        <v>177</v>
      </c>
    </row>
    <row r="2" spans="1:14" ht="9.75" customHeight="1" x14ac:dyDescent="0.25"/>
    <row r="3" spans="1:14" ht="12.75" customHeight="1" x14ac:dyDescent="0.25">
      <c r="A3" s="146" t="s">
        <v>181</v>
      </c>
      <c r="B3" s="127" t="s">
        <v>331</v>
      </c>
      <c r="C3" s="128" t="s">
        <v>182</v>
      </c>
    </row>
    <row r="4" spans="1:14" ht="16.5" customHeight="1" x14ac:dyDescent="0.25">
      <c r="A4" s="147" t="s">
        <v>184</v>
      </c>
      <c r="B4" s="129">
        <v>2024</v>
      </c>
      <c r="C4" s="215">
        <v>45381</v>
      </c>
    </row>
    <row r="5" spans="1:14" ht="15.75" customHeight="1" thickBot="1" x14ac:dyDescent="0.3">
      <c r="A5" s="146" t="s">
        <v>186</v>
      </c>
      <c r="B5" s="130" t="s">
        <v>29</v>
      </c>
      <c r="C5" s="92"/>
    </row>
    <row r="6" spans="1:14" ht="20.25" customHeight="1" thickBot="1" x14ac:dyDescent="0.3">
      <c r="A6" s="116" t="s">
        <v>260</v>
      </c>
      <c r="B6" s="135"/>
    </row>
    <row r="7" spans="1:14" ht="9.75" customHeight="1" x14ac:dyDescent="0.25">
      <c r="B7" s="99"/>
      <c r="C7" s="108"/>
      <c r="D7" s="108"/>
    </row>
    <row r="8" spans="1:14" s="110" customFormat="1" ht="52.5" customHeight="1" x14ac:dyDescent="0.25">
      <c r="A8" s="136" t="s">
        <v>261</v>
      </c>
      <c r="B8" s="113" t="s">
        <v>244</v>
      </c>
      <c r="C8" s="139" t="s">
        <v>199</v>
      </c>
      <c r="D8" s="277" t="s">
        <v>200</v>
      </c>
      <c r="E8" s="277" t="s">
        <v>201</v>
      </c>
      <c r="F8" s="137" t="s">
        <v>202</v>
      </c>
      <c r="G8" s="277" t="s">
        <v>203</v>
      </c>
      <c r="H8" s="173" t="s">
        <v>202</v>
      </c>
      <c r="I8" s="292" t="s">
        <v>204</v>
      </c>
      <c r="J8" s="277" t="s">
        <v>205</v>
      </c>
      <c r="K8" s="277" t="s">
        <v>245</v>
      </c>
      <c r="L8" s="277" t="s">
        <v>246</v>
      </c>
      <c r="M8" s="139" t="s">
        <v>206</v>
      </c>
      <c r="N8" s="293" t="s">
        <v>207</v>
      </c>
    </row>
    <row r="9" spans="1:14" ht="9.75" customHeight="1" x14ac:dyDescent="0.25">
      <c r="A9" s="527" t="s">
        <v>262</v>
      </c>
      <c r="B9" s="547"/>
      <c r="C9" s="288"/>
      <c r="D9" s="288"/>
      <c r="E9" s="288"/>
      <c r="F9" s="288"/>
      <c r="G9" s="288"/>
      <c r="H9" s="288"/>
      <c r="I9" s="288"/>
      <c r="J9" s="288"/>
      <c r="K9" s="288"/>
      <c r="L9" s="288"/>
      <c r="M9" s="288"/>
      <c r="N9" s="288"/>
    </row>
    <row r="10" spans="1:14" ht="9.75" customHeight="1" x14ac:dyDescent="0.25">
      <c r="A10" s="527"/>
      <c r="B10" s="547"/>
      <c r="C10" s="288"/>
      <c r="D10" s="288"/>
      <c r="E10" s="288"/>
      <c r="F10" s="288"/>
      <c r="G10" s="288"/>
      <c r="H10" s="288"/>
      <c r="I10" s="288"/>
      <c r="J10" s="288"/>
      <c r="K10" s="288"/>
      <c r="L10" s="288"/>
      <c r="M10" s="288"/>
      <c r="N10" s="288"/>
    </row>
    <row r="11" spans="1:14" ht="9.75" customHeight="1" x14ac:dyDescent="0.25">
      <c r="A11" s="527"/>
      <c r="B11" s="547"/>
      <c r="C11" s="288"/>
      <c r="D11" s="288"/>
      <c r="E11" s="288"/>
      <c r="F11" s="288"/>
      <c r="G11" s="288"/>
      <c r="H11" s="288"/>
      <c r="I11" s="288"/>
      <c r="J11" s="288"/>
      <c r="K11" s="288"/>
      <c r="L11" s="288"/>
      <c r="M11" s="288"/>
      <c r="N11" s="288"/>
    </row>
    <row r="12" spans="1:14" ht="9.75" customHeight="1" x14ac:dyDescent="0.25">
      <c r="A12" s="527"/>
      <c r="B12" s="547"/>
      <c r="C12" s="288"/>
      <c r="D12" s="288"/>
      <c r="E12" s="288"/>
      <c r="F12" s="288"/>
      <c r="G12" s="288"/>
      <c r="H12" s="288"/>
      <c r="I12" s="288"/>
      <c r="J12" s="288"/>
      <c r="K12" s="288"/>
      <c r="L12" s="288"/>
      <c r="M12" s="288"/>
      <c r="N12" s="288"/>
    </row>
    <row r="13" spans="1:14" ht="9.75" customHeight="1" x14ac:dyDescent="0.25">
      <c r="A13" s="527"/>
      <c r="B13" s="547"/>
      <c r="C13" s="288"/>
      <c r="D13" s="288"/>
      <c r="E13" s="288"/>
      <c r="F13" s="288"/>
      <c r="G13" s="288"/>
      <c r="H13" s="288"/>
      <c r="I13" s="288"/>
      <c r="J13" s="288"/>
      <c r="K13" s="288"/>
      <c r="L13" s="288"/>
      <c r="M13" s="288"/>
      <c r="N13" s="288"/>
    </row>
    <row r="14" spans="1:14" ht="9.75" customHeight="1" x14ac:dyDescent="0.25">
      <c r="A14" s="527"/>
      <c r="B14" s="547"/>
      <c r="C14" s="288"/>
      <c r="D14" s="288"/>
      <c r="E14" s="288"/>
      <c r="F14" s="288"/>
      <c r="G14" s="288"/>
      <c r="H14" s="288"/>
      <c r="I14" s="288"/>
      <c r="J14" s="288"/>
      <c r="K14" s="288"/>
      <c r="L14" s="288"/>
      <c r="M14" s="288"/>
      <c r="N14" s="288"/>
    </row>
    <row r="15" spans="1:14" ht="9.75" customHeight="1" x14ac:dyDescent="0.25">
      <c r="A15" s="527"/>
      <c r="B15" s="547"/>
      <c r="C15" s="288"/>
      <c r="D15" s="288"/>
      <c r="E15" s="288"/>
      <c r="F15" s="288"/>
      <c r="G15" s="288"/>
      <c r="H15" s="288"/>
      <c r="I15" s="288"/>
      <c r="J15" s="288"/>
      <c r="K15" s="288"/>
      <c r="L15" s="288"/>
      <c r="M15" s="288"/>
      <c r="N15" s="288"/>
    </row>
    <row r="16" spans="1:14" ht="9.75" customHeight="1" x14ac:dyDescent="0.15">
      <c r="A16" s="527"/>
      <c r="B16" s="547"/>
      <c r="C16" s="288"/>
      <c r="D16" s="320"/>
      <c r="E16" s="288"/>
      <c r="F16" s="288"/>
      <c r="G16" s="288"/>
      <c r="H16" s="288"/>
      <c r="I16" s="288"/>
      <c r="J16" s="288"/>
      <c r="K16" s="288"/>
      <c r="L16" s="288"/>
      <c r="M16" s="288"/>
      <c r="N16" s="288"/>
    </row>
    <row r="17" spans="1:14" ht="9.75" customHeight="1" x14ac:dyDescent="0.25">
      <c r="A17" s="527"/>
      <c r="B17" s="547"/>
      <c r="C17" s="288"/>
      <c r="D17" s="288"/>
      <c r="E17" s="288"/>
      <c r="F17" s="288"/>
      <c r="G17" s="288"/>
      <c r="H17" s="288"/>
      <c r="I17" s="288"/>
      <c r="J17" s="288"/>
      <c r="K17" s="288"/>
      <c r="L17" s="288"/>
      <c r="M17" s="288"/>
      <c r="N17" s="288"/>
    </row>
    <row r="18" spans="1:14" ht="9.75" customHeight="1" x14ac:dyDescent="0.15">
      <c r="A18" s="527"/>
      <c r="B18" s="547"/>
      <c r="C18" s="288"/>
      <c r="D18" s="321"/>
      <c r="E18" s="288"/>
      <c r="F18" s="288"/>
      <c r="G18" s="288"/>
      <c r="H18" s="288"/>
      <c r="I18" s="288"/>
      <c r="J18" s="288"/>
      <c r="K18" s="288"/>
      <c r="L18" s="288"/>
      <c r="M18" s="288"/>
      <c r="N18" s="288"/>
    </row>
    <row r="19" spans="1:14" ht="9.75" customHeight="1" x14ac:dyDescent="0.25">
      <c r="A19" s="527"/>
      <c r="B19" s="547"/>
      <c r="C19" s="288"/>
      <c r="D19" s="288"/>
      <c r="E19" s="288"/>
      <c r="F19" s="288"/>
      <c r="G19" s="322"/>
      <c r="H19" s="288"/>
      <c r="I19" s="288"/>
      <c r="J19" s="288"/>
      <c r="K19" s="288"/>
      <c r="L19" s="288"/>
      <c r="M19" s="288"/>
      <c r="N19" s="288"/>
    </row>
    <row r="20" spans="1:14" ht="9.75" customHeight="1" x14ac:dyDescent="0.25">
      <c r="A20" s="527"/>
      <c r="B20" s="547"/>
      <c r="C20" s="288"/>
      <c r="D20" s="288"/>
      <c r="E20" s="288"/>
      <c r="F20" s="288"/>
      <c r="G20" s="322"/>
      <c r="H20" s="288"/>
      <c r="I20" s="288"/>
      <c r="J20" s="288"/>
      <c r="K20" s="288"/>
      <c r="L20" s="288"/>
      <c r="M20" s="288"/>
      <c r="N20" s="288"/>
    </row>
    <row r="21" spans="1:14" s="145" customFormat="1" ht="9" customHeight="1" x14ac:dyDescent="0.25">
      <c r="A21" s="527" t="s">
        <v>263</v>
      </c>
      <c r="B21" s="569"/>
      <c r="C21" s="288"/>
      <c r="D21" s="288"/>
      <c r="E21" s="288"/>
      <c r="F21" s="288"/>
      <c r="G21" s="288"/>
      <c r="H21" s="311"/>
      <c r="I21" s="288"/>
      <c r="J21" s="288"/>
      <c r="K21" s="288"/>
      <c r="L21" s="288"/>
      <c r="M21" s="288"/>
      <c r="N21" s="288"/>
    </row>
    <row r="22" spans="1:14" ht="29.1" customHeight="1" x14ac:dyDescent="0.25">
      <c r="A22" s="527"/>
      <c r="B22" s="569"/>
      <c r="C22" s="288"/>
      <c r="D22" s="288"/>
      <c r="E22" s="288"/>
      <c r="F22" s="288"/>
      <c r="G22" s="285"/>
      <c r="H22" s="318"/>
      <c r="I22" s="288"/>
      <c r="J22" s="288"/>
      <c r="K22" s="288"/>
      <c r="L22" s="288"/>
      <c r="M22" s="288"/>
      <c r="N22" s="288"/>
    </row>
    <row r="23" spans="1:14" ht="9.75" customHeight="1" x14ac:dyDescent="0.25">
      <c r="A23" s="527"/>
      <c r="B23" s="569"/>
      <c r="C23" s="288"/>
      <c r="D23" s="288"/>
      <c r="E23" s="288"/>
      <c r="F23" s="288"/>
      <c r="G23" s="285"/>
      <c r="H23" s="318"/>
      <c r="I23" s="288"/>
      <c r="J23" s="288"/>
      <c r="K23" s="288"/>
      <c r="L23" s="288"/>
      <c r="M23" s="288"/>
      <c r="N23" s="288"/>
    </row>
    <row r="24" spans="1:14" ht="9.75" customHeight="1" x14ac:dyDescent="0.25">
      <c r="A24" s="527"/>
      <c r="B24" s="569"/>
      <c r="C24" s="288"/>
      <c r="D24" s="288"/>
      <c r="E24" s="288"/>
      <c r="F24" s="288"/>
      <c r="G24" s="288"/>
      <c r="H24" s="311"/>
      <c r="I24" s="288"/>
      <c r="J24" s="288"/>
      <c r="K24" s="288"/>
      <c r="L24" s="288"/>
      <c r="M24" s="288"/>
      <c r="N24" s="288"/>
    </row>
    <row r="25" spans="1:14" ht="9.75" customHeight="1" x14ac:dyDescent="0.25">
      <c r="A25" s="527"/>
      <c r="B25" s="569"/>
      <c r="C25" s="288"/>
      <c r="D25" s="288"/>
      <c r="E25" s="288"/>
      <c r="F25" s="288"/>
      <c r="G25" s="288"/>
      <c r="H25" s="311"/>
      <c r="I25" s="288"/>
      <c r="J25" s="288"/>
      <c r="K25" s="288"/>
      <c r="L25" s="288"/>
      <c r="M25" s="288"/>
      <c r="N25" s="288"/>
    </row>
    <row r="26" spans="1:14" ht="9.75" customHeight="1" x14ac:dyDescent="0.25">
      <c r="A26" s="527"/>
      <c r="B26" s="569"/>
      <c r="C26" s="288"/>
      <c r="D26" s="288"/>
      <c r="E26" s="288"/>
      <c r="F26" s="288"/>
      <c r="G26" s="288"/>
      <c r="H26" s="311"/>
      <c r="I26" s="288"/>
      <c r="J26" s="288"/>
      <c r="K26" s="288"/>
      <c r="L26" s="288"/>
      <c r="M26" s="288"/>
      <c r="N26" s="288"/>
    </row>
    <row r="27" spans="1:14" ht="9.75" customHeight="1" x14ac:dyDescent="0.25">
      <c r="A27" s="527"/>
      <c r="B27" s="569"/>
      <c r="C27" s="288"/>
      <c r="D27" s="288"/>
      <c r="E27" s="288"/>
      <c r="F27" s="288"/>
      <c r="G27" s="288"/>
      <c r="H27" s="311"/>
      <c r="I27" s="288"/>
      <c r="J27" s="288"/>
      <c r="K27" s="288"/>
      <c r="L27" s="288"/>
      <c r="M27" s="288"/>
      <c r="N27" s="288"/>
    </row>
    <row r="28" spans="1:14" ht="9.75" customHeight="1" x14ac:dyDescent="0.25">
      <c r="A28" s="527"/>
      <c r="B28" s="569"/>
      <c r="C28" s="288"/>
      <c r="D28" s="288"/>
      <c r="E28" s="288"/>
      <c r="F28" s="288"/>
      <c r="G28" s="288"/>
      <c r="H28" s="311"/>
      <c r="I28" s="288"/>
      <c r="J28" s="288"/>
      <c r="K28" s="288"/>
      <c r="L28" s="288"/>
      <c r="M28" s="288"/>
      <c r="N28" s="288"/>
    </row>
    <row r="29" spans="1:14" ht="9.75" customHeight="1" x14ac:dyDescent="0.25">
      <c r="A29" s="527"/>
      <c r="B29" s="569"/>
      <c r="C29" s="288"/>
      <c r="D29" s="288"/>
      <c r="E29" s="288"/>
      <c r="F29" s="288"/>
      <c r="G29" s="285"/>
      <c r="H29" s="318"/>
      <c r="I29" s="288"/>
      <c r="J29" s="288"/>
      <c r="K29" s="288"/>
      <c r="L29" s="288"/>
      <c r="M29" s="288"/>
      <c r="N29" s="288"/>
    </row>
    <row r="30" spans="1:14" ht="9.75" customHeight="1" x14ac:dyDescent="0.25">
      <c r="A30" s="527"/>
      <c r="B30" s="569"/>
      <c r="C30" s="288"/>
      <c r="D30" s="288"/>
      <c r="E30" s="288"/>
      <c r="F30" s="288"/>
      <c r="G30" s="288"/>
      <c r="H30" s="311"/>
      <c r="I30" s="288"/>
      <c r="J30" s="288"/>
      <c r="K30" s="288"/>
      <c r="L30" s="288"/>
      <c r="M30" s="288"/>
      <c r="N30" s="288"/>
    </row>
    <row r="31" spans="1:14" ht="9.75" customHeight="1" x14ac:dyDescent="0.25">
      <c r="A31" s="527"/>
      <c r="B31" s="569"/>
      <c r="C31" s="260"/>
      <c r="D31" s="288"/>
      <c r="E31" s="288"/>
      <c r="F31" s="288"/>
      <c r="G31" s="288"/>
      <c r="H31" s="311"/>
      <c r="I31" s="288"/>
      <c r="J31" s="288"/>
      <c r="K31" s="288"/>
      <c r="L31" s="288"/>
      <c r="M31" s="288"/>
      <c r="N31" s="288"/>
    </row>
    <row r="32" spans="1:14" ht="9.75" customHeight="1" x14ac:dyDescent="0.25">
      <c r="A32" s="527"/>
      <c r="B32" s="569"/>
      <c r="C32" s="260"/>
      <c r="D32" s="288"/>
      <c r="E32" s="288"/>
      <c r="F32" s="288"/>
      <c r="G32" s="288"/>
      <c r="H32" s="311"/>
      <c r="I32" s="288"/>
      <c r="J32" s="288"/>
      <c r="K32" s="288"/>
      <c r="L32" s="288"/>
      <c r="M32" s="288"/>
      <c r="N32" s="288"/>
    </row>
    <row r="33" spans="1:14" ht="9.75" customHeight="1" x14ac:dyDescent="0.25">
      <c r="A33" s="527"/>
      <c r="B33" s="569"/>
      <c r="C33" s="260"/>
      <c r="D33" s="288"/>
      <c r="E33" s="288"/>
      <c r="F33" s="288"/>
      <c r="G33" s="288"/>
      <c r="H33" s="311"/>
      <c r="I33" s="288"/>
      <c r="J33" s="288"/>
      <c r="K33" s="288"/>
      <c r="L33" s="288"/>
      <c r="M33" s="288"/>
      <c r="N33" s="288"/>
    </row>
    <row r="34" spans="1:14" ht="9.75" customHeight="1" x14ac:dyDescent="0.25">
      <c r="A34" s="527"/>
      <c r="B34" s="569"/>
      <c r="C34" s="288"/>
      <c r="D34" s="288"/>
      <c r="E34" s="288"/>
      <c r="F34" s="288"/>
      <c r="G34" s="288"/>
      <c r="H34" s="311"/>
      <c r="I34" s="288"/>
      <c r="J34" s="288"/>
      <c r="K34" s="288"/>
      <c r="L34" s="288"/>
      <c r="M34" s="288"/>
      <c r="N34" s="288"/>
    </row>
    <row r="35" spans="1:14" ht="9.75" customHeight="1" x14ac:dyDescent="0.25">
      <c r="A35" s="527" t="s">
        <v>264</v>
      </c>
      <c r="B35" s="569"/>
      <c r="C35" s="288"/>
      <c r="D35" s="288"/>
      <c r="E35" s="288"/>
      <c r="F35" s="288"/>
      <c r="G35" s="288"/>
      <c r="H35" s="311"/>
      <c r="I35" s="288"/>
      <c r="J35" s="288"/>
      <c r="K35" s="288"/>
      <c r="L35" s="288"/>
      <c r="M35" s="288"/>
      <c r="N35" s="288"/>
    </row>
    <row r="36" spans="1:14" ht="9.75" customHeight="1" x14ac:dyDescent="0.25">
      <c r="A36" s="527"/>
      <c r="B36" s="569"/>
      <c r="C36" s="288"/>
      <c r="D36" s="288"/>
      <c r="E36" s="288"/>
      <c r="F36" s="288"/>
      <c r="G36" s="285"/>
      <c r="H36" s="318"/>
      <c r="I36" s="288"/>
      <c r="J36" s="288"/>
      <c r="K36" s="288"/>
      <c r="L36" s="288"/>
      <c r="M36" s="288"/>
      <c r="N36" s="288"/>
    </row>
    <row r="37" spans="1:14" ht="9.75" customHeight="1" x14ac:dyDescent="0.25">
      <c r="A37" s="527"/>
      <c r="B37" s="569"/>
      <c r="C37" s="288"/>
      <c r="D37" s="288"/>
      <c r="E37" s="288"/>
      <c r="F37" s="288"/>
      <c r="G37" s="285"/>
      <c r="H37" s="318"/>
      <c r="I37" s="288"/>
      <c r="J37" s="288"/>
      <c r="K37" s="288"/>
      <c r="L37" s="288"/>
      <c r="M37" s="288"/>
      <c r="N37" s="288"/>
    </row>
    <row r="38" spans="1:14" ht="12.6" customHeight="1" x14ac:dyDescent="0.25">
      <c r="A38" s="527"/>
      <c r="B38" s="569"/>
      <c r="C38" s="288"/>
      <c r="D38" s="288"/>
      <c r="E38" s="288"/>
      <c r="F38" s="288"/>
      <c r="G38" s="285"/>
      <c r="H38" s="318"/>
      <c r="I38" s="288"/>
      <c r="J38" s="288"/>
      <c r="K38" s="288"/>
      <c r="L38" s="288"/>
      <c r="M38" s="288"/>
      <c r="N38" s="288"/>
    </row>
    <row r="39" spans="1:14" ht="8.4499999999999993" customHeight="1" x14ac:dyDescent="0.25">
      <c r="A39" s="527"/>
      <c r="B39" s="569"/>
      <c r="C39" s="288"/>
      <c r="D39" s="288"/>
      <c r="E39" s="288"/>
      <c r="F39" s="288"/>
      <c r="G39" s="285"/>
      <c r="H39" s="318"/>
      <c r="I39" s="288"/>
      <c r="J39" s="288"/>
      <c r="K39" s="288"/>
      <c r="L39" s="288"/>
      <c r="M39" s="288"/>
      <c r="N39" s="288"/>
    </row>
    <row r="40" spans="1:14" ht="8.4499999999999993" customHeight="1" x14ac:dyDescent="0.25">
      <c r="A40" s="527"/>
      <c r="B40" s="569"/>
      <c r="C40" s="260"/>
      <c r="D40" s="288"/>
      <c r="E40" s="288"/>
      <c r="F40" s="288"/>
      <c r="G40" s="285"/>
      <c r="H40" s="318"/>
      <c r="I40" s="288"/>
      <c r="J40" s="288"/>
      <c r="K40" s="288"/>
      <c r="L40" s="288"/>
      <c r="M40" s="288"/>
      <c r="N40" s="288"/>
    </row>
    <row r="41" spans="1:14" ht="12.6" customHeight="1" x14ac:dyDescent="0.25">
      <c r="A41" s="527"/>
      <c r="B41" s="569"/>
      <c r="C41" s="260"/>
      <c r="D41" s="288"/>
      <c r="E41" s="288"/>
      <c r="F41" s="288"/>
      <c r="G41" s="285"/>
      <c r="H41" s="318"/>
      <c r="I41" s="288"/>
      <c r="J41" s="288"/>
      <c r="K41" s="288"/>
      <c r="L41" s="288"/>
      <c r="M41" s="288"/>
      <c r="N41" s="288"/>
    </row>
    <row r="42" spans="1:14" ht="9.75" customHeight="1" x14ac:dyDescent="0.25">
      <c r="A42" s="527"/>
      <c r="B42" s="569"/>
      <c r="C42" s="288"/>
      <c r="D42" s="288"/>
      <c r="E42" s="288"/>
      <c r="F42" s="288"/>
      <c r="G42" s="285"/>
      <c r="H42" s="318"/>
      <c r="I42" s="288"/>
      <c r="J42" s="288"/>
      <c r="K42" s="288"/>
      <c r="L42" s="288"/>
      <c r="M42" s="288"/>
      <c r="N42" s="288"/>
    </row>
    <row r="43" spans="1:14" s="145" customFormat="1" ht="12.75" customHeight="1" x14ac:dyDescent="0.25">
      <c r="A43" s="527" t="s">
        <v>265</v>
      </c>
      <c r="B43" s="569"/>
      <c r="C43" s="288"/>
      <c r="D43" s="288"/>
      <c r="E43" s="288"/>
      <c r="F43" s="288"/>
      <c r="G43" s="288"/>
      <c r="H43" s="311"/>
      <c r="I43" s="288"/>
      <c r="J43" s="288"/>
      <c r="K43" s="288"/>
      <c r="L43" s="288"/>
      <c r="M43" s="288"/>
      <c r="N43" s="288"/>
    </row>
    <row r="44" spans="1:14" ht="9.75" customHeight="1" x14ac:dyDescent="0.25">
      <c r="A44" s="527"/>
      <c r="B44" s="569"/>
      <c r="C44" s="395"/>
      <c r="D44" s="319"/>
      <c r="E44" s="288"/>
      <c r="F44" s="288"/>
      <c r="G44" s="288"/>
      <c r="H44" s="288"/>
      <c r="I44" s="288"/>
      <c r="J44" s="288"/>
      <c r="K44" s="288"/>
      <c r="L44" s="288"/>
      <c r="M44" s="288"/>
      <c r="N44" s="288"/>
    </row>
    <row r="45" spans="1:14" ht="9.75" customHeight="1" x14ac:dyDescent="0.25">
      <c r="A45" s="527"/>
      <c r="B45" s="569"/>
      <c r="C45" s="395"/>
      <c r="D45" s="319"/>
      <c r="E45" s="288"/>
      <c r="F45" s="288"/>
      <c r="G45" s="288"/>
      <c r="H45" s="288"/>
      <c r="I45" s="288"/>
      <c r="J45" s="288"/>
      <c r="K45" s="288"/>
      <c r="L45" s="288"/>
      <c r="M45" s="288"/>
      <c r="N45" s="288"/>
    </row>
    <row r="46" spans="1:14" ht="9.75" customHeight="1" x14ac:dyDescent="0.25">
      <c r="A46" s="527"/>
      <c r="B46" s="569"/>
      <c r="C46" s="395"/>
      <c r="D46" s="319"/>
      <c r="E46" s="288"/>
      <c r="F46" s="288"/>
      <c r="G46" s="288"/>
      <c r="H46" s="288"/>
      <c r="I46" s="288"/>
      <c r="J46" s="288"/>
      <c r="K46" s="288"/>
      <c r="L46" s="288"/>
      <c r="M46" s="288"/>
      <c r="N46" s="288"/>
    </row>
    <row r="47" spans="1:14" ht="9.75" customHeight="1" x14ac:dyDescent="0.25">
      <c r="A47" s="527"/>
      <c r="B47" s="569"/>
      <c r="C47" s="395"/>
      <c r="D47" s="319"/>
      <c r="E47" s="288"/>
      <c r="F47" s="288"/>
      <c r="G47" s="288"/>
      <c r="H47" s="288"/>
      <c r="I47" s="288"/>
      <c r="J47" s="288"/>
      <c r="K47" s="288"/>
      <c r="L47" s="288"/>
      <c r="M47" s="288"/>
      <c r="N47" s="288"/>
    </row>
    <row r="48" spans="1:14" ht="9.75" customHeight="1" x14ac:dyDescent="0.25">
      <c r="A48" s="527"/>
      <c r="B48" s="569"/>
      <c r="C48" s="181"/>
      <c r="D48" s="322"/>
      <c r="E48" s="288"/>
      <c r="F48" s="288"/>
      <c r="G48" s="288"/>
      <c r="H48" s="288"/>
      <c r="I48" s="288"/>
      <c r="J48" s="288"/>
      <c r="K48" s="288"/>
      <c r="L48" s="288"/>
      <c r="M48" s="288"/>
      <c r="N48" s="288"/>
    </row>
    <row r="49" spans="1:14" ht="9.75" customHeight="1" x14ac:dyDescent="0.25">
      <c r="A49" s="527" t="s">
        <v>266</v>
      </c>
      <c r="B49" s="569"/>
      <c r="C49" s="181"/>
      <c r="D49" s="319"/>
      <c r="E49" s="288"/>
      <c r="F49" s="288"/>
      <c r="G49" s="288"/>
      <c r="H49" s="288"/>
      <c r="I49" s="288"/>
      <c r="J49" s="288"/>
      <c r="K49" s="288"/>
      <c r="L49" s="288"/>
      <c r="M49" s="288"/>
      <c r="N49" s="288"/>
    </row>
    <row r="50" spans="1:14" ht="9.75" customHeight="1" x14ac:dyDescent="0.25">
      <c r="A50" s="527"/>
      <c r="B50" s="569"/>
      <c r="C50" s="181"/>
      <c r="D50" s="319"/>
      <c r="E50" s="288"/>
      <c r="F50" s="288"/>
      <c r="G50" s="319"/>
      <c r="H50" s="288"/>
      <c r="I50" s="288"/>
      <c r="J50" s="288"/>
      <c r="K50" s="288"/>
      <c r="L50" s="288"/>
      <c r="M50" s="288"/>
      <c r="N50" s="288"/>
    </row>
    <row r="51" spans="1:14" ht="9.75" customHeight="1" x14ac:dyDescent="0.25">
      <c r="A51" s="527"/>
      <c r="B51" s="569"/>
      <c r="C51" s="181"/>
      <c r="D51" s="319"/>
      <c r="E51" s="288"/>
      <c r="F51" s="288"/>
      <c r="G51" s="319"/>
      <c r="H51" s="288"/>
      <c r="I51" s="288"/>
      <c r="J51" s="288"/>
      <c r="K51" s="288"/>
      <c r="L51" s="288"/>
      <c r="M51" s="288"/>
      <c r="N51" s="288"/>
    </row>
    <row r="52" spans="1:14" ht="9.75" customHeight="1" x14ac:dyDescent="0.25">
      <c r="A52" s="527"/>
      <c r="B52" s="569"/>
      <c r="C52" s="288"/>
      <c r="D52" s="319"/>
      <c r="E52" s="288"/>
      <c r="F52" s="288"/>
      <c r="G52" s="322"/>
      <c r="H52" s="288"/>
      <c r="I52" s="288"/>
      <c r="J52" s="288"/>
      <c r="K52" s="288"/>
      <c r="L52" s="288"/>
      <c r="M52" s="288"/>
      <c r="N52" s="288"/>
    </row>
    <row r="53" spans="1:14" ht="9.75" customHeight="1" x14ac:dyDescent="0.25">
      <c r="A53" s="527"/>
      <c r="B53" s="569"/>
      <c r="C53" s="288"/>
      <c r="D53" s="319"/>
      <c r="E53" s="288"/>
      <c r="F53" s="288"/>
      <c r="G53" s="322"/>
      <c r="H53" s="288"/>
      <c r="I53" s="288"/>
      <c r="J53" s="288"/>
      <c r="K53" s="288"/>
      <c r="L53" s="288"/>
      <c r="M53" s="288"/>
      <c r="N53" s="288"/>
    </row>
    <row r="54" spans="1:14" ht="9.75" customHeight="1" x14ac:dyDescent="0.25">
      <c r="A54" s="527"/>
      <c r="B54" s="569"/>
      <c r="C54" s="288"/>
      <c r="D54" s="319"/>
      <c r="E54" s="288"/>
      <c r="F54" s="288"/>
      <c r="G54" s="288"/>
      <c r="H54" s="288"/>
      <c r="I54" s="288"/>
      <c r="J54" s="288"/>
      <c r="K54" s="288"/>
      <c r="L54" s="288"/>
      <c r="M54" s="288"/>
      <c r="N54" s="288"/>
    </row>
    <row r="55" spans="1:14" x14ac:dyDescent="0.25">
      <c r="G55" s="266"/>
    </row>
    <row r="56" spans="1:14" x14ac:dyDescent="0.25">
      <c r="G56" s="275"/>
    </row>
    <row r="57" spans="1:14" x14ac:dyDescent="0.25">
      <c r="G57" s="276"/>
    </row>
    <row r="58" spans="1:14" x14ac:dyDescent="0.25">
      <c r="G58" s="275"/>
    </row>
    <row r="59" spans="1:14" x14ac:dyDescent="0.25">
      <c r="G59" s="276"/>
    </row>
    <row r="60" spans="1:14" x14ac:dyDescent="0.25">
      <c r="G60" s="276"/>
    </row>
    <row r="61" spans="1:14" x14ac:dyDescent="0.25">
      <c r="G61" s="276"/>
    </row>
  </sheetData>
  <protectedRanges>
    <protectedRange password="CDC0" sqref="C52:C54 E49:F54 E19:F20 D10:D20 F21 E29:F29 E36:E42 F24:F28 H19:J20 F30:F48 L36:L42 H44:M54 I43:M43 E9:M18 K19:M35 E22:F23 I21:J35" name="Range1_1_1_5_1"/>
    <protectedRange password="CDC0" sqref="C18:C19" name="Range1_4_2_1"/>
    <protectedRange password="CDC0" sqref="E44:E48" name="Range1_6_1_2_1"/>
    <protectedRange password="CDC0" sqref="G55:G60" name="Range1_1_1_2_2_1"/>
    <protectedRange password="CDC0" sqref="G19:G20" name="Range1_6_6_1"/>
    <protectedRange password="CDC0" sqref="G45:G46 G49" name="Range1_1_3_1_1"/>
    <protectedRange password="CDC0" sqref="G52:G54 D21:D43" name="Range1_3_3_5_1"/>
    <protectedRange password="CDC0" sqref="G47:G48" name="Range1_8_2_1_1"/>
    <protectedRange password="CDC0" sqref="E21 E24:E28 E43 E30:E34 G21 G24:G28 G43 G30:G34" name="Range1_3_1_2_5_1"/>
    <protectedRange password="CDC0" sqref="M36:M42 I36:K42" name="Range1_10_1"/>
    <protectedRange password="CDC0" sqref="N9:N54" name="Range1_1_4_1"/>
    <protectedRange password="CDC0" sqref="E35" name="Range1_1_1_5_1_1_1"/>
    <protectedRange password="CDC0" sqref="G35" name="Range1_1_1_5_1_1_3"/>
    <protectedRange password="CDC0" sqref="G22:H23 G36:H42 G29:H29" name="Range1_3_2_1_3_3"/>
    <protectedRange password="CDC0" sqref="C44:C47" name="Range1_7"/>
  </protectedRanges>
  <mergeCells count="10">
    <mergeCell ref="A49:A54"/>
    <mergeCell ref="B49:B54"/>
    <mergeCell ref="A9:A20"/>
    <mergeCell ref="B9:B20"/>
    <mergeCell ref="A21:A34"/>
    <mergeCell ref="B21:B34"/>
    <mergeCell ref="A35:A42"/>
    <mergeCell ref="B35:B42"/>
    <mergeCell ref="A43:A48"/>
    <mergeCell ref="B43:B48"/>
  </mergeCells>
  <hyperlinks>
    <hyperlink ref="L1" location="'b. List of templates'!A1" display="RETURN TO TEMPLATE LIST"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23"/>
  <sheetViews>
    <sheetView workbookViewId="0">
      <selection activeCell="E10" sqref="E10"/>
    </sheetView>
  </sheetViews>
  <sheetFormatPr defaultColWidth="9.140625" defaultRowHeight="10.5" x14ac:dyDescent="0.25"/>
  <cols>
    <col min="1" max="1" width="35.140625" style="85" customWidth="1"/>
    <col min="2" max="2" width="18.42578125" style="84" customWidth="1"/>
    <col min="3" max="3" width="30.85546875" style="85" customWidth="1"/>
    <col min="4" max="4" width="32.85546875" style="85" customWidth="1"/>
    <col min="5" max="5" width="13.85546875" style="85" customWidth="1"/>
    <col min="6" max="6" width="5.140625" style="85" customWidth="1"/>
    <col min="7" max="7" width="16.5703125" style="85" customWidth="1"/>
    <col min="8" max="8" width="5.42578125" style="85" customWidth="1"/>
    <col min="9" max="9" width="14.5703125" style="85" customWidth="1"/>
    <col min="10" max="10" width="13.42578125" style="85" customWidth="1"/>
    <col min="11" max="11" width="20" style="85" customWidth="1"/>
    <col min="12" max="12" width="26.5703125" style="85" bestFit="1" customWidth="1"/>
    <col min="13" max="13" width="23.5703125" style="85" customWidth="1"/>
    <col min="14" max="14" width="45.140625" style="85" customWidth="1"/>
    <col min="15" max="16384" width="9.140625" style="85"/>
  </cols>
  <sheetData>
    <row r="1" spans="1:14" ht="21" thickBot="1" x14ac:dyDescent="0.3">
      <c r="A1" s="82" t="s">
        <v>267</v>
      </c>
      <c r="I1" s="83" t="s">
        <v>178</v>
      </c>
      <c r="L1" s="86" t="s">
        <v>177</v>
      </c>
    </row>
    <row r="2" spans="1:14" ht="9.75" customHeight="1" x14ac:dyDescent="0.25">
      <c r="F2" s="507" t="s">
        <v>268</v>
      </c>
      <c r="G2" s="570"/>
      <c r="H2" s="571"/>
      <c r="I2" s="87" t="s">
        <v>180</v>
      </c>
      <c r="J2" s="88">
        <f>SUM(B13:B23)</f>
        <v>0</v>
      </c>
    </row>
    <row r="3" spans="1:14" ht="12.75" customHeight="1" x14ac:dyDescent="0.25">
      <c r="A3" s="146" t="s">
        <v>181</v>
      </c>
      <c r="B3" s="127" t="s">
        <v>331</v>
      </c>
      <c r="C3" s="128" t="s">
        <v>182</v>
      </c>
      <c r="F3" s="509"/>
      <c r="G3" s="568"/>
      <c r="H3" s="508"/>
      <c r="I3" s="90" t="s">
        <v>183</v>
      </c>
      <c r="J3" s="91">
        <f>$B$10</f>
        <v>0</v>
      </c>
    </row>
    <row r="4" spans="1:14" ht="16.5" customHeight="1" x14ac:dyDescent="0.25">
      <c r="A4" s="147" t="s">
        <v>184</v>
      </c>
      <c r="B4" s="129">
        <v>2024</v>
      </c>
      <c r="C4" s="215">
        <v>45381</v>
      </c>
      <c r="F4" s="509"/>
      <c r="G4" s="568"/>
      <c r="H4" s="508"/>
      <c r="I4" s="90" t="s">
        <v>185</v>
      </c>
      <c r="J4" s="91">
        <f>$B$9</f>
        <v>0.38340000000000002</v>
      </c>
    </row>
    <row r="5" spans="1:14" ht="15.75" customHeight="1" thickBot="1" x14ac:dyDescent="0.3">
      <c r="A5" s="146" t="s">
        <v>186</v>
      </c>
      <c r="B5" s="130" t="s">
        <v>29</v>
      </c>
      <c r="C5" s="92"/>
      <c r="F5" s="510"/>
      <c r="G5" s="572"/>
      <c r="H5" s="511"/>
      <c r="I5" s="93"/>
      <c r="J5" s="94"/>
    </row>
    <row r="6" spans="1:14" ht="37.5" customHeight="1" thickBot="1" x14ac:dyDescent="0.3">
      <c r="A6" s="116" t="s">
        <v>188</v>
      </c>
      <c r="B6" s="131">
        <v>12780</v>
      </c>
      <c r="C6" s="239" t="s">
        <v>532</v>
      </c>
      <c r="I6" s="96"/>
    </row>
    <row r="7" spans="1:14" ht="46.5" customHeight="1" thickBot="1" x14ac:dyDescent="0.3">
      <c r="A7" s="116" t="s">
        <v>189</v>
      </c>
      <c r="B7" s="148">
        <v>12780</v>
      </c>
      <c r="C7" s="524" t="s">
        <v>289</v>
      </c>
      <c r="D7" s="525"/>
      <c r="E7" s="525"/>
      <c r="F7" s="525"/>
      <c r="G7" s="525"/>
      <c r="H7" s="525"/>
      <c r="I7" s="525"/>
      <c r="J7" s="526"/>
      <c r="M7" s="98"/>
      <c r="N7" s="98"/>
    </row>
    <row r="8" spans="1:14" ht="24" customHeight="1" x14ac:dyDescent="0.25">
      <c r="A8" s="116" t="s">
        <v>191</v>
      </c>
      <c r="B8" s="149" t="s">
        <v>270</v>
      </c>
      <c r="C8" s="150" t="s">
        <v>194</v>
      </c>
      <c r="D8" s="150"/>
    </row>
    <row r="9" spans="1:14" ht="21.75" customHeight="1" thickBot="1" x14ac:dyDescent="0.3">
      <c r="A9" s="116" t="s">
        <v>271</v>
      </c>
      <c r="B9" s="151">
        <f>B7*0.003%</f>
        <v>0.38340000000000002</v>
      </c>
      <c r="C9" s="152"/>
      <c r="D9" s="153"/>
    </row>
    <row r="10" spans="1:14" ht="20.25" customHeight="1" thickBot="1" x14ac:dyDescent="0.3">
      <c r="A10" s="116" t="s">
        <v>243</v>
      </c>
      <c r="B10" s="135"/>
      <c r="C10" s="104"/>
      <c r="D10" s="105"/>
    </row>
    <row r="11" spans="1:14" ht="9.75" customHeight="1" x14ac:dyDescent="0.25">
      <c r="B11" s="99"/>
      <c r="C11" s="108"/>
      <c r="D11" s="108"/>
    </row>
    <row r="12" spans="1:14" s="110" customFormat="1" ht="63" customHeight="1" x14ac:dyDescent="0.25">
      <c r="A12" s="136" t="s">
        <v>272</v>
      </c>
      <c r="B12" s="113" t="s">
        <v>244</v>
      </c>
      <c r="C12" s="139" t="s">
        <v>199</v>
      </c>
      <c r="D12" s="277" t="s">
        <v>200</v>
      </c>
      <c r="E12" s="277" t="s">
        <v>201</v>
      </c>
      <c r="F12" s="137" t="s">
        <v>202</v>
      </c>
      <c r="G12" s="277" t="s">
        <v>203</v>
      </c>
      <c r="H12" s="137" t="s">
        <v>202</v>
      </c>
      <c r="I12" s="292" t="s">
        <v>204</v>
      </c>
      <c r="J12" s="277" t="s">
        <v>205</v>
      </c>
      <c r="K12" s="277" t="s">
        <v>245</v>
      </c>
      <c r="L12" s="139" t="s">
        <v>246</v>
      </c>
      <c r="M12" s="139" t="s">
        <v>206</v>
      </c>
      <c r="N12" s="295" t="s">
        <v>207</v>
      </c>
    </row>
    <row r="13" spans="1:14" ht="11.25" customHeight="1" x14ac:dyDescent="0.25">
      <c r="A13" s="555" t="s">
        <v>273</v>
      </c>
      <c r="B13" s="569"/>
      <c r="C13" s="181"/>
      <c r="D13" s="181"/>
      <c r="E13" s="181"/>
      <c r="F13" s="181"/>
      <c r="G13" s="181"/>
      <c r="H13" s="181"/>
      <c r="I13" s="181"/>
      <c r="J13" s="181"/>
      <c r="K13" s="181"/>
      <c r="L13" s="181"/>
      <c r="M13" s="181"/>
      <c r="N13" s="181"/>
    </row>
    <row r="14" spans="1:14" ht="9.75" customHeight="1" x14ac:dyDescent="0.25">
      <c r="A14" s="556"/>
      <c r="B14" s="569"/>
      <c r="C14" s="181"/>
      <c r="D14" s="181"/>
      <c r="E14" s="181"/>
      <c r="F14" s="181"/>
      <c r="G14" s="181"/>
      <c r="H14" s="181"/>
      <c r="I14" s="181"/>
      <c r="J14" s="181"/>
      <c r="K14" s="181"/>
      <c r="L14" s="181"/>
      <c r="M14" s="181"/>
      <c r="N14" s="181"/>
    </row>
    <row r="15" spans="1:14" ht="9.75" customHeight="1" x14ac:dyDescent="0.25">
      <c r="A15" s="556"/>
      <c r="B15" s="569"/>
      <c r="C15" s="181"/>
      <c r="D15" s="181"/>
      <c r="E15" s="181"/>
      <c r="F15" s="181"/>
      <c r="G15" s="181"/>
      <c r="H15" s="181"/>
      <c r="I15" s="181"/>
      <c r="J15" s="181"/>
      <c r="K15" s="181"/>
      <c r="L15" s="181"/>
      <c r="M15" s="181"/>
      <c r="N15" s="181"/>
    </row>
    <row r="16" spans="1:14" ht="11.25" customHeight="1" x14ac:dyDescent="0.25">
      <c r="A16" s="548" t="s">
        <v>274</v>
      </c>
      <c r="B16" s="569"/>
      <c r="C16" s="181"/>
      <c r="D16" s="181"/>
      <c r="E16" s="181"/>
      <c r="F16" s="181"/>
      <c r="G16" s="181"/>
      <c r="H16" s="181"/>
      <c r="I16" s="181"/>
      <c r="J16" s="181"/>
      <c r="K16" s="181"/>
      <c r="L16" s="181"/>
      <c r="M16" s="181"/>
      <c r="N16" s="181"/>
    </row>
    <row r="17" spans="1:14" ht="11.25" customHeight="1" x14ac:dyDescent="0.25">
      <c r="A17" s="548"/>
      <c r="B17" s="569"/>
      <c r="C17" s="260"/>
      <c r="D17" s="181"/>
      <c r="E17" s="181"/>
      <c r="F17" s="181"/>
      <c r="G17" s="181"/>
      <c r="H17" s="181"/>
      <c r="I17" s="181"/>
      <c r="J17" s="181"/>
      <c r="K17" s="181"/>
      <c r="L17" s="181"/>
      <c r="M17" s="181"/>
      <c r="N17" s="181"/>
    </row>
    <row r="18" spans="1:14" ht="9.75" customHeight="1" x14ac:dyDescent="0.25">
      <c r="A18" s="548"/>
      <c r="B18" s="569"/>
      <c r="C18" s="181"/>
      <c r="D18" s="181"/>
      <c r="E18" s="181"/>
      <c r="F18" s="181"/>
      <c r="G18" s="181"/>
      <c r="H18" s="181"/>
      <c r="I18" s="181"/>
      <c r="J18" s="181"/>
      <c r="K18" s="181"/>
      <c r="L18" s="181"/>
      <c r="M18" s="181"/>
      <c r="N18" s="181"/>
    </row>
    <row r="19" spans="1:14" ht="11.25" customHeight="1" x14ac:dyDescent="0.25">
      <c r="A19" s="548" t="s">
        <v>266</v>
      </c>
      <c r="B19" s="569"/>
      <c r="C19" s="181"/>
      <c r="D19" s="181"/>
      <c r="E19" s="181"/>
      <c r="F19" s="181"/>
      <c r="G19" s="181"/>
      <c r="H19" s="181"/>
      <c r="I19" s="181"/>
      <c r="J19" s="181"/>
      <c r="K19" s="181"/>
      <c r="L19" s="181"/>
      <c r="M19" s="181"/>
      <c r="N19" s="181"/>
    </row>
    <row r="20" spans="1:14" ht="9.75" customHeight="1" x14ac:dyDescent="0.25">
      <c r="A20" s="548"/>
      <c r="B20" s="569"/>
      <c r="C20" s="181"/>
      <c r="D20" s="181"/>
      <c r="E20" s="181"/>
      <c r="F20" s="181"/>
      <c r="G20" s="181"/>
      <c r="H20" s="181"/>
      <c r="I20" s="181"/>
      <c r="J20" s="181"/>
      <c r="K20" s="181"/>
      <c r="L20" s="181"/>
      <c r="M20" s="181"/>
      <c r="N20" s="181"/>
    </row>
    <row r="21" spans="1:14" ht="9.75" customHeight="1" x14ac:dyDescent="0.25">
      <c r="A21" s="548"/>
      <c r="B21" s="569"/>
      <c r="C21" s="181"/>
      <c r="D21" s="181"/>
      <c r="E21" s="181"/>
      <c r="F21" s="181"/>
      <c r="G21" s="181"/>
      <c r="H21" s="181"/>
      <c r="I21" s="181"/>
      <c r="J21" s="181"/>
      <c r="K21" s="181"/>
      <c r="L21" s="181"/>
      <c r="M21" s="181"/>
      <c r="N21" s="181"/>
    </row>
    <row r="22" spans="1:14" ht="9.75" customHeight="1" x14ac:dyDescent="0.25">
      <c r="A22" s="548"/>
      <c r="B22" s="569"/>
      <c r="C22" s="260"/>
      <c r="D22" s="181"/>
      <c r="E22" s="181"/>
      <c r="F22" s="181"/>
      <c r="G22" s="181"/>
      <c r="H22" s="181"/>
      <c r="I22" s="181"/>
      <c r="J22" s="181"/>
      <c r="K22" s="181"/>
      <c r="L22" s="181"/>
      <c r="M22" s="181"/>
      <c r="N22" s="181"/>
    </row>
    <row r="23" spans="1:14" ht="9.75" customHeight="1" x14ac:dyDescent="0.25">
      <c r="A23" s="548"/>
      <c r="B23" s="569"/>
      <c r="C23" s="181"/>
      <c r="D23" s="181"/>
      <c r="E23" s="181"/>
      <c r="F23" s="181"/>
      <c r="G23" s="181"/>
      <c r="H23" s="181"/>
      <c r="I23" s="181"/>
      <c r="J23" s="181"/>
      <c r="K23" s="181"/>
      <c r="L23" s="181"/>
      <c r="M23" s="181"/>
      <c r="N23" s="181"/>
    </row>
  </sheetData>
  <protectedRanges>
    <protectedRange sqref="C4" name="Range2_1"/>
    <protectedRange password="CDC0" sqref="B6:B7 B3:B4 C9:D9 K19:M23" name="Range1_1"/>
    <protectedRange password="CDC0" sqref="C20 C23" name="Range1_4"/>
    <protectedRange password="CDC0" sqref="C19 C21:C22" name="Range1_2_4"/>
    <protectedRange password="CDC0" sqref="E19:J23" name="Range1"/>
    <protectedRange password="CDC0" sqref="C18" name="Range1_8"/>
    <protectedRange password="CDC0" sqref="C16:C17" name="Range1_1_4"/>
    <protectedRange password="CDC0" sqref="D16:D18" name="Range1_2"/>
    <protectedRange password="CDC0" sqref="N19:N23 E16:N18" name="Range1_3"/>
    <protectedRange password="CDC0" sqref="H13:H15 F13:F15" name="Range1_1_1"/>
    <protectedRange password="CDC0" sqref="D13 C14:D15" name="Range1_4_1"/>
    <protectedRange password="CDC0" sqref="C13" name="Range1_4_2_1_1_1"/>
    <protectedRange password="CDC0" sqref="G13:G15 E13:E15" name="Range1_1_1_1"/>
    <protectedRange password="CDC0" sqref="N13:N15" name="Range1_3_1"/>
    <protectedRange password="CDC0" sqref="I13:M15" name="Range1_1_2"/>
  </protectedRanges>
  <mergeCells count="8">
    <mergeCell ref="A19:A23"/>
    <mergeCell ref="B19:B23"/>
    <mergeCell ref="F2:H5"/>
    <mergeCell ref="C7:J7"/>
    <mergeCell ref="A13:A15"/>
    <mergeCell ref="B13:B15"/>
    <mergeCell ref="A16:A18"/>
    <mergeCell ref="B16:B18"/>
  </mergeCells>
  <hyperlinks>
    <hyperlink ref="L1" location="'b. List of templates'!A1" display="RETURN TO TEMPLATE LIST"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68"/>
  <sheetViews>
    <sheetView topLeftCell="A11" zoomScaleNormal="100" workbookViewId="0">
      <selection activeCell="E44" sqref="E44"/>
    </sheetView>
  </sheetViews>
  <sheetFormatPr defaultColWidth="9.140625" defaultRowHeight="11.25" x14ac:dyDescent="0.25"/>
  <cols>
    <col min="1" max="1" width="4.85546875" style="156" customWidth="1"/>
    <col min="2" max="2" width="23" style="156" customWidth="1"/>
    <col min="3" max="3" width="7" style="155" customWidth="1"/>
    <col min="4" max="4" width="6.85546875" style="156" customWidth="1"/>
    <col min="5" max="5" width="29.5703125" style="156" customWidth="1"/>
    <col min="6" max="6" width="14.140625" style="156" customWidth="1"/>
    <col min="7" max="7" width="19.85546875" style="156" customWidth="1"/>
    <col min="8" max="8" width="8.85546875" style="156" customWidth="1"/>
    <col min="9" max="9" width="21.85546875" style="156" customWidth="1"/>
    <col min="10" max="10" width="5.140625" style="156" customWidth="1"/>
    <col min="11" max="11" width="12.140625" style="156" customWidth="1"/>
    <col min="12" max="12" width="21.140625" style="156" customWidth="1"/>
    <col min="13" max="13" width="13.85546875" style="156" customWidth="1"/>
    <col min="14" max="14" width="51.140625" style="156" bestFit="1" customWidth="1"/>
    <col min="15" max="16384" width="9.140625" style="156"/>
  </cols>
  <sheetData>
    <row r="1" spans="1:14" ht="21" thickBot="1" x14ac:dyDescent="0.3">
      <c r="A1" s="82" t="s">
        <v>176</v>
      </c>
      <c r="B1" s="154"/>
      <c r="L1" s="86" t="s">
        <v>177</v>
      </c>
      <c r="M1" s="83" t="s">
        <v>178</v>
      </c>
      <c r="N1" s="85"/>
    </row>
    <row r="2" spans="1:14" ht="9.75" customHeight="1" x14ac:dyDescent="0.25">
      <c r="K2" s="589" t="s">
        <v>179</v>
      </c>
      <c r="L2" s="590"/>
      <c r="M2" s="87" t="s">
        <v>180</v>
      </c>
      <c r="N2" s="183">
        <f>SUM(D14:D61)</f>
        <v>25</v>
      </c>
    </row>
    <row r="3" spans="1:14" ht="12.75" customHeight="1" x14ac:dyDescent="0.25">
      <c r="A3" s="512" t="s">
        <v>181</v>
      </c>
      <c r="B3" s="513"/>
      <c r="C3" s="595" t="s">
        <v>331</v>
      </c>
      <c r="D3" s="596"/>
      <c r="E3" s="158" t="s">
        <v>182</v>
      </c>
      <c r="K3" s="591"/>
      <c r="L3" s="592"/>
      <c r="M3" s="90" t="s">
        <v>183</v>
      </c>
      <c r="N3" s="184">
        <f>$C$10</f>
        <v>25</v>
      </c>
    </row>
    <row r="4" spans="1:14" ht="12.75" customHeight="1" x14ac:dyDescent="0.25">
      <c r="A4" s="517" t="s">
        <v>184</v>
      </c>
      <c r="B4" s="518"/>
      <c r="C4" s="595">
        <v>2024</v>
      </c>
      <c r="D4" s="597"/>
      <c r="E4" s="343">
        <v>45381</v>
      </c>
      <c r="K4" s="591"/>
      <c r="L4" s="592"/>
      <c r="M4" s="90" t="s">
        <v>185</v>
      </c>
      <c r="N4" s="184">
        <f>$C$9</f>
        <v>5.9699125000000004</v>
      </c>
    </row>
    <row r="5" spans="1:14" ht="12.75" customHeight="1" thickBot="1" x14ac:dyDescent="0.3">
      <c r="A5" s="512" t="s">
        <v>186</v>
      </c>
      <c r="B5" s="513"/>
      <c r="C5" s="598" t="s">
        <v>39</v>
      </c>
      <c r="D5" s="599"/>
      <c r="E5" s="161"/>
      <c r="K5" s="593"/>
      <c r="L5" s="594"/>
      <c r="M5" s="93"/>
      <c r="N5" s="94"/>
    </row>
    <row r="6" spans="1:14" ht="46.5" customHeight="1" thickBot="1" x14ac:dyDescent="0.3">
      <c r="A6" s="527" t="s">
        <v>290</v>
      </c>
      <c r="B6" s="513"/>
      <c r="C6" s="630">
        <v>2387.9650000000001</v>
      </c>
      <c r="D6" s="631"/>
      <c r="E6" s="163" t="s">
        <v>493</v>
      </c>
      <c r="F6" s="156" t="s">
        <v>494</v>
      </c>
      <c r="G6" s="241"/>
    </row>
    <row r="7" spans="1:14" ht="45.75" customHeight="1" thickBot="1" x14ac:dyDescent="0.3">
      <c r="A7" s="527" t="s">
        <v>291</v>
      </c>
      <c r="B7" s="513"/>
      <c r="C7" s="630">
        <v>2387.9650000000001</v>
      </c>
      <c r="D7" s="631"/>
      <c r="E7" s="164"/>
      <c r="F7" s="602" t="s">
        <v>292</v>
      </c>
      <c r="G7" s="603"/>
      <c r="H7" s="603"/>
      <c r="I7" s="603"/>
      <c r="J7" s="603"/>
      <c r="K7" s="603"/>
      <c r="L7" s="603"/>
      <c r="M7" s="604"/>
    </row>
    <row r="8" spans="1:14" ht="20.100000000000001" customHeight="1" thickBot="1" x14ac:dyDescent="0.3">
      <c r="A8" s="527" t="s">
        <v>191</v>
      </c>
      <c r="B8" s="513"/>
      <c r="C8" s="644" t="s">
        <v>192</v>
      </c>
      <c r="D8" s="645"/>
      <c r="E8" s="100" t="s">
        <v>193</v>
      </c>
      <c r="F8" s="100" t="s">
        <v>287</v>
      </c>
    </row>
    <row r="9" spans="1:14" ht="21.75" customHeight="1" thickBot="1" x14ac:dyDescent="0.3">
      <c r="A9" s="535" t="s">
        <v>195</v>
      </c>
      <c r="B9" s="536"/>
      <c r="C9" s="611">
        <f>$C$7*0.25%</f>
        <v>5.9699125000000004</v>
      </c>
      <c r="D9" s="612"/>
      <c r="E9" s="165"/>
      <c r="F9" s="166"/>
    </row>
    <row r="10" spans="1:14" ht="30.95" customHeight="1" thickBot="1" x14ac:dyDescent="0.3">
      <c r="A10" s="527" t="s">
        <v>196</v>
      </c>
      <c r="B10" s="513"/>
      <c r="C10" s="613">
        <f>D14+D17+D18+D24+D31+D36+D37+D44+D55</f>
        <v>25</v>
      </c>
      <c r="D10" s="614"/>
      <c r="E10" s="632" t="s">
        <v>501</v>
      </c>
      <c r="F10" s="632"/>
    </row>
    <row r="11" spans="1:14" ht="9.75" customHeight="1" x14ac:dyDescent="0.25">
      <c r="B11" s="169"/>
      <c r="C11" s="170"/>
      <c r="D11" s="171"/>
      <c r="E11" s="172"/>
      <c r="F11" s="172"/>
    </row>
    <row r="12" spans="1:14" ht="24" customHeight="1" x14ac:dyDescent="0.25">
      <c r="A12" s="541" t="s">
        <v>197</v>
      </c>
      <c r="B12" s="542"/>
      <c r="C12" s="615" t="s">
        <v>276</v>
      </c>
      <c r="D12" s="616"/>
      <c r="E12" s="579" t="s">
        <v>199</v>
      </c>
      <c r="F12" s="579" t="s">
        <v>200</v>
      </c>
      <c r="G12" s="641" t="s">
        <v>201</v>
      </c>
      <c r="H12" s="626" t="s">
        <v>202</v>
      </c>
      <c r="I12" s="579" t="s">
        <v>203</v>
      </c>
      <c r="J12" s="626" t="s">
        <v>202</v>
      </c>
      <c r="K12" s="639" t="s">
        <v>277</v>
      </c>
      <c r="L12" s="579" t="s">
        <v>278</v>
      </c>
      <c r="M12" s="579" t="s">
        <v>279</v>
      </c>
      <c r="N12" s="579" t="s">
        <v>207</v>
      </c>
    </row>
    <row r="13" spans="1:14" ht="27" customHeight="1" x14ac:dyDescent="0.25">
      <c r="A13" s="545"/>
      <c r="B13" s="546"/>
      <c r="C13" s="174" t="s">
        <v>211</v>
      </c>
      <c r="D13" s="175" t="s">
        <v>212</v>
      </c>
      <c r="E13" s="588"/>
      <c r="F13" s="588"/>
      <c r="G13" s="642"/>
      <c r="H13" s="643"/>
      <c r="I13" s="588"/>
      <c r="J13" s="643"/>
      <c r="K13" s="640"/>
      <c r="L13" s="588"/>
      <c r="M13" s="588"/>
      <c r="N13" s="588"/>
    </row>
    <row r="14" spans="1:14" ht="9.75" customHeight="1" x14ac:dyDescent="0.25">
      <c r="A14" s="493" t="s">
        <v>221</v>
      </c>
      <c r="B14" s="576" t="s">
        <v>222</v>
      </c>
      <c r="C14" s="574">
        <f>($C$9*0.05)</f>
        <v>0.29849562500000004</v>
      </c>
      <c r="D14" s="575">
        <v>2</v>
      </c>
      <c r="E14" s="288" t="s">
        <v>377</v>
      </c>
      <c r="F14" s="288" t="s">
        <v>433</v>
      </c>
      <c r="G14" s="181" t="s">
        <v>610</v>
      </c>
      <c r="H14" s="181" t="s">
        <v>470</v>
      </c>
      <c r="I14" s="181" t="s">
        <v>610</v>
      </c>
      <c r="J14" s="181" t="s">
        <v>470</v>
      </c>
      <c r="K14" s="181">
        <v>0.1</v>
      </c>
      <c r="L14" s="181"/>
      <c r="M14" s="181" t="s">
        <v>453</v>
      </c>
      <c r="N14" s="286" t="s">
        <v>555</v>
      </c>
    </row>
    <row r="15" spans="1:14" ht="9.75" customHeight="1" x14ac:dyDescent="0.25">
      <c r="A15" s="493"/>
      <c r="B15" s="576"/>
      <c r="C15" s="574"/>
      <c r="D15" s="575"/>
      <c r="E15" s="181" t="s">
        <v>378</v>
      </c>
      <c r="F15" s="288" t="s">
        <v>433</v>
      </c>
      <c r="G15" s="181" t="s">
        <v>610</v>
      </c>
      <c r="H15" s="181" t="s">
        <v>470</v>
      </c>
      <c r="I15" s="181" t="s">
        <v>610</v>
      </c>
      <c r="J15" s="181" t="s">
        <v>470</v>
      </c>
      <c r="K15" s="181">
        <v>0.5</v>
      </c>
      <c r="L15" s="181"/>
      <c r="M15" s="181" t="s">
        <v>453</v>
      </c>
      <c r="N15" s="286" t="s">
        <v>555</v>
      </c>
    </row>
    <row r="16" spans="1:14" ht="9.75" customHeight="1" x14ac:dyDescent="0.25">
      <c r="A16" s="493"/>
      <c r="B16" s="576"/>
      <c r="C16" s="574"/>
      <c r="D16" s="575"/>
      <c r="E16" s="181" t="s">
        <v>379</v>
      </c>
      <c r="F16" s="288" t="s">
        <v>433</v>
      </c>
      <c r="G16" s="181" t="s">
        <v>610</v>
      </c>
      <c r="H16" s="181" t="s">
        <v>470</v>
      </c>
      <c r="I16" s="181" t="s">
        <v>610</v>
      </c>
      <c r="J16" s="181" t="s">
        <v>470</v>
      </c>
      <c r="K16" s="181">
        <v>0.5</v>
      </c>
      <c r="L16" s="181"/>
      <c r="M16" s="181" t="s">
        <v>453</v>
      </c>
      <c r="N16" s="286" t="s">
        <v>555</v>
      </c>
    </row>
    <row r="17" spans="1:14" ht="9.75" customHeight="1" x14ac:dyDescent="0.25">
      <c r="A17" s="115" t="s">
        <v>223</v>
      </c>
      <c r="B17" s="116" t="s">
        <v>224</v>
      </c>
      <c r="C17" s="124">
        <f>($C$9*0.05)</f>
        <v>0.29849562500000004</v>
      </c>
      <c r="D17" s="177">
        <v>5</v>
      </c>
      <c r="E17" s="181" t="s">
        <v>224</v>
      </c>
      <c r="F17" s="288" t="s">
        <v>433</v>
      </c>
      <c r="G17" s="181" t="s">
        <v>450</v>
      </c>
      <c r="H17" s="181" t="s">
        <v>470</v>
      </c>
      <c r="I17" s="181" t="s">
        <v>454</v>
      </c>
      <c r="J17" s="181" t="s">
        <v>470</v>
      </c>
      <c r="K17" s="181">
        <v>7.4999999999999997E-2</v>
      </c>
      <c r="L17" s="181"/>
      <c r="M17" s="181" t="s">
        <v>453</v>
      </c>
      <c r="N17" s="286" t="s">
        <v>555</v>
      </c>
    </row>
    <row r="18" spans="1:14" ht="9.75" customHeight="1" x14ac:dyDescent="0.25">
      <c r="A18" s="493" t="s">
        <v>225</v>
      </c>
      <c r="B18" s="512" t="s">
        <v>226</v>
      </c>
      <c r="C18" s="574">
        <f>($C$9*0.05)</f>
        <v>0.29849562500000004</v>
      </c>
      <c r="D18" s="575">
        <v>2</v>
      </c>
      <c r="E18" s="181"/>
      <c r="F18" s="181"/>
      <c r="G18" s="181"/>
      <c r="H18" s="181"/>
      <c r="I18" s="181"/>
      <c r="J18" s="181"/>
      <c r="K18" s="181"/>
      <c r="L18" s="181"/>
      <c r="M18" s="181"/>
      <c r="N18" s="286"/>
    </row>
    <row r="19" spans="1:14" ht="9.75" customHeight="1" x14ac:dyDescent="0.25">
      <c r="A19" s="493"/>
      <c r="B19" s="512"/>
      <c r="C19" s="574"/>
      <c r="D19" s="575"/>
      <c r="E19" s="181" t="s">
        <v>381</v>
      </c>
      <c r="F19" s="288" t="s">
        <v>433</v>
      </c>
      <c r="G19" s="181" t="s">
        <v>553</v>
      </c>
      <c r="H19" s="181" t="s">
        <v>470</v>
      </c>
      <c r="I19" s="181" t="s">
        <v>553</v>
      </c>
      <c r="J19" s="181" t="s">
        <v>470</v>
      </c>
      <c r="K19" s="181">
        <v>0.25</v>
      </c>
      <c r="L19" s="181"/>
      <c r="M19" s="181" t="s">
        <v>453</v>
      </c>
      <c r="N19" s="286" t="s">
        <v>555</v>
      </c>
    </row>
    <row r="20" spans="1:14" ht="9.75" customHeight="1" x14ac:dyDescent="0.25">
      <c r="A20" s="493"/>
      <c r="B20" s="512"/>
      <c r="C20" s="574"/>
      <c r="D20" s="575"/>
      <c r="E20" s="181" t="s">
        <v>382</v>
      </c>
      <c r="F20" s="288" t="s">
        <v>433</v>
      </c>
      <c r="G20" s="181" t="s">
        <v>553</v>
      </c>
      <c r="H20" s="181" t="s">
        <v>470</v>
      </c>
      <c r="I20" s="181" t="s">
        <v>553</v>
      </c>
      <c r="J20" s="181" t="s">
        <v>470</v>
      </c>
      <c r="K20" s="181">
        <v>0.25</v>
      </c>
      <c r="L20" s="181"/>
      <c r="M20" s="181" t="s">
        <v>453</v>
      </c>
      <c r="N20" s="286" t="s">
        <v>555</v>
      </c>
    </row>
    <row r="21" spans="1:14" ht="9.75" customHeight="1" x14ac:dyDescent="0.25">
      <c r="A21" s="493"/>
      <c r="B21" s="512"/>
      <c r="C21" s="574"/>
      <c r="D21" s="575"/>
      <c r="E21" s="181" t="s">
        <v>383</v>
      </c>
      <c r="F21" s="288" t="s">
        <v>433</v>
      </c>
      <c r="G21" s="181" t="s">
        <v>553</v>
      </c>
      <c r="H21" s="181" t="s">
        <v>470</v>
      </c>
      <c r="I21" s="181" t="s">
        <v>553</v>
      </c>
      <c r="J21" s="181" t="s">
        <v>470</v>
      </c>
      <c r="K21" s="181">
        <v>0.25</v>
      </c>
      <c r="L21" s="181"/>
      <c r="M21" s="181" t="s">
        <v>453</v>
      </c>
      <c r="N21" s="286" t="s">
        <v>555</v>
      </c>
    </row>
    <row r="22" spans="1:14" ht="9.75" customHeight="1" x14ac:dyDescent="0.25">
      <c r="A22" s="493"/>
      <c r="B22" s="512"/>
      <c r="C22" s="574"/>
      <c r="D22" s="575"/>
      <c r="E22" s="181" t="s">
        <v>384</v>
      </c>
      <c r="F22" s="288" t="s">
        <v>433</v>
      </c>
      <c r="G22" s="181" t="s">
        <v>553</v>
      </c>
      <c r="H22" s="181" t="s">
        <v>470</v>
      </c>
      <c r="I22" s="181" t="s">
        <v>553</v>
      </c>
      <c r="J22" s="181" t="s">
        <v>470</v>
      </c>
      <c r="K22" s="181">
        <v>0.25</v>
      </c>
      <c r="L22" s="181"/>
      <c r="M22" s="181" t="s">
        <v>453</v>
      </c>
      <c r="N22" s="286" t="s">
        <v>555</v>
      </c>
    </row>
    <row r="23" spans="1:14" ht="9.75" customHeight="1" x14ac:dyDescent="0.25">
      <c r="A23" s="493"/>
      <c r="B23" s="512"/>
      <c r="C23" s="574"/>
      <c r="D23" s="575"/>
      <c r="F23" s="181"/>
      <c r="G23" s="181"/>
      <c r="H23" s="181"/>
      <c r="I23" s="181"/>
      <c r="J23" s="181"/>
      <c r="K23" s="181"/>
      <c r="L23" s="181"/>
      <c r="M23" s="181"/>
      <c r="N23" s="260"/>
    </row>
    <row r="24" spans="1:14" ht="9.75" customHeight="1" x14ac:dyDescent="0.25">
      <c r="A24" s="493" t="s">
        <v>227</v>
      </c>
      <c r="B24" s="512" t="s">
        <v>228</v>
      </c>
      <c r="C24" s="574">
        <f>($C$9*0.05)</f>
        <v>0.29849562500000004</v>
      </c>
      <c r="D24" s="575">
        <v>2</v>
      </c>
      <c r="E24" s="181" t="s">
        <v>559</v>
      </c>
      <c r="F24" s="288" t="s">
        <v>433</v>
      </c>
      <c r="G24" s="181" t="s">
        <v>553</v>
      </c>
      <c r="H24" s="181" t="s">
        <v>470</v>
      </c>
      <c r="I24" s="181" t="s">
        <v>553</v>
      </c>
      <c r="J24" s="181" t="s">
        <v>470</v>
      </c>
      <c r="K24" s="181">
        <v>0.5</v>
      </c>
      <c r="L24" s="181"/>
      <c r="M24" s="181" t="s">
        <v>453</v>
      </c>
      <c r="N24" s="286" t="s">
        <v>555</v>
      </c>
    </row>
    <row r="25" spans="1:14" ht="9.75" customHeight="1" x14ac:dyDescent="0.25">
      <c r="A25" s="493"/>
      <c r="B25" s="512"/>
      <c r="C25" s="574"/>
      <c r="D25" s="575"/>
      <c r="E25" s="181" t="s">
        <v>557</v>
      </c>
      <c r="F25" s="288" t="s">
        <v>433</v>
      </c>
      <c r="G25" s="181" t="s">
        <v>553</v>
      </c>
      <c r="H25" s="181" t="s">
        <v>470</v>
      </c>
      <c r="I25" s="181" t="s">
        <v>553</v>
      </c>
      <c r="J25" s="181" t="s">
        <v>470</v>
      </c>
      <c r="K25" s="181">
        <v>0.5</v>
      </c>
      <c r="L25" s="181"/>
      <c r="M25" s="181" t="s">
        <v>453</v>
      </c>
      <c r="N25" s="286" t="s">
        <v>555</v>
      </c>
    </row>
    <row r="26" spans="1:14" ht="9.75" customHeight="1" x14ac:dyDescent="0.25">
      <c r="A26" s="493"/>
      <c r="B26" s="512"/>
      <c r="C26" s="574"/>
      <c r="D26" s="575"/>
      <c r="E26" s="181" t="s">
        <v>558</v>
      </c>
      <c r="F26" s="288" t="s">
        <v>433</v>
      </c>
      <c r="G26" s="181" t="s">
        <v>553</v>
      </c>
      <c r="H26" s="181" t="s">
        <v>470</v>
      </c>
      <c r="I26" s="181" t="s">
        <v>553</v>
      </c>
      <c r="J26" s="181" t="s">
        <v>470</v>
      </c>
      <c r="K26" s="181">
        <v>0.5</v>
      </c>
      <c r="L26" s="181"/>
      <c r="M26" s="181" t="s">
        <v>453</v>
      </c>
      <c r="N26" s="286" t="s">
        <v>555</v>
      </c>
    </row>
    <row r="27" spans="1:14" ht="9.75" customHeight="1" x14ac:dyDescent="0.25">
      <c r="A27" s="493"/>
      <c r="B27" s="512"/>
      <c r="C27" s="574"/>
      <c r="D27" s="575"/>
      <c r="E27" s="181" t="s">
        <v>380</v>
      </c>
      <c r="F27" s="288" t="s">
        <v>433</v>
      </c>
      <c r="G27" s="181" t="s">
        <v>553</v>
      </c>
      <c r="H27" s="181" t="s">
        <v>470</v>
      </c>
      <c r="I27" s="181" t="s">
        <v>553</v>
      </c>
      <c r="J27" s="181" t="s">
        <v>470</v>
      </c>
      <c r="K27" s="181">
        <v>0.5</v>
      </c>
      <c r="L27" s="181"/>
      <c r="M27" s="181" t="s">
        <v>453</v>
      </c>
      <c r="N27" s="286" t="s">
        <v>555</v>
      </c>
    </row>
    <row r="28" spans="1:14" ht="9.75" customHeight="1" x14ac:dyDescent="0.25">
      <c r="A28" s="493"/>
      <c r="B28" s="512"/>
      <c r="C28" s="574"/>
      <c r="D28" s="575"/>
      <c r="E28" s="260"/>
      <c r="F28" s="260"/>
      <c r="G28" s="260"/>
      <c r="H28" s="260"/>
      <c r="I28" s="260"/>
      <c r="J28" s="260"/>
      <c r="K28" s="181"/>
      <c r="L28" s="181"/>
      <c r="M28" s="181"/>
      <c r="N28" s="285"/>
    </row>
    <row r="29" spans="1:14" ht="9.75" customHeight="1" x14ac:dyDescent="0.25">
      <c r="A29" s="493"/>
      <c r="B29" s="512"/>
      <c r="C29" s="574"/>
      <c r="D29" s="575"/>
      <c r="E29" s="181"/>
      <c r="F29" s="181"/>
      <c r="G29" s="181"/>
      <c r="H29" s="181"/>
      <c r="I29" s="181"/>
      <c r="J29" s="181"/>
      <c r="K29" s="181"/>
      <c r="L29" s="181"/>
      <c r="M29" s="181"/>
      <c r="N29" s="181"/>
    </row>
    <row r="30" spans="1:14" ht="9.75" customHeight="1" x14ac:dyDescent="0.25">
      <c r="A30" s="493"/>
      <c r="B30" s="512"/>
      <c r="C30" s="574"/>
      <c r="D30" s="575"/>
      <c r="E30" s="181"/>
      <c r="F30" s="181"/>
      <c r="G30" s="181"/>
      <c r="H30" s="181"/>
      <c r="I30" s="181"/>
      <c r="J30" s="181"/>
      <c r="K30" s="181"/>
      <c r="L30" s="181"/>
      <c r="M30" s="181"/>
      <c r="N30" s="181"/>
    </row>
    <row r="31" spans="1:14" ht="9.75" customHeight="1" x14ac:dyDescent="0.25">
      <c r="A31" s="493" t="s">
        <v>229</v>
      </c>
      <c r="B31" s="512" t="s">
        <v>230</v>
      </c>
      <c r="C31" s="574">
        <f>($C$9*0.05)</f>
        <v>0.29849562500000004</v>
      </c>
      <c r="D31" s="575">
        <v>1</v>
      </c>
      <c r="E31" s="181" t="s">
        <v>451</v>
      </c>
      <c r="F31" s="181" t="s">
        <v>434</v>
      </c>
      <c r="G31" s="181" t="s">
        <v>553</v>
      </c>
      <c r="H31" s="181" t="s">
        <v>470</v>
      </c>
      <c r="I31" s="181" t="s">
        <v>605</v>
      </c>
      <c r="J31" s="181" t="s">
        <v>470</v>
      </c>
      <c r="K31" s="181">
        <v>4</v>
      </c>
      <c r="L31" s="181">
        <v>4</v>
      </c>
      <c r="M31" s="181" t="s">
        <v>453</v>
      </c>
      <c r="N31" s="181" t="s">
        <v>560</v>
      </c>
    </row>
    <row r="32" spans="1:14" ht="9.75" customHeight="1" x14ac:dyDescent="0.25">
      <c r="A32" s="493"/>
      <c r="B32" s="512"/>
      <c r="C32" s="574"/>
      <c r="D32" s="575"/>
      <c r="E32" s="260"/>
      <c r="F32" s="181"/>
      <c r="G32" s="181"/>
      <c r="H32" s="181"/>
      <c r="I32" s="181"/>
      <c r="J32" s="181"/>
      <c r="K32" s="181"/>
      <c r="L32" s="181"/>
      <c r="M32" s="181"/>
      <c r="N32" s="181"/>
    </row>
    <row r="33" spans="1:14" ht="9.75" customHeight="1" x14ac:dyDescent="0.25">
      <c r="A33" s="493"/>
      <c r="B33" s="512"/>
      <c r="C33" s="574"/>
      <c r="D33" s="575"/>
      <c r="E33" s="260"/>
      <c r="F33" s="181"/>
      <c r="G33" s="181"/>
      <c r="H33" s="181"/>
      <c r="I33" s="181"/>
      <c r="J33" s="181"/>
      <c r="K33" s="181"/>
      <c r="L33" s="181"/>
      <c r="M33" s="181"/>
      <c r="N33" s="181"/>
    </row>
    <row r="34" spans="1:14" ht="9.75" customHeight="1" x14ac:dyDescent="0.25">
      <c r="A34" s="493"/>
      <c r="B34" s="512"/>
      <c r="C34" s="574"/>
      <c r="D34" s="575"/>
      <c r="E34" s="181"/>
      <c r="F34" s="181"/>
      <c r="G34" s="181"/>
      <c r="H34" s="181"/>
      <c r="I34" s="181"/>
      <c r="J34" s="181"/>
      <c r="K34" s="181"/>
      <c r="L34" s="181"/>
      <c r="M34" s="181"/>
      <c r="N34" s="181"/>
    </row>
    <row r="35" spans="1:14" ht="9.75" customHeight="1" x14ac:dyDescent="0.25">
      <c r="A35" s="493"/>
      <c r="B35" s="512"/>
      <c r="C35" s="574"/>
      <c r="D35" s="575"/>
      <c r="E35" s="181"/>
      <c r="F35" s="181"/>
      <c r="G35" s="181"/>
      <c r="H35" s="181"/>
      <c r="I35" s="181"/>
      <c r="J35" s="181"/>
      <c r="K35" s="181"/>
      <c r="L35" s="181"/>
      <c r="M35" s="181"/>
      <c r="N35" s="181"/>
    </row>
    <row r="36" spans="1:14" ht="9.75" customHeight="1" x14ac:dyDescent="0.25">
      <c r="A36" s="115" t="s">
        <v>231</v>
      </c>
      <c r="B36" s="95" t="s">
        <v>232</v>
      </c>
      <c r="C36" s="124">
        <f>($C$9*0.05)</f>
        <v>0.29849562500000004</v>
      </c>
      <c r="D36" s="177">
        <v>1</v>
      </c>
      <c r="E36" s="285" t="s">
        <v>396</v>
      </c>
      <c r="F36" s="453" t="s">
        <v>612</v>
      </c>
      <c r="G36" s="181" t="s">
        <v>553</v>
      </c>
      <c r="H36" s="181" t="s">
        <v>470</v>
      </c>
      <c r="I36" s="181" t="s">
        <v>605</v>
      </c>
      <c r="J36" s="181" t="s">
        <v>470</v>
      </c>
      <c r="K36" s="181">
        <v>3</v>
      </c>
      <c r="L36" s="181">
        <v>3</v>
      </c>
      <c r="M36" s="181" t="s">
        <v>453</v>
      </c>
      <c r="N36" s="181" t="s">
        <v>560</v>
      </c>
    </row>
    <row r="37" spans="1:14" ht="9.75" customHeight="1" x14ac:dyDescent="0.25">
      <c r="A37" s="493" t="s">
        <v>233</v>
      </c>
      <c r="B37" s="527" t="s">
        <v>234</v>
      </c>
      <c r="C37" s="574">
        <f>($C$9*0.05)</f>
        <v>0.29849562500000004</v>
      </c>
      <c r="D37" s="575">
        <v>5</v>
      </c>
      <c r="E37" s="181" t="s">
        <v>430</v>
      </c>
      <c r="F37" s="288" t="s">
        <v>433</v>
      </c>
      <c r="G37" s="181" t="s">
        <v>553</v>
      </c>
      <c r="H37" s="181" t="s">
        <v>470</v>
      </c>
      <c r="I37" s="181" t="s">
        <v>553</v>
      </c>
      <c r="J37" s="181" t="s">
        <v>470</v>
      </c>
      <c r="K37" s="181">
        <v>20</v>
      </c>
      <c r="L37" s="181"/>
      <c r="M37" s="181" t="s">
        <v>714</v>
      </c>
      <c r="N37" s="260" t="s">
        <v>555</v>
      </c>
    </row>
    <row r="38" spans="1:14" ht="9.75" customHeight="1" x14ac:dyDescent="0.25">
      <c r="A38" s="493"/>
      <c r="B38" s="527"/>
      <c r="C38" s="574"/>
      <c r="D38" s="575"/>
      <c r="E38" s="181" t="s">
        <v>467</v>
      </c>
      <c r="F38" s="288" t="s">
        <v>433</v>
      </c>
      <c r="G38" s="181" t="s">
        <v>553</v>
      </c>
      <c r="H38" s="181" t="s">
        <v>470</v>
      </c>
      <c r="I38" s="181" t="s">
        <v>553</v>
      </c>
      <c r="J38" s="181" t="s">
        <v>470</v>
      </c>
      <c r="K38" s="181">
        <v>25</v>
      </c>
      <c r="L38" s="181"/>
      <c r="M38" s="181" t="s">
        <v>453</v>
      </c>
      <c r="N38" s="260" t="s">
        <v>555</v>
      </c>
    </row>
    <row r="39" spans="1:14" ht="9.75" customHeight="1" x14ac:dyDescent="0.25">
      <c r="A39" s="493"/>
      <c r="B39" s="527"/>
      <c r="C39" s="574"/>
      <c r="D39" s="575"/>
      <c r="E39" s="181" t="s">
        <v>577</v>
      </c>
      <c r="F39" s="288" t="s">
        <v>433</v>
      </c>
      <c r="G39" s="181" t="s">
        <v>553</v>
      </c>
      <c r="H39" s="181" t="s">
        <v>470</v>
      </c>
      <c r="I39" s="181" t="s">
        <v>553</v>
      </c>
      <c r="J39" s="181" t="s">
        <v>470</v>
      </c>
      <c r="K39" s="181">
        <v>50</v>
      </c>
      <c r="L39" s="181"/>
      <c r="M39" s="181" t="s">
        <v>453</v>
      </c>
      <c r="N39" s="260" t="s">
        <v>555</v>
      </c>
    </row>
    <row r="40" spans="1:14" ht="9.75" customHeight="1" x14ac:dyDescent="0.25">
      <c r="A40" s="493"/>
      <c r="B40" s="527"/>
      <c r="C40" s="574"/>
      <c r="D40" s="575"/>
      <c r="E40" s="181" t="s">
        <v>429</v>
      </c>
      <c r="F40" s="288" t="s">
        <v>433</v>
      </c>
      <c r="G40" s="181" t="s">
        <v>553</v>
      </c>
      <c r="H40" s="181" t="s">
        <v>470</v>
      </c>
      <c r="I40" s="181" t="s">
        <v>553</v>
      </c>
      <c r="J40" s="181" t="s">
        <v>470</v>
      </c>
      <c r="K40" s="181">
        <v>25</v>
      </c>
      <c r="L40" s="181"/>
      <c r="M40" s="181" t="s">
        <v>453</v>
      </c>
      <c r="N40" s="260" t="s">
        <v>555</v>
      </c>
    </row>
    <row r="41" spans="1:14" ht="9.75" customHeight="1" x14ac:dyDescent="0.25">
      <c r="A41" s="493"/>
      <c r="B41" s="527"/>
      <c r="C41" s="574"/>
      <c r="D41" s="575"/>
      <c r="E41" s="181" t="s">
        <v>536</v>
      </c>
      <c r="F41" s="288" t="s">
        <v>433</v>
      </c>
      <c r="G41" s="181" t="s">
        <v>553</v>
      </c>
      <c r="H41" s="181" t="s">
        <v>470</v>
      </c>
      <c r="I41" s="181" t="s">
        <v>553</v>
      </c>
      <c r="J41" s="181" t="s">
        <v>470</v>
      </c>
      <c r="K41" s="181">
        <v>75</v>
      </c>
      <c r="L41" s="181"/>
      <c r="M41" s="181" t="s">
        <v>453</v>
      </c>
      <c r="N41" s="260" t="s">
        <v>555</v>
      </c>
    </row>
    <row r="42" spans="1:14" ht="9.75" customHeight="1" x14ac:dyDescent="0.25">
      <c r="A42" s="493"/>
      <c r="B42" s="527"/>
      <c r="C42" s="574"/>
      <c r="D42" s="575"/>
      <c r="E42" s="181" t="s">
        <v>393</v>
      </c>
      <c r="F42" s="288" t="s">
        <v>433</v>
      </c>
      <c r="G42" s="181" t="s">
        <v>553</v>
      </c>
      <c r="H42" s="181" t="s">
        <v>470</v>
      </c>
      <c r="I42" s="181" t="s">
        <v>553</v>
      </c>
      <c r="J42" s="181" t="s">
        <v>470</v>
      </c>
      <c r="K42" s="181">
        <v>30</v>
      </c>
      <c r="L42" s="181"/>
      <c r="M42" s="181" t="s">
        <v>453</v>
      </c>
      <c r="N42" s="260" t="s">
        <v>555</v>
      </c>
    </row>
    <row r="43" spans="1:14" ht="9.75" customHeight="1" x14ac:dyDescent="0.25">
      <c r="A43" s="493"/>
      <c r="B43" s="527"/>
      <c r="C43" s="574"/>
      <c r="D43" s="575"/>
      <c r="E43" s="181" t="s">
        <v>655</v>
      </c>
      <c r="F43" s="288" t="s">
        <v>433</v>
      </c>
      <c r="G43" s="181" t="s">
        <v>553</v>
      </c>
      <c r="H43" s="181" t="s">
        <v>470</v>
      </c>
      <c r="I43" s="181" t="s">
        <v>553</v>
      </c>
      <c r="J43" s="181" t="s">
        <v>470</v>
      </c>
      <c r="K43" s="181">
        <v>20</v>
      </c>
      <c r="L43" s="181"/>
      <c r="M43" s="181" t="s">
        <v>453</v>
      </c>
      <c r="N43" s="260" t="s">
        <v>555</v>
      </c>
    </row>
    <row r="44" spans="1:14" ht="9.75" customHeight="1" x14ac:dyDescent="0.25">
      <c r="A44" s="635" t="s">
        <v>235</v>
      </c>
      <c r="B44" s="555" t="s">
        <v>236</v>
      </c>
      <c r="C44" s="491">
        <f>($C$9*0.05)</f>
        <v>0.29849562500000004</v>
      </c>
      <c r="D44" s="637">
        <v>6</v>
      </c>
      <c r="E44" s="181" t="s">
        <v>539</v>
      </c>
      <c r="F44" s="288" t="s">
        <v>433</v>
      </c>
      <c r="G44" s="181" t="s">
        <v>651</v>
      </c>
      <c r="H44" s="181" t="s">
        <v>470</v>
      </c>
      <c r="I44" s="181"/>
      <c r="J44" s="181"/>
      <c r="K44" s="181">
        <v>10</v>
      </c>
      <c r="L44" s="181"/>
      <c r="M44" s="181" t="s">
        <v>453</v>
      </c>
      <c r="N44" s="181" t="s">
        <v>638</v>
      </c>
    </row>
    <row r="45" spans="1:14" ht="9.75" customHeight="1" x14ac:dyDescent="0.25">
      <c r="A45" s="636"/>
      <c r="B45" s="556"/>
      <c r="C45" s="492"/>
      <c r="D45" s="638"/>
      <c r="E45" s="181" t="s">
        <v>584</v>
      </c>
      <c r="F45" s="288" t="s">
        <v>433</v>
      </c>
      <c r="G45" s="181" t="s">
        <v>651</v>
      </c>
      <c r="H45" s="181" t="s">
        <v>470</v>
      </c>
      <c r="I45" s="181"/>
      <c r="J45" s="181"/>
      <c r="K45" s="181">
        <v>10</v>
      </c>
      <c r="L45" s="181"/>
      <c r="M45" s="181" t="s">
        <v>453</v>
      </c>
      <c r="N45" s="181" t="s">
        <v>638</v>
      </c>
    </row>
    <row r="46" spans="1:14" ht="9.75" customHeight="1" x14ac:dyDescent="0.25">
      <c r="A46" s="636"/>
      <c r="B46" s="556"/>
      <c r="C46" s="492"/>
      <c r="D46" s="638"/>
      <c r="E46" s="285" t="s">
        <v>692</v>
      </c>
      <c r="F46" s="318" t="s">
        <v>433</v>
      </c>
      <c r="G46" s="318" t="s">
        <v>610</v>
      </c>
      <c r="H46" s="318" t="s">
        <v>470</v>
      </c>
      <c r="I46" s="318" t="s">
        <v>610</v>
      </c>
      <c r="J46" s="366" t="s">
        <v>470</v>
      </c>
      <c r="K46" s="318">
        <v>5</v>
      </c>
      <c r="L46" s="318">
        <v>5</v>
      </c>
      <c r="M46" s="181" t="s">
        <v>453</v>
      </c>
      <c r="N46" s="181" t="s">
        <v>560</v>
      </c>
    </row>
    <row r="47" spans="1:14" ht="9.75" customHeight="1" x14ac:dyDescent="0.25">
      <c r="A47" s="636"/>
      <c r="B47" s="556"/>
      <c r="C47" s="492"/>
      <c r="D47" s="638"/>
      <c r="E47" s="181" t="s">
        <v>540</v>
      </c>
      <c r="F47" s="288" t="s">
        <v>433</v>
      </c>
      <c r="G47" s="181" t="s">
        <v>479</v>
      </c>
      <c r="H47" s="181" t="s">
        <v>470</v>
      </c>
      <c r="I47" s="181"/>
      <c r="J47" s="181"/>
      <c r="K47" s="181">
        <v>15</v>
      </c>
      <c r="L47" s="181"/>
      <c r="M47" s="181" t="s">
        <v>453</v>
      </c>
      <c r="N47" s="181" t="s">
        <v>638</v>
      </c>
    </row>
    <row r="48" spans="1:14" ht="9.75" customHeight="1" x14ac:dyDescent="0.25">
      <c r="A48" s="636"/>
      <c r="B48" s="556"/>
      <c r="C48" s="492"/>
      <c r="D48" s="638"/>
      <c r="E48" s="181" t="s">
        <v>537</v>
      </c>
      <c r="F48" s="288" t="s">
        <v>433</v>
      </c>
      <c r="G48" s="181" t="s">
        <v>479</v>
      </c>
      <c r="H48" s="181" t="s">
        <v>470</v>
      </c>
      <c r="I48" s="181"/>
      <c r="J48" s="181"/>
      <c r="K48" s="181">
        <v>10</v>
      </c>
      <c r="L48" s="181"/>
      <c r="M48" s="181" t="s">
        <v>453</v>
      </c>
      <c r="N48" s="181" t="s">
        <v>638</v>
      </c>
    </row>
    <row r="49" spans="1:14" ht="9.75" customHeight="1" x14ac:dyDescent="0.25">
      <c r="A49" s="636"/>
      <c r="B49" s="556"/>
      <c r="C49" s="492"/>
      <c r="D49" s="638"/>
      <c r="E49" s="181" t="s">
        <v>538</v>
      </c>
      <c r="F49" s="288" t="s">
        <v>433</v>
      </c>
      <c r="G49" s="181" t="s">
        <v>479</v>
      </c>
      <c r="H49" s="181" t="s">
        <v>470</v>
      </c>
      <c r="I49" s="181"/>
      <c r="J49" s="181"/>
      <c r="K49" s="181">
        <v>20</v>
      </c>
      <c r="L49" s="181"/>
      <c r="M49" s="181" t="s">
        <v>453</v>
      </c>
      <c r="N49" s="181" t="s">
        <v>638</v>
      </c>
    </row>
    <row r="50" spans="1:14" ht="9.75" customHeight="1" x14ac:dyDescent="0.25">
      <c r="A50" s="636"/>
      <c r="B50" s="556"/>
      <c r="C50" s="492"/>
      <c r="D50" s="638"/>
      <c r="E50" s="181" t="s">
        <v>423</v>
      </c>
      <c r="F50" s="288" t="s">
        <v>433</v>
      </c>
      <c r="G50" s="181" t="s">
        <v>553</v>
      </c>
      <c r="H50" s="181" t="s">
        <v>470</v>
      </c>
      <c r="I50" s="181" t="s">
        <v>553</v>
      </c>
      <c r="J50" s="181" t="s">
        <v>470</v>
      </c>
      <c r="K50" s="181">
        <v>20</v>
      </c>
      <c r="L50" s="181"/>
      <c r="M50" s="181" t="s">
        <v>453</v>
      </c>
      <c r="N50" s="260" t="s">
        <v>555</v>
      </c>
    </row>
    <row r="51" spans="1:14" ht="9.75" customHeight="1" x14ac:dyDescent="0.25">
      <c r="A51" s="636"/>
      <c r="B51" s="556"/>
      <c r="C51" s="492"/>
      <c r="D51" s="638"/>
      <c r="E51" s="181" t="s">
        <v>656</v>
      </c>
      <c r="F51" s="288" t="s">
        <v>433</v>
      </c>
      <c r="G51" s="181" t="s">
        <v>553</v>
      </c>
      <c r="H51" s="181" t="s">
        <v>470</v>
      </c>
      <c r="I51" s="181" t="s">
        <v>553</v>
      </c>
      <c r="J51" s="181" t="s">
        <v>470</v>
      </c>
      <c r="K51" s="181">
        <v>20</v>
      </c>
      <c r="L51" s="181"/>
      <c r="M51" s="181" t="s">
        <v>453</v>
      </c>
      <c r="N51" s="260" t="s">
        <v>555</v>
      </c>
    </row>
    <row r="52" spans="1:14" ht="9.75" customHeight="1" x14ac:dyDescent="0.25">
      <c r="A52" s="636"/>
      <c r="B52" s="556"/>
      <c r="C52" s="492"/>
      <c r="D52" s="638"/>
      <c r="E52" s="181" t="s">
        <v>682</v>
      </c>
      <c r="F52" s="288" t="s">
        <v>433</v>
      </c>
      <c r="G52" s="181" t="s">
        <v>553</v>
      </c>
      <c r="H52" s="181" t="s">
        <v>470</v>
      </c>
      <c r="I52" s="181" t="s">
        <v>553</v>
      </c>
      <c r="J52" s="181" t="s">
        <v>470</v>
      </c>
      <c r="K52" s="181">
        <v>25</v>
      </c>
      <c r="L52" s="181"/>
      <c r="M52" s="181" t="s">
        <v>453</v>
      </c>
      <c r="N52" s="260" t="s">
        <v>555</v>
      </c>
    </row>
    <row r="53" spans="1:14" ht="9.75" customHeight="1" x14ac:dyDescent="0.25">
      <c r="A53" s="636"/>
      <c r="B53" s="556"/>
      <c r="C53" s="492"/>
      <c r="D53" s="638"/>
      <c r="E53" s="181" t="s">
        <v>657</v>
      </c>
      <c r="F53" s="288" t="s">
        <v>433</v>
      </c>
      <c r="G53" s="181" t="s">
        <v>553</v>
      </c>
      <c r="H53" s="181" t="s">
        <v>470</v>
      </c>
      <c r="I53" s="181" t="s">
        <v>553</v>
      </c>
      <c r="J53" s="181" t="s">
        <v>470</v>
      </c>
      <c r="K53" s="181">
        <v>5</v>
      </c>
      <c r="L53" s="181"/>
      <c r="M53" s="181" t="s">
        <v>453</v>
      </c>
      <c r="N53" s="260" t="s">
        <v>555</v>
      </c>
    </row>
    <row r="54" spans="1:14" ht="9.75" customHeight="1" x14ac:dyDescent="0.25">
      <c r="A54" s="581"/>
      <c r="B54" s="557"/>
      <c r="C54" s="583"/>
      <c r="D54" s="584"/>
      <c r="E54" s="285" t="s">
        <v>692</v>
      </c>
      <c r="F54" s="285" t="s">
        <v>433</v>
      </c>
      <c r="G54" s="285" t="s">
        <v>610</v>
      </c>
      <c r="H54" s="285" t="s">
        <v>470</v>
      </c>
      <c r="I54" s="285" t="s">
        <v>610</v>
      </c>
      <c r="J54" s="369" t="s">
        <v>470</v>
      </c>
      <c r="K54" s="285">
        <v>5</v>
      </c>
      <c r="L54" s="285">
        <v>5</v>
      </c>
      <c r="M54" s="181" t="s">
        <v>453</v>
      </c>
      <c r="N54" s="261" t="s">
        <v>560</v>
      </c>
    </row>
    <row r="55" spans="1:14" ht="9.75" customHeight="1" x14ac:dyDescent="0.25">
      <c r="A55" s="493" t="s">
        <v>237</v>
      </c>
      <c r="B55" s="527" t="s">
        <v>238</v>
      </c>
      <c r="C55" s="574"/>
      <c r="D55" s="575">
        <v>1</v>
      </c>
      <c r="E55" s="416"/>
      <c r="F55" s="181"/>
      <c r="G55" s="181"/>
      <c r="H55" s="181"/>
      <c r="I55" s="181"/>
      <c r="J55" s="181"/>
      <c r="K55" s="181"/>
      <c r="L55" s="181"/>
      <c r="M55" s="181"/>
      <c r="N55" s="181"/>
    </row>
    <row r="56" spans="1:14" ht="9.75" customHeight="1" x14ac:dyDescent="0.25">
      <c r="A56" s="493"/>
      <c r="B56" s="527"/>
      <c r="C56" s="574"/>
      <c r="D56" s="575"/>
      <c r="E56" s="181"/>
      <c r="F56" s="181"/>
      <c r="G56" s="181"/>
      <c r="H56" s="181"/>
      <c r="I56" s="181"/>
      <c r="J56" s="181"/>
      <c r="K56" s="181"/>
      <c r="L56" s="181"/>
      <c r="M56" s="181"/>
      <c r="N56" s="181"/>
    </row>
    <row r="57" spans="1:14" ht="9.75" customHeight="1" x14ac:dyDescent="0.25">
      <c r="A57" s="493"/>
      <c r="B57" s="527"/>
      <c r="C57" s="574"/>
      <c r="D57" s="575"/>
      <c r="E57" s="285" t="s">
        <v>386</v>
      </c>
      <c r="F57" s="318" t="s">
        <v>433</v>
      </c>
      <c r="G57" s="318" t="s">
        <v>610</v>
      </c>
      <c r="H57" s="318" t="s">
        <v>470</v>
      </c>
      <c r="I57" s="318" t="s">
        <v>610</v>
      </c>
      <c r="J57" s="366" t="s">
        <v>470</v>
      </c>
      <c r="K57" s="318">
        <v>6</v>
      </c>
      <c r="L57" s="318">
        <v>6</v>
      </c>
      <c r="M57" s="181" t="s">
        <v>453</v>
      </c>
      <c r="N57" s="181" t="s">
        <v>560</v>
      </c>
    </row>
    <row r="58" spans="1:14" ht="9.75" customHeight="1" x14ac:dyDescent="0.25">
      <c r="A58" s="493"/>
      <c r="B58" s="527"/>
      <c r="C58" s="574"/>
      <c r="D58" s="575"/>
      <c r="E58" s="285" t="s">
        <v>420</v>
      </c>
      <c r="F58" s="318" t="s">
        <v>433</v>
      </c>
      <c r="G58" s="318" t="s">
        <v>610</v>
      </c>
      <c r="H58" s="318" t="s">
        <v>470</v>
      </c>
      <c r="I58" s="318" t="s">
        <v>610</v>
      </c>
      <c r="J58" s="366" t="s">
        <v>470</v>
      </c>
      <c r="K58" s="318">
        <v>7</v>
      </c>
      <c r="L58" s="318">
        <v>7</v>
      </c>
      <c r="M58" s="181" t="s">
        <v>453</v>
      </c>
      <c r="N58" s="181" t="s">
        <v>560</v>
      </c>
    </row>
    <row r="59" spans="1:14" ht="9.75" customHeight="1" x14ac:dyDescent="0.25">
      <c r="A59" s="493"/>
      <c r="B59" s="527"/>
      <c r="C59" s="574"/>
      <c r="D59" s="575"/>
      <c r="E59" s="285" t="s">
        <v>693</v>
      </c>
      <c r="F59" s="318" t="s">
        <v>433</v>
      </c>
      <c r="G59" s="318" t="s">
        <v>610</v>
      </c>
      <c r="H59" s="318" t="s">
        <v>470</v>
      </c>
      <c r="I59" s="318" t="s">
        <v>610</v>
      </c>
      <c r="J59" s="366" t="s">
        <v>470</v>
      </c>
      <c r="K59" s="318">
        <v>1</v>
      </c>
      <c r="L59" s="318">
        <v>1</v>
      </c>
      <c r="M59" s="181" t="s">
        <v>453</v>
      </c>
      <c r="N59" s="181" t="s">
        <v>560</v>
      </c>
    </row>
    <row r="60" spans="1:14" ht="9.75" customHeight="1" x14ac:dyDescent="0.25">
      <c r="A60" s="493"/>
      <c r="B60" s="527"/>
      <c r="C60" s="574"/>
      <c r="D60" s="575"/>
      <c r="E60" s="181" t="s">
        <v>606</v>
      </c>
      <c r="F60" s="181" t="s">
        <v>434</v>
      </c>
      <c r="G60" s="181" t="s">
        <v>610</v>
      </c>
      <c r="H60" s="181" t="s">
        <v>470</v>
      </c>
      <c r="I60" s="181" t="s">
        <v>610</v>
      </c>
      <c r="J60" s="181" t="s">
        <v>470</v>
      </c>
      <c r="K60" s="181">
        <v>1</v>
      </c>
      <c r="L60" s="181">
        <v>1</v>
      </c>
      <c r="M60" s="181" t="s">
        <v>453</v>
      </c>
      <c r="N60" s="181" t="s">
        <v>560</v>
      </c>
    </row>
    <row r="61" spans="1:14" ht="9.75" customHeight="1" x14ac:dyDescent="0.25">
      <c r="A61" s="493"/>
      <c r="B61" s="527"/>
      <c r="C61" s="574"/>
      <c r="D61" s="575"/>
      <c r="E61" s="181" t="s">
        <v>607</v>
      </c>
      <c r="F61" s="181" t="s">
        <v>434</v>
      </c>
      <c r="G61" s="181" t="s">
        <v>610</v>
      </c>
      <c r="H61" s="181" t="s">
        <v>470</v>
      </c>
      <c r="I61" s="181" t="s">
        <v>610</v>
      </c>
      <c r="J61" s="181" t="s">
        <v>470</v>
      </c>
      <c r="K61" s="181">
        <v>1</v>
      </c>
      <c r="L61" s="181">
        <v>1</v>
      </c>
      <c r="M61" s="181" t="s">
        <v>453</v>
      </c>
      <c r="N61" s="181" t="s">
        <v>560</v>
      </c>
    </row>
    <row r="62" spans="1:14" x14ac:dyDescent="0.25">
      <c r="G62" s="176"/>
      <c r="I62" s="176"/>
    </row>
    <row r="63" spans="1:14" x14ac:dyDescent="0.25">
      <c r="G63" s="178" t="s">
        <v>426</v>
      </c>
    </row>
    <row r="64" spans="1:14" x14ac:dyDescent="0.25">
      <c r="G64" s="178" t="s">
        <v>415</v>
      </c>
    </row>
    <row r="65" spans="7:7" x14ac:dyDescent="0.25">
      <c r="G65" s="178" t="s">
        <v>416</v>
      </c>
    </row>
    <row r="66" spans="7:7" x14ac:dyDescent="0.25">
      <c r="G66" s="259" t="s">
        <v>414</v>
      </c>
    </row>
    <row r="67" spans="7:7" x14ac:dyDescent="0.25">
      <c r="G67" s="263" t="s">
        <v>392</v>
      </c>
    </row>
    <row r="68" spans="7:7" x14ac:dyDescent="0.25">
      <c r="G68" s="178" t="s">
        <v>428</v>
      </c>
    </row>
  </sheetData>
  <protectedRanges>
    <protectedRange sqref="C3:D4 C10 E9:F10 C6:D7 D29:N30 D34:N35 D31:D33 G32:N33 D18:D28 L19:L22 F37:F45 D14:D16 D36 L24:L27 J44:L45 M37:N37 D17:F17 F28:M28 F18:J27 L23:N23 D37:D61 J55:N56 F47:F49 H44:H45 F50:L53 H47:H49 L18:M18 N38:N45 J47:L49 H55:H56 N47:N53 G37:L43 F14:L16 L17" name="Range1"/>
    <protectedRange password="CDC0" sqref="F32" name="Range1_20"/>
    <protectedRange password="CDC0" sqref="G67" name="Range1_1_1_1"/>
    <protectedRange password="CDC0" sqref="E40" name="Range1_20_1_1_7"/>
    <protectedRange password="CDC0" sqref="E19:E22" name="Range1_8_1_1"/>
    <protectedRange password="CDC0" sqref="E37:E39" name="Range1_8_1"/>
    <protectedRange password="CDC0" sqref="E42:E43" name="Range1_8_1_2"/>
    <protectedRange password="CDC0" sqref="E41" name="Range1_38_1_1"/>
    <protectedRange password="CDC0" sqref="E50:E52" name="Range1_8_1_6"/>
    <protectedRange password="CDC0" sqref="E53" name="Range1_8_1_3"/>
    <protectedRange password="CDC0" sqref="E45 E47:E49" name="Range1_14"/>
    <protectedRange password="CDC0" sqref="E55:E56" name="Range1_13_2"/>
    <protectedRange password="CDC0" sqref="N31 I31 I36 N36" name="Range1_7"/>
    <protectedRange password="CDC0" sqref="E31" name="Range1_6_2"/>
    <protectedRange password="CDC0" sqref="F31 H31 J31 H36 J36" name="Range1_13_1_2"/>
    <protectedRange password="CDC0" sqref="H60:L61 N60:N61" name="Range1_12_1"/>
    <protectedRange password="CDC0" sqref="E60" name="Range1_10_1_1"/>
    <protectedRange password="CDC0" sqref="E61" name="Range1_22_1"/>
    <protectedRange password="CDC0" sqref="I17:J17" name="Range1_1"/>
    <protectedRange password="CDC0" sqref="K18:K22" name="Range1_9"/>
    <protectedRange password="CDC0" sqref="K24:K27" name="Range1_11"/>
    <protectedRange password="CDC0" sqref="E57:E58" name="Range1_14_1"/>
    <protectedRange password="CDC0" sqref="N57" name="Range1_1_1_1_1"/>
    <protectedRange password="CDC0" sqref="N58" name="Range1_1_1_1_2"/>
    <protectedRange password="CDC0" sqref="N59" name="Range1_1_1_1_3"/>
    <protectedRange password="CDC0" sqref="N24:N28 N14:N22" name="Range1_1_1"/>
    <protectedRange password="CDC0" sqref="N46" name="Range1_1_2_1"/>
    <protectedRange password="CDC0" sqref="N54" name="Range1_10"/>
  </protectedRanges>
  <mergeCells count="59">
    <mergeCell ref="A8:B8"/>
    <mergeCell ref="C8:D8"/>
    <mergeCell ref="K2:L5"/>
    <mergeCell ref="A3:B3"/>
    <mergeCell ref="C3:D3"/>
    <mergeCell ref="A4:B4"/>
    <mergeCell ref="C4:D4"/>
    <mergeCell ref="A5:B5"/>
    <mergeCell ref="C5:D5"/>
    <mergeCell ref="A6:B6"/>
    <mergeCell ref="C6:D6"/>
    <mergeCell ref="A7:B7"/>
    <mergeCell ref="C7:D7"/>
    <mergeCell ref="F7:M7"/>
    <mergeCell ref="A9:B9"/>
    <mergeCell ref="C9:D9"/>
    <mergeCell ref="A10:B10"/>
    <mergeCell ref="C10:D10"/>
    <mergeCell ref="A12:B13"/>
    <mergeCell ref="C12:D12"/>
    <mergeCell ref="N12:N13"/>
    <mergeCell ref="A14:A16"/>
    <mergeCell ref="B14:B16"/>
    <mergeCell ref="C14:C16"/>
    <mergeCell ref="D14:D16"/>
    <mergeCell ref="E12:E13"/>
    <mergeCell ref="F12:F13"/>
    <mergeCell ref="G12:G13"/>
    <mergeCell ref="H12:H13"/>
    <mergeCell ref="I12:I13"/>
    <mergeCell ref="J12:J13"/>
    <mergeCell ref="C31:C35"/>
    <mergeCell ref="D31:D35"/>
    <mergeCell ref="K12:K13"/>
    <mergeCell ref="L12:L13"/>
    <mergeCell ref="M12:M13"/>
    <mergeCell ref="B18:B23"/>
    <mergeCell ref="C18:C23"/>
    <mergeCell ref="D18:D23"/>
    <mergeCell ref="A24:A30"/>
    <mergeCell ref="B24:B30"/>
    <mergeCell ref="C24:C30"/>
    <mergeCell ref="D24:D30"/>
    <mergeCell ref="E10:F10"/>
    <mergeCell ref="A55:A61"/>
    <mergeCell ref="B55:B61"/>
    <mergeCell ref="C55:C61"/>
    <mergeCell ref="D55:D61"/>
    <mergeCell ref="A37:A43"/>
    <mergeCell ref="B37:B43"/>
    <mergeCell ref="C37:C43"/>
    <mergeCell ref="D37:D43"/>
    <mergeCell ref="A44:A54"/>
    <mergeCell ref="B44:B54"/>
    <mergeCell ref="C44:C54"/>
    <mergeCell ref="D44:D54"/>
    <mergeCell ref="A31:A35"/>
    <mergeCell ref="B31:B35"/>
    <mergeCell ref="A18:A23"/>
  </mergeCells>
  <hyperlinks>
    <hyperlink ref="L1" location="'b. List of templates'!A1" display="RETURN TO TEMPLATE LIST" xr:uid="{00000000-0004-0000-1200-000000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1"/>
  <sheetViews>
    <sheetView workbookViewId="0">
      <selection activeCell="D22" sqref="D22"/>
    </sheetView>
  </sheetViews>
  <sheetFormatPr defaultRowHeight="15" x14ac:dyDescent="0.25"/>
  <cols>
    <col min="1" max="1" width="8.85546875" style="42"/>
    <col min="2" max="2" width="26.140625" customWidth="1"/>
    <col min="3" max="3" width="21.140625" customWidth="1"/>
    <col min="4" max="4" width="29.140625" customWidth="1"/>
  </cols>
  <sheetData>
    <row r="1" spans="1:4" x14ac:dyDescent="0.25">
      <c r="A1" s="12" t="s">
        <v>11</v>
      </c>
      <c r="B1" s="13" t="s">
        <v>12</v>
      </c>
      <c r="C1" s="13" t="s">
        <v>13</v>
      </c>
      <c r="D1" s="14" t="s">
        <v>14</v>
      </c>
    </row>
    <row r="2" spans="1:4" x14ac:dyDescent="0.25">
      <c r="A2" s="15">
        <v>1</v>
      </c>
      <c r="B2" s="16" t="s">
        <v>15</v>
      </c>
      <c r="C2" s="16" t="s">
        <v>16</v>
      </c>
      <c r="D2" s="17" t="s">
        <v>17</v>
      </c>
    </row>
    <row r="3" spans="1:4" x14ac:dyDescent="0.25">
      <c r="A3" s="15">
        <v>2</v>
      </c>
      <c r="B3" s="16" t="s">
        <v>15</v>
      </c>
      <c r="C3" s="16" t="s">
        <v>18</v>
      </c>
      <c r="D3" s="17" t="s">
        <v>19</v>
      </c>
    </row>
    <row r="4" spans="1:4" x14ac:dyDescent="0.25">
      <c r="A4" s="15">
        <v>3</v>
      </c>
      <c r="B4" s="16" t="s">
        <v>15</v>
      </c>
      <c r="C4" s="16" t="s">
        <v>20</v>
      </c>
      <c r="D4" s="17" t="s">
        <v>21</v>
      </c>
    </row>
    <row r="5" spans="1:4" x14ac:dyDescent="0.25">
      <c r="A5" s="15">
        <v>4</v>
      </c>
      <c r="B5" s="16" t="s">
        <v>15</v>
      </c>
      <c r="C5" s="16" t="s">
        <v>22</v>
      </c>
      <c r="D5" s="17" t="s">
        <v>23</v>
      </c>
    </row>
    <row r="6" spans="1:4" x14ac:dyDescent="0.25">
      <c r="A6" s="18">
        <v>5</v>
      </c>
      <c r="B6" s="19" t="s">
        <v>24</v>
      </c>
      <c r="C6" s="19" t="s">
        <v>16</v>
      </c>
      <c r="D6" s="17" t="s">
        <v>25</v>
      </c>
    </row>
    <row r="7" spans="1:4" x14ac:dyDescent="0.25">
      <c r="A7" s="18">
        <v>6</v>
      </c>
      <c r="B7" s="19" t="s">
        <v>24</v>
      </c>
      <c r="C7" s="19" t="s">
        <v>18</v>
      </c>
      <c r="D7" s="17" t="s">
        <v>26</v>
      </c>
    </row>
    <row r="8" spans="1:4" x14ac:dyDescent="0.25">
      <c r="A8" s="18">
        <v>7</v>
      </c>
      <c r="B8" s="19" t="s">
        <v>24</v>
      </c>
      <c r="C8" s="19" t="s">
        <v>20</v>
      </c>
      <c r="D8" s="17" t="s">
        <v>27</v>
      </c>
    </row>
    <row r="9" spans="1:4" x14ac:dyDescent="0.25">
      <c r="A9" s="18">
        <v>8</v>
      </c>
      <c r="B9" s="19" t="s">
        <v>24</v>
      </c>
      <c r="C9" s="19" t="s">
        <v>22</v>
      </c>
      <c r="D9" s="17" t="s">
        <v>28</v>
      </c>
    </row>
    <row r="10" spans="1:4" x14ac:dyDescent="0.25">
      <c r="A10" s="20">
        <v>9</v>
      </c>
      <c r="B10" s="21" t="s">
        <v>29</v>
      </c>
      <c r="C10" s="21" t="s">
        <v>16</v>
      </c>
      <c r="D10" s="17" t="s">
        <v>30</v>
      </c>
    </row>
    <row r="11" spans="1:4" x14ac:dyDescent="0.25">
      <c r="A11" s="20">
        <v>10</v>
      </c>
      <c r="B11" s="21" t="s">
        <v>29</v>
      </c>
      <c r="C11" s="21" t="s">
        <v>18</v>
      </c>
      <c r="D11" s="17" t="s">
        <v>31</v>
      </c>
    </row>
    <row r="12" spans="1:4" x14ac:dyDescent="0.25">
      <c r="A12" s="20">
        <v>11</v>
      </c>
      <c r="B12" s="21" t="s">
        <v>29</v>
      </c>
      <c r="C12" s="21" t="s">
        <v>20</v>
      </c>
      <c r="D12" s="17" t="s">
        <v>32</v>
      </c>
    </row>
    <row r="13" spans="1:4" x14ac:dyDescent="0.25">
      <c r="A13" s="20">
        <v>12</v>
      </c>
      <c r="B13" s="21" t="s">
        <v>29</v>
      </c>
      <c r="C13" s="21" t="s">
        <v>22</v>
      </c>
      <c r="D13" s="17" t="s">
        <v>33</v>
      </c>
    </row>
    <row r="14" spans="1:4" x14ac:dyDescent="0.25">
      <c r="A14" s="22">
        <v>13</v>
      </c>
      <c r="B14" s="23" t="s">
        <v>34</v>
      </c>
      <c r="C14" s="23" t="s">
        <v>16</v>
      </c>
      <c r="D14" s="17" t="s">
        <v>35</v>
      </c>
    </row>
    <row r="15" spans="1:4" x14ac:dyDescent="0.25">
      <c r="A15" s="22">
        <v>14</v>
      </c>
      <c r="B15" s="23" t="s">
        <v>34</v>
      </c>
      <c r="C15" s="23" t="s">
        <v>18</v>
      </c>
      <c r="D15" s="17" t="s">
        <v>36</v>
      </c>
    </row>
    <row r="16" spans="1:4" x14ac:dyDescent="0.25">
      <c r="A16" s="22">
        <v>15</v>
      </c>
      <c r="B16" s="23" t="s">
        <v>34</v>
      </c>
      <c r="C16" s="23" t="s">
        <v>20</v>
      </c>
      <c r="D16" s="17" t="s">
        <v>37</v>
      </c>
    </row>
    <row r="17" spans="1:4" x14ac:dyDescent="0.25">
      <c r="A17" s="22">
        <v>16</v>
      </c>
      <c r="B17" s="23" t="s">
        <v>34</v>
      </c>
      <c r="C17" s="23" t="s">
        <v>22</v>
      </c>
      <c r="D17" s="17" t="s">
        <v>38</v>
      </c>
    </row>
    <row r="18" spans="1:4" x14ac:dyDescent="0.25">
      <c r="A18" s="24">
        <v>17</v>
      </c>
      <c r="B18" s="25" t="s">
        <v>39</v>
      </c>
      <c r="C18" s="25" t="s">
        <v>16</v>
      </c>
      <c r="D18" s="17" t="s">
        <v>40</v>
      </c>
    </row>
    <row r="19" spans="1:4" x14ac:dyDescent="0.25">
      <c r="A19" s="24">
        <v>18</v>
      </c>
      <c r="B19" s="25" t="s">
        <v>39</v>
      </c>
      <c r="C19" s="25" t="s">
        <v>18</v>
      </c>
      <c r="D19" s="17" t="s">
        <v>41</v>
      </c>
    </row>
    <row r="20" spans="1:4" x14ac:dyDescent="0.25">
      <c r="A20" s="24">
        <v>19</v>
      </c>
      <c r="B20" s="25" t="s">
        <v>39</v>
      </c>
      <c r="C20" s="25" t="s">
        <v>20</v>
      </c>
      <c r="D20" s="17" t="s">
        <v>42</v>
      </c>
    </row>
    <row r="21" spans="1:4" x14ac:dyDescent="0.25">
      <c r="A21" s="24">
        <v>20</v>
      </c>
      <c r="B21" s="25" t="s">
        <v>39</v>
      </c>
      <c r="C21" s="25" t="s">
        <v>22</v>
      </c>
      <c r="D21" s="17" t="s">
        <v>43</v>
      </c>
    </row>
    <row r="22" spans="1:4" x14ac:dyDescent="0.25">
      <c r="A22" s="26">
        <v>21</v>
      </c>
      <c r="B22" s="27" t="s">
        <v>44</v>
      </c>
      <c r="C22" s="27" t="s">
        <v>16</v>
      </c>
      <c r="D22" s="17" t="s">
        <v>45</v>
      </c>
    </row>
    <row r="23" spans="1:4" x14ac:dyDescent="0.25">
      <c r="A23" s="26">
        <v>22</v>
      </c>
      <c r="B23" s="27" t="s">
        <v>44</v>
      </c>
      <c r="C23" s="27" t="s">
        <v>18</v>
      </c>
      <c r="D23" s="17" t="s">
        <v>46</v>
      </c>
    </row>
    <row r="24" spans="1:4" x14ac:dyDescent="0.25">
      <c r="A24" s="26">
        <v>23</v>
      </c>
      <c r="B24" s="27" t="s">
        <v>44</v>
      </c>
      <c r="C24" s="27" t="s">
        <v>20</v>
      </c>
      <c r="D24" s="17" t="s">
        <v>47</v>
      </c>
    </row>
    <row r="25" spans="1:4" x14ac:dyDescent="0.25">
      <c r="A25" s="26">
        <v>24</v>
      </c>
      <c r="B25" s="27" t="s">
        <v>44</v>
      </c>
      <c r="C25" s="27" t="s">
        <v>22</v>
      </c>
      <c r="D25" s="17" t="s">
        <v>48</v>
      </c>
    </row>
    <row r="26" spans="1:4" x14ac:dyDescent="0.25">
      <c r="A26" s="28">
        <v>25</v>
      </c>
      <c r="B26" s="29" t="s">
        <v>49</v>
      </c>
      <c r="C26" s="29" t="s">
        <v>16</v>
      </c>
      <c r="D26" s="17" t="s">
        <v>50</v>
      </c>
    </row>
    <row r="27" spans="1:4" x14ac:dyDescent="0.25">
      <c r="A27" s="28">
        <v>26</v>
      </c>
      <c r="B27" s="29" t="s">
        <v>49</v>
      </c>
      <c r="C27" s="29" t="s">
        <v>18</v>
      </c>
      <c r="D27" s="17" t="s">
        <v>51</v>
      </c>
    </row>
    <row r="28" spans="1:4" x14ac:dyDescent="0.25">
      <c r="A28" s="28">
        <v>27</v>
      </c>
      <c r="B28" s="29" t="s">
        <v>49</v>
      </c>
      <c r="C28" s="29" t="s">
        <v>20</v>
      </c>
      <c r="D28" s="17" t="s">
        <v>52</v>
      </c>
    </row>
    <row r="29" spans="1:4" x14ac:dyDescent="0.25">
      <c r="A29" s="28">
        <v>28</v>
      </c>
      <c r="B29" s="29" t="s">
        <v>49</v>
      </c>
      <c r="C29" s="29" t="s">
        <v>22</v>
      </c>
      <c r="D29" s="17" t="s">
        <v>53</v>
      </c>
    </row>
    <row r="30" spans="1:4" x14ac:dyDescent="0.25">
      <c r="A30" s="30">
        <v>29</v>
      </c>
      <c r="B30" s="31" t="s">
        <v>54</v>
      </c>
      <c r="C30" s="31" t="s">
        <v>16</v>
      </c>
      <c r="D30" s="17" t="s">
        <v>55</v>
      </c>
    </row>
    <row r="31" spans="1:4" x14ac:dyDescent="0.25">
      <c r="A31" s="30">
        <v>30</v>
      </c>
      <c r="B31" s="31" t="s">
        <v>54</v>
      </c>
      <c r="C31" s="31" t="s">
        <v>18</v>
      </c>
      <c r="D31" s="17" t="s">
        <v>56</v>
      </c>
    </row>
    <row r="32" spans="1:4" x14ac:dyDescent="0.25">
      <c r="A32" s="30">
        <v>31</v>
      </c>
      <c r="B32" s="31" t="s">
        <v>54</v>
      </c>
      <c r="C32" s="31" t="s">
        <v>20</v>
      </c>
      <c r="D32" s="17" t="s">
        <v>57</v>
      </c>
    </row>
    <row r="33" spans="1:4" x14ac:dyDescent="0.25">
      <c r="A33" s="30">
        <v>32</v>
      </c>
      <c r="B33" s="31" t="s">
        <v>54</v>
      </c>
      <c r="C33" s="31" t="s">
        <v>22</v>
      </c>
      <c r="D33" s="17" t="s">
        <v>58</v>
      </c>
    </row>
    <row r="34" spans="1:4" x14ac:dyDescent="0.25">
      <c r="A34" s="20">
        <v>33</v>
      </c>
      <c r="B34" s="21" t="s">
        <v>59</v>
      </c>
      <c r="C34" s="21" t="s">
        <v>16</v>
      </c>
      <c r="D34" s="17" t="s">
        <v>60</v>
      </c>
    </row>
    <row r="35" spans="1:4" x14ac:dyDescent="0.25">
      <c r="A35" s="20">
        <v>34</v>
      </c>
      <c r="B35" s="21" t="s">
        <v>59</v>
      </c>
      <c r="C35" s="21" t="s">
        <v>18</v>
      </c>
      <c r="D35" s="17" t="s">
        <v>61</v>
      </c>
    </row>
    <row r="36" spans="1:4" x14ac:dyDescent="0.25">
      <c r="A36" s="20">
        <v>35</v>
      </c>
      <c r="B36" s="21" t="s">
        <v>59</v>
      </c>
      <c r="C36" s="21" t="s">
        <v>20</v>
      </c>
      <c r="D36" s="17" t="s">
        <v>62</v>
      </c>
    </row>
    <row r="37" spans="1:4" x14ac:dyDescent="0.25">
      <c r="A37" s="20">
        <v>36</v>
      </c>
      <c r="B37" s="21" t="s">
        <v>59</v>
      </c>
      <c r="C37" s="21" t="s">
        <v>22</v>
      </c>
      <c r="D37" s="17" t="s">
        <v>63</v>
      </c>
    </row>
    <row r="38" spans="1:4" x14ac:dyDescent="0.25">
      <c r="A38" s="18">
        <v>37</v>
      </c>
      <c r="B38" s="19" t="s">
        <v>64</v>
      </c>
      <c r="C38" s="19" t="s">
        <v>16</v>
      </c>
      <c r="D38" s="17" t="s">
        <v>65</v>
      </c>
    </row>
    <row r="39" spans="1:4" x14ac:dyDescent="0.25">
      <c r="A39" s="18">
        <v>38</v>
      </c>
      <c r="B39" s="19" t="s">
        <v>64</v>
      </c>
      <c r="C39" s="19" t="s">
        <v>18</v>
      </c>
      <c r="D39" s="17" t="s">
        <v>66</v>
      </c>
    </row>
    <row r="40" spans="1:4" x14ac:dyDescent="0.25">
      <c r="A40" s="18">
        <v>39</v>
      </c>
      <c r="B40" s="19" t="s">
        <v>64</v>
      </c>
      <c r="C40" s="19" t="s">
        <v>20</v>
      </c>
      <c r="D40" s="17" t="s">
        <v>67</v>
      </c>
    </row>
    <row r="41" spans="1:4" x14ac:dyDescent="0.25">
      <c r="A41" s="18">
        <v>40</v>
      </c>
      <c r="B41" s="19" t="s">
        <v>64</v>
      </c>
      <c r="C41" s="19" t="s">
        <v>22</v>
      </c>
      <c r="D41" s="17" t="s">
        <v>68</v>
      </c>
    </row>
    <row r="42" spans="1:4" x14ac:dyDescent="0.25">
      <c r="A42" s="32">
        <v>41</v>
      </c>
      <c r="B42" s="33" t="s">
        <v>69</v>
      </c>
      <c r="C42" s="33" t="s">
        <v>16</v>
      </c>
      <c r="D42" s="17" t="s">
        <v>70</v>
      </c>
    </row>
    <row r="43" spans="1:4" x14ac:dyDescent="0.25">
      <c r="A43" s="32">
        <v>42</v>
      </c>
      <c r="B43" s="33" t="s">
        <v>69</v>
      </c>
      <c r="C43" s="33" t="s">
        <v>18</v>
      </c>
      <c r="D43" s="17" t="s">
        <v>71</v>
      </c>
    </row>
    <row r="44" spans="1:4" x14ac:dyDescent="0.25">
      <c r="A44" s="32">
        <v>43</v>
      </c>
      <c r="B44" s="33" t="s">
        <v>72</v>
      </c>
      <c r="C44" s="33" t="s">
        <v>20</v>
      </c>
      <c r="D44" s="17" t="s">
        <v>73</v>
      </c>
    </row>
    <row r="45" spans="1:4" x14ac:dyDescent="0.25">
      <c r="A45" s="32">
        <v>44</v>
      </c>
      <c r="B45" s="33" t="s">
        <v>72</v>
      </c>
      <c r="C45" s="33" t="s">
        <v>22</v>
      </c>
      <c r="D45" s="17" t="s">
        <v>74</v>
      </c>
    </row>
    <row r="46" spans="1:4" x14ac:dyDescent="0.25">
      <c r="A46" s="32">
        <v>45</v>
      </c>
      <c r="B46" s="33" t="s">
        <v>75</v>
      </c>
      <c r="C46" s="33" t="s">
        <v>16</v>
      </c>
      <c r="D46" s="17" t="s">
        <v>76</v>
      </c>
    </row>
    <row r="47" spans="1:4" x14ac:dyDescent="0.25">
      <c r="A47" s="32">
        <v>46</v>
      </c>
      <c r="B47" s="33" t="s">
        <v>75</v>
      </c>
      <c r="C47" s="33" t="s">
        <v>18</v>
      </c>
      <c r="D47" s="17" t="s">
        <v>77</v>
      </c>
    </row>
    <row r="48" spans="1:4" x14ac:dyDescent="0.25">
      <c r="A48" s="34">
        <v>47</v>
      </c>
      <c r="B48" s="35" t="s">
        <v>78</v>
      </c>
      <c r="C48" s="35" t="s">
        <v>16</v>
      </c>
      <c r="D48" s="17" t="s">
        <v>79</v>
      </c>
    </row>
    <row r="49" spans="1:4" x14ac:dyDescent="0.25">
      <c r="A49" s="34">
        <v>48</v>
      </c>
      <c r="B49" s="35" t="s">
        <v>78</v>
      </c>
      <c r="C49" s="35" t="s">
        <v>18</v>
      </c>
      <c r="D49" s="17" t="s">
        <v>80</v>
      </c>
    </row>
    <row r="50" spans="1:4" x14ac:dyDescent="0.25">
      <c r="A50" s="34">
        <v>49</v>
      </c>
      <c r="B50" s="35" t="s">
        <v>78</v>
      </c>
      <c r="C50" s="35" t="s">
        <v>20</v>
      </c>
      <c r="D50" s="17" t="s">
        <v>81</v>
      </c>
    </row>
    <row r="51" spans="1:4" x14ac:dyDescent="0.25">
      <c r="A51" s="34">
        <v>50</v>
      </c>
      <c r="B51" s="35" t="s">
        <v>78</v>
      </c>
      <c r="C51" s="35" t="s">
        <v>22</v>
      </c>
      <c r="D51" s="17" t="s">
        <v>82</v>
      </c>
    </row>
    <row r="52" spans="1:4" x14ac:dyDescent="0.25">
      <c r="A52" s="36">
        <v>51</v>
      </c>
      <c r="B52" s="37" t="s">
        <v>83</v>
      </c>
      <c r="C52" s="37" t="s">
        <v>16</v>
      </c>
      <c r="D52" s="17" t="s">
        <v>84</v>
      </c>
    </row>
    <row r="53" spans="1:4" x14ac:dyDescent="0.25">
      <c r="A53" s="36">
        <v>52</v>
      </c>
      <c r="B53" s="37" t="s">
        <v>83</v>
      </c>
      <c r="C53" s="37" t="s">
        <v>18</v>
      </c>
      <c r="D53" s="17" t="s">
        <v>85</v>
      </c>
    </row>
    <row r="54" spans="1:4" x14ac:dyDescent="0.25">
      <c r="A54" s="36">
        <v>53</v>
      </c>
      <c r="B54" s="37" t="s">
        <v>83</v>
      </c>
      <c r="C54" s="37" t="s">
        <v>20</v>
      </c>
      <c r="D54" s="17" t="s">
        <v>86</v>
      </c>
    </row>
    <row r="55" spans="1:4" x14ac:dyDescent="0.25">
      <c r="A55" s="36">
        <v>54</v>
      </c>
      <c r="B55" s="37" t="s">
        <v>83</v>
      </c>
      <c r="C55" s="37" t="s">
        <v>22</v>
      </c>
      <c r="D55" s="17" t="s">
        <v>87</v>
      </c>
    </row>
    <row r="56" spans="1:4" x14ac:dyDescent="0.25">
      <c r="A56" s="38">
        <v>55</v>
      </c>
      <c r="B56" s="39" t="s">
        <v>88</v>
      </c>
      <c r="C56" s="39" t="s">
        <v>16</v>
      </c>
      <c r="D56" s="17" t="s">
        <v>89</v>
      </c>
    </row>
    <row r="57" spans="1:4" x14ac:dyDescent="0.25">
      <c r="A57" s="38">
        <v>56</v>
      </c>
      <c r="B57" s="39" t="s">
        <v>88</v>
      </c>
      <c r="C57" s="39" t="s">
        <v>18</v>
      </c>
      <c r="D57" s="17" t="s">
        <v>90</v>
      </c>
    </row>
    <row r="58" spans="1:4" x14ac:dyDescent="0.25">
      <c r="A58" s="38">
        <v>57</v>
      </c>
      <c r="B58" s="39" t="s">
        <v>88</v>
      </c>
      <c r="C58" s="39" t="s">
        <v>20</v>
      </c>
      <c r="D58" s="17" t="s">
        <v>91</v>
      </c>
    </row>
    <row r="59" spans="1:4" x14ac:dyDescent="0.25">
      <c r="A59" s="38">
        <v>58</v>
      </c>
      <c r="B59" s="39" t="s">
        <v>88</v>
      </c>
      <c r="C59" s="39" t="s">
        <v>22</v>
      </c>
      <c r="D59" s="17" t="s">
        <v>92</v>
      </c>
    </row>
    <row r="60" spans="1:4" x14ac:dyDescent="0.25">
      <c r="A60" s="40">
        <v>59</v>
      </c>
      <c r="B60" s="41" t="s">
        <v>93</v>
      </c>
      <c r="C60" s="41" t="s">
        <v>16</v>
      </c>
      <c r="D60" s="17" t="s">
        <v>94</v>
      </c>
    </row>
    <row r="61" spans="1:4" x14ac:dyDescent="0.25">
      <c r="A61" s="26">
        <v>60</v>
      </c>
      <c r="B61" s="27" t="s">
        <v>95</v>
      </c>
      <c r="C61" s="27" t="s">
        <v>20</v>
      </c>
      <c r="D61" s="17" t="s">
        <v>96</v>
      </c>
    </row>
  </sheetData>
  <hyperlinks>
    <hyperlink ref="D2" location="'1. Bovine Group A'!A1" display="'1. Bovine Group A'!A1" xr:uid="{00000000-0004-0000-0100-000000000000}"/>
    <hyperlink ref="D3" location="'2. Bovine Group B'!A1" display="'2. Bovine Group B'!A1" xr:uid="{00000000-0004-0000-0100-000001000000}"/>
    <hyperlink ref="D4" location="'3. Bovine pesticides'!A1" display="'3. Bovine pesticides'!A1" xr:uid="{00000000-0004-0000-0100-000002000000}"/>
    <hyperlink ref="D5" location="'4. Bovine contam'!A1" display="'4. Bovine contam'!A1" xr:uid="{00000000-0004-0000-0100-000003000000}"/>
    <hyperlink ref="D6" location="'5. Ovine-caprine Group A'!A1" display="'5. Ovine-caprine Group A'!A1" xr:uid="{00000000-0004-0000-0100-000004000000}"/>
    <hyperlink ref="D7" location="'6. Ovine-caprine Group B'!A1" display="'6. Ovine-caprine Group B'!A1" xr:uid="{00000000-0004-0000-0100-000005000000}"/>
    <hyperlink ref="D8" location="'7. Ovine-caprine pesticides'!A1" display="'7. Ovine-caprine pesticides'!A1" xr:uid="{00000000-0004-0000-0100-000006000000}"/>
    <hyperlink ref="D9" location="'8. Ovine-caprine contam'!A1" display="'8. Ovine-caprine contam'!A1" xr:uid="{00000000-0004-0000-0100-000007000000}"/>
    <hyperlink ref="D10" location="'9. Porcine Group A'!A1" display="'9. Porcine Group A'!A1" xr:uid="{00000000-0004-0000-0100-000008000000}"/>
    <hyperlink ref="D11" location="'10. Porcine Group B'!A1" display="'10. Porcine Group B'!A1" xr:uid="{00000000-0004-0000-0100-000009000000}"/>
    <hyperlink ref="D12" location="'11. Porcine pesticides'!A1" display="'11. Porcine pesticides'!A1" xr:uid="{00000000-0004-0000-0100-00000A000000}"/>
    <hyperlink ref="D13" location="'12. Porcine contam'!A1" display="'12. Porcine contam'!A1" xr:uid="{00000000-0004-0000-0100-00000B000000}"/>
    <hyperlink ref="D14" location="'13. Equine Group A'!A1" display="'13. Equine Group A'!A1" xr:uid="{00000000-0004-0000-0100-00000C000000}"/>
    <hyperlink ref="D15" location="'14. Equine Group B'!A1" display="'14. Equine Group B'!A1" xr:uid="{00000000-0004-0000-0100-00000D000000}"/>
    <hyperlink ref="D16" location="'15. Equine pesticides'!A1" display="'15. Equine pesticides'!A1" xr:uid="{00000000-0004-0000-0100-00000E000000}"/>
    <hyperlink ref="D17" location="'16. Equine contam'!A1" display="'16. Equine contam'!A1" xr:uid="{00000000-0004-0000-0100-00000F000000}"/>
    <hyperlink ref="D18" location="'17. Poultry Group A'!A1" display="'17. Poultry Group A'!A1" xr:uid="{00000000-0004-0000-0100-000010000000}"/>
    <hyperlink ref="D19" location="'18. Poultry Group B'!A1" display="'18. Poultry Group B'!A1" xr:uid="{00000000-0004-0000-0100-000011000000}"/>
    <hyperlink ref="D20" location="'19. Poultry pesticides'!A1" display="'19. Poultry pesticides'!A1" xr:uid="{00000000-0004-0000-0100-000012000000}"/>
    <hyperlink ref="D21" location="'20. Poultry contam'!A1" display="'20. Poultry contam'!A1" xr:uid="{00000000-0004-0000-0100-000013000000}"/>
    <hyperlink ref="D22" location="'21. Aq finfish (Group A)'!A1" display="'21. Aq finfish (Group A)'!A1" xr:uid="{00000000-0004-0000-0100-000014000000}"/>
    <hyperlink ref="D23" location="'22. Aq finfish (Group B)'!A1" display="'22. Aq finfish (Group B)'!A1" xr:uid="{00000000-0004-0000-0100-000015000000}"/>
    <hyperlink ref="D24" location="'23. Aq finfish pesticides'!A1" display="'23. Aq finfish pesticides'!A1" xr:uid="{00000000-0004-0000-0100-000016000000}"/>
    <hyperlink ref="D25" location="'24. Aq finfish contam'!A1" display="'24. Aq finfish contam'!A1" xr:uid="{00000000-0004-0000-0100-000017000000}"/>
    <hyperlink ref="D26" location="'25. Aq crust (Group A)'!A1" display="'25. Aq crust (Group A)'!A1" xr:uid="{00000000-0004-0000-0100-000018000000}"/>
    <hyperlink ref="D27" location="'26. Aq crust (Group B)'!A1" display="'26. Aq crust (Group B)'!A1" xr:uid="{00000000-0004-0000-0100-000019000000}"/>
    <hyperlink ref="D28" location="'27. Aq crust pesticides'!A1" display="'27. Aq crust pesticides'!A1" xr:uid="{00000000-0004-0000-0100-00001A000000}"/>
    <hyperlink ref="D29" location="'28. Aq crust contam'!A1" display="'28. Aq crust contam'!A1" xr:uid="{00000000-0004-0000-0100-00001B000000}"/>
    <hyperlink ref="D30" location="'29. Aq other (Group A)'!A1" display="'29. Aq other (Group A)'!A1" xr:uid="{00000000-0004-0000-0100-00001C000000}"/>
    <hyperlink ref="D31" location="'30. Aq other (Group B)'!A1" display="'30. Aq other (Group B)'!A1" xr:uid="{00000000-0004-0000-0100-00001D000000}"/>
    <hyperlink ref="D32" location="'31. Aq other pesticides'!A1" display="'31. Aq other pesticides'!A1" xr:uid="{00000000-0004-0000-0100-00001E000000}"/>
    <hyperlink ref="D33" location="'32. Aq other contam'!A1" display="'32. Aq other contam'!A1" xr:uid="{00000000-0004-0000-0100-00001F000000}"/>
    <hyperlink ref="D34" location="'33. Milk (bovine) (Group A)'!A1" display="'33. Milk (bovine) (Group A)'!A1" xr:uid="{00000000-0004-0000-0100-000020000000}"/>
    <hyperlink ref="D35" location="'34. Milk (bovine) (Group B)'!A1" display="'34. Milk (bovine) (Group B)'!A1" xr:uid="{00000000-0004-0000-0100-000021000000}"/>
    <hyperlink ref="D36" location="'35. Milk (bov) pesticides'!A1" display="'35. Milk (bov) pesticides'!A1" xr:uid="{00000000-0004-0000-0100-000022000000}"/>
    <hyperlink ref="D37" location="'36. Milk (bov) contam'!A1" display="'36. Milk (bov) contam'!A1" xr:uid="{00000000-0004-0000-0100-000023000000}"/>
    <hyperlink ref="D38" location="'37. Milk (other) (Group A)'!A1" display="'37. Milk (other) (Group A)'!A1" xr:uid="{00000000-0004-0000-0100-000024000000}"/>
    <hyperlink ref="D39" location="'38. Milk (other) (Group B)'!A1" display="'38. Milk (other) (Group B)'!A1" xr:uid="{00000000-0004-0000-0100-000025000000}"/>
    <hyperlink ref="D40" location="'39. Milk (other) pesticides'!A1" display="'39. Milk (other) pesticides'!A1" xr:uid="{00000000-0004-0000-0100-000026000000}"/>
    <hyperlink ref="D41" location="'40. Milk (other) contam'!A1" display="'40. Milk (other) contam'!A1" xr:uid="{00000000-0004-0000-0100-000027000000}"/>
    <hyperlink ref="D42" location="'41. Eggs (hen) (Group A)'!A1" display="'41. Eggs (hen) (Group A)'!A1" xr:uid="{00000000-0004-0000-0100-000028000000}"/>
    <hyperlink ref="D43" location="'42. Eggs (hen) (Group B)'!A1" display="'42. Eggs (hen) (Group B)'!A1" xr:uid="{00000000-0004-0000-0100-000029000000}"/>
    <hyperlink ref="D44" location="'43. Eggs (all spp.) pesticides'!A1" display="'43. Eggs (all spp.) pesticides'!A1" xr:uid="{00000000-0004-0000-0100-00002A000000}"/>
    <hyperlink ref="D45" location="'44. Eggs (all spp.) contam'!A1" display="'44. Eggs (all spp.) contam'!A1" xr:uid="{00000000-0004-0000-0100-00002B000000}"/>
    <hyperlink ref="D46" location="'45. Eggs (other) (Group A)'!A1" display="'45. Eggs (other) (Group A)'!A1" xr:uid="{00000000-0004-0000-0100-00002C000000}"/>
    <hyperlink ref="D47" location="'46. Eggs (other) (Group B)'!A1" display="'46. Eggs (other) (Group B)'!A1" xr:uid="{00000000-0004-0000-0100-00002D000000}"/>
    <hyperlink ref="D48" location="'47. Rabbit Group A'!A1" display="'47. Rabbit Group A'!A1" xr:uid="{00000000-0004-0000-0100-00002E000000}"/>
    <hyperlink ref="D49" location="'48. Rabbit (Group B)'!A1" display="'48. Rabbit (Group B)'!A1" xr:uid="{00000000-0004-0000-0100-00002F000000}"/>
    <hyperlink ref="D50" location="'49. Rabbit pesticides'!A1" display="'49. Rabbit pesticides'!A1" xr:uid="{00000000-0004-0000-0100-000030000000}"/>
    <hyperlink ref="D51" location="'50. Rabbit contam'!A1" display="'50. Rabbit contam'!A1" xr:uid="{00000000-0004-0000-0100-000031000000}"/>
    <hyperlink ref="D52" location="'51. Farmed game Group A'!A1" display="'51. Farmed game Group A'!A1" xr:uid="{00000000-0004-0000-0100-000032000000}"/>
    <hyperlink ref="D53" location="'52. Farmed game (Group B)'!A1" display="'52. Farmed game (Group B)'!A1" xr:uid="{00000000-0004-0000-0100-000033000000}"/>
    <hyperlink ref="D54" location="'53. Farmed game pesticides'!A1" display="'53. Farmed game pesticides'!A1" xr:uid="{00000000-0004-0000-0100-000034000000}"/>
    <hyperlink ref="D55" location="'54. Farmed game contam'!A1" display="'54. Farmed game contam'!A1" xr:uid="{00000000-0004-0000-0100-000035000000}"/>
    <hyperlink ref="D56" location="'59. Honey (Group A)'!A1" display="'59. Honey (Group A)'!A1" xr:uid="{00000000-0004-0000-0100-000036000000}"/>
    <hyperlink ref="D57" location="'60. Honey (Group B)'!A1" display="'60. Honey (Group B)'!A1" xr:uid="{00000000-0004-0000-0100-000037000000}"/>
    <hyperlink ref="D58" location="'61. Honey pesticides'!A1" display="'61. Honey pesticides'!A1" xr:uid="{00000000-0004-0000-0100-000038000000}"/>
    <hyperlink ref="D59" location="'62. Honey contam'!A1" display="'62. Honey contam'!A1" xr:uid="{00000000-0004-0000-0100-000039000000}"/>
    <hyperlink ref="D60" location="'63. Casings Group A'!A1" display="'63. Casings Group A'!A1" xr:uid="{00000000-0004-0000-0100-00003A000000}"/>
    <hyperlink ref="D61" location="'60. Wild game pesticides'!Print_Titles" display="60. Wild game pesticides" xr:uid="{00000000-0004-0000-0100-00003B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51"/>
  <sheetViews>
    <sheetView topLeftCell="A17" zoomScale="80" zoomScaleNormal="80" workbookViewId="0">
      <selection activeCell="D28" sqref="D28"/>
    </sheetView>
  </sheetViews>
  <sheetFormatPr defaultColWidth="9.140625" defaultRowHeight="10.5" x14ac:dyDescent="0.25"/>
  <cols>
    <col min="1" max="1" width="4.85546875" style="85" customWidth="1"/>
    <col min="2" max="2" width="25.140625" style="85" customWidth="1"/>
    <col min="3" max="3" width="17.42578125" style="84" customWidth="1"/>
    <col min="4" max="4" width="42.140625" style="85" customWidth="1"/>
    <col min="5" max="5" width="30" style="85" customWidth="1"/>
    <col min="6" max="6" width="20.140625" style="85" customWidth="1"/>
    <col min="7" max="7" width="5.85546875" style="85" customWidth="1"/>
    <col min="8" max="8" width="21" style="85" customWidth="1"/>
    <col min="9" max="9" width="5.5703125" style="85" customWidth="1"/>
    <col min="10" max="10" width="14.5703125" style="85" customWidth="1"/>
    <col min="11" max="11" width="13.42578125" style="85" customWidth="1"/>
    <col min="12" max="12" width="26.5703125" style="85" bestFit="1" customWidth="1"/>
    <col min="13" max="13" width="13.42578125" style="85" customWidth="1"/>
    <col min="14" max="14" width="26.85546875" style="85" customWidth="1"/>
    <col min="15" max="15" width="55.140625" style="85" bestFit="1" customWidth="1"/>
    <col min="16" max="16384" width="9.140625" style="85"/>
  </cols>
  <sheetData>
    <row r="1" spans="1:15" ht="21" thickBot="1" x14ac:dyDescent="0.3">
      <c r="A1" s="82" t="s">
        <v>239</v>
      </c>
      <c r="B1" s="83"/>
      <c r="J1" s="83" t="s">
        <v>178</v>
      </c>
      <c r="L1" s="86" t="s">
        <v>177</v>
      </c>
    </row>
    <row r="2" spans="1:15" ht="9.75" customHeight="1" x14ac:dyDescent="0.25">
      <c r="H2" s="589" t="s">
        <v>240</v>
      </c>
      <c r="I2" s="157"/>
      <c r="J2" s="87" t="s">
        <v>180</v>
      </c>
      <c r="K2" s="183">
        <f>SUM(C13:C47)</f>
        <v>19</v>
      </c>
    </row>
    <row r="3" spans="1:15" ht="12.75" customHeight="1" x14ac:dyDescent="0.25">
      <c r="A3" s="512" t="s">
        <v>181</v>
      </c>
      <c r="B3" s="513"/>
      <c r="C3" s="127" t="s">
        <v>331</v>
      </c>
      <c r="D3" s="128" t="s">
        <v>182</v>
      </c>
      <c r="H3" s="591"/>
      <c r="I3" s="159"/>
      <c r="J3" s="90" t="s">
        <v>183</v>
      </c>
      <c r="K3" s="184">
        <f>$C$10</f>
        <v>0</v>
      </c>
    </row>
    <row r="4" spans="1:15" ht="16.5" customHeight="1" x14ac:dyDescent="0.25">
      <c r="A4" s="517" t="s">
        <v>184</v>
      </c>
      <c r="B4" s="518"/>
      <c r="C4" s="129">
        <v>2024</v>
      </c>
      <c r="D4" s="215">
        <v>45381</v>
      </c>
      <c r="H4" s="591"/>
      <c r="I4" s="159"/>
      <c r="J4" s="90" t="s">
        <v>185</v>
      </c>
      <c r="K4" s="184">
        <f>$C$9</f>
        <v>4.7759999999999998</v>
      </c>
    </row>
    <row r="5" spans="1:15" ht="15.75" customHeight="1" thickBot="1" x14ac:dyDescent="0.3">
      <c r="A5" s="512" t="s">
        <v>186</v>
      </c>
      <c r="B5" s="513"/>
      <c r="C5" s="130" t="s">
        <v>39</v>
      </c>
      <c r="D5" s="92"/>
      <c r="H5" s="593"/>
      <c r="I5" s="162"/>
      <c r="J5" s="93"/>
      <c r="K5" s="94"/>
    </row>
    <row r="6" spans="1:15" ht="37.5" customHeight="1" thickBot="1" x14ac:dyDescent="0.3">
      <c r="A6" s="527" t="s">
        <v>290</v>
      </c>
      <c r="B6" s="513"/>
      <c r="C6" s="132">
        <v>2388</v>
      </c>
      <c r="D6" s="163" t="s">
        <v>493</v>
      </c>
      <c r="E6" s="156" t="s">
        <v>494</v>
      </c>
      <c r="F6" s="214" t="s">
        <v>549</v>
      </c>
      <c r="J6" s="96"/>
    </row>
    <row r="7" spans="1:15" ht="46.5" customHeight="1" thickBot="1" x14ac:dyDescent="0.3">
      <c r="A7" s="527" t="s">
        <v>291</v>
      </c>
      <c r="B7" s="513"/>
      <c r="C7" s="132">
        <v>2388</v>
      </c>
      <c r="D7" s="524" t="s">
        <v>293</v>
      </c>
      <c r="E7" s="525"/>
      <c r="F7" s="525"/>
      <c r="G7" s="525"/>
      <c r="H7" s="526"/>
      <c r="I7" s="98"/>
      <c r="J7" s="98"/>
      <c r="K7" s="98"/>
      <c r="L7" s="98"/>
      <c r="M7" s="98"/>
      <c r="N7" s="98"/>
      <c r="O7" s="98"/>
    </row>
    <row r="8" spans="1:15" ht="20.100000000000001" customHeight="1" thickBot="1" x14ac:dyDescent="0.3">
      <c r="A8" s="527" t="s">
        <v>191</v>
      </c>
      <c r="B8" s="513"/>
      <c r="C8" s="133" t="s">
        <v>192</v>
      </c>
      <c r="D8" s="100" t="s">
        <v>193</v>
      </c>
      <c r="E8" s="101" t="s">
        <v>194</v>
      </c>
    </row>
    <row r="9" spans="1:15" ht="21.75" customHeight="1" thickBot="1" x14ac:dyDescent="0.3">
      <c r="A9" s="623" t="s">
        <v>284</v>
      </c>
      <c r="B9" s="624"/>
      <c r="C9" s="134">
        <f>C7*0.2%</f>
        <v>4.7759999999999998</v>
      </c>
      <c r="D9" s="102"/>
      <c r="E9" s="103"/>
    </row>
    <row r="10" spans="1:15" ht="20.25" customHeight="1" thickBot="1" x14ac:dyDescent="0.3">
      <c r="A10" s="527" t="s">
        <v>243</v>
      </c>
      <c r="B10" s="540"/>
      <c r="C10" s="135">
        <v>0</v>
      </c>
      <c r="D10" s="104" t="s">
        <v>495</v>
      </c>
      <c r="E10" s="105"/>
    </row>
    <row r="11" spans="1:15" ht="9.75" customHeight="1" x14ac:dyDescent="0.25">
      <c r="B11" s="106"/>
      <c r="C11" s="99"/>
      <c r="D11" s="108"/>
      <c r="E11" s="108"/>
    </row>
    <row r="12" spans="1:15" s="110" customFormat="1" ht="63" customHeight="1" x14ac:dyDescent="0.25">
      <c r="A12" s="565" t="s">
        <v>197</v>
      </c>
      <c r="B12" s="566"/>
      <c r="C12" s="113" t="s">
        <v>244</v>
      </c>
      <c r="D12" s="136" t="s">
        <v>199</v>
      </c>
      <c r="E12" s="109" t="s">
        <v>200</v>
      </c>
      <c r="F12" s="136" t="s">
        <v>201</v>
      </c>
      <c r="G12" s="274" t="s">
        <v>202</v>
      </c>
      <c r="H12" s="109" t="s">
        <v>203</v>
      </c>
      <c r="I12" s="274" t="s">
        <v>202</v>
      </c>
      <c r="J12" s="109" t="s">
        <v>204</v>
      </c>
      <c r="K12" s="109" t="s">
        <v>205</v>
      </c>
      <c r="L12" s="109" t="s">
        <v>245</v>
      </c>
      <c r="M12" s="136" t="s">
        <v>246</v>
      </c>
      <c r="N12" s="109" t="s">
        <v>206</v>
      </c>
      <c r="O12" s="267" t="s">
        <v>207</v>
      </c>
    </row>
    <row r="13" spans="1:15" s="214" customFormat="1" ht="21.95" customHeight="1" x14ac:dyDescent="0.25">
      <c r="A13" s="548" t="s">
        <v>247</v>
      </c>
      <c r="B13" s="625" t="s">
        <v>575</v>
      </c>
      <c r="C13" s="547">
        <v>10</v>
      </c>
      <c r="D13" s="285" t="s">
        <v>576</v>
      </c>
      <c r="E13" s="181" t="s">
        <v>433</v>
      </c>
      <c r="F13" s="181" t="s">
        <v>450</v>
      </c>
      <c r="G13" s="261" t="s">
        <v>470</v>
      </c>
      <c r="H13" s="261"/>
      <c r="I13" s="261"/>
      <c r="J13" s="261">
        <v>25</v>
      </c>
      <c r="K13" s="261"/>
      <c r="L13" s="261" t="s">
        <v>689</v>
      </c>
      <c r="M13" s="261"/>
      <c r="N13" s="261" t="s">
        <v>689</v>
      </c>
      <c r="O13" s="285" t="s">
        <v>555</v>
      </c>
    </row>
    <row r="14" spans="1:15" ht="26.45" customHeight="1" x14ac:dyDescent="0.25">
      <c r="A14" s="548"/>
      <c r="B14" s="625"/>
      <c r="C14" s="547"/>
      <c r="D14" s="285" t="s">
        <v>652</v>
      </c>
      <c r="E14" s="285" t="s">
        <v>433</v>
      </c>
      <c r="F14" s="285" t="s">
        <v>610</v>
      </c>
      <c r="G14" s="285" t="s">
        <v>470</v>
      </c>
      <c r="H14" s="285" t="s">
        <v>610</v>
      </c>
      <c r="I14" s="369" t="s">
        <v>470</v>
      </c>
      <c r="J14" s="285">
        <v>5</v>
      </c>
      <c r="K14" s="285">
        <v>5</v>
      </c>
      <c r="L14" s="261">
        <v>100</v>
      </c>
      <c r="M14" s="261"/>
      <c r="N14" s="261">
        <v>100</v>
      </c>
      <c r="O14" s="181" t="s">
        <v>560</v>
      </c>
    </row>
    <row r="15" spans="1:15" ht="23.45" customHeight="1" x14ac:dyDescent="0.25">
      <c r="A15" s="548"/>
      <c r="B15" s="625"/>
      <c r="C15" s="547"/>
      <c r="D15" s="285" t="s">
        <v>634</v>
      </c>
      <c r="E15" s="285" t="s">
        <v>433</v>
      </c>
      <c r="F15" s="285" t="s">
        <v>610</v>
      </c>
      <c r="G15" s="285" t="s">
        <v>470</v>
      </c>
      <c r="H15" s="285" t="s">
        <v>610</v>
      </c>
      <c r="I15" s="369" t="s">
        <v>470</v>
      </c>
      <c r="J15" s="285">
        <v>50</v>
      </c>
      <c r="K15" s="317">
        <v>50</v>
      </c>
      <c r="L15" s="181" t="s">
        <v>648</v>
      </c>
      <c r="M15" s="261"/>
      <c r="N15" s="181" t="s">
        <v>648</v>
      </c>
      <c r="O15" s="181" t="s">
        <v>560</v>
      </c>
    </row>
    <row r="16" spans="1:15" ht="26.45" customHeight="1" x14ac:dyDescent="0.25">
      <c r="A16" s="548"/>
      <c r="B16" s="625"/>
      <c r="C16" s="547"/>
      <c r="D16" s="285" t="s">
        <v>686</v>
      </c>
      <c r="E16" s="181" t="s">
        <v>433</v>
      </c>
      <c r="F16" s="181" t="s">
        <v>610</v>
      </c>
      <c r="G16" s="261" t="s">
        <v>470</v>
      </c>
      <c r="H16" s="181" t="s">
        <v>610</v>
      </c>
      <c r="I16" s="261" t="s">
        <v>470</v>
      </c>
      <c r="J16" s="261" t="s">
        <v>690</v>
      </c>
      <c r="K16" s="261"/>
      <c r="L16" s="261" t="s">
        <v>687</v>
      </c>
      <c r="M16" s="261"/>
      <c r="N16" s="261" t="s">
        <v>687</v>
      </c>
      <c r="O16" s="285" t="s">
        <v>555</v>
      </c>
    </row>
    <row r="17" spans="1:15" ht="36" customHeight="1" x14ac:dyDescent="0.25">
      <c r="A17" s="548"/>
      <c r="B17" s="625"/>
      <c r="C17" s="547"/>
      <c r="D17" s="285" t="s">
        <v>685</v>
      </c>
      <c r="E17" s="181" t="s">
        <v>433</v>
      </c>
      <c r="F17" s="181" t="s">
        <v>610</v>
      </c>
      <c r="G17" s="261" t="s">
        <v>470</v>
      </c>
      <c r="H17" s="181" t="s">
        <v>610</v>
      </c>
      <c r="I17" s="261" t="s">
        <v>470</v>
      </c>
      <c r="J17" s="261" t="s">
        <v>691</v>
      </c>
      <c r="K17" s="291"/>
      <c r="L17" s="261" t="s">
        <v>688</v>
      </c>
      <c r="M17" s="261"/>
      <c r="N17" s="261" t="s">
        <v>688</v>
      </c>
      <c r="O17" s="285" t="s">
        <v>555</v>
      </c>
    </row>
    <row r="18" spans="1:15" ht="45" customHeight="1" x14ac:dyDescent="0.25">
      <c r="A18" s="548"/>
      <c r="B18" s="625"/>
      <c r="C18" s="547"/>
      <c r="D18" s="285" t="s">
        <v>674</v>
      </c>
      <c r="E18" s="285" t="s">
        <v>585</v>
      </c>
      <c r="F18" s="285" t="s">
        <v>610</v>
      </c>
      <c r="G18" s="285" t="s">
        <v>470</v>
      </c>
      <c r="H18" s="285" t="s">
        <v>610</v>
      </c>
      <c r="I18" s="285" t="s">
        <v>470</v>
      </c>
      <c r="J18" s="285" t="s">
        <v>675</v>
      </c>
      <c r="K18" s="261"/>
      <c r="L18" s="181" t="s">
        <v>478</v>
      </c>
      <c r="M18" s="261"/>
      <c r="N18" s="181" t="s">
        <v>478</v>
      </c>
      <c r="O18" s="285" t="s">
        <v>555</v>
      </c>
    </row>
    <row r="19" spans="1:15" ht="20.45" customHeight="1" x14ac:dyDescent="0.25">
      <c r="A19" s="548"/>
      <c r="B19" s="625"/>
      <c r="C19" s="547"/>
      <c r="D19" s="285" t="s">
        <v>548</v>
      </c>
      <c r="E19" s="318" t="s">
        <v>433</v>
      </c>
      <c r="F19" s="318" t="s">
        <v>610</v>
      </c>
      <c r="G19" s="318" t="s">
        <v>470</v>
      </c>
      <c r="H19" s="318" t="s">
        <v>610</v>
      </c>
      <c r="I19" s="366" t="s">
        <v>470</v>
      </c>
      <c r="J19" s="318">
        <v>10</v>
      </c>
      <c r="K19" s="317">
        <v>10</v>
      </c>
      <c r="L19" s="318">
        <v>150</v>
      </c>
      <c r="M19" s="261"/>
      <c r="N19" s="318">
        <v>150</v>
      </c>
      <c r="O19" s="181" t="s">
        <v>560</v>
      </c>
    </row>
    <row r="20" spans="1:15" ht="9.75" customHeight="1" x14ac:dyDescent="0.25">
      <c r="A20" s="548"/>
      <c r="B20" s="625"/>
      <c r="C20" s="547"/>
      <c r="D20" s="423" t="s">
        <v>492</v>
      </c>
      <c r="E20" s="318" t="s">
        <v>433</v>
      </c>
      <c r="F20" s="318" t="s">
        <v>610</v>
      </c>
      <c r="G20" s="318" t="s">
        <v>470</v>
      </c>
      <c r="H20" s="318" t="s">
        <v>610</v>
      </c>
      <c r="I20" s="366" t="s">
        <v>470</v>
      </c>
      <c r="J20" s="318">
        <v>1</v>
      </c>
      <c r="K20" s="317">
        <v>1</v>
      </c>
      <c r="L20" s="261">
        <v>100</v>
      </c>
      <c r="M20" s="261"/>
      <c r="N20" s="261">
        <v>100</v>
      </c>
      <c r="O20" s="181" t="s">
        <v>560</v>
      </c>
    </row>
    <row r="21" spans="1:15" ht="9.75" customHeight="1" x14ac:dyDescent="0.25">
      <c r="A21" s="618" t="s">
        <v>249</v>
      </c>
      <c r="B21" s="556" t="s">
        <v>250</v>
      </c>
      <c r="C21" s="550">
        <v>3</v>
      </c>
      <c r="D21" s="288" t="s">
        <v>541</v>
      </c>
      <c r="E21" s="288" t="s">
        <v>433</v>
      </c>
      <c r="F21" s="318" t="s">
        <v>610</v>
      </c>
      <c r="G21" s="318" t="s">
        <v>470</v>
      </c>
      <c r="H21" s="318" t="s">
        <v>610</v>
      </c>
      <c r="I21" s="318" t="s">
        <v>470</v>
      </c>
      <c r="J21" s="261">
        <v>20</v>
      </c>
      <c r="K21" s="261"/>
      <c r="L21" s="261">
        <v>50</v>
      </c>
      <c r="M21" s="261"/>
      <c r="N21" s="261">
        <v>50</v>
      </c>
      <c r="O21" s="285" t="s">
        <v>555</v>
      </c>
    </row>
    <row r="22" spans="1:15" s="214" customFormat="1" ht="9.75" customHeight="1" x14ac:dyDescent="0.25">
      <c r="A22" s="618"/>
      <c r="B22" s="556"/>
      <c r="C22" s="550"/>
      <c r="D22" s="286"/>
      <c r="E22" s="286"/>
      <c r="F22" s="286"/>
      <c r="G22" s="286"/>
      <c r="H22" s="286"/>
      <c r="I22" s="431"/>
      <c r="J22" s="286"/>
      <c r="K22" s="286"/>
      <c r="L22" s="284"/>
      <c r="M22" s="284"/>
      <c r="N22" s="284"/>
      <c r="O22" s="260"/>
    </row>
    <row r="23" spans="1:15" ht="9.75" customHeight="1" x14ac:dyDescent="0.25">
      <c r="A23" s="548" t="s">
        <v>251</v>
      </c>
      <c r="B23" s="527" t="s">
        <v>252</v>
      </c>
      <c r="C23" s="569">
        <v>0</v>
      </c>
      <c r="D23" s="285"/>
      <c r="E23" s="318"/>
      <c r="F23" s="363"/>
      <c r="G23" s="362"/>
      <c r="H23" s="318"/>
      <c r="I23" s="366"/>
      <c r="J23" s="318"/>
      <c r="K23" s="318"/>
      <c r="L23" s="261"/>
      <c r="M23" s="261"/>
      <c r="N23" s="261"/>
      <c r="O23" s="261"/>
    </row>
    <row r="24" spans="1:15" ht="9.75" customHeight="1" x14ac:dyDescent="0.25">
      <c r="A24" s="548"/>
      <c r="B24" s="527"/>
      <c r="C24" s="569"/>
      <c r="D24" s="261"/>
      <c r="E24" s="290"/>
      <c r="F24" s="261"/>
      <c r="G24" s="261"/>
      <c r="H24" s="261"/>
      <c r="I24" s="261"/>
      <c r="J24" s="261"/>
      <c r="K24" s="261"/>
      <c r="L24" s="261"/>
      <c r="M24" s="261"/>
      <c r="N24" s="261"/>
      <c r="O24" s="261"/>
    </row>
    <row r="25" spans="1:15" ht="9.75" customHeight="1" x14ac:dyDescent="0.25">
      <c r="A25" s="548"/>
      <c r="B25" s="527"/>
      <c r="C25" s="569"/>
      <c r="D25" s="261"/>
      <c r="E25" s="290"/>
      <c r="F25" s="261"/>
      <c r="G25" s="261"/>
      <c r="H25" s="261"/>
      <c r="I25" s="261"/>
      <c r="J25" s="261"/>
      <c r="K25" s="261"/>
      <c r="L25" s="261"/>
      <c r="M25" s="261"/>
      <c r="N25" s="261"/>
      <c r="O25" s="261"/>
    </row>
    <row r="26" spans="1:15" ht="9.75" customHeight="1" x14ac:dyDescent="0.25">
      <c r="A26" s="548"/>
      <c r="B26" s="527"/>
      <c r="C26" s="569"/>
      <c r="D26" s="261"/>
      <c r="E26" s="290"/>
      <c r="F26" s="261"/>
      <c r="G26" s="261"/>
      <c r="H26" s="261"/>
      <c r="I26" s="261"/>
      <c r="J26" s="261"/>
      <c r="K26" s="261"/>
      <c r="L26" s="261"/>
      <c r="M26" s="261"/>
      <c r="N26" s="261"/>
      <c r="O26" s="261"/>
    </row>
    <row r="27" spans="1:15" ht="9.75" customHeight="1" x14ac:dyDescent="0.25">
      <c r="A27" s="548"/>
      <c r="B27" s="527"/>
      <c r="C27" s="569"/>
      <c r="D27" s="261"/>
      <c r="E27" s="290"/>
      <c r="F27" s="261"/>
      <c r="G27" s="261"/>
      <c r="H27" s="261"/>
      <c r="I27" s="261"/>
      <c r="J27" s="261"/>
      <c r="K27" s="261"/>
      <c r="L27" s="261"/>
      <c r="M27" s="261"/>
      <c r="N27" s="261"/>
      <c r="O27" s="261"/>
    </row>
    <row r="28" spans="1:15" s="145" customFormat="1" ht="12.75" customHeight="1" x14ac:dyDescent="0.25">
      <c r="A28" s="141" t="s">
        <v>253</v>
      </c>
      <c r="B28" s="95" t="s">
        <v>254</v>
      </c>
      <c r="C28" s="242">
        <v>1</v>
      </c>
      <c r="D28" s="285" t="s">
        <v>715</v>
      </c>
      <c r="E28" s="288" t="s">
        <v>433</v>
      </c>
      <c r="F28" s="318" t="s">
        <v>610</v>
      </c>
      <c r="G28" s="318" t="s">
        <v>470</v>
      </c>
      <c r="H28" s="318" t="s">
        <v>610</v>
      </c>
      <c r="I28" s="366" t="s">
        <v>470</v>
      </c>
      <c r="J28" s="318">
        <v>5</v>
      </c>
      <c r="K28" s="318">
        <v>5</v>
      </c>
      <c r="L28" s="284">
        <v>10</v>
      </c>
      <c r="M28" s="261"/>
      <c r="N28" s="261">
        <v>10</v>
      </c>
      <c r="O28" s="181" t="s">
        <v>560</v>
      </c>
    </row>
    <row r="29" spans="1:15" ht="9.75" customHeight="1" x14ac:dyDescent="0.25">
      <c r="A29" s="548" t="s">
        <v>255</v>
      </c>
      <c r="B29" s="527" t="s">
        <v>256</v>
      </c>
      <c r="C29" s="569">
        <v>0</v>
      </c>
      <c r="D29" s="261"/>
      <c r="E29" s="261"/>
      <c r="F29" s="261"/>
      <c r="G29" s="261"/>
      <c r="H29" s="261"/>
      <c r="I29" s="261"/>
      <c r="J29" s="261"/>
      <c r="K29" s="261"/>
      <c r="L29" s="261"/>
      <c r="M29" s="261"/>
      <c r="N29" s="261"/>
      <c r="O29" s="261"/>
    </row>
    <row r="30" spans="1:15" ht="9.75" customHeight="1" x14ac:dyDescent="0.25">
      <c r="A30" s="548"/>
      <c r="B30" s="527"/>
      <c r="C30" s="569"/>
      <c r="D30" s="261"/>
      <c r="E30" s="261"/>
      <c r="F30" s="261"/>
      <c r="G30" s="261"/>
      <c r="H30" s="261"/>
      <c r="I30" s="261"/>
      <c r="J30" s="261"/>
      <c r="K30" s="261"/>
      <c r="L30" s="261"/>
      <c r="M30" s="261"/>
      <c r="N30" s="261"/>
      <c r="O30" s="261"/>
    </row>
    <row r="31" spans="1:15" ht="9.75" customHeight="1" x14ac:dyDescent="0.25">
      <c r="A31" s="548"/>
      <c r="B31" s="527"/>
      <c r="C31" s="569"/>
      <c r="D31" s="261"/>
      <c r="E31" s="261"/>
      <c r="F31" s="261"/>
      <c r="G31" s="261"/>
      <c r="H31" s="261"/>
      <c r="I31" s="261"/>
      <c r="J31" s="261"/>
      <c r="K31" s="261"/>
      <c r="L31" s="261"/>
      <c r="M31" s="261"/>
      <c r="N31" s="261"/>
      <c r="O31" s="261"/>
    </row>
    <row r="32" spans="1:15" ht="9.75" customHeight="1" x14ac:dyDescent="0.25">
      <c r="A32" s="548"/>
      <c r="B32" s="527"/>
      <c r="C32" s="569"/>
      <c r="D32" s="261"/>
      <c r="E32" s="261"/>
      <c r="F32" s="261"/>
      <c r="G32" s="261"/>
      <c r="H32" s="261"/>
      <c r="I32" s="261"/>
      <c r="J32" s="261"/>
      <c r="K32" s="261"/>
      <c r="L32" s="261"/>
      <c r="M32" s="261"/>
      <c r="N32" s="261"/>
      <c r="O32" s="261"/>
    </row>
    <row r="33" spans="1:15" ht="9.75" customHeight="1" x14ac:dyDescent="0.25">
      <c r="A33" s="548"/>
      <c r="B33" s="527"/>
      <c r="C33" s="569"/>
      <c r="D33" s="261"/>
      <c r="E33" s="261"/>
      <c r="F33" s="261"/>
      <c r="G33" s="261"/>
      <c r="H33" s="261"/>
      <c r="I33" s="261"/>
      <c r="J33" s="261"/>
      <c r="K33" s="261"/>
      <c r="L33" s="261"/>
      <c r="M33" s="261"/>
      <c r="N33" s="261"/>
      <c r="O33" s="261"/>
    </row>
    <row r="34" spans="1:15" ht="9.75" customHeight="1" x14ac:dyDescent="0.25">
      <c r="A34" s="548"/>
      <c r="B34" s="527"/>
      <c r="C34" s="569"/>
      <c r="D34" s="261"/>
      <c r="E34" s="291"/>
      <c r="F34" s="261"/>
      <c r="G34" s="261"/>
      <c r="H34" s="261"/>
      <c r="I34" s="261"/>
      <c r="J34" s="261"/>
      <c r="K34" s="261"/>
      <c r="L34" s="261"/>
      <c r="M34" s="261"/>
      <c r="N34" s="261"/>
      <c r="O34" s="261"/>
    </row>
    <row r="35" spans="1:15" s="214" customFormat="1" ht="11.25" customHeight="1" x14ac:dyDescent="0.25">
      <c r="A35" s="548" t="s">
        <v>257</v>
      </c>
      <c r="B35" s="527" t="s">
        <v>258</v>
      </c>
      <c r="C35" s="569">
        <v>5</v>
      </c>
      <c r="D35" s="285" t="s">
        <v>568</v>
      </c>
      <c r="E35" s="285" t="s">
        <v>433</v>
      </c>
      <c r="F35" s="285" t="s">
        <v>610</v>
      </c>
      <c r="G35" s="285" t="s">
        <v>470</v>
      </c>
      <c r="H35" s="285" t="s">
        <v>610</v>
      </c>
      <c r="I35" s="369" t="s">
        <v>470</v>
      </c>
      <c r="J35" s="285">
        <v>2</v>
      </c>
      <c r="K35" s="285">
        <v>2</v>
      </c>
      <c r="L35" s="285">
        <v>500</v>
      </c>
      <c r="M35" s="317"/>
      <c r="N35" s="285">
        <v>500</v>
      </c>
      <c r="O35" s="181" t="s">
        <v>560</v>
      </c>
    </row>
    <row r="36" spans="1:15" ht="9.75" customHeight="1" x14ac:dyDescent="0.25">
      <c r="A36" s="548"/>
      <c r="B36" s="527"/>
      <c r="C36" s="569"/>
      <c r="D36" s="285" t="s">
        <v>468</v>
      </c>
      <c r="E36" s="285" t="s">
        <v>433</v>
      </c>
      <c r="F36" s="285" t="s">
        <v>610</v>
      </c>
      <c r="G36" s="285" t="s">
        <v>470</v>
      </c>
      <c r="H36" s="285" t="s">
        <v>610</v>
      </c>
      <c r="I36" s="369" t="s">
        <v>470</v>
      </c>
      <c r="J36" s="285">
        <v>1</v>
      </c>
      <c r="K36" s="285">
        <v>1</v>
      </c>
      <c r="L36" s="285">
        <v>8</v>
      </c>
      <c r="M36" s="317"/>
      <c r="N36" s="285">
        <v>8</v>
      </c>
      <c r="O36" s="181" t="s">
        <v>560</v>
      </c>
    </row>
    <row r="37" spans="1:15" ht="9.75" customHeight="1" x14ac:dyDescent="0.25">
      <c r="A37" s="548"/>
      <c r="B37" s="527"/>
      <c r="C37" s="569"/>
      <c r="D37" s="285" t="s">
        <v>569</v>
      </c>
      <c r="E37" s="285" t="s">
        <v>433</v>
      </c>
      <c r="F37" s="285" t="s">
        <v>610</v>
      </c>
      <c r="G37" s="285" t="s">
        <v>470</v>
      </c>
      <c r="H37" s="285" t="s">
        <v>610</v>
      </c>
      <c r="I37" s="369" t="s">
        <v>470</v>
      </c>
      <c r="J37" s="285">
        <v>1</v>
      </c>
      <c r="K37" s="285">
        <v>1</v>
      </c>
      <c r="L37" s="285">
        <v>15</v>
      </c>
      <c r="M37" s="317"/>
      <c r="N37" s="285">
        <v>15</v>
      </c>
      <c r="O37" s="181" t="s">
        <v>560</v>
      </c>
    </row>
    <row r="38" spans="1:15" s="214" customFormat="1" ht="15.6" customHeight="1" x14ac:dyDescent="0.25">
      <c r="A38" s="548"/>
      <c r="B38" s="527"/>
      <c r="C38" s="569"/>
      <c r="D38" s="285" t="s">
        <v>570</v>
      </c>
      <c r="E38" s="285" t="s">
        <v>433</v>
      </c>
      <c r="F38" s="285" t="s">
        <v>610</v>
      </c>
      <c r="G38" s="285" t="s">
        <v>470</v>
      </c>
      <c r="H38" s="285" t="s">
        <v>610</v>
      </c>
      <c r="I38" s="369" t="s">
        <v>470</v>
      </c>
      <c r="J38" s="285">
        <v>5</v>
      </c>
      <c r="K38" s="285">
        <v>5</v>
      </c>
      <c r="L38" s="285">
        <v>60</v>
      </c>
      <c r="M38" s="317"/>
      <c r="N38" s="285">
        <v>60</v>
      </c>
      <c r="O38" s="181" t="s">
        <v>560</v>
      </c>
    </row>
    <row r="39" spans="1:15" s="214" customFormat="1" ht="9.75" customHeight="1" x14ac:dyDescent="0.25">
      <c r="A39" s="548"/>
      <c r="B39" s="527"/>
      <c r="C39" s="569"/>
      <c r="D39" s="285" t="s">
        <v>571</v>
      </c>
      <c r="E39" s="285"/>
      <c r="F39" s="285"/>
      <c r="G39" s="285"/>
      <c r="H39" s="285"/>
      <c r="I39" s="369"/>
      <c r="J39" s="285"/>
      <c r="K39" s="285"/>
      <c r="L39" s="285"/>
      <c r="M39" s="317"/>
      <c r="N39" s="285"/>
      <c r="O39" s="181" t="s">
        <v>560</v>
      </c>
    </row>
    <row r="40" spans="1:15" s="214" customFormat="1" ht="9.75" customHeight="1" x14ac:dyDescent="0.25">
      <c r="A40" s="548"/>
      <c r="B40" s="527"/>
      <c r="C40" s="569"/>
      <c r="D40" s="285" t="s">
        <v>424</v>
      </c>
      <c r="E40" s="285" t="s">
        <v>433</v>
      </c>
      <c r="F40" s="285" t="s">
        <v>610</v>
      </c>
      <c r="G40" s="285" t="s">
        <v>470</v>
      </c>
      <c r="H40" s="285" t="s">
        <v>610</v>
      </c>
      <c r="I40" s="369" t="s">
        <v>470</v>
      </c>
      <c r="J40" s="285">
        <v>2</v>
      </c>
      <c r="K40" s="285">
        <v>2</v>
      </c>
      <c r="L40" s="285">
        <v>30</v>
      </c>
      <c r="M40" s="317"/>
      <c r="N40" s="285">
        <v>30</v>
      </c>
      <c r="O40" s="181" t="s">
        <v>560</v>
      </c>
    </row>
    <row r="41" spans="1:15" s="214" customFormat="1" ht="9.75" customHeight="1" x14ac:dyDescent="0.25">
      <c r="A41" s="548"/>
      <c r="B41" s="527"/>
      <c r="C41" s="569"/>
      <c r="D41" s="285" t="s">
        <v>572</v>
      </c>
      <c r="E41" s="285" t="s">
        <v>433</v>
      </c>
      <c r="F41" s="285" t="s">
        <v>610</v>
      </c>
      <c r="G41" s="285" t="s">
        <v>470</v>
      </c>
      <c r="H41" s="285" t="s">
        <v>610</v>
      </c>
      <c r="I41" s="369" t="s">
        <v>470</v>
      </c>
      <c r="J41" s="285">
        <v>5</v>
      </c>
      <c r="K41" s="285">
        <v>5</v>
      </c>
      <c r="L41" s="285">
        <v>4000</v>
      </c>
      <c r="M41" s="317"/>
      <c r="N41" s="285">
        <v>4000</v>
      </c>
      <c r="O41" s="181" t="s">
        <v>560</v>
      </c>
    </row>
    <row r="42" spans="1:15" s="214" customFormat="1" ht="9.75" customHeight="1" x14ac:dyDescent="0.25">
      <c r="A42" s="548"/>
      <c r="B42" s="527"/>
      <c r="C42" s="569"/>
      <c r="D42" s="285" t="s">
        <v>573</v>
      </c>
      <c r="E42" s="285" t="s">
        <v>433</v>
      </c>
      <c r="F42" s="285" t="s">
        <v>610</v>
      </c>
      <c r="G42" s="285" t="s">
        <v>470</v>
      </c>
      <c r="H42" s="285" t="s">
        <v>610</v>
      </c>
      <c r="I42" s="369" t="s">
        <v>470</v>
      </c>
      <c r="J42" s="285">
        <v>5</v>
      </c>
      <c r="K42" s="285">
        <v>5</v>
      </c>
      <c r="L42" s="285">
        <v>200</v>
      </c>
      <c r="M42" s="317"/>
      <c r="N42" s="285">
        <v>200</v>
      </c>
      <c r="O42" s="181" t="s">
        <v>560</v>
      </c>
    </row>
    <row r="43" spans="1:15" s="214" customFormat="1" ht="9.75" customHeight="1" x14ac:dyDescent="0.15">
      <c r="A43" s="548"/>
      <c r="B43" s="527"/>
      <c r="C43" s="569"/>
      <c r="D43" s="454" t="s">
        <v>574</v>
      </c>
      <c r="E43" s="285" t="s">
        <v>433</v>
      </c>
      <c r="F43" s="285" t="s">
        <v>610</v>
      </c>
      <c r="G43" s="285" t="s">
        <v>470</v>
      </c>
      <c r="H43" s="285" t="s">
        <v>610</v>
      </c>
      <c r="I43" s="369" t="s">
        <v>470</v>
      </c>
      <c r="J43" s="285">
        <v>2</v>
      </c>
      <c r="K43" s="285">
        <v>2</v>
      </c>
      <c r="L43" s="285">
        <v>50</v>
      </c>
      <c r="M43" s="85"/>
      <c r="N43" s="285">
        <v>50</v>
      </c>
      <c r="O43" s="181" t="s">
        <v>560</v>
      </c>
    </row>
    <row r="44" spans="1:15" ht="9.75" customHeight="1" x14ac:dyDescent="0.25">
      <c r="A44" s="548"/>
      <c r="B44" s="527"/>
      <c r="C44" s="569"/>
      <c r="D44" s="285"/>
      <c r="E44" s="285"/>
      <c r="F44" s="285"/>
      <c r="G44" s="285"/>
      <c r="H44" s="285"/>
      <c r="I44" s="369"/>
      <c r="J44" s="285"/>
      <c r="K44" s="285"/>
      <c r="L44" s="285"/>
      <c r="M44" s="317"/>
      <c r="N44" s="285"/>
      <c r="O44" s="181"/>
    </row>
    <row r="45" spans="1:15" ht="9.75" customHeight="1" x14ac:dyDescent="0.25">
      <c r="A45" s="548"/>
      <c r="B45" s="527"/>
      <c r="C45" s="569"/>
      <c r="D45" s="400"/>
      <c r="E45" s="291"/>
      <c r="F45" s="261"/>
      <c r="G45" s="261"/>
      <c r="H45" s="261"/>
      <c r="I45" s="261"/>
      <c r="J45" s="261"/>
      <c r="K45" s="261"/>
      <c r="L45" s="261"/>
      <c r="M45" s="261"/>
      <c r="N45" s="261"/>
      <c r="O45" s="261"/>
    </row>
    <row r="46" spans="1:15" ht="9.75" customHeight="1" x14ac:dyDescent="0.25">
      <c r="A46" s="548"/>
      <c r="B46" s="527"/>
      <c r="C46" s="569"/>
      <c r="D46" s="400"/>
      <c r="E46" s="291"/>
      <c r="F46" s="261"/>
      <c r="G46" s="261"/>
      <c r="H46" s="261"/>
      <c r="I46" s="261"/>
      <c r="J46" s="261"/>
      <c r="K46" s="261"/>
      <c r="L46" s="261"/>
      <c r="M46" s="261"/>
      <c r="N46" s="261"/>
      <c r="O46" s="261"/>
    </row>
    <row r="47" spans="1:15" ht="9.75" customHeight="1" x14ac:dyDescent="0.25">
      <c r="A47" s="548"/>
      <c r="B47" s="527"/>
      <c r="C47" s="569"/>
      <c r="D47" s="400"/>
      <c r="E47" s="291"/>
      <c r="F47" s="261"/>
      <c r="G47" s="261"/>
      <c r="H47" s="261"/>
      <c r="I47" s="261"/>
      <c r="J47" s="261"/>
      <c r="K47" s="261"/>
      <c r="L47" s="284"/>
      <c r="M47" s="261"/>
      <c r="N47" s="261"/>
      <c r="O47" s="261"/>
    </row>
    <row r="48" spans="1:15" x14ac:dyDescent="0.25">
      <c r="C48" s="126"/>
      <c r="D48" s="404"/>
    </row>
    <row r="49" spans="3:3" x14ac:dyDescent="0.25">
      <c r="C49" s="126"/>
    </row>
    <row r="50" spans="3:3" x14ac:dyDescent="0.25">
      <c r="C50" s="126"/>
    </row>
    <row r="51" spans="3:3" x14ac:dyDescent="0.25">
      <c r="C51" s="126"/>
    </row>
  </sheetData>
  <protectedRanges>
    <protectedRange password="CDC0" sqref="C3:C4 D9:E9 D29:M33 K18 L14:M14 C6:C7 D24:D27 J21:N21 D34 J17 M15:M20 F24:M27 F34:M34 H13:M13 L23:M23 F45:N47 J16:L16 M22 N23:N34 N13:N14 N16 L28:M28" name="Range1"/>
    <protectedRange password="CDC0" sqref="L17 N17" name="Range1_9_1"/>
    <protectedRange password="CDC0" sqref="N22 L22" name="Range1_7"/>
    <protectedRange password="CDC0" sqref="E34 E45:E47" name="Range1_15"/>
    <protectedRange password="CDC0" sqref="F13:G13 F16:I17" name="Range1_12"/>
    <protectedRange password="CDC0" sqref="K17" name="Range1_8"/>
    <protectedRange password="CDC0" sqref="O45:O47 O29:O34 O23:O27" name="Range1_3_1"/>
    <protectedRange password="CDC0" sqref="D21" name="Range1_4_2"/>
    <protectedRange password="CDC0" sqref="D45:D47" name="Range1_34_3"/>
    <protectedRange password="CDC0" sqref="D48" name="Range1_34_3_1"/>
    <protectedRange sqref="E13 E16:E17" name="Range1_3"/>
    <protectedRange sqref="E21" name="Range1_10"/>
    <protectedRange sqref="E28" name="Range1_17"/>
    <protectedRange password="CDC0" sqref="N39:N41 J39:L41" name="Range1_2_3"/>
    <protectedRange password="CDC0" sqref="D39" name="Range1_18_1_3"/>
    <protectedRange password="CDC0" sqref="N42:N43 J42:L43" name="Range1_6_1_1"/>
    <protectedRange password="CDC0" sqref="D42:D43" name="Range1_20_2"/>
    <protectedRange password="CDC0" sqref="D40" name="Range1_34_6_1"/>
    <protectedRange password="CDC0" sqref="O35:O44 O14:O15 O22 O19:O20 O28" name="Range1_1_1_1"/>
    <protectedRange password="CDC0" sqref="L18 N18" name="Range1_1_3"/>
    <protectedRange password="CDC0" sqref="D18" name="Range1_1_2_4"/>
    <protectedRange sqref="L15 N15" name="Range1_18"/>
    <protectedRange password="CDC0" sqref="O13" name="Range1_1_1"/>
    <protectedRange password="CDC0" sqref="O16" name="Range1_1_1_3"/>
    <protectedRange password="CDC0" sqref="O17" name="Range1_1_1_4"/>
    <protectedRange password="CDC0" sqref="O18" name="Range1_1_1_5"/>
    <protectedRange password="CDC0" sqref="O21" name="Range1_1_1_6"/>
  </protectedRanges>
  <mergeCells count="26">
    <mergeCell ref="A7:B7"/>
    <mergeCell ref="D7:H7"/>
    <mergeCell ref="H2:H5"/>
    <mergeCell ref="A3:B3"/>
    <mergeCell ref="A4:B4"/>
    <mergeCell ref="A5:B5"/>
    <mergeCell ref="A6:B6"/>
    <mergeCell ref="A8:B8"/>
    <mergeCell ref="A9:B9"/>
    <mergeCell ref="A10:B10"/>
    <mergeCell ref="A12:B12"/>
    <mergeCell ref="A13:A20"/>
    <mergeCell ref="B13:B20"/>
    <mergeCell ref="C13:C20"/>
    <mergeCell ref="A23:A27"/>
    <mergeCell ref="B23:B27"/>
    <mergeCell ref="C23:C27"/>
    <mergeCell ref="A21:A22"/>
    <mergeCell ref="B21:B22"/>
    <mergeCell ref="C21:C22"/>
    <mergeCell ref="A35:A47"/>
    <mergeCell ref="B35:B47"/>
    <mergeCell ref="C35:C47"/>
    <mergeCell ref="A29:A34"/>
    <mergeCell ref="B29:B34"/>
    <mergeCell ref="C29:C34"/>
  </mergeCells>
  <hyperlinks>
    <hyperlink ref="L1" location="'b. List of templates'!A1" display="RETURN TO TEMPLATE LIST" xr:uid="{00000000-0004-0000-1300-000000000000}"/>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61"/>
  <sheetViews>
    <sheetView topLeftCell="A4" workbookViewId="0">
      <selection activeCell="C22" sqref="C22"/>
    </sheetView>
  </sheetViews>
  <sheetFormatPr defaultColWidth="9.140625" defaultRowHeight="10.5" x14ac:dyDescent="0.25"/>
  <cols>
    <col min="1" max="1" width="32.140625" style="85" customWidth="1"/>
    <col min="2" max="2" width="17.85546875" style="84" customWidth="1"/>
    <col min="3" max="3" width="42.140625" style="85" customWidth="1"/>
    <col min="4" max="4" width="25.140625" style="85" customWidth="1"/>
    <col min="5" max="5" width="13.85546875" style="85" customWidth="1"/>
    <col min="6" max="6" width="5.140625" style="85" customWidth="1"/>
    <col min="7" max="7" width="23.140625" style="85" customWidth="1"/>
    <col min="8" max="8" width="5.42578125" style="85" customWidth="1"/>
    <col min="9" max="9" width="14.5703125" style="85" customWidth="1"/>
    <col min="10" max="11" width="13.42578125" style="85" customWidth="1"/>
    <col min="12" max="12" width="19.85546875" style="85" customWidth="1"/>
    <col min="13" max="13" width="26.85546875" style="85" customWidth="1"/>
    <col min="14" max="14" width="45.140625" style="85" customWidth="1"/>
    <col min="15" max="16384" width="9.140625" style="85"/>
  </cols>
  <sheetData>
    <row r="1" spans="1:14" ht="20.25" x14ac:dyDescent="0.25">
      <c r="A1" s="82" t="s">
        <v>259</v>
      </c>
      <c r="L1" s="86" t="s">
        <v>177</v>
      </c>
    </row>
    <row r="2" spans="1:14" ht="9.75" customHeight="1" x14ac:dyDescent="0.25"/>
    <row r="3" spans="1:14" ht="12.75" customHeight="1" x14ac:dyDescent="0.25">
      <c r="A3" s="146" t="s">
        <v>181</v>
      </c>
      <c r="B3" s="127" t="s">
        <v>331</v>
      </c>
      <c r="C3" s="128" t="s">
        <v>182</v>
      </c>
    </row>
    <row r="4" spans="1:14" ht="16.5" customHeight="1" x14ac:dyDescent="0.25">
      <c r="A4" s="147" t="s">
        <v>184</v>
      </c>
      <c r="B4" s="129">
        <v>2024</v>
      </c>
      <c r="C4" s="215">
        <v>45381</v>
      </c>
    </row>
    <row r="5" spans="1:14" ht="15.75" customHeight="1" thickBot="1" x14ac:dyDescent="0.3">
      <c r="A5" s="146" t="s">
        <v>186</v>
      </c>
      <c r="B5" s="130" t="s">
        <v>39</v>
      </c>
      <c r="C5" s="92"/>
    </row>
    <row r="6" spans="1:14" ht="20.25" customHeight="1" thickBot="1" x14ac:dyDescent="0.3">
      <c r="A6" s="116" t="s">
        <v>260</v>
      </c>
      <c r="B6" s="135"/>
    </row>
    <row r="7" spans="1:14" ht="9.75" customHeight="1" x14ac:dyDescent="0.25">
      <c r="B7" s="99"/>
      <c r="C7" s="108"/>
      <c r="D7" s="108"/>
    </row>
    <row r="8" spans="1:14" s="110" customFormat="1" ht="52.5" customHeight="1" x14ac:dyDescent="0.25">
      <c r="A8" s="136" t="s">
        <v>261</v>
      </c>
      <c r="B8" s="113" t="s">
        <v>244</v>
      </c>
      <c r="C8" s="139" t="s">
        <v>199</v>
      </c>
      <c r="D8" s="277" t="s">
        <v>200</v>
      </c>
      <c r="E8" s="277" t="s">
        <v>201</v>
      </c>
      <c r="F8" s="137" t="s">
        <v>202</v>
      </c>
      <c r="G8" s="277" t="s">
        <v>203</v>
      </c>
      <c r="H8" s="173" t="s">
        <v>202</v>
      </c>
      <c r="I8" s="292" t="s">
        <v>204</v>
      </c>
      <c r="J8" s="277" t="s">
        <v>205</v>
      </c>
      <c r="K8" s="277" t="s">
        <v>245</v>
      </c>
      <c r="L8" s="277" t="s">
        <v>246</v>
      </c>
      <c r="M8" s="139" t="s">
        <v>206</v>
      </c>
      <c r="N8" s="293" t="s">
        <v>207</v>
      </c>
    </row>
    <row r="9" spans="1:14" ht="9.75" customHeight="1" x14ac:dyDescent="0.25">
      <c r="A9" s="527" t="s">
        <v>262</v>
      </c>
      <c r="B9" s="547"/>
      <c r="C9" s="288"/>
      <c r="D9" s="288"/>
      <c r="E9" s="288"/>
      <c r="F9" s="288"/>
      <c r="G9" s="288"/>
      <c r="H9" s="288"/>
      <c r="I9" s="288"/>
      <c r="J9" s="288"/>
      <c r="K9" s="288"/>
      <c r="L9" s="288"/>
      <c r="M9" s="288"/>
      <c r="N9" s="288"/>
    </row>
    <row r="10" spans="1:14" ht="9.75" customHeight="1" x14ac:dyDescent="0.25">
      <c r="A10" s="527"/>
      <c r="B10" s="547"/>
      <c r="C10" s="288"/>
      <c r="D10" s="288"/>
      <c r="E10" s="288"/>
      <c r="F10" s="288"/>
      <c r="G10" s="288"/>
      <c r="H10" s="288"/>
      <c r="I10" s="288"/>
      <c r="J10" s="288"/>
      <c r="K10" s="288"/>
      <c r="L10" s="288"/>
      <c r="M10" s="288"/>
      <c r="N10" s="288"/>
    </row>
    <row r="11" spans="1:14" ht="9.75" customHeight="1" x14ac:dyDescent="0.25">
      <c r="A11" s="527"/>
      <c r="B11" s="547"/>
      <c r="C11" s="288"/>
      <c r="D11" s="288"/>
      <c r="E11" s="288"/>
      <c r="F11" s="288"/>
      <c r="G11" s="288"/>
      <c r="H11" s="288"/>
      <c r="I11" s="288"/>
      <c r="J11" s="288"/>
      <c r="K11" s="288"/>
      <c r="L11" s="288"/>
      <c r="M11" s="288"/>
      <c r="N11" s="288"/>
    </row>
    <row r="12" spans="1:14" ht="9.75" customHeight="1" x14ac:dyDescent="0.25">
      <c r="A12" s="527"/>
      <c r="B12" s="547"/>
      <c r="C12" s="288"/>
      <c r="D12" s="288"/>
      <c r="E12" s="288"/>
      <c r="F12" s="288"/>
      <c r="G12" s="288"/>
      <c r="H12" s="288"/>
      <c r="I12" s="288"/>
      <c r="J12" s="288"/>
      <c r="K12" s="288"/>
      <c r="L12" s="288"/>
      <c r="M12" s="288"/>
      <c r="N12" s="288"/>
    </row>
    <row r="13" spans="1:14" ht="9.75" customHeight="1" x14ac:dyDescent="0.25">
      <c r="A13" s="527"/>
      <c r="B13" s="547"/>
      <c r="C13" s="288"/>
      <c r="D13" s="288"/>
      <c r="E13" s="288"/>
      <c r="F13" s="288"/>
      <c r="G13" s="288"/>
      <c r="H13" s="288"/>
      <c r="I13" s="288"/>
      <c r="J13" s="288"/>
      <c r="K13" s="288"/>
      <c r="L13" s="288"/>
      <c r="M13" s="288"/>
      <c r="N13" s="288"/>
    </row>
    <row r="14" spans="1:14" ht="9.75" customHeight="1" x14ac:dyDescent="0.25">
      <c r="A14" s="527"/>
      <c r="B14" s="547"/>
      <c r="C14" s="288"/>
      <c r="D14" s="288"/>
      <c r="E14" s="288"/>
      <c r="F14" s="288"/>
      <c r="G14" s="288"/>
      <c r="H14" s="288"/>
      <c r="I14" s="288"/>
      <c r="J14" s="288"/>
      <c r="K14" s="288"/>
      <c r="L14" s="288"/>
      <c r="M14" s="288"/>
      <c r="N14" s="288"/>
    </row>
    <row r="15" spans="1:14" ht="9.75" customHeight="1" x14ac:dyDescent="0.25">
      <c r="A15" s="527"/>
      <c r="B15" s="547"/>
      <c r="C15" s="288"/>
      <c r="D15" s="288"/>
      <c r="E15" s="288"/>
      <c r="F15" s="288"/>
      <c r="G15" s="288"/>
      <c r="H15" s="288"/>
      <c r="I15" s="288"/>
      <c r="J15" s="288"/>
      <c r="K15" s="288"/>
      <c r="L15" s="288"/>
      <c r="M15" s="288"/>
      <c r="N15" s="288"/>
    </row>
    <row r="16" spans="1:14" ht="9.75" customHeight="1" x14ac:dyDescent="0.15">
      <c r="A16" s="527"/>
      <c r="B16" s="547"/>
      <c r="C16" s="288"/>
      <c r="D16" s="320"/>
      <c r="E16" s="288"/>
      <c r="F16" s="288"/>
      <c r="G16" s="288"/>
      <c r="H16" s="288"/>
      <c r="I16" s="288"/>
      <c r="J16" s="288"/>
      <c r="K16" s="288"/>
      <c r="L16" s="288"/>
      <c r="M16" s="288"/>
      <c r="N16" s="288"/>
    </row>
    <row r="17" spans="1:14" ht="9.75" customHeight="1" x14ac:dyDescent="0.25">
      <c r="A17" s="527"/>
      <c r="B17" s="547"/>
      <c r="C17" s="288"/>
      <c r="D17" s="288"/>
      <c r="E17" s="288"/>
      <c r="F17" s="288"/>
      <c r="G17" s="288"/>
      <c r="H17" s="288"/>
      <c r="I17" s="288"/>
      <c r="J17" s="288"/>
      <c r="K17" s="288"/>
      <c r="L17" s="288"/>
      <c r="M17" s="288"/>
      <c r="N17" s="288"/>
    </row>
    <row r="18" spans="1:14" ht="9.75" customHeight="1" x14ac:dyDescent="0.15">
      <c r="A18" s="527"/>
      <c r="B18" s="547"/>
      <c r="C18" s="288"/>
      <c r="D18" s="321"/>
      <c r="E18" s="288"/>
      <c r="F18" s="288"/>
      <c r="G18" s="288"/>
      <c r="H18" s="288"/>
      <c r="I18" s="288"/>
      <c r="J18" s="288"/>
      <c r="K18" s="288"/>
      <c r="L18" s="288"/>
      <c r="M18" s="288"/>
      <c r="N18" s="288"/>
    </row>
    <row r="19" spans="1:14" ht="9.75" customHeight="1" x14ac:dyDescent="0.25">
      <c r="A19" s="527"/>
      <c r="B19" s="547"/>
      <c r="C19" s="288"/>
      <c r="D19" s="288"/>
      <c r="E19" s="288"/>
      <c r="F19" s="288"/>
      <c r="G19" s="322"/>
      <c r="H19" s="288"/>
      <c r="I19" s="288"/>
      <c r="J19" s="288"/>
      <c r="K19" s="288"/>
      <c r="L19" s="288"/>
      <c r="M19" s="288"/>
      <c r="N19" s="288"/>
    </row>
    <row r="20" spans="1:14" ht="9.75" customHeight="1" x14ac:dyDescent="0.25">
      <c r="A20" s="527"/>
      <c r="B20" s="547"/>
      <c r="C20" s="288"/>
      <c r="D20" s="288"/>
      <c r="E20" s="288"/>
      <c r="F20" s="288"/>
      <c r="G20" s="322"/>
      <c r="H20" s="288"/>
      <c r="I20" s="288"/>
      <c r="J20" s="288"/>
      <c r="K20" s="288"/>
      <c r="L20" s="288"/>
      <c r="M20" s="288"/>
      <c r="N20" s="288"/>
    </row>
    <row r="21" spans="1:14" s="145" customFormat="1" ht="9" customHeight="1" x14ac:dyDescent="0.25">
      <c r="A21" s="527" t="s">
        <v>263</v>
      </c>
      <c r="B21" s="569"/>
      <c r="C21" s="288"/>
      <c r="D21" s="288"/>
      <c r="E21" s="288"/>
      <c r="F21" s="288"/>
      <c r="G21" s="288"/>
      <c r="H21" s="311"/>
      <c r="I21" s="288"/>
      <c r="J21" s="288"/>
      <c r="K21" s="288"/>
      <c r="L21" s="288"/>
      <c r="M21" s="288"/>
      <c r="N21" s="288"/>
    </row>
    <row r="22" spans="1:14" ht="29.1" customHeight="1" x14ac:dyDescent="0.25">
      <c r="A22" s="527"/>
      <c r="B22" s="569"/>
      <c r="C22" s="288"/>
      <c r="D22" s="288"/>
      <c r="E22" s="288"/>
      <c r="F22" s="288"/>
      <c r="G22" s="285"/>
      <c r="H22" s="318"/>
      <c r="I22" s="288"/>
      <c r="J22" s="288"/>
      <c r="K22" s="288"/>
      <c r="L22" s="288"/>
      <c r="M22" s="288"/>
      <c r="N22" s="288"/>
    </row>
    <row r="23" spans="1:14" ht="9.75" customHeight="1" x14ac:dyDescent="0.25">
      <c r="A23" s="527"/>
      <c r="B23" s="569"/>
      <c r="C23" s="288"/>
      <c r="D23" s="288"/>
      <c r="E23" s="288"/>
      <c r="F23" s="288"/>
      <c r="G23" s="285"/>
      <c r="H23" s="318"/>
      <c r="I23" s="288"/>
      <c r="J23" s="288"/>
      <c r="K23" s="288"/>
      <c r="L23" s="288"/>
      <c r="M23" s="288"/>
      <c r="N23" s="288"/>
    </row>
    <row r="24" spans="1:14" ht="9.75" customHeight="1" x14ac:dyDescent="0.25">
      <c r="A24" s="527"/>
      <c r="B24" s="569"/>
      <c r="C24" s="288"/>
      <c r="D24" s="288"/>
      <c r="E24" s="288"/>
      <c r="F24" s="288"/>
      <c r="G24" s="288"/>
      <c r="H24" s="311"/>
      <c r="I24" s="288"/>
      <c r="J24" s="288"/>
      <c r="K24" s="288"/>
      <c r="L24" s="288"/>
      <c r="M24" s="288"/>
      <c r="N24" s="288"/>
    </row>
    <row r="25" spans="1:14" ht="9.75" customHeight="1" x14ac:dyDescent="0.25">
      <c r="A25" s="527"/>
      <c r="B25" s="569"/>
      <c r="C25" s="288"/>
      <c r="D25" s="288"/>
      <c r="E25" s="288"/>
      <c r="F25" s="288"/>
      <c r="G25" s="288"/>
      <c r="H25" s="311"/>
      <c r="I25" s="288"/>
      <c r="J25" s="288"/>
      <c r="K25" s="288"/>
      <c r="L25" s="288"/>
      <c r="M25" s="288"/>
      <c r="N25" s="288"/>
    </row>
    <row r="26" spans="1:14" ht="9.75" customHeight="1" x14ac:dyDescent="0.25">
      <c r="A26" s="527"/>
      <c r="B26" s="569"/>
      <c r="C26" s="288"/>
      <c r="D26" s="288"/>
      <c r="E26" s="288"/>
      <c r="F26" s="288"/>
      <c r="G26" s="288"/>
      <c r="H26" s="311"/>
      <c r="I26" s="288"/>
      <c r="J26" s="288"/>
      <c r="K26" s="288"/>
      <c r="L26" s="288"/>
      <c r="M26" s="288"/>
      <c r="N26" s="288"/>
    </row>
    <row r="27" spans="1:14" ht="9.75" customHeight="1" x14ac:dyDescent="0.25">
      <c r="A27" s="527"/>
      <c r="B27" s="569"/>
      <c r="C27" s="288"/>
      <c r="D27" s="288"/>
      <c r="E27" s="288"/>
      <c r="F27" s="288"/>
      <c r="G27" s="288"/>
      <c r="H27" s="311"/>
      <c r="I27" s="288"/>
      <c r="J27" s="288"/>
      <c r="K27" s="288"/>
      <c r="L27" s="288"/>
      <c r="M27" s="288"/>
      <c r="N27" s="288"/>
    </row>
    <row r="28" spans="1:14" ht="9.75" customHeight="1" x14ac:dyDescent="0.25">
      <c r="A28" s="527"/>
      <c r="B28" s="569"/>
      <c r="C28" s="288"/>
      <c r="D28" s="288"/>
      <c r="E28" s="288"/>
      <c r="F28" s="288"/>
      <c r="G28" s="288"/>
      <c r="H28" s="311"/>
      <c r="I28" s="288"/>
      <c r="J28" s="288"/>
      <c r="K28" s="288"/>
      <c r="L28" s="288"/>
      <c r="M28" s="288"/>
      <c r="N28" s="288"/>
    </row>
    <row r="29" spans="1:14" ht="9.75" customHeight="1" x14ac:dyDescent="0.25">
      <c r="A29" s="527"/>
      <c r="B29" s="569"/>
      <c r="C29" s="288"/>
      <c r="D29" s="288"/>
      <c r="E29" s="288"/>
      <c r="F29" s="288"/>
      <c r="G29" s="288"/>
      <c r="H29" s="288"/>
      <c r="I29" s="288"/>
      <c r="J29" s="288"/>
      <c r="K29" s="288"/>
      <c r="L29" s="288"/>
      <c r="M29" s="288"/>
      <c r="N29" s="288"/>
    </row>
    <row r="30" spans="1:14" ht="9.75" customHeight="1" x14ac:dyDescent="0.25">
      <c r="A30" s="527"/>
      <c r="B30" s="569"/>
      <c r="C30" s="260"/>
      <c r="D30" s="288"/>
      <c r="E30" s="288"/>
      <c r="F30" s="288"/>
      <c r="G30" s="288"/>
      <c r="H30" s="288"/>
      <c r="I30" s="288"/>
      <c r="J30" s="288"/>
      <c r="K30" s="288"/>
      <c r="L30" s="288"/>
      <c r="M30" s="288"/>
      <c r="N30" s="288"/>
    </row>
    <row r="31" spans="1:14" ht="9.75" customHeight="1" x14ac:dyDescent="0.25">
      <c r="A31" s="527"/>
      <c r="B31" s="569"/>
      <c r="C31" s="260"/>
      <c r="D31" s="288"/>
      <c r="E31" s="288"/>
      <c r="F31" s="288"/>
      <c r="G31" s="288"/>
      <c r="H31" s="288"/>
      <c r="I31" s="288"/>
      <c r="J31" s="288"/>
      <c r="K31" s="288"/>
      <c r="L31" s="288"/>
      <c r="M31" s="288"/>
      <c r="N31" s="288"/>
    </row>
    <row r="32" spans="1:14" ht="9.75" customHeight="1" x14ac:dyDescent="0.25">
      <c r="A32" s="527"/>
      <c r="B32" s="569"/>
      <c r="C32" s="288"/>
      <c r="D32" s="288"/>
      <c r="E32" s="288"/>
      <c r="F32" s="288"/>
      <c r="G32" s="288"/>
      <c r="H32" s="311"/>
      <c r="I32" s="288"/>
      <c r="J32" s="288"/>
      <c r="K32" s="288"/>
      <c r="L32" s="288"/>
      <c r="M32" s="288"/>
      <c r="N32" s="288"/>
    </row>
    <row r="33" spans="1:14" ht="9.75" customHeight="1" x14ac:dyDescent="0.25">
      <c r="A33" s="527"/>
      <c r="B33" s="569"/>
      <c r="C33" s="260"/>
      <c r="D33" s="288"/>
      <c r="E33" s="288"/>
      <c r="F33" s="288"/>
      <c r="G33" s="288"/>
      <c r="H33" s="311"/>
      <c r="I33" s="288"/>
      <c r="J33" s="288"/>
      <c r="K33" s="288"/>
      <c r="L33" s="288"/>
      <c r="M33" s="288"/>
      <c r="N33" s="288"/>
    </row>
    <row r="34" spans="1:14" ht="9.75" customHeight="1" x14ac:dyDescent="0.25">
      <c r="A34" s="527"/>
      <c r="B34" s="569"/>
      <c r="C34" s="288"/>
      <c r="D34" s="288"/>
      <c r="E34" s="288"/>
      <c r="F34" s="288"/>
      <c r="G34" s="288"/>
      <c r="H34" s="311"/>
      <c r="I34" s="288"/>
      <c r="J34" s="288"/>
      <c r="K34" s="288"/>
      <c r="L34" s="288"/>
      <c r="M34" s="288"/>
      <c r="N34" s="288"/>
    </row>
    <row r="35" spans="1:14" ht="9.75" customHeight="1" x14ac:dyDescent="0.25">
      <c r="A35" s="527" t="s">
        <v>264</v>
      </c>
      <c r="B35" s="569"/>
      <c r="C35" s="288"/>
      <c r="D35" s="288"/>
      <c r="E35" s="288"/>
      <c r="F35" s="288"/>
      <c r="G35" s="288"/>
      <c r="H35" s="311"/>
      <c r="I35" s="288"/>
      <c r="J35" s="288"/>
      <c r="K35" s="288"/>
      <c r="L35" s="288"/>
      <c r="M35" s="288"/>
      <c r="N35" s="288"/>
    </row>
    <row r="36" spans="1:14" ht="9.75" customHeight="1" x14ac:dyDescent="0.25">
      <c r="A36" s="527"/>
      <c r="B36" s="569"/>
      <c r="C36" s="288"/>
      <c r="D36" s="288"/>
      <c r="E36" s="288"/>
      <c r="F36" s="288"/>
      <c r="G36" s="285"/>
      <c r="H36" s="318"/>
      <c r="I36" s="288"/>
      <c r="J36" s="288"/>
      <c r="K36" s="288"/>
      <c r="L36" s="288"/>
      <c r="M36" s="288"/>
      <c r="N36" s="288"/>
    </row>
    <row r="37" spans="1:14" ht="9.75" customHeight="1" x14ac:dyDescent="0.25">
      <c r="A37" s="527"/>
      <c r="B37" s="569"/>
      <c r="C37" s="288"/>
      <c r="D37" s="288"/>
      <c r="E37" s="288"/>
      <c r="F37" s="288"/>
      <c r="G37" s="285"/>
      <c r="H37" s="318"/>
      <c r="I37" s="288"/>
      <c r="J37" s="288"/>
      <c r="K37" s="288"/>
      <c r="L37" s="288"/>
      <c r="M37" s="288"/>
      <c r="N37" s="288"/>
    </row>
    <row r="38" spans="1:14" ht="12.6" customHeight="1" x14ac:dyDescent="0.25">
      <c r="A38" s="527"/>
      <c r="B38" s="569"/>
      <c r="C38" s="288"/>
      <c r="D38" s="288"/>
      <c r="E38" s="288"/>
      <c r="F38" s="288"/>
      <c r="G38" s="285"/>
      <c r="H38" s="318"/>
      <c r="I38" s="288"/>
      <c r="J38" s="288"/>
      <c r="K38" s="288"/>
      <c r="L38" s="288"/>
      <c r="M38" s="288"/>
      <c r="N38" s="288"/>
    </row>
    <row r="39" spans="1:14" ht="8.4499999999999993" customHeight="1" x14ac:dyDescent="0.25">
      <c r="A39" s="527"/>
      <c r="B39" s="569"/>
      <c r="C39" s="288"/>
      <c r="D39" s="288"/>
      <c r="E39" s="288"/>
      <c r="F39" s="288"/>
      <c r="G39" s="285"/>
      <c r="H39" s="318"/>
      <c r="I39" s="288"/>
      <c r="J39" s="288"/>
      <c r="K39" s="288"/>
      <c r="L39" s="288"/>
      <c r="M39" s="288"/>
      <c r="N39" s="288"/>
    </row>
    <row r="40" spans="1:14" ht="8.4499999999999993" customHeight="1" x14ac:dyDescent="0.25">
      <c r="A40" s="527"/>
      <c r="B40" s="569"/>
      <c r="C40" s="260"/>
      <c r="D40" s="288"/>
      <c r="E40" s="288"/>
      <c r="F40" s="288"/>
      <c r="G40" s="285"/>
      <c r="H40" s="318"/>
      <c r="I40" s="288"/>
      <c r="J40" s="288"/>
      <c r="K40" s="288"/>
      <c r="L40" s="288"/>
      <c r="M40" s="288"/>
      <c r="N40" s="288"/>
    </row>
    <row r="41" spans="1:14" ht="12.6" customHeight="1" x14ac:dyDescent="0.25">
      <c r="A41" s="527"/>
      <c r="B41" s="569"/>
      <c r="C41" s="260"/>
      <c r="D41" s="288"/>
      <c r="E41" s="288"/>
      <c r="F41" s="288"/>
      <c r="G41" s="285"/>
      <c r="H41" s="318"/>
      <c r="I41" s="288"/>
      <c r="J41" s="288"/>
      <c r="K41" s="288"/>
      <c r="L41" s="288"/>
      <c r="M41" s="288"/>
      <c r="N41" s="288"/>
    </row>
    <row r="42" spans="1:14" ht="9.75" customHeight="1" x14ac:dyDescent="0.25">
      <c r="A42" s="527"/>
      <c r="B42" s="569"/>
      <c r="C42" s="288"/>
      <c r="D42" s="288"/>
      <c r="E42" s="288"/>
      <c r="F42" s="288"/>
      <c r="G42" s="285"/>
      <c r="H42" s="318"/>
      <c r="I42" s="288"/>
      <c r="J42" s="288"/>
      <c r="K42" s="288"/>
      <c r="L42" s="288"/>
      <c r="M42" s="288"/>
      <c r="N42" s="288"/>
    </row>
    <row r="43" spans="1:14" s="145" customFormat="1" ht="12.75" customHeight="1" x14ac:dyDescent="0.25">
      <c r="A43" s="527" t="s">
        <v>265</v>
      </c>
      <c r="B43" s="569"/>
      <c r="C43" s="288"/>
      <c r="D43" s="288"/>
      <c r="E43" s="288"/>
      <c r="F43" s="288"/>
      <c r="G43" s="288"/>
      <c r="H43" s="311"/>
      <c r="I43" s="288"/>
      <c r="J43" s="288"/>
      <c r="K43" s="288"/>
      <c r="L43" s="288"/>
      <c r="M43" s="288"/>
      <c r="N43" s="288"/>
    </row>
    <row r="44" spans="1:14" ht="9.75" customHeight="1" x14ac:dyDescent="0.25">
      <c r="A44" s="527"/>
      <c r="B44" s="569"/>
      <c r="C44" s="395"/>
      <c r="D44" s="319"/>
      <c r="E44" s="288"/>
      <c r="F44" s="288"/>
      <c r="G44" s="288"/>
      <c r="H44" s="288"/>
      <c r="I44" s="288"/>
      <c r="J44" s="288"/>
      <c r="K44" s="288"/>
      <c r="L44" s="288"/>
      <c r="M44" s="288"/>
      <c r="N44" s="288"/>
    </row>
    <row r="45" spans="1:14" ht="9.75" customHeight="1" x14ac:dyDescent="0.25">
      <c r="A45" s="527"/>
      <c r="B45" s="569"/>
      <c r="C45" s="395"/>
      <c r="D45" s="319"/>
      <c r="E45" s="288"/>
      <c r="F45" s="288"/>
      <c r="G45" s="288"/>
      <c r="H45" s="288"/>
      <c r="I45" s="288"/>
      <c r="J45" s="288"/>
      <c r="K45" s="288"/>
      <c r="L45" s="288"/>
      <c r="M45" s="288"/>
      <c r="N45" s="288"/>
    </row>
    <row r="46" spans="1:14" ht="9.75" customHeight="1" x14ac:dyDescent="0.25">
      <c r="A46" s="527"/>
      <c r="B46" s="569"/>
      <c r="C46" s="395"/>
      <c r="D46" s="319"/>
      <c r="E46" s="288"/>
      <c r="F46" s="288"/>
      <c r="G46" s="288"/>
      <c r="H46" s="288"/>
      <c r="I46" s="288"/>
      <c r="J46" s="288"/>
      <c r="K46" s="288"/>
      <c r="L46" s="288"/>
      <c r="M46" s="288"/>
      <c r="N46" s="288"/>
    </row>
    <row r="47" spans="1:14" ht="9.75" customHeight="1" x14ac:dyDescent="0.25">
      <c r="A47" s="527"/>
      <c r="B47" s="569"/>
      <c r="C47" s="395"/>
      <c r="D47" s="319"/>
      <c r="E47" s="288"/>
      <c r="F47" s="288"/>
      <c r="G47" s="288"/>
      <c r="H47" s="288"/>
      <c r="I47" s="288"/>
      <c r="J47" s="288"/>
      <c r="K47" s="288"/>
      <c r="L47" s="288"/>
      <c r="M47" s="288"/>
      <c r="N47" s="288"/>
    </row>
    <row r="48" spans="1:14" ht="9.75" customHeight="1" x14ac:dyDescent="0.25">
      <c r="A48" s="527"/>
      <c r="B48" s="569"/>
      <c r="C48" s="181"/>
      <c r="D48" s="322"/>
      <c r="E48" s="288"/>
      <c r="F48" s="288"/>
      <c r="G48" s="288"/>
      <c r="H48" s="288"/>
      <c r="I48" s="288"/>
      <c r="J48" s="288"/>
      <c r="K48" s="288"/>
      <c r="L48" s="288"/>
      <c r="M48" s="288"/>
      <c r="N48" s="288"/>
    </row>
    <row r="49" spans="1:14" ht="9.75" customHeight="1" x14ac:dyDescent="0.25">
      <c r="A49" s="527" t="s">
        <v>266</v>
      </c>
      <c r="B49" s="569"/>
      <c r="C49" s="181"/>
      <c r="D49" s="319"/>
      <c r="E49" s="288"/>
      <c r="F49" s="288"/>
      <c r="G49" s="288"/>
      <c r="H49" s="288"/>
      <c r="I49" s="288"/>
      <c r="J49" s="288"/>
      <c r="K49" s="288"/>
      <c r="L49" s="288"/>
      <c r="M49" s="288"/>
      <c r="N49" s="288"/>
    </row>
    <row r="50" spans="1:14" ht="9.75" customHeight="1" x14ac:dyDescent="0.25">
      <c r="A50" s="527"/>
      <c r="B50" s="569"/>
      <c r="C50" s="181"/>
      <c r="D50" s="319"/>
      <c r="E50" s="288"/>
      <c r="F50" s="288"/>
      <c r="G50" s="319"/>
      <c r="H50" s="288"/>
      <c r="I50" s="288"/>
      <c r="J50" s="288"/>
      <c r="K50" s="288"/>
      <c r="L50" s="288"/>
      <c r="M50" s="288"/>
      <c r="N50" s="288"/>
    </row>
    <row r="51" spans="1:14" ht="9.75" customHeight="1" x14ac:dyDescent="0.25">
      <c r="A51" s="527"/>
      <c r="B51" s="569"/>
      <c r="C51" s="181"/>
      <c r="D51" s="319"/>
      <c r="E51" s="288"/>
      <c r="F51" s="288"/>
      <c r="G51" s="319"/>
      <c r="H51" s="288"/>
      <c r="I51" s="288"/>
      <c r="J51" s="288"/>
      <c r="K51" s="288"/>
      <c r="L51" s="288"/>
      <c r="M51" s="288"/>
      <c r="N51" s="288"/>
    </row>
    <row r="52" spans="1:14" ht="9.75" customHeight="1" x14ac:dyDescent="0.25">
      <c r="A52" s="527"/>
      <c r="B52" s="569"/>
      <c r="C52" s="288"/>
      <c r="D52" s="319"/>
      <c r="E52" s="288"/>
      <c r="F52" s="288"/>
      <c r="G52" s="322"/>
      <c r="H52" s="288"/>
      <c r="I52" s="288"/>
      <c r="J52" s="288"/>
      <c r="K52" s="288"/>
      <c r="L52" s="288"/>
      <c r="M52" s="288"/>
      <c r="N52" s="288"/>
    </row>
    <row r="53" spans="1:14" ht="9.75" customHeight="1" x14ac:dyDescent="0.25">
      <c r="A53" s="527"/>
      <c r="B53" s="569"/>
      <c r="C53" s="288"/>
      <c r="D53" s="319"/>
      <c r="E53" s="288"/>
      <c r="F53" s="288"/>
      <c r="G53" s="322"/>
      <c r="H53" s="288"/>
      <c r="I53" s="288"/>
      <c r="J53" s="288"/>
      <c r="K53" s="288"/>
      <c r="L53" s="288"/>
      <c r="M53" s="288"/>
      <c r="N53" s="288"/>
    </row>
    <row r="54" spans="1:14" ht="9.75" customHeight="1" x14ac:dyDescent="0.25">
      <c r="A54" s="527"/>
      <c r="B54" s="569"/>
      <c r="C54" s="288"/>
      <c r="D54" s="319"/>
      <c r="E54" s="288"/>
      <c r="F54" s="288"/>
      <c r="G54" s="288"/>
      <c r="H54" s="288"/>
      <c r="I54" s="288"/>
      <c r="J54" s="288"/>
      <c r="K54" s="288"/>
      <c r="L54" s="288"/>
      <c r="M54" s="288"/>
      <c r="N54" s="288"/>
    </row>
    <row r="55" spans="1:14" x14ac:dyDescent="0.25">
      <c r="G55" s="266"/>
    </row>
    <row r="56" spans="1:14" x14ac:dyDescent="0.25">
      <c r="G56" s="275"/>
    </row>
    <row r="57" spans="1:14" x14ac:dyDescent="0.25">
      <c r="G57" s="276"/>
    </row>
    <row r="58" spans="1:14" x14ac:dyDescent="0.25">
      <c r="G58" s="275"/>
    </row>
    <row r="59" spans="1:14" x14ac:dyDescent="0.25">
      <c r="G59" s="276"/>
    </row>
    <row r="60" spans="1:14" x14ac:dyDescent="0.25">
      <c r="G60" s="276"/>
    </row>
    <row r="61" spans="1:14" x14ac:dyDescent="0.25">
      <c r="G61" s="276"/>
    </row>
  </sheetData>
  <protectedRanges>
    <protectedRange password="CDC0" sqref="B3:B4" name="Range1_2_2_1_1"/>
    <protectedRange password="CDC0" sqref="C52:C54 E49:F54 E19:F20 D10:D20 F21 E29:F31 F24:F28 H19:J20 F32:F48 L36:L42 H44:M54 I21:J21 I43:M43 E9:M18 K19:M35 E22:F23 E35:E42 G35 I24:J35 I22:I23" name="Range1_1_1_5_1_1"/>
    <protectedRange password="CDC0" sqref="C18:C19" name="Range1_4_2_1_1"/>
    <protectedRange password="CDC0" sqref="E44:E48" name="Range1_6_1_2_1_1"/>
    <protectedRange password="CDC0" sqref="G55:G60" name="Range1_1_1_2_2_1_1"/>
    <protectedRange password="CDC0" sqref="G19:G20" name="Range1_6_6_1_1"/>
    <protectedRange password="CDC0" sqref="G45:G46 G49" name="Range1_1_3_1_1_1"/>
    <protectedRange password="CDC0" sqref="G52:G54 D21:D43" name="Range1_3_3_5_1_1"/>
    <protectedRange password="CDC0" sqref="G47:G48" name="Range1_8_2_1_1_1"/>
    <protectedRange password="CDC0" sqref="E21 E24:E28 E43 E32:E34 G21 G24:G28 G43 G32:G34" name="Range1_3_1_2_5_1_1"/>
    <protectedRange password="CDC0" sqref="M36:M42 I36:K42 J22:J23 G29:H31" name="Range1_10_1_1"/>
    <protectedRange password="CDC0" sqref="N9:N54" name="Range1_1_4_1_1"/>
    <protectedRange password="CDC0" sqref="G36:H42" name="Range1_3_2_1_3_3"/>
    <protectedRange password="CDC0" sqref="G22:H22" name="Range1_3_2_1_3_3_1"/>
    <protectedRange password="CDC0" sqref="G23:H23" name="Range1_3_2_1_3_3_2"/>
    <protectedRange password="CDC0" sqref="C44:C47" name="Range1_7"/>
  </protectedRanges>
  <mergeCells count="10">
    <mergeCell ref="A43:A48"/>
    <mergeCell ref="B43:B48"/>
    <mergeCell ref="A49:A54"/>
    <mergeCell ref="B49:B54"/>
    <mergeCell ref="A9:A20"/>
    <mergeCell ref="B9:B20"/>
    <mergeCell ref="A21:A34"/>
    <mergeCell ref="B21:B34"/>
    <mergeCell ref="A35:A42"/>
    <mergeCell ref="B35:B42"/>
  </mergeCells>
  <hyperlinks>
    <hyperlink ref="L1" location="'b. List of templates'!A1" display="RETURN TO TEMPLATE LIST"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3"/>
  <sheetViews>
    <sheetView topLeftCell="A6" workbookViewId="0">
      <selection activeCell="B9" sqref="B9"/>
    </sheetView>
  </sheetViews>
  <sheetFormatPr defaultColWidth="9.140625" defaultRowHeight="10.5" x14ac:dyDescent="0.25"/>
  <cols>
    <col min="1" max="1" width="35.140625" style="85" customWidth="1"/>
    <col min="2" max="2" width="18.85546875" style="84" customWidth="1"/>
    <col min="3" max="3" width="30.85546875" style="85" customWidth="1"/>
    <col min="4" max="4" width="21" style="85" customWidth="1"/>
    <col min="5" max="5" width="13.85546875" style="85" customWidth="1"/>
    <col min="6" max="6" width="5.140625" style="85" customWidth="1"/>
    <col min="7" max="7" width="16.5703125" style="85" customWidth="1"/>
    <col min="8" max="8" width="5.42578125" style="85" customWidth="1"/>
    <col min="9" max="9" width="14.5703125" style="85" customWidth="1"/>
    <col min="10" max="11" width="13.42578125" style="85" customWidth="1"/>
    <col min="12" max="12" width="26.5703125" style="85" bestFit="1" customWidth="1"/>
    <col min="13" max="13" width="23.5703125" style="85" customWidth="1"/>
    <col min="14" max="14" width="28.140625" style="85" customWidth="1"/>
    <col min="15" max="16384" width="9.140625" style="85"/>
  </cols>
  <sheetData>
    <row r="1" spans="1:14" ht="21" thickBot="1" x14ac:dyDescent="0.3">
      <c r="A1" s="82" t="s">
        <v>267</v>
      </c>
      <c r="I1" s="83" t="s">
        <v>178</v>
      </c>
      <c r="L1" s="86" t="s">
        <v>177</v>
      </c>
    </row>
    <row r="2" spans="1:14" ht="9.75" customHeight="1" x14ac:dyDescent="0.25">
      <c r="F2" s="507" t="s">
        <v>268</v>
      </c>
      <c r="G2" s="570"/>
      <c r="H2" s="571"/>
      <c r="I2" s="87" t="s">
        <v>180</v>
      </c>
      <c r="J2" s="88">
        <f>SUM(B13:B23)</f>
        <v>0</v>
      </c>
    </row>
    <row r="3" spans="1:14" ht="12.75" customHeight="1" x14ac:dyDescent="0.25">
      <c r="A3" s="146" t="s">
        <v>181</v>
      </c>
      <c r="B3" s="127" t="s">
        <v>331</v>
      </c>
      <c r="C3" s="128" t="s">
        <v>182</v>
      </c>
      <c r="F3" s="509"/>
      <c r="G3" s="568"/>
      <c r="H3" s="508"/>
      <c r="I3" s="90" t="s">
        <v>183</v>
      </c>
      <c r="J3" s="91">
        <f>$B$10</f>
        <v>0</v>
      </c>
    </row>
    <row r="4" spans="1:14" ht="16.5" customHeight="1" x14ac:dyDescent="0.25">
      <c r="A4" s="147" t="s">
        <v>184</v>
      </c>
      <c r="B4" s="129">
        <v>2024</v>
      </c>
      <c r="C4" s="215">
        <v>45381</v>
      </c>
      <c r="F4" s="509"/>
      <c r="G4" s="568"/>
      <c r="H4" s="508"/>
      <c r="I4" s="90" t="s">
        <v>185</v>
      </c>
      <c r="J4" s="91">
        <f>$B$9</f>
        <v>0.79600000000000004</v>
      </c>
    </row>
    <row r="5" spans="1:14" ht="15.75" customHeight="1" thickBot="1" x14ac:dyDescent="0.3">
      <c r="A5" s="146" t="s">
        <v>186</v>
      </c>
      <c r="B5" s="130" t="s">
        <v>39</v>
      </c>
      <c r="C5" s="92"/>
      <c r="F5" s="510"/>
      <c r="G5" s="572"/>
      <c r="H5" s="511"/>
      <c r="I5" s="93"/>
      <c r="J5" s="94"/>
    </row>
    <row r="6" spans="1:14" ht="28.5" customHeight="1" thickBot="1" x14ac:dyDescent="0.3">
      <c r="A6" s="116" t="s">
        <v>290</v>
      </c>
      <c r="B6" s="148">
        <v>2388</v>
      </c>
      <c r="C6" s="163" t="s">
        <v>493</v>
      </c>
      <c r="D6" s="156" t="s">
        <v>494</v>
      </c>
      <c r="I6" s="96"/>
    </row>
    <row r="7" spans="1:14" ht="46.5" customHeight="1" thickBot="1" x14ac:dyDescent="0.3">
      <c r="A7" s="116" t="s">
        <v>294</v>
      </c>
      <c r="B7" s="148">
        <v>2388</v>
      </c>
      <c r="C7" s="524" t="s">
        <v>295</v>
      </c>
      <c r="D7" s="525"/>
      <c r="E7" s="525"/>
      <c r="F7" s="525"/>
      <c r="G7" s="525"/>
      <c r="H7" s="525"/>
      <c r="I7" s="525"/>
      <c r="J7" s="526"/>
      <c r="M7" s="98"/>
      <c r="N7" s="98"/>
    </row>
    <row r="8" spans="1:14" ht="24" customHeight="1" x14ac:dyDescent="0.25">
      <c r="A8" s="116" t="s">
        <v>191</v>
      </c>
      <c r="B8" s="149" t="s">
        <v>270</v>
      </c>
      <c r="C8" s="150" t="s">
        <v>194</v>
      </c>
      <c r="D8" s="150"/>
    </row>
    <row r="9" spans="1:14" ht="21.75" customHeight="1" thickBot="1" x14ac:dyDescent="0.3">
      <c r="A9" s="116" t="s">
        <v>271</v>
      </c>
      <c r="B9" s="151">
        <f>B7*1/3000</f>
        <v>0.79600000000000004</v>
      </c>
      <c r="C9" s="152"/>
      <c r="D9" s="153"/>
    </row>
    <row r="10" spans="1:14" ht="20.25" customHeight="1" thickBot="1" x14ac:dyDescent="0.3">
      <c r="A10" s="116" t="s">
        <v>243</v>
      </c>
      <c r="B10" s="135">
        <f>B13+B16+B19</f>
        <v>0</v>
      </c>
      <c r="C10" s="104"/>
      <c r="D10" s="105"/>
    </row>
    <row r="11" spans="1:14" ht="9.75" customHeight="1" x14ac:dyDescent="0.25">
      <c r="B11" s="99"/>
      <c r="C11" s="108"/>
      <c r="D11" s="108"/>
    </row>
    <row r="12" spans="1:14" s="110" customFormat="1" ht="57" customHeight="1" x14ac:dyDescent="0.25">
      <c r="A12" s="136" t="s">
        <v>272</v>
      </c>
      <c r="B12" s="113" t="s">
        <v>244</v>
      </c>
      <c r="C12" s="277" t="s">
        <v>199</v>
      </c>
      <c r="D12" s="277" t="s">
        <v>200</v>
      </c>
      <c r="E12" s="277" t="s">
        <v>201</v>
      </c>
      <c r="F12" s="173" t="s">
        <v>202</v>
      </c>
      <c r="G12" s="277" t="s">
        <v>203</v>
      </c>
      <c r="H12" s="173" t="s">
        <v>202</v>
      </c>
      <c r="I12" s="292" t="s">
        <v>204</v>
      </c>
      <c r="J12" s="277" t="s">
        <v>205</v>
      </c>
      <c r="K12" s="277" t="s">
        <v>245</v>
      </c>
      <c r="L12" s="277" t="s">
        <v>246</v>
      </c>
      <c r="M12" s="277" t="s">
        <v>206</v>
      </c>
      <c r="N12" s="293" t="s">
        <v>207</v>
      </c>
    </row>
    <row r="13" spans="1:14" ht="11.25" customHeight="1" x14ac:dyDescent="0.25">
      <c r="A13" s="527" t="s">
        <v>273</v>
      </c>
      <c r="B13" s="569"/>
      <c r="C13" s="181"/>
      <c r="D13" s="181"/>
      <c r="E13" s="181"/>
      <c r="F13" s="181"/>
      <c r="G13" s="181"/>
      <c r="H13" s="181"/>
      <c r="I13" s="181"/>
      <c r="J13" s="181"/>
      <c r="K13" s="181"/>
      <c r="L13" s="181"/>
      <c r="M13" s="181"/>
      <c r="N13" s="261"/>
    </row>
    <row r="14" spans="1:14" ht="9.75" customHeight="1" x14ac:dyDescent="0.25">
      <c r="A14" s="527"/>
      <c r="B14" s="569"/>
      <c r="C14" s="181"/>
      <c r="D14" s="181"/>
      <c r="E14" s="181"/>
      <c r="F14" s="181"/>
      <c r="G14" s="181"/>
      <c r="H14" s="181"/>
      <c r="I14" s="181"/>
      <c r="J14" s="181"/>
      <c r="K14" s="181"/>
      <c r="L14" s="181"/>
      <c r="M14" s="181"/>
      <c r="N14" s="261"/>
    </row>
    <row r="15" spans="1:14" ht="9.75" customHeight="1" x14ac:dyDescent="0.25">
      <c r="A15" s="527"/>
      <c r="B15" s="569"/>
      <c r="C15" s="181"/>
      <c r="D15" s="181"/>
      <c r="E15" s="181"/>
      <c r="F15" s="181"/>
      <c r="G15" s="181"/>
      <c r="H15" s="181"/>
      <c r="I15" s="181"/>
      <c r="J15" s="181"/>
      <c r="K15" s="181"/>
      <c r="L15" s="181"/>
      <c r="M15" s="181"/>
      <c r="N15" s="261"/>
    </row>
    <row r="16" spans="1:14" ht="11.25" customHeight="1" x14ac:dyDescent="0.25">
      <c r="A16" s="527" t="s">
        <v>274</v>
      </c>
      <c r="B16" s="569"/>
      <c r="C16" s="181"/>
      <c r="D16" s="181"/>
      <c r="E16" s="181"/>
      <c r="F16" s="181"/>
      <c r="G16" s="181"/>
      <c r="H16" s="181"/>
      <c r="I16" s="181"/>
      <c r="J16" s="181"/>
      <c r="K16" s="181"/>
      <c r="L16" s="261"/>
      <c r="M16" s="261"/>
      <c r="N16" s="261"/>
    </row>
    <row r="17" spans="1:14" ht="11.25" customHeight="1" x14ac:dyDescent="0.25">
      <c r="A17" s="527"/>
      <c r="B17" s="569"/>
      <c r="C17" s="181"/>
      <c r="D17" s="181"/>
      <c r="E17" s="181"/>
      <c r="F17" s="181"/>
      <c r="G17" s="181"/>
      <c r="H17" s="181"/>
      <c r="I17" s="181"/>
      <c r="J17" s="181"/>
      <c r="K17" s="181"/>
      <c r="L17" s="261"/>
      <c r="M17" s="261"/>
      <c r="N17" s="261"/>
    </row>
    <row r="18" spans="1:14" ht="9.75" customHeight="1" x14ac:dyDescent="0.25">
      <c r="A18" s="527"/>
      <c r="B18" s="569"/>
      <c r="C18" s="181"/>
      <c r="D18" s="181"/>
      <c r="E18" s="181"/>
      <c r="F18" s="181"/>
      <c r="G18" s="181"/>
      <c r="H18" s="181"/>
      <c r="I18" s="181"/>
      <c r="J18" s="181"/>
      <c r="K18" s="181"/>
      <c r="L18" s="261"/>
      <c r="M18" s="261"/>
      <c r="N18" s="261"/>
    </row>
    <row r="19" spans="1:14" ht="11.25" customHeight="1" x14ac:dyDescent="0.25">
      <c r="A19" s="527" t="s">
        <v>266</v>
      </c>
      <c r="B19" s="569"/>
      <c r="C19" s="181"/>
      <c r="D19" s="289"/>
      <c r="E19" s="181"/>
      <c r="F19" s="181"/>
      <c r="G19" s="181"/>
      <c r="H19" s="181"/>
      <c r="I19" s="181"/>
      <c r="J19" s="181"/>
      <c r="K19" s="181"/>
      <c r="L19" s="261"/>
      <c r="M19" s="261"/>
      <c r="N19" s="261"/>
    </row>
    <row r="20" spans="1:14" ht="9.75" customHeight="1" x14ac:dyDescent="0.25">
      <c r="A20" s="527"/>
      <c r="B20" s="569"/>
      <c r="C20" s="181"/>
      <c r="D20" s="289"/>
      <c r="E20" s="181"/>
      <c r="F20" s="181"/>
      <c r="G20" s="181"/>
      <c r="H20" s="181"/>
      <c r="I20" s="181"/>
      <c r="J20" s="181"/>
      <c r="K20" s="181"/>
      <c r="L20" s="261"/>
      <c r="M20" s="261"/>
      <c r="N20" s="261"/>
    </row>
    <row r="21" spans="1:14" ht="9.75" customHeight="1" x14ac:dyDescent="0.25">
      <c r="A21" s="527"/>
      <c r="B21" s="569"/>
      <c r="C21" s="181"/>
      <c r="D21" s="289"/>
      <c r="E21" s="181"/>
      <c r="F21" s="181"/>
      <c r="G21" s="181"/>
      <c r="H21" s="181"/>
      <c r="I21" s="181"/>
      <c r="J21" s="181"/>
      <c r="K21" s="181"/>
      <c r="L21" s="261"/>
      <c r="M21" s="261"/>
      <c r="N21" s="261"/>
    </row>
    <row r="22" spans="1:14" ht="9.75" customHeight="1" x14ac:dyDescent="0.25">
      <c r="A22" s="527"/>
      <c r="B22" s="569"/>
      <c r="C22" s="260"/>
      <c r="D22" s="289"/>
      <c r="E22" s="181"/>
      <c r="F22" s="181"/>
      <c r="G22" s="181"/>
      <c r="H22" s="181"/>
      <c r="I22" s="181"/>
      <c r="J22" s="181"/>
      <c r="K22" s="181"/>
      <c r="L22" s="261"/>
      <c r="M22" s="261"/>
      <c r="N22" s="261"/>
    </row>
    <row r="23" spans="1:14" ht="9.75" customHeight="1" x14ac:dyDescent="0.25">
      <c r="A23" s="527"/>
      <c r="B23" s="569"/>
      <c r="C23" s="181"/>
      <c r="D23" s="289"/>
      <c r="E23" s="181"/>
      <c r="F23" s="181"/>
      <c r="G23" s="181"/>
      <c r="H23" s="181"/>
      <c r="I23" s="181"/>
      <c r="J23" s="181"/>
      <c r="K23" s="181"/>
      <c r="L23" s="261"/>
      <c r="M23" s="261"/>
      <c r="N23" s="261"/>
    </row>
  </sheetData>
  <protectedRanges>
    <protectedRange sqref="C4" name="Range2_1"/>
    <protectedRange password="CDC0" sqref="B3:B4 C9:D9 L19:L23 B6:B7" name="Range1_1"/>
    <protectedRange password="CDC0" sqref="K19:K23 M19:M23" name="Range1_1_3"/>
    <protectedRange password="CDC0" sqref="C23 C20" name="Range1_4_2"/>
    <protectedRange password="CDC0" sqref="C19 C21:C22" name="Range1_2_4_1"/>
    <protectedRange password="CDC0" sqref="E19:J23" name="Range1"/>
    <protectedRange password="CDC0" sqref="N19:N23" name="Range1_3"/>
    <protectedRange password="CDC0" sqref="C18" name="Range1_8"/>
    <protectedRange password="CDC0" sqref="C16:C17" name="Range1_1_4"/>
    <protectedRange password="CDC0" sqref="D16:D18" name="Range1_2"/>
    <protectedRange password="CDC0" sqref="E16:N18" name="Range1_3_1"/>
    <protectedRange password="CDC0" sqref="H13:H15 F13:F15" name="Range1_1_1"/>
    <protectedRange password="CDC0" sqref="D13:D15 C14:C15" name="Range1_4_1"/>
    <protectedRange password="CDC0" sqref="C13" name="Range1_4_2_1_1_1"/>
    <protectedRange password="CDC0" sqref="G13:G15 E13:E15" name="Range1_1_1_1"/>
    <protectedRange password="CDC0" sqref="N13:N15" name="Range1_3_1_1"/>
    <protectedRange password="CDC0" sqref="I13:M15" name="Range1_1_2"/>
  </protectedRanges>
  <mergeCells count="8">
    <mergeCell ref="A19:A23"/>
    <mergeCell ref="B19:B23"/>
    <mergeCell ref="F2:H5"/>
    <mergeCell ref="C7:J7"/>
    <mergeCell ref="A13:A15"/>
    <mergeCell ref="B13:B15"/>
    <mergeCell ref="A16:A18"/>
    <mergeCell ref="B16:B18"/>
  </mergeCells>
  <hyperlinks>
    <hyperlink ref="L1" location="'b. List of templates'!A1" display="RETURN TO TEMPLATE LIST"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82"/>
  <sheetViews>
    <sheetView topLeftCell="A43" zoomScale="80" zoomScaleNormal="80" workbookViewId="0">
      <selection activeCell="E70" sqref="E70"/>
    </sheetView>
  </sheetViews>
  <sheetFormatPr defaultColWidth="9.140625" defaultRowHeight="11.25" x14ac:dyDescent="0.25"/>
  <cols>
    <col min="1" max="1" width="4.85546875" style="156" customWidth="1"/>
    <col min="2" max="2" width="28.140625" style="156" customWidth="1"/>
    <col min="3" max="3" width="7" style="155" customWidth="1"/>
    <col min="4" max="4" width="6.85546875" style="156" customWidth="1"/>
    <col min="5" max="5" width="29.85546875" style="156" customWidth="1"/>
    <col min="6" max="6" width="24.5703125" style="156" customWidth="1"/>
    <col min="7" max="7" width="19.85546875" style="156" customWidth="1"/>
    <col min="8" max="8" width="5.5703125" style="156" customWidth="1"/>
    <col min="9" max="9" width="23.5703125" style="156" customWidth="1"/>
    <col min="10" max="10" width="5.85546875" style="156" customWidth="1"/>
    <col min="11" max="11" width="12.140625" style="156" customWidth="1"/>
    <col min="12" max="12" width="26.5703125" style="156" bestFit="1" customWidth="1"/>
    <col min="13" max="13" width="13.85546875" style="156" customWidth="1"/>
    <col min="14" max="14" width="51.140625" style="156" bestFit="1" customWidth="1"/>
    <col min="15" max="16384" width="9.140625" style="156"/>
  </cols>
  <sheetData>
    <row r="1" spans="1:14" ht="21" thickBot="1" x14ac:dyDescent="0.3">
      <c r="A1" s="82" t="s">
        <v>296</v>
      </c>
      <c r="B1" s="154"/>
      <c r="L1" s="86" t="s">
        <v>177</v>
      </c>
      <c r="M1" s="83" t="s">
        <v>178</v>
      </c>
      <c r="N1" s="85"/>
    </row>
    <row r="2" spans="1:14" ht="9.75" customHeight="1" x14ac:dyDescent="0.25">
      <c r="K2" s="589" t="s">
        <v>179</v>
      </c>
      <c r="L2" s="590"/>
      <c r="M2" s="87" t="s">
        <v>180</v>
      </c>
      <c r="N2" s="183">
        <f>SUM(D14:D82)</f>
        <v>27</v>
      </c>
    </row>
    <row r="3" spans="1:14" ht="12.75" customHeight="1" x14ac:dyDescent="0.25">
      <c r="A3" s="512" t="s">
        <v>181</v>
      </c>
      <c r="B3" s="513"/>
      <c r="C3" s="595" t="s">
        <v>331</v>
      </c>
      <c r="D3" s="597"/>
      <c r="E3" s="158" t="s">
        <v>182</v>
      </c>
      <c r="K3" s="591"/>
      <c r="L3" s="592"/>
      <c r="M3" s="90" t="s">
        <v>183</v>
      </c>
      <c r="N3" s="184">
        <f>$C$10</f>
        <v>27</v>
      </c>
    </row>
    <row r="4" spans="1:14" ht="12.75" customHeight="1" x14ac:dyDescent="0.25">
      <c r="A4" s="517" t="s">
        <v>184</v>
      </c>
      <c r="B4" s="518"/>
      <c r="C4" s="595">
        <v>2024</v>
      </c>
      <c r="D4" s="597"/>
      <c r="E4" s="343">
        <v>45381</v>
      </c>
      <c r="K4" s="591"/>
      <c r="L4" s="592"/>
      <c r="M4" s="90" t="s">
        <v>185</v>
      </c>
      <c r="N4" s="184">
        <f>$C$9</f>
        <v>2.8733333333333335</v>
      </c>
    </row>
    <row r="5" spans="1:14" ht="12.75" customHeight="1" thickBot="1" x14ac:dyDescent="0.3">
      <c r="A5" s="512" t="s">
        <v>186</v>
      </c>
      <c r="B5" s="513"/>
      <c r="C5" s="598" t="s">
        <v>297</v>
      </c>
      <c r="D5" s="599"/>
      <c r="E5" s="161"/>
      <c r="G5" s="241"/>
      <c r="K5" s="593"/>
      <c r="L5" s="594"/>
      <c r="M5" s="93"/>
      <c r="N5" s="94"/>
    </row>
    <row r="6" spans="1:14" ht="30" customHeight="1" thickBot="1" x14ac:dyDescent="0.25">
      <c r="A6" s="652" t="s">
        <v>290</v>
      </c>
      <c r="B6" s="653"/>
      <c r="C6" s="600">
        <f>54+87+721</f>
        <v>862</v>
      </c>
      <c r="D6" s="601"/>
      <c r="E6" s="240" t="s">
        <v>586</v>
      </c>
      <c r="K6" s="156" t="s">
        <v>407</v>
      </c>
    </row>
    <row r="7" spans="1:14" ht="42.75" customHeight="1" thickBot="1" x14ac:dyDescent="0.25">
      <c r="A7" s="652" t="s">
        <v>291</v>
      </c>
      <c r="B7" s="653"/>
      <c r="C7" s="630">
        <v>862</v>
      </c>
      <c r="D7" s="631"/>
      <c r="E7" s="164"/>
      <c r="F7" s="602" t="s">
        <v>298</v>
      </c>
      <c r="G7" s="603"/>
      <c r="H7" s="603"/>
      <c r="I7" s="603"/>
      <c r="J7" s="603"/>
      <c r="K7" s="603"/>
      <c r="L7" s="603"/>
      <c r="M7" s="604"/>
    </row>
    <row r="8" spans="1:14" ht="20.100000000000001" customHeight="1" thickBot="1" x14ac:dyDescent="0.3">
      <c r="A8" s="527" t="s">
        <v>299</v>
      </c>
      <c r="B8" s="513"/>
      <c r="C8" s="644" t="s">
        <v>192</v>
      </c>
      <c r="D8" s="645"/>
      <c r="E8" s="100" t="s">
        <v>193</v>
      </c>
      <c r="F8" s="100" t="s">
        <v>287</v>
      </c>
    </row>
    <row r="9" spans="1:14" ht="21.75" customHeight="1" thickBot="1" x14ac:dyDescent="0.3">
      <c r="A9" s="535" t="s">
        <v>195</v>
      </c>
      <c r="B9" s="536"/>
      <c r="C9" s="611">
        <f>IF($C$7&lt;=60000, ($C$7/300), (($C$7-60000)/2000)+(60000/300))</f>
        <v>2.8733333333333335</v>
      </c>
      <c r="D9" s="612"/>
      <c r="E9" s="165"/>
      <c r="F9" s="166"/>
    </row>
    <row r="10" spans="1:14" ht="14.25" customHeight="1" thickBot="1" x14ac:dyDescent="0.3">
      <c r="A10" s="527" t="s">
        <v>243</v>
      </c>
      <c r="B10" s="513"/>
      <c r="C10" s="613">
        <f>D14+D20+D21+D27+D34+D39+D43+D61+D70</f>
        <v>27</v>
      </c>
      <c r="D10" s="614"/>
      <c r="E10" s="167" t="s">
        <v>495</v>
      </c>
      <c r="F10" s="168"/>
    </row>
    <row r="11" spans="1:14" ht="9.75" customHeight="1" x14ac:dyDescent="0.25">
      <c r="B11" s="169"/>
      <c r="C11" s="170"/>
      <c r="D11" s="171"/>
      <c r="E11" s="172"/>
      <c r="F11" s="172"/>
    </row>
    <row r="12" spans="1:14" ht="24" customHeight="1" x14ac:dyDescent="0.25">
      <c r="A12" s="541" t="s">
        <v>197</v>
      </c>
      <c r="B12" s="542"/>
      <c r="C12" s="615" t="s">
        <v>276</v>
      </c>
      <c r="D12" s="616"/>
      <c r="E12" s="579" t="s">
        <v>199</v>
      </c>
      <c r="F12" s="579" t="s">
        <v>200</v>
      </c>
      <c r="G12" s="641" t="s">
        <v>201</v>
      </c>
      <c r="H12" s="626" t="s">
        <v>202</v>
      </c>
      <c r="I12" s="579" t="s">
        <v>203</v>
      </c>
      <c r="J12" s="626" t="s">
        <v>202</v>
      </c>
      <c r="K12" s="639" t="s">
        <v>277</v>
      </c>
      <c r="L12" s="579" t="s">
        <v>278</v>
      </c>
      <c r="M12" s="579" t="s">
        <v>279</v>
      </c>
      <c r="N12" s="579" t="s">
        <v>207</v>
      </c>
    </row>
    <row r="13" spans="1:14" ht="27" customHeight="1" x14ac:dyDescent="0.25">
      <c r="A13" s="545"/>
      <c r="B13" s="546"/>
      <c r="C13" s="174" t="s">
        <v>211</v>
      </c>
      <c r="D13" s="175" t="s">
        <v>212</v>
      </c>
      <c r="E13" s="588"/>
      <c r="F13" s="588"/>
      <c r="G13" s="642"/>
      <c r="H13" s="643"/>
      <c r="I13" s="588"/>
      <c r="J13" s="643"/>
      <c r="K13" s="640"/>
      <c r="L13" s="588"/>
      <c r="M13" s="588"/>
      <c r="N13" s="588"/>
    </row>
    <row r="14" spans="1:14" ht="9.75" customHeight="1" x14ac:dyDescent="0.25">
      <c r="A14" s="493" t="s">
        <v>217</v>
      </c>
      <c r="B14" s="527" t="s">
        <v>281</v>
      </c>
      <c r="C14" s="577">
        <v>0</v>
      </c>
      <c r="D14" s="575">
        <v>1</v>
      </c>
      <c r="E14" s="181" t="s">
        <v>639</v>
      </c>
      <c r="F14" s="288" t="s">
        <v>585</v>
      </c>
      <c r="G14" s="181" t="s">
        <v>610</v>
      </c>
      <c r="H14" s="181" t="s">
        <v>470</v>
      </c>
      <c r="I14" s="181" t="s">
        <v>605</v>
      </c>
      <c r="J14" s="181" t="s">
        <v>470</v>
      </c>
      <c r="K14" s="181">
        <v>0.25</v>
      </c>
      <c r="L14" s="181">
        <v>0.2</v>
      </c>
      <c r="M14" s="381" t="s">
        <v>453</v>
      </c>
      <c r="N14" s="181" t="s">
        <v>560</v>
      </c>
    </row>
    <row r="15" spans="1:14" ht="9.75" customHeight="1" x14ac:dyDescent="0.25">
      <c r="A15" s="493"/>
      <c r="B15" s="527"/>
      <c r="C15" s="577"/>
      <c r="D15" s="575"/>
      <c r="E15" s="181" t="s">
        <v>432</v>
      </c>
      <c r="F15" s="288" t="s">
        <v>585</v>
      </c>
      <c r="G15" s="181" t="s">
        <v>610</v>
      </c>
      <c r="H15" s="181" t="s">
        <v>470</v>
      </c>
      <c r="I15" s="181" t="s">
        <v>605</v>
      </c>
      <c r="J15" s="181" t="s">
        <v>470</v>
      </c>
      <c r="K15" s="181">
        <v>1</v>
      </c>
      <c r="L15" s="181">
        <v>0.2</v>
      </c>
      <c r="M15" s="381" t="s">
        <v>453</v>
      </c>
      <c r="N15" s="181" t="s">
        <v>560</v>
      </c>
    </row>
    <row r="16" spans="1:14" ht="9.75" customHeight="1" x14ac:dyDescent="0.25">
      <c r="A16" s="493"/>
      <c r="B16" s="527"/>
      <c r="C16" s="577"/>
      <c r="D16" s="575"/>
      <c r="E16" s="181" t="s">
        <v>489</v>
      </c>
      <c r="F16" s="288" t="s">
        <v>585</v>
      </c>
      <c r="G16" s="181" t="s">
        <v>610</v>
      </c>
      <c r="H16" s="181" t="s">
        <v>470</v>
      </c>
      <c r="I16" s="181" t="s">
        <v>605</v>
      </c>
      <c r="J16" s="181" t="s">
        <v>470</v>
      </c>
      <c r="K16" s="181">
        <v>1</v>
      </c>
      <c r="L16" s="181">
        <v>0.2</v>
      </c>
      <c r="M16" s="381" t="s">
        <v>453</v>
      </c>
      <c r="N16" s="181" t="s">
        <v>560</v>
      </c>
    </row>
    <row r="17" spans="1:14" ht="22.5" customHeight="1" x14ac:dyDescent="0.25">
      <c r="A17" s="493"/>
      <c r="B17" s="527"/>
      <c r="C17" s="577"/>
      <c r="D17" s="575"/>
      <c r="E17" s="285"/>
      <c r="F17" s="181"/>
      <c r="G17" s="181"/>
      <c r="H17" s="181"/>
      <c r="I17" s="181"/>
      <c r="J17" s="181"/>
      <c r="K17" s="181"/>
      <c r="L17" s="181"/>
      <c r="M17" s="381"/>
      <c r="N17" s="181"/>
    </row>
    <row r="18" spans="1:14" ht="9.75" customHeight="1" x14ac:dyDescent="0.15">
      <c r="A18" s="493"/>
      <c r="B18" s="527"/>
      <c r="C18" s="577"/>
      <c r="D18" s="575"/>
      <c r="E18" s="181"/>
      <c r="F18" s="287"/>
      <c r="G18" s="181"/>
      <c r="H18" s="181"/>
      <c r="I18" s="181"/>
      <c r="J18" s="181"/>
      <c r="K18" s="181"/>
      <c r="L18" s="181"/>
      <c r="M18" s="381"/>
      <c r="N18" s="181"/>
    </row>
    <row r="19" spans="1:14" ht="15" customHeight="1" x14ac:dyDescent="0.25">
      <c r="A19" s="493"/>
      <c r="B19" s="527"/>
      <c r="C19" s="577"/>
      <c r="D19" s="575"/>
      <c r="E19" s="181"/>
      <c r="F19" s="181"/>
      <c r="G19" s="181"/>
      <c r="H19" s="181"/>
      <c r="I19" s="181"/>
      <c r="J19" s="181"/>
      <c r="K19" s="181"/>
      <c r="L19" s="181"/>
      <c r="M19" s="381"/>
      <c r="N19" s="181"/>
    </row>
    <row r="20" spans="1:14" s="241" customFormat="1" ht="9.75" customHeight="1" x14ac:dyDescent="0.25">
      <c r="A20" s="425" t="s">
        <v>223</v>
      </c>
      <c r="B20" s="434" t="s">
        <v>224</v>
      </c>
      <c r="C20" s="427">
        <f>$C$9*0.05</f>
        <v>0.14366666666666669</v>
      </c>
      <c r="D20" s="435">
        <v>5</v>
      </c>
      <c r="E20" s="260" t="s">
        <v>224</v>
      </c>
      <c r="F20" s="260" t="s">
        <v>585</v>
      </c>
      <c r="G20" s="260" t="s">
        <v>450</v>
      </c>
      <c r="H20" s="260" t="s">
        <v>470</v>
      </c>
      <c r="I20" s="260" t="s">
        <v>610</v>
      </c>
      <c r="J20" s="260" t="s">
        <v>470</v>
      </c>
      <c r="K20" s="260">
        <v>7.4999999999999997E-2</v>
      </c>
      <c r="L20" s="260"/>
      <c r="M20" s="436" t="s">
        <v>453</v>
      </c>
      <c r="N20" s="328" t="s">
        <v>680</v>
      </c>
    </row>
    <row r="21" spans="1:14" s="241" customFormat="1" ht="9.75" customHeight="1" x14ac:dyDescent="0.25">
      <c r="A21" s="648" t="s">
        <v>225</v>
      </c>
      <c r="B21" s="649" t="s">
        <v>226</v>
      </c>
      <c r="C21" s="650">
        <f>$C$9*0.05</f>
        <v>0.14366666666666669</v>
      </c>
      <c r="D21" s="651">
        <v>4</v>
      </c>
      <c r="E21" s="260" t="s">
        <v>381</v>
      </c>
      <c r="F21" s="260" t="s">
        <v>585</v>
      </c>
      <c r="G21" s="260" t="s">
        <v>610</v>
      </c>
      <c r="H21" s="260" t="s">
        <v>470</v>
      </c>
      <c r="I21" s="260" t="s">
        <v>610</v>
      </c>
      <c r="J21" s="260" t="s">
        <v>470</v>
      </c>
      <c r="K21" s="260">
        <v>0.25</v>
      </c>
      <c r="L21" s="260"/>
      <c r="M21" s="436" t="s">
        <v>453</v>
      </c>
      <c r="N21" s="328" t="s">
        <v>680</v>
      </c>
    </row>
    <row r="22" spans="1:14" s="241" customFormat="1" ht="9.75" customHeight="1" x14ac:dyDescent="0.25">
      <c r="A22" s="648"/>
      <c r="B22" s="649"/>
      <c r="C22" s="650"/>
      <c r="D22" s="651"/>
      <c r="E22" s="260" t="s">
        <v>382</v>
      </c>
      <c r="F22" s="260" t="s">
        <v>585</v>
      </c>
      <c r="G22" s="260" t="s">
        <v>610</v>
      </c>
      <c r="H22" s="260" t="s">
        <v>470</v>
      </c>
      <c r="I22" s="260" t="s">
        <v>610</v>
      </c>
      <c r="J22" s="260" t="s">
        <v>470</v>
      </c>
      <c r="K22" s="260">
        <v>0.25</v>
      </c>
      <c r="L22" s="260"/>
      <c r="M22" s="436" t="s">
        <v>453</v>
      </c>
      <c r="N22" s="328" t="s">
        <v>680</v>
      </c>
    </row>
    <row r="23" spans="1:14" s="241" customFormat="1" ht="9.75" customHeight="1" x14ac:dyDescent="0.25">
      <c r="A23" s="648"/>
      <c r="B23" s="649"/>
      <c r="C23" s="650"/>
      <c r="D23" s="651"/>
      <c r="E23" s="260" t="s">
        <v>383</v>
      </c>
      <c r="F23" s="260" t="s">
        <v>585</v>
      </c>
      <c r="G23" s="260" t="s">
        <v>610</v>
      </c>
      <c r="H23" s="260" t="s">
        <v>470</v>
      </c>
      <c r="I23" s="260" t="s">
        <v>610</v>
      </c>
      <c r="J23" s="260" t="s">
        <v>470</v>
      </c>
      <c r="K23" s="260">
        <v>0.25</v>
      </c>
      <c r="L23" s="260"/>
      <c r="M23" s="436" t="s">
        <v>453</v>
      </c>
      <c r="N23" s="328" t="s">
        <v>680</v>
      </c>
    </row>
    <row r="24" spans="1:14" s="241" customFormat="1" ht="9.75" customHeight="1" x14ac:dyDescent="0.25">
      <c r="A24" s="648"/>
      <c r="B24" s="649"/>
      <c r="C24" s="650"/>
      <c r="D24" s="651"/>
      <c r="E24" s="260" t="s">
        <v>384</v>
      </c>
      <c r="F24" s="260" t="s">
        <v>585</v>
      </c>
      <c r="G24" s="260" t="s">
        <v>610</v>
      </c>
      <c r="H24" s="260" t="s">
        <v>470</v>
      </c>
      <c r="I24" s="260" t="s">
        <v>610</v>
      </c>
      <c r="J24" s="260" t="s">
        <v>470</v>
      </c>
      <c r="K24" s="260">
        <v>0.25</v>
      </c>
      <c r="L24" s="260"/>
      <c r="M24" s="436" t="s">
        <v>453</v>
      </c>
      <c r="N24" s="328" t="s">
        <v>680</v>
      </c>
    </row>
    <row r="25" spans="1:14" s="241" customFormat="1" ht="9.75" customHeight="1" x14ac:dyDescent="0.25">
      <c r="A25" s="648"/>
      <c r="B25" s="649"/>
      <c r="C25" s="650"/>
      <c r="D25" s="651"/>
      <c r="F25" s="260"/>
      <c r="G25" s="260"/>
      <c r="H25" s="260"/>
      <c r="I25" s="260"/>
      <c r="J25" s="260"/>
      <c r="K25" s="260"/>
      <c r="L25" s="260"/>
      <c r="M25" s="436"/>
      <c r="N25" s="260"/>
    </row>
    <row r="26" spans="1:14" s="241" customFormat="1" ht="9.75" customHeight="1" x14ac:dyDescent="0.25">
      <c r="A26" s="648"/>
      <c r="B26" s="649"/>
      <c r="C26" s="650"/>
      <c r="D26" s="651"/>
      <c r="G26" s="260"/>
      <c r="H26" s="260"/>
      <c r="I26" s="260"/>
      <c r="J26" s="260"/>
      <c r="K26" s="260"/>
      <c r="L26" s="260"/>
      <c r="M26" s="436"/>
      <c r="N26" s="260"/>
    </row>
    <row r="27" spans="1:14" s="241" customFormat="1" ht="9.75" customHeight="1" x14ac:dyDescent="0.25">
      <c r="A27" s="493" t="s">
        <v>227</v>
      </c>
      <c r="B27" s="512" t="s">
        <v>228</v>
      </c>
      <c r="C27" s="574">
        <f>$C$9*0.05</f>
        <v>0.14366666666666669</v>
      </c>
      <c r="D27" s="575">
        <v>2</v>
      </c>
      <c r="E27" s="260" t="s">
        <v>559</v>
      </c>
      <c r="F27" s="260" t="s">
        <v>585</v>
      </c>
      <c r="G27" s="260" t="s">
        <v>610</v>
      </c>
      <c r="H27" s="260" t="s">
        <v>470</v>
      </c>
      <c r="I27" s="260" t="s">
        <v>610</v>
      </c>
      <c r="J27" s="260" t="s">
        <v>470</v>
      </c>
      <c r="K27" s="260">
        <v>0.5</v>
      </c>
      <c r="L27" s="260"/>
      <c r="M27" s="436" t="s">
        <v>453</v>
      </c>
      <c r="N27" s="328" t="s">
        <v>680</v>
      </c>
    </row>
    <row r="28" spans="1:14" s="241" customFormat="1" ht="9.75" customHeight="1" x14ac:dyDescent="0.25">
      <c r="A28" s="493"/>
      <c r="B28" s="512"/>
      <c r="C28" s="574"/>
      <c r="D28" s="575"/>
      <c r="E28" s="260" t="s">
        <v>557</v>
      </c>
      <c r="F28" s="260" t="s">
        <v>585</v>
      </c>
      <c r="G28" s="260" t="s">
        <v>610</v>
      </c>
      <c r="H28" s="260" t="s">
        <v>470</v>
      </c>
      <c r="I28" s="260" t="s">
        <v>610</v>
      </c>
      <c r="J28" s="260" t="s">
        <v>470</v>
      </c>
      <c r="K28" s="260">
        <v>0.5</v>
      </c>
      <c r="L28" s="260"/>
      <c r="M28" s="436" t="s">
        <v>453</v>
      </c>
      <c r="N28" s="328" t="s">
        <v>680</v>
      </c>
    </row>
    <row r="29" spans="1:14" s="241" customFormat="1" ht="9.75" customHeight="1" x14ac:dyDescent="0.25">
      <c r="A29" s="493"/>
      <c r="B29" s="512"/>
      <c r="C29" s="574"/>
      <c r="D29" s="575"/>
      <c r="E29" s="260" t="s">
        <v>558</v>
      </c>
      <c r="F29" s="260" t="s">
        <v>585</v>
      </c>
      <c r="G29" s="260" t="s">
        <v>610</v>
      </c>
      <c r="H29" s="260" t="s">
        <v>470</v>
      </c>
      <c r="I29" s="260" t="s">
        <v>610</v>
      </c>
      <c r="J29" s="260" t="s">
        <v>470</v>
      </c>
      <c r="K29" s="260">
        <v>0.5</v>
      </c>
      <c r="L29" s="260"/>
      <c r="M29" s="436" t="s">
        <v>453</v>
      </c>
      <c r="N29" s="328" t="s">
        <v>680</v>
      </c>
    </row>
    <row r="30" spans="1:14" s="241" customFormat="1" ht="9.75" customHeight="1" x14ac:dyDescent="0.25">
      <c r="A30" s="493"/>
      <c r="B30" s="512"/>
      <c r="C30" s="574"/>
      <c r="D30" s="575"/>
      <c r="E30" s="260" t="s">
        <v>380</v>
      </c>
      <c r="F30" s="260" t="s">
        <v>585</v>
      </c>
      <c r="G30" s="260" t="s">
        <v>610</v>
      </c>
      <c r="H30" s="260" t="s">
        <v>470</v>
      </c>
      <c r="I30" s="260" t="s">
        <v>610</v>
      </c>
      <c r="J30" s="260" t="s">
        <v>470</v>
      </c>
      <c r="K30" s="260">
        <v>0.5</v>
      </c>
      <c r="L30" s="260"/>
      <c r="M30" s="436" t="s">
        <v>453</v>
      </c>
      <c r="N30" s="328" t="s">
        <v>680</v>
      </c>
    </row>
    <row r="31" spans="1:14" ht="9.75" customHeight="1" x14ac:dyDescent="0.25">
      <c r="A31" s="493"/>
      <c r="B31" s="512"/>
      <c r="C31" s="574"/>
      <c r="D31" s="575"/>
      <c r="E31" s="260"/>
      <c r="F31" s="260"/>
      <c r="G31" s="260"/>
      <c r="H31" s="260"/>
      <c r="I31" s="260"/>
      <c r="J31" s="260"/>
      <c r="K31" s="181"/>
      <c r="L31" s="181"/>
      <c r="M31" s="181"/>
      <c r="N31" s="181"/>
    </row>
    <row r="32" spans="1:14" ht="9.75" customHeight="1" x14ac:dyDescent="0.25">
      <c r="A32" s="493"/>
      <c r="B32" s="512"/>
      <c r="C32" s="574"/>
      <c r="D32" s="575"/>
      <c r="E32" s="297"/>
      <c r="F32" s="181"/>
      <c r="G32" s="181"/>
      <c r="H32" s="181"/>
      <c r="I32" s="181"/>
      <c r="J32" s="181"/>
      <c r="K32" s="181"/>
      <c r="L32" s="181"/>
      <c r="M32" s="181"/>
      <c r="N32" s="181"/>
    </row>
    <row r="33" spans="1:14" ht="9.75" customHeight="1" x14ac:dyDescent="0.25">
      <c r="A33" s="493"/>
      <c r="B33" s="512"/>
      <c r="C33" s="574"/>
      <c r="D33" s="575"/>
      <c r="E33" s="297"/>
      <c r="F33" s="181"/>
      <c r="G33" s="181"/>
      <c r="H33" s="181"/>
      <c r="I33" s="181"/>
      <c r="J33" s="181"/>
      <c r="K33" s="181"/>
      <c r="L33" s="181"/>
      <c r="M33" s="181"/>
      <c r="N33" s="181"/>
    </row>
    <row r="34" spans="1:14" ht="9.75" customHeight="1" x14ac:dyDescent="0.25">
      <c r="A34" s="493" t="s">
        <v>229</v>
      </c>
      <c r="B34" s="512" t="s">
        <v>230</v>
      </c>
      <c r="C34" s="574">
        <f>$C$9*0.05</f>
        <v>0.14366666666666669</v>
      </c>
      <c r="D34" s="575">
        <v>0</v>
      </c>
      <c r="E34" s="260"/>
      <c r="F34" s="181"/>
      <c r="G34" s="181"/>
      <c r="H34" s="181"/>
      <c r="I34" s="181"/>
      <c r="J34" s="181"/>
      <c r="K34" s="181"/>
      <c r="L34" s="181"/>
      <c r="M34" s="181"/>
      <c r="N34" s="181"/>
    </row>
    <row r="35" spans="1:14" ht="9.75" customHeight="1" x14ac:dyDescent="0.25">
      <c r="A35" s="493"/>
      <c r="B35" s="512"/>
      <c r="C35" s="574"/>
      <c r="D35" s="575"/>
      <c r="E35" s="260"/>
      <c r="F35" s="181"/>
      <c r="G35" s="181"/>
      <c r="H35" s="181"/>
      <c r="I35" s="181"/>
      <c r="J35" s="181"/>
      <c r="K35" s="181"/>
      <c r="L35" s="181"/>
      <c r="M35" s="181"/>
      <c r="N35" s="181"/>
    </row>
    <row r="36" spans="1:14" ht="9.75" customHeight="1" x14ac:dyDescent="0.25">
      <c r="A36" s="493"/>
      <c r="B36" s="512"/>
      <c r="C36" s="574"/>
      <c r="D36" s="575"/>
      <c r="E36" s="260"/>
      <c r="F36" s="181"/>
      <c r="G36" s="181"/>
      <c r="H36" s="181"/>
      <c r="I36" s="181"/>
      <c r="J36" s="181"/>
      <c r="K36" s="181"/>
      <c r="L36" s="181"/>
      <c r="M36" s="181"/>
      <c r="N36" s="181"/>
    </row>
    <row r="37" spans="1:14" ht="9.75" customHeight="1" x14ac:dyDescent="0.25">
      <c r="A37" s="493"/>
      <c r="B37" s="512"/>
      <c r="C37" s="574"/>
      <c r="D37" s="575"/>
      <c r="E37" s="297"/>
      <c r="F37" s="181"/>
      <c r="G37" s="181"/>
      <c r="H37" s="181"/>
      <c r="I37" s="181"/>
      <c r="J37" s="181"/>
      <c r="K37" s="181"/>
      <c r="L37" s="181"/>
      <c r="M37" s="181"/>
      <c r="N37" s="181"/>
    </row>
    <row r="38" spans="1:14" ht="9.75" customHeight="1" x14ac:dyDescent="0.25">
      <c r="A38" s="493"/>
      <c r="B38" s="512"/>
      <c r="C38" s="574"/>
      <c r="D38" s="575"/>
      <c r="E38" s="297"/>
      <c r="F38" s="181"/>
      <c r="G38" s="181"/>
      <c r="H38" s="181"/>
      <c r="I38" s="181"/>
      <c r="J38" s="181"/>
      <c r="K38" s="181"/>
      <c r="L38" s="181"/>
      <c r="M38" s="181"/>
      <c r="N38" s="181"/>
    </row>
    <row r="39" spans="1:14" s="241" customFormat="1" ht="9.75" customHeight="1" x14ac:dyDescent="0.15">
      <c r="A39" s="635" t="s">
        <v>300</v>
      </c>
      <c r="B39" s="646" t="s">
        <v>301</v>
      </c>
      <c r="C39" s="491">
        <f>$C$9*0.05</f>
        <v>0.14366666666666669</v>
      </c>
      <c r="D39" s="637">
        <v>4</v>
      </c>
      <c r="E39" s="437" t="s">
        <v>546</v>
      </c>
      <c r="F39" s="438" t="s">
        <v>716</v>
      </c>
      <c r="G39" s="439" t="s">
        <v>553</v>
      </c>
      <c r="H39" s="439" t="s">
        <v>470</v>
      </c>
      <c r="I39" s="439" t="s">
        <v>553</v>
      </c>
      <c r="J39" s="439" t="s">
        <v>470</v>
      </c>
      <c r="K39" s="439">
        <v>0.4</v>
      </c>
      <c r="L39" s="439">
        <v>0.4</v>
      </c>
      <c r="M39" s="439" t="s">
        <v>453</v>
      </c>
      <c r="N39" s="181" t="s">
        <v>560</v>
      </c>
    </row>
    <row r="40" spans="1:14" s="241" customFormat="1" ht="9.75" customHeight="1" x14ac:dyDescent="0.15">
      <c r="A40" s="636"/>
      <c r="B40" s="647"/>
      <c r="C40" s="492"/>
      <c r="D40" s="638"/>
      <c r="E40" s="437" t="s">
        <v>547</v>
      </c>
      <c r="F40" s="438" t="s">
        <v>716</v>
      </c>
      <c r="G40" s="439" t="s">
        <v>553</v>
      </c>
      <c r="H40" s="439" t="s">
        <v>470</v>
      </c>
      <c r="I40" s="439" t="s">
        <v>553</v>
      </c>
      <c r="J40" s="439" t="s">
        <v>470</v>
      </c>
      <c r="K40" s="439">
        <v>0.5</v>
      </c>
      <c r="L40" s="439">
        <v>0.5</v>
      </c>
      <c r="M40" s="439" t="s">
        <v>453</v>
      </c>
      <c r="N40" s="181" t="s">
        <v>560</v>
      </c>
    </row>
    <row r="41" spans="1:14" s="241" customFormat="1" ht="9.75" customHeight="1" x14ac:dyDescent="0.15">
      <c r="A41" s="636"/>
      <c r="B41" s="647"/>
      <c r="C41" s="492"/>
      <c r="D41" s="638"/>
      <c r="E41" s="437" t="s">
        <v>717</v>
      </c>
      <c r="F41" s="438" t="s">
        <v>716</v>
      </c>
      <c r="G41" s="439" t="s">
        <v>553</v>
      </c>
      <c r="H41" s="439" t="s">
        <v>470</v>
      </c>
      <c r="I41" s="439" t="s">
        <v>553</v>
      </c>
      <c r="J41" s="439" t="s">
        <v>470</v>
      </c>
      <c r="K41" s="439">
        <v>0.5</v>
      </c>
      <c r="L41" s="439">
        <v>0.5</v>
      </c>
      <c r="M41" s="439" t="s">
        <v>453</v>
      </c>
      <c r="N41" s="181" t="s">
        <v>560</v>
      </c>
    </row>
    <row r="42" spans="1:14" ht="9.75" customHeight="1" x14ac:dyDescent="0.25">
      <c r="A42" s="636"/>
      <c r="B42" s="647"/>
      <c r="C42" s="492"/>
      <c r="D42" s="638"/>
      <c r="E42" s="181"/>
      <c r="F42" s="181"/>
      <c r="G42" s="181"/>
      <c r="H42" s="181"/>
      <c r="I42" s="181"/>
      <c r="J42" s="181"/>
      <c r="K42" s="181"/>
      <c r="L42" s="181"/>
      <c r="M42" s="181"/>
      <c r="N42" s="181"/>
    </row>
    <row r="43" spans="1:14" ht="9.75" customHeight="1" x14ac:dyDescent="0.25">
      <c r="A43" s="493" t="s">
        <v>231</v>
      </c>
      <c r="B43" s="527" t="s">
        <v>232</v>
      </c>
      <c r="C43" s="574">
        <f>$C$9*0.05</f>
        <v>0.14366666666666669</v>
      </c>
      <c r="D43" s="575">
        <v>1</v>
      </c>
      <c r="E43" s="181"/>
      <c r="F43" s="301"/>
      <c r="G43" s="181"/>
      <c r="H43" s="181"/>
      <c r="I43" s="181"/>
      <c r="J43" s="181"/>
      <c r="K43" s="181"/>
      <c r="L43" s="181"/>
      <c r="M43" s="181"/>
      <c r="N43" s="181"/>
    </row>
    <row r="44" spans="1:14" ht="9.75" customHeight="1" x14ac:dyDescent="0.25">
      <c r="A44" s="493"/>
      <c r="B44" s="527"/>
      <c r="C44" s="574"/>
      <c r="D44" s="575"/>
      <c r="E44" s="181"/>
      <c r="F44" s="301"/>
      <c r="G44" s="181"/>
      <c r="H44" s="181"/>
      <c r="I44" s="181"/>
      <c r="J44" s="181"/>
      <c r="K44" s="181"/>
      <c r="L44" s="181"/>
      <c r="M44" s="181"/>
      <c r="N44" s="181"/>
    </row>
    <row r="45" spans="1:14" ht="9.75" customHeight="1" x14ac:dyDescent="0.25">
      <c r="A45" s="493"/>
      <c r="B45" s="527"/>
      <c r="C45" s="574"/>
      <c r="D45" s="575"/>
      <c r="E45" s="181"/>
      <c r="F45" s="301"/>
      <c r="G45" s="181"/>
      <c r="H45" s="181"/>
      <c r="I45" s="181"/>
      <c r="J45" s="181"/>
      <c r="K45" s="181"/>
      <c r="L45" s="181"/>
      <c r="M45" s="181"/>
      <c r="N45" s="181"/>
    </row>
    <row r="46" spans="1:14" ht="9.75" customHeight="1" x14ac:dyDescent="0.25">
      <c r="A46" s="493"/>
      <c r="B46" s="527"/>
      <c r="C46" s="574"/>
      <c r="D46" s="575"/>
      <c r="E46" s="181"/>
      <c r="F46" s="301"/>
      <c r="G46" s="181"/>
      <c r="H46" s="181"/>
      <c r="I46" s="181"/>
      <c r="J46" s="181"/>
      <c r="K46" s="181"/>
      <c r="L46" s="181"/>
      <c r="M46" s="181"/>
      <c r="N46" s="181"/>
    </row>
    <row r="47" spans="1:14" ht="9.75" customHeight="1" x14ac:dyDescent="0.25">
      <c r="A47" s="493"/>
      <c r="B47" s="527"/>
      <c r="C47" s="574"/>
      <c r="D47" s="575"/>
      <c r="E47" s="181"/>
      <c r="F47" s="301"/>
      <c r="G47" s="181"/>
      <c r="H47" s="181"/>
      <c r="I47" s="181"/>
      <c r="J47" s="181"/>
      <c r="K47" s="181"/>
      <c r="L47" s="181"/>
      <c r="M47" s="181"/>
      <c r="N47" s="181"/>
    </row>
    <row r="48" spans="1:14" ht="9.75" customHeight="1" x14ac:dyDescent="0.25">
      <c r="A48" s="493"/>
      <c r="B48" s="527"/>
      <c r="C48" s="574"/>
      <c r="D48" s="575"/>
      <c r="E48" s="181"/>
      <c r="F48" s="301"/>
      <c r="G48" s="181"/>
      <c r="H48" s="181"/>
      <c r="I48" s="181"/>
      <c r="J48" s="181"/>
      <c r="K48" s="181"/>
      <c r="L48" s="181"/>
      <c r="M48" s="181"/>
      <c r="N48" s="181"/>
    </row>
    <row r="49" spans="1:14" ht="9.75" customHeight="1" x14ac:dyDescent="0.25">
      <c r="A49" s="493"/>
      <c r="B49" s="527"/>
      <c r="C49" s="574"/>
      <c r="D49" s="575"/>
      <c r="E49" s="181"/>
      <c r="F49" s="301"/>
      <c r="G49" s="181"/>
      <c r="H49" s="181"/>
      <c r="I49" s="181"/>
      <c r="J49" s="181"/>
      <c r="K49" s="181"/>
      <c r="L49" s="181"/>
      <c r="M49" s="181"/>
      <c r="N49" s="181"/>
    </row>
    <row r="50" spans="1:14" s="241" customFormat="1" ht="9.75" customHeight="1" x14ac:dyDescent="0.15">
      <c r="A50" s="493"/>
      <c r="B50" s="527"/>
      <c r="C50" s="574"/>
      <c r="D50" s="575"/>
      <c r="E50" s="286" t="s">
        <v>396</v>
      </c>
      <c r="F50" s="260" t="s">
        <v>621</v>
      </c>
      <c r="G50" s="260" t="s">
        <v>610</v>
      </c>
      <c r="H50" s="260" t="s">
        <v>470</v>
      </c>
      <c r="I50" s="260" t="s">
        <v>605</v>
      </c>
      <c r="J50" s="260" t="s">
        <v>470</v>
      </c>
      <c r="K50" s="260">
        <v>3</v>
      </c>
      <c r="L50" s="260">
        <v>3</v>
      </c>
      <c r="M50" s="439" t="s">
        <v>453</v>
      </c>
      <c r="N50" s="260" t="s">
        <v>560</v>
      </c>
    </row>
    <row r="51" spans="1:14" ht="9.75" customHeight="1" x14ac:dyDescent="0.25">
      <c r="A51" s="493"/>
      <c r="B51" s="527"/>
      <c r="C51" s="574"/>
      <c r="D51" s="575"/>
      <c r="E51" s="181"/>
      <c r="F51" s="301"/>
      <c r="G51" s="181"/>
      <c r="H51" s="181"/>
      <c r="I51" s="181"/>
      <c r="J51" s="181"/>
      <c r="K51" s="181"/>
      <c r="L51" s="181"/>
      <c r="M51" s="181"/>
      <c r="N51" s="181"/>
    </row>
    <row r="52" spans="1:14" ht="9.75" customHeight="1" x14ac:dyDescent="0.25">
      <c r="A52" s="493"/>
      <c r="B52" s="527"/>
      <c r="C52" s="574"/>
      <c r="D52" s="575"/>
      <c r="E52" s="181"/>
      <c r="F52" s="301"/>
      <c r="G52" s="181"/>
      <c r="H52" s="181"/>
      <c r="I52" s="181"/>
      <c r="J52" s="181"/>
      <c r="K52" s="181"/>
      <c r="L52" s="181"/>
      <c r="M52" s="181"/>
      <c r="N52" s="181"/>
    </row>
    <row r="53" spans="1:14" ht="9.75" customHeight="1" x14ac:dyDescent="0.25">
      <c r="A53" s="493"/>
      <c r="B53" s="527"/>
      <c r="C53" s="574"/>
      <c r="D53" s="575"/>
      <c r="E53" s="181"/>
      <c r="F53" s="301"/>
      <c r="G53" s="181"/>
      <c r="H53" s="181"/>
      <c r="I53" s="181"/>
      <c r="J53" s="181"/>
      <c r="K53" s="181"/>
      <c r="L53" s="181"/>
      <c r="M53" s="181"/>
      <c r="N53" s="181"/>
    </row>
    <row r="54" spans="1:14" ht="9.75" customHeight="1" x14ac:dyDescent="0.25">
      <c r="A54" s="493"/>
      <c r="B54" s="527"/>
      <c r="C54" s="574"/>
      <c r="D54" s="575"/>
      <c r="E54" s="181"/>
      <c r="F54" s="301"/>
      <c r="G54" s="181"/>
      <c r="H54" s="181"/>
      <c r="I54" s="181"/>
      <c r="J54" s="181"/>
      <c r="K54" s="181"/>
      <c r="L54" s="181"/>
      <c r="M54" s="181"/>
      <c r="N54" s="181"/>
    </row>
    <row r="55" spans="1:14" ht="9.75" customHeight="1" x14ac:dyDescent="0.25">
      <c r="A55" s="493"/>
      <c r="B55" s="527"/>
      <c r="C55" s="574"/>
      <c r="D55" s="575"/>
      <c r="E55" s="181"/>
      <c r="F55" s="181"/>
      <c r="G55" s="318"/>
      <c r="H55" s="318"/>
      <c r="I55" s="318"/>
      <c r="J55" s="366"/>
      <c r="K55" s="288"/>
      <c r="L55" s="288"/>
      <c r="M55" s="288"/>
      <c r="N55" s="288"/>
    </row>
    <row r="56" spans="1:14" ht="9.75" customHeight="1" x14ac:dyDescent="0.25">
      <c r="A56" s="493"/>
      <c r="B56" s="527"/>
      <c r="C56" s="574"/>
      <c r="D56" s="575"/>
      <c r="E56" s="181"/>
      <c r="F56" s="181"/>
      <c r="G56" s="318"/>
      <c r="H56" s="318"/>
      <c r="I56" s="318"/>
      <c r="J56" s="366"/>
      <c r="K56" s="288"/>
      <c r="L56" s="288"/>
      <c r="M56" s="288"/>
      <c r="N56" s="288"/>
    </row>
    <row r="57" spans="1:14" ht="9.75" customHeight="1" x14ac:dyDescent="0.25">
      <c r="A57" s="493"/>
      <c r="B57" s="527"/>
      <c r="C57" s="574"/>
      <c r="D57" s="575"/>
      <c r="E57" s="285"/>
      <c r="F57" s="181"/>
      <c r="G57" s="318"/>
      <c r="H57" s="318"/>
      <c r="I57" s="318"/>
      <c r="J57" s="366"/>
      <c r="K57" s="288"/>
      <c r="L57" s="288"/>
      <c r="M57" s="288"/>
      <c r="N57" s="288"/>
    </row>
    <row r="58" spans="1:14" ht="9.75" customHeight="1" x14ac:dyDescent="0.25">
      <c r="A58" s="493"/>
      <c r="B58" s="527"/>
      <c r="C58" s="574"/>
      <c r="D58" s="575"/>
      <c r="E58" s="297"/>
      <c r="F58" s="181"/>
      <c r="G58" s="181"/>
      <c r="H58" s="181"/>
      <c r="I58" s="181"/>
      <c r="J58" s="181"/>
      <c r="K58" s="181"/>
      <c r="L58" s="181"/>
      <c r="M58" s="181"/>
      <c r="N58" s="181"/>
    </row>
    <row r="59" spans="1:14" ht="9.75" customHeight="1" x14ac:dyDescent="0.25">
      <c r="A59" s="493"/>
      <c r="B59" s="527"/>
      <c r="C59" s="574"/>
      <c r="D59" s="575"/>
      <c r="E59" s="297"/>
      <c r="F59" s="181"/>
      <c r="G59" s="181"/>
      <c r="H59" s="181"/>
      <c r="I59" s="181"/>
      <c r="J59" s="181"/>
      <c r="K59" s="181"/>
      <c r="L59" s="181"/>
      <c r="M59" s="181"/>
      <c r="N59" s="181"/>
    </row>
    <row r="60" spans="1:14" ht="9.75" customHeight="1" x14ac:dyDescent="0.25">
      <c r="A60" s="493"/>
      <c r="B60" s="527"/>
      <c r="C60" s="574"/>
      <c r="D60" s="575"/>
      <c r="E60" s="297"/>
      <c r="F60" s="181"/>
      <c r="G60" s="181"/>
      <c r="H60" s="181"/>
      <c r="I60" s="181"/>
      <c r="J60" s="181"/>
      <c r="K60" s="181"/>
      <c r="L60" s="181"/>
      <c r="M60" s="181"/>
      <c r="N60" s="181"/>
    </row>
    <row r="61" spans="1:14" ht="9.75" customHeight="1" x14ac:dyDescent="0.25">
      <c r="A61" s="493" t="s">
        <v>233</v>
      </c>
      <c r="B61" s="527" t="s">
        <v>234</v>
      </c>
      <c r="C61" s="574">
        <f>$C$9*0.05</f>
        <v>0.14366666666666669</v>
      </c>
      <c r="D61" s="575">
        <v>5</v>
      </c>
      <c r="E61" s="181" t="s">
        <v>430</v>
      </c>
      <c r="F61" s="288" t="s">
        <v>585</v>
      </c>
      <c r="G61" s="181" t="s">
        <v>610</v>
      </c>
      <c r="H61" s="181" t="s">
        <v>470</v>
      </c>
      <c r="I61" s="181"/>
      <c r="J61" s="181"/>
      <c r="K61" s="181">
        <v>20</v>
      </c>
      <c r="L61" s="181"/>
      <c r="M61" s="181" t="s">
        <v>453</v>
      </c>
      <c r="N61" s="181" t="s">
        <v>638</v>
      </c>
    </row>
    <row r="62" spans="1:14" ht="9.75" customHeight="1" x14ac:dyDescent="0.25">
      <c r="A62" s="493"/>
      <c r="B62" s="527"/>
      <c r="C62" s="574"/>
      <c r="D62" s="575"/>
      <c r="E62" s="181" t="s">
        <v>467</v>
      </c>
      <c r="F62" s="288" t="s">
        <v>585</v>
      </c>
      <c r="G62" s="181" t="s">
        <v>610</v>
      </c>
      <c r="H62" s="181" t="s">
        <v>470</v>
      </c>
      <c r="I62" s="181"/>
      <c r="J62" s="181"/>
      <c r="K62" s="181">
        <v>25</v>
      </c>
      <c r="L62" s="181"/>
      <c r="M62" s="181" t="s">
        <v>453</v>
      </c>
      <c r="N62" s="181" t="s">
        <v>638</v>
      </c>
    </row>
    <row r="63" spans="1:14" ht="9.75" customHeight="1" x14ac:dyDescent="0.25">
      <c r="A63" s="493"/>
      <c r="B63" s="527"/>
      <c r="C63" s="574"/>
      <c r="D63" s="575"/>
      <c r="E63" s="181" t="s">
        <v>577</v>
      </c>
      <c r="F63" s="288" t="s">
        <v>585</v>
      </c>
      <c r="G63" s="181" t="s">
        <v>610</v>
      </c>
      <c r="H63" s="181" t="s">
        <v>470</v>
      </c>
      <c r="I63" s="181"/>
      <c r="J63" s="181"/>
      <c r="K63" s="181">
        <v>50</v>
      </c>
      <c r="L63" s="181"/>
      <c r="M63" s="181" t="s">
        <v>453</v>
      </c>
      <c r="N63" s="181" t="s">
        <v>638</v>
      </c>
    </row>
    <row r="64" spans="1:14" ht="9.75" customHeight="1" x14ac:dyDescent="0.25">
      <c r="A64" s="493"/>
      <c r="B64" s="527"/>
      <c r="C64" s="574"/>
      <c r="D64" s="575"/>
      <c r="E64" s="181" t="s">
        <v>429</v>
      </c>
      <c r="F64" s="288" t="s">
        <v>585</v>
      </c>
      <c r="G64" s="181" t="s">
        <v>610</v>
      </c>
      <c r="H64" s="181" t="s">
        <v>470</v>
      </c>
      <c r="I64" s="181"/>
      <c r="J64" s="181"/>
      <c r="K64" s="181">
        <v>25</v>
      </c>
      <c r="L64" s="181"/>
      <c r="M64" s="181" t="s">
        <v>453</v>
      </c>
      <c r="N64" s="181" t="s">
        <v>638</v>
      </c>
    </row>
    <row r="65" spans="1:14" ht="9.75" customHeight="1" x14ac:dyDescent="0.25">
      <c r="A65" s="493"/>
      <c r="B65" s="527"/>
      <c r="C65" s="574"/>
      <c r="D65" s="575"/>
      <c r="E65" s="181" t="s">
        <v>536</v>
      </c>
      <c r="F65" s="288" t="s">
        <v>585</v>
      </c>
      <c r="G65" s="181" t="s">
        <v>610</v>
      </c>
      <c r="H65" s="181" t="s">
        <v>470</v>
      </c>
      <c r="I65" s="181"/>
      <c r="J65" s="181"/>
      <c r="K65" s="181">
        <v>75</v>
      </c>
      <c r="L65" s="181"/>
      <c r="M65" s="181" t="s">
        <v>453</v>
      </c>
      <c r="N65" s="181" t="s">
        <v>638</v>
      </c>
    </row>
    <row r="66" spans="1:14" ht="9.75" customHeight="1" x14ac:dyDescent="0.25">
      <c r="A66" s="493"/>
      <c r="B66" s="527"/>
      <c r="C66" s="574"/>
      <c r="D66" s="575"/>
      <c r="E66" s="181" t="s">
        <v>393</v>
      </c>
      <c r="F66" s="288" t="s">
        <v>585</v>
      </c>
      <c r="G66" s="181" t="s">
        <v>610</v>
      </c>
      <c r="H66" s="181" t="s">
        <v>470</v>
      </c>
      <c r="I66" s="181"/>
      <c r="J66" s="181"/>
      <c r="K66" s="181">
        <v>50</v>
      </c>
      <c r="L66" s="181"/>
      <c r="M66" s="181" t="s">
        <v>453</v>
      </c>
      <c r="N66" s="181" t="s">
        <v>638</v>
      </c>
    </row>
    <row r="67" spans="1:14" ht="9.75" customHeight="1" x14ac:dyDescent="0.25">
      <c r="A67" s="493"/>
      <c r="B67" s="527"/>
      <c r="C67" s="574"/>
      <c r="D67" s="575"/>
      <c r="E67" s="181" t="s">
        <v>655</v>
      </c>
      <c r="F67" s="288" t="s">
        <v>585</v>
      </c>
      <c r="G67" s="181" t="s">
        <v>610</v>
      </c>
      <c r="H67" s="181" t="s">
        <v>470</v>
      </c>
      <c r="I67" s="181"/>
      <c r="J67" s="181"/>
      <c r="K67" s="181">
        <v>20</v>
      </c>
      <c r="L67" s="181"/>
      <c r="M67" s="181" t="s">
        <v>453</v>
      </c>
      <c r="N67" s="181" t="s">
        <v>638</v>
      </c>
    </row>
    <row r="68" spans="1:14" ht="9.75" customHeight="1" x14ac:dyDescent="0.25">
      <c r="A68" s="493"/>
      <c r="B68" s="527"/>
      <c r="C68" s="574"/>
      <c r="D68" s="575"/>
    </row>
    <row r="69" spans="1:14" ht="9.75" customHeight="1" x14ac:dyDescent="0.25">
      <c r="A69" s="493"/>
      <c r="B69" s="527"/>
      <c r="C69" s="574"/>
      <c r="D69" s="575"/>
      <c r="E69" s="181"/>
      <c r="F69" s="288"/>
      <c r="G69" s="288"/>
      <c r="H69" s="181"/>
      <c r="I69" s="181"/>
      <c r="J69" s="181"/>
      <c r="K69" s="181"/>
      <c r="L69" s="181"/>
      <c r="M69" s="181"/>
      <c r="N69" s="181"/>
    </row>
    <row r="70" spans="1:14" ht="9.75" customHeight="1" x14ac:dyDescent="0.25">
      <c r="A70" s="493" t="s">
        <v>237</v>
      </c>
      <c r="B70" s="527" t="s">
        <v>238</v>
      </c>
      <c r="C70" s="574"/>
      <c r="D70" s="575">
        <v>5</v>
      </c>
      <c r="E70" s="285" t="s">
        <v>683</v>
      </c>
      <c r="F70" s="181" t="s">
        <v>621</v>
      </c>
      <c r="G70" s="318" t="s">
        <v>610</v>
      </c>
      <c r="H70" s="318" t="s">
        <v>470</v>
      </c>
      <c r="I70" s="318" t="s">
        <v>610</v>
      </c>
      <c r="J70" s="366" t="s">
        <v>470</v>
      </c>
      <c r="K70" s="288">
        <v>3</v>
      </c>
      <c r="L70" s="288">
        <v>3</v>
      </c>
      <c r="M70" s="181" t="s">
        <v>453</v>
      </c>
      <c r="N70" s="181" t="s">
        <v>560</v>
      </c>
    </row>
    <row r="71" spans="1:14" ht="9.75" customHeight="1" x14ac:dyDescent="0.25">
      <c r="A71" s="493"/>
      <c r="B71" s="527"/>
      <c r="C71" s="574"/>
      <c r="D71" s="575"/>
      <c r="E71" s="181" t="s">
        <v>584</v>
      </c>
      <c r="F71" s="288" t="s">
        <v>585</v>
      </c>
      <c r="G71" s="288" t="s">
        <v>651</v>
      </c>
      <c r="H71" s="181" t="s">
        <v>470</v>
      </c>
      <c r="I71" s="181"/>
      <c r="J71" s="181"/>
      <c r="K71" s="181">
        <v>20</v>
      </c>
      <c r="L71" s="181"/>
      <c r="M71" s="181" t="s">
        <v>720</v>
      </c>
      <c r="N71" s="181" t="s">
        <v>638</v>
      </c>
    </row>
    <row r="72" spans="1:14" ht="9.75" customHeight="1" x14ac:dyDescent="0.25">
      <c r="A72" s="493"/>
      <c r="B72" s="527"/>
      <c r="C72" s="574"/>
      <c r="D72" s="575"/>
      <c r="E72" s="181" t="s">
        <v>537</v>
      </c>
      <c r="F72" s="288" t="s">
        <v>585</v>
      </c>
      <c r="G72" s="288" t="s">
        <v>610</v>
      </c>
      <c r="H72" s="181" t="s">
        <v>470</v>
      </c>
      <c r="I72" s="288" t="s">
        <v>610</v>
      </c>
      <c r="J72" s="181" t="s">
        <v>470</v>
      </c>
      <c r="K72" s="181">
        <v>1</v>
      </c>
      <c r="L72" s="181">
        <v>1</v>
      </c>
      <c r="M72" s="181" t="s">
        <v>720</v>
      </c>
      <c r="N72" s="181" t="s">
        <v>560</v>
      </c>
    </row>
    <row r="73" spans="1:14" ht="9.75" customHeight="1" x14ac:dyDescent="0.25">
      <c r="A73" s="493"/>
      <c r="B73" s="527"/>
      <c r="C73" s="574"/>
      <c r="D73" s="575"/>
      <c r="E73" s="181" t="s">
        <v>679</v>
      </c>
      <c r="F73" s="288" t="s">
        <v>585</v>
      </c>
      <c r="G73" s="288" t="s">
        <v>610</v>
      </c>
      <c r="H73" s="181" t="s">
        <v>470</v>
      </c>
      <c r="I73" s="288" t="s">
        <v>610</v>
      </c>
      <c r="J73" s="181" t="s">
        <v>470</v>
      </c>
      <c r="K73" s="181">
        <v>1</v>
      </c>
      <c r="L73" s="181">
        <v>1</v>
      </c>
      <c r="M73" s="181" t="s">
        <v>720</v>
      </c>
      <c r="N73" s="181" t="s">
        <v>560</v>
      </c>
    </row>
    <row r="74" spans="1:14" ht="9.75" customHeight="1" x14ac:dyDescent="0.25">
      <c r="A74" s="493"/>
      <c r="B74" s="527"/>
      <c r="C74" s="574"/>
      <c r="D74" s="575"/>
      <c r="E74" s="181" t="s">
        <v>538</v>
      </c>
      <c r="F74" s="288" t="s">
        <v>585</v>
      </c>
      <c r="G74" s="288" t="s">
        <v>610</v>
      </c>
      <c r="H74" s="181" t="s">
        <v>470</v>
      </c>
      <c r="I74" s="288" t="s">
        <v>610</v>
      </c>
      <c r="J74" s="181" t="s">
        <v>470</v>
      </c>
      <c r="K74" s="181">
        <v>1</v>
      </c>
      <c r="L74" s="181">
        <v>1</v>
      </c>
      <c r="M74" s="181" t="s">
        <v>720</v>
      </c>
      <c r="N74" s="181" t="s">
        <v>560</v>
      </c>
    </row>
    <row r="75" spans="1:14" ht="9.75" customHeight="1" x14ac:dyDescent="0.25">
      <c r="A75" s="493"/>
      <c r="B75" s="527"/>
      <c r="C75" s="574"/>
      <c r="D75" s="575"/>
      <c r="E75" s="181" t="s">
        <v>684</v>
      </c>
      <c r="F75" s="181" t="s">
        <v>621</v>
      </c>
      <c r="G75" s="318" t="s">
        <v>610</v>
      </c>
      <c r="H75" s="181" t="s">
        <v>470</v>
      </c>
      <c r="I75" s="318" t="s">
        <v>610</v>
      </c>
      <c r="J75" s="181" t="s">
        <v>470</v>
      </c>
      <c r="K75" s="288">
        <v>5</v>
      </c>
      <c r="L75" s="288">
        <v>5</v>
      </c>
      <c r="M75" s="181" t="s">
        <v>720</v>
      </c>
      <c r="N75" s="181" t="s">
        <v>560</v>
      </c>
    </row>
    <row r="76" spans="1:14" ht="9.75" customHeight="1" x14ac:dyDescent="0.25">
      <c r="A76" s="493"/>
      <c r="B76" s="527"/>
      <c r="C76" s="574"/>
      <c r="D76" s="575"/>
      <c r="E76" s="181" t="s">
        <v>668</v>
      </c>
      <c r="F76" s="288" t="s">
        <v>585</v>
      </c>
      <c r="G76" s="288" t="s">
        <v>610</v>
      </c>
      <c r="H76" s="181" t="s">
        <v>470</v>
      </c>
      <c r="I76" s="288" t="s">
        <v>610</v>
      </c>
      <c r="J76" s="181" t="s">
        <v>470</v>
      </c>
      <c r="K76" s="181">
        <v>1</v>
      </c>
      <c r="L76" s="181">
        <v>1</v>
      </c>
      <c r="M76" s="181" t="s">
        <v>720</v>
      </c>
      <c r="N76" s="181" t="s">
        <v>560</v>
      </c>
    </row>
    <row r="77" spans="1:14" ht="9.75" customHeight="1" x14ac:dyDescent="0.25">
      <c r="A77" s="493"/>
      <c r="B77" s="527"/>
      <c r="C77" s="574"/>
      <c r="D77" s="575"/>
      <c r="E77" s="181" t="s">
        <v>681</v>
      </c>
      <c r="F77" s="288" t="s">
        <v>585</v>
      </c>
      <c r="G77" s="181" t="s">
        <v>610</v>
      </c>
      <c r="H77" s="181" t="s">
        <v>470</v>
      </c>
      <c r="I77" s="181"/>
      <c r="J77" s="181"/>
      <c r="K77" s="181">
        <v>20</v>
      </c>
      <c r="L77" s="181"/>
      <c r="M77" s="181" t="s">
        <v>453</v>
      </c>
      <c r="N77" s="181" t="s">
        <v>638</v>
      </c>
    </row>
    <row r="78" spans="1:14" ht="9.75" customHeight="1" x14ac:dyDescent="0.25">
      <c r="A78" s="493"/>
      <c r="B78" s="527"/>
      <c r="C78" s="574"/>
      <c r="D78" s="575"/>
      <c r="E78" s="181" t="s">
        <v>423</v>
      </c>
      <c r="F78" s="288" t="s">
        <v>585</v>
      </c>
      <c r="G78" s="181" t="s">
        <v>610</v>
      </c>
      <c r="H78" s="181" t="s">
        <v>470</v>
      </c>
      <c r="I78" s="181"/>
      <c r="J78" s="181"/>
      <c r="K78" s="181">
        <v>20</v>
      </c>
      <c r="L78" s="181"/>
      <c r="M78" s="181" t="s">
        <v>453</v>
      </c>
      <c r="N78" s="181" t="s">
        <v>638</v>
      </c>
    </row>
    <row r="79" spans="1:14" ht="9.75" customHeight="1" x14ac:dyDescent="0.25">
      <c r="A79" s="493"/>
      <c r="B79" s="527"/>
      <c r="C79" s="574"/>
      <c r="D79" s="575"/>
      <c r="E79" s="181" t="s">
        <v>656</v>
      </c>
      <c r="F79" s="288" t="s">
        <v>585</v>
      </c>
      <c r="G79" s="181" t="s">
        <v>610</v>
      </c>
      <c r="H79" s="181" t="s">
        <v>470</v>
      </c>
      <c r="I79" s="181"/>
      <c r="J79" s="181"/>
      <c r="K79" s="181">
        <v>20</v>
      </c>
      <c r="L79" s="181"/>
      <c r="M79" s="181" t="s">
        <v>453</v>
      </c>
      <c r="N79" s="181" t="s">
        <v>638</v>
      </c>
    </row>
    <row r="80" spans="1:14" ht="9.75" customHeight="1" x14ac:dyDescent="0.25">
      <c r="A80" s="493"/>
      <c r="B80" s="527"/>
      <c r="C80" s="574"/>
      <c r="D80" s="575"/>
      <c r="E80" s="181" t="s">
        <v>682</v>
      </c>
      <c r="F80" s="288" t="s">
        <v>585</v>
      </c>
      <c r="G80" s="181" t="s">
        <v>610</v>
      </c>
      <c r="H80" s="181" t="s">
        <v>470</v>
      </c>
      <c r="I80" s="181"/>
      <c r="J80" s="181"/>
      <c r="K80" s="181">
        <v>25</v>
      </c>
      <c r="L80" s="181"/>
      <c r="M80" s="181" t="s">
        <v>453</v>
      </c>
      <c r="N80" s="181" t="s">
        <v>638</v>
      </c>
    </row>
    <row r="81" spans="1:14" ht="9.75" customHeight="1" x14ac:dyDescent="0.25">
      <c r="A81" s="493"/>
      <c r="B81" s="527"/>
      <c r="C81" s="574"/>
      <c r="D81" s="575"/>
      <c r="E81" s="181" t="s">
        <v>657</v>
      </c>
      <c r="F81" s="288" t="s">
        <v>585</v>
      </c>
      <c r="G81" s="181" t="s">
        <v>610</v>
      </c>
      <c r="H81" s="181" t="s">
        <v>470</v>
      </c>
      <c r="I81" s="181"/>
      <c r="J81" s="181"/>
      <c r="K81" s="181">
        <v>5</v>
      </c>
      <c r="L81" s="181"/>
      <c r="M81" s="181" t="s">
        <v>453</v>
      </c>
      <c r="N81" s="181" t="s">
        <v>638</v>
      </c>
    </row>
    <row r="82" spans="1:14" ht="9.75" customHeight="1" x14ac:dyDescent="0.25">
      <c r="A82" s="493"/>
      <c r="B82" s="527"/>
      <c r="C82" s="574"/>
      <c r="D82" s="575"/>
      <c r="E82" s="181"/>
      <c r="F82" s="288"/>
      <c r="G82" s="181"/>
      <c r="H82" s="181"/>
      <c r="I82" s="181"/>
      <c r="J82" s="181"/>
      <c r="K82" s="181"/>
      <c r="L82" s="181"/>
      <c r="M82" s="181"/>
      <c r="N82" s="181"/>
    </row>
  </sheetData>
  <protectedRanges>
    <protectedRange password="CDC0" sqref="E52" name="Range1_4_2_3_1"/>
    <protectedRange password="CDC0" sqref="F58:F59" name="Range1_33_2_1"/>
    <protectedRange password="CDC0" sqref="F60" name="Range1_1_1_4_1"/>
    <protectedRange password="CDC0" sqref="E53" name="Range1_4_4_1_2_1"/>
    <protectedRange password="CDC0" sqref="E17 N31:N38 F18:L18 G19:L19 N25:N26 N51:N54 G17:L17 N17:N19 N71 N42:N49 N69 N58:N67 N77:N82" name="Range1_1"/>
    <protectedRange sqref="H43:H49 H51:H54 H42:M42" name="Range1_5"/>
    <protectedRange sqref="E42" name="Range1_2_1"/>
    <protectedRange password="CDC0" sqref="H25:L25 K21:K24" name="Range1_9"/>
    <protectedRange password="CDC0" sqref="K31:M31 K27:K30" name="Range1_11"/>
    <protectedRange password="CDC0" sqref="G42" name="Range1_29_2"/>
    <protectedRange password="CDC0" sqref="E77:E79 E81 E69" name="Range1_6_1"/>
    <protectedRange password="CDC0" sqref="E67" name="Range1_38"/>
    <protectedRange password="CDC0" sqref="E80" name="Range1_41"/>
    <protectedRange password="CDC0" sqref="E72:E74 E82" name="Range1_14"/>
    <protectedRange sqref="F27:F31 F20:F25 F71:F74 F14:F16 F76:F82 F61:F67 F69" name="Range1_2"/>
    <protectedRange password="CDC0" sqref="E66" name="Range1_20_1_1_7"/>
    <protectedRange password="CDC0" sqref="G69 G73:G74 E71 G76 I73:I74 I76" name="Range1_14_2"/>
    <protectedRange password="CDC0" sqref="G71:G72 I72" name="Range1_4_2_2"/>
    <protectedRange password="CDC0" sqref="I50 N50 I14:I16 N14:N16 N39:N41" name="Range1_7_1"/>
    <protectedRange password="CDC0" sqref="H50 J50 H14:H16 J14:J16" name="Range1_13_1_2"/>
    <protectedRange password="CDC0" sqref="G50 G14:G16" name="Range1_26_1"/>
    <protectedRange sqref="E20" name="Range1"/>
    <protectedRange password="CDC0" sqref="G21:H24 I20:J24 G27:J31" name="Range1_1_1"/>
    <protectedRange sqref="E70 E57 K75:L75 K70:L70 K55:N57" name="Range1_3"/>
    <protectedRange password="CDC0" sqref="E55" name="Range1_5_1"/>
    <protectedRange sqref="F57 F70" name="Range1_10"/>
    <protectedRange sqref="F55:F56 F50 F75" name="Range1_2_1_1"/>
    <protectedRange password="CDC0" sqref="N72:N76 N70" name="Range1_1_1_1"/>
    <protectedRange password="CDC0" sqref="N20:N24 N27:N30" name="Range1_3_1"/>
    <protectedRange sqref="E40:G41 I40:I41" name="Range1_4_2"/>
    <protectedRange sqref="H40:H41 J40:M41 M50" name="Range1_5_3"/>
  </protectedRanges>
  <mergeCells count="62">
    <mergeCell ref="A8:B8"/>
    <mergeCell ref="C8:D8"/>
    <mergeCell ref="K2:L5"/>
    <mergeCell ref="A3:B3"/>
    <mergeCell ref="C3:D3"/>
    <mergeCell ref="A4:B4"/>
    <mergeCell ref="C4:D4"/>
    <mergeCell ref="A5:B5"/>
    <mergeCell ref="C5:D5"/>
    <mergeCell ref="A6:B6"/>
    <mergeCell ref="C6:D6"/>
    <mergeCell ref="A7:B7"/>
    <mergeCell ref="C7:D7"/>
    <mergeCell ref="F7:M7"/>
    <mergeCell ref="A9:B9"/>
    <mergeCell ref="C9:D9"/>
    <mergeCell ref="A10:B10"/>
    <mergeCell ref="C10:D10"/>
    <mergeCell ref="A12:B13"/>
    <mergeCell ref="C12:D12"/>
    <mergeCell ref="K12:K13"/>
    <mergeCell ref="L12:L13"/>
    <mergeCell ref="M12:M13"/>
    <mergeCell ref="N12:N13"/>
    <mergeCell ref="A14:A19"/>
    <mergeCell ref="B14:B19"/>
    <mergeCell ref="C14:C19"/>
    <mergeCell ref="D14:D19"/>
    <mergeCell ref="E12:E13"/>
    <mergeCell ref="F12:F13"/>
    <mergeCell ref="G12:G13"/>
    <mergeCell ref="H12:H13"/>
    <mergeCell ref="I12:I13"/>
    <mergeCell ref="J12:J13"/>
    <mergeCell ref="A21:A26"/>
    <mergeCell ref="B21:B26"/>
    <mergeCell ref="C21:C26"/>
    <mergeCell ref="D21:D26"/>
    <mergeCell ref="A27:A33"/>
    <mergeCell ref="B27:B33"/>
    <mergeCell ref="C27:C33"/>
    <mergeCell ref="D27:D33"/>
    <mergeCell ref="A34:A38"/>
    <mergeCell ref="B34:B38"/>
    <mergeCell ref="C34:C38"/>
    <mergeCell ref="D34:D38"/>
    <mergeCell ref="A39:A42"/>
    <mergeCell ref="B39:B42"/>
    <mergeCell ref="C39:C42"/>
    <mergeCell ref="D39:D42"/>
    <mergeCell ref="A70:A82"/>
    <mergeCell ref="B70:B82"/>
    <mergeCell ref="C70:C82"/>
    <mergeCell ref="D70:D82"/>
    <mergeCell ref="A43:A60"/>
    <mergeCell ref="B43:B60"/>
    <mergeCell ref="C43:C60"/>
    <mergeCell ref="D43:D60"/>
    <mergeCell ref="A61:A69"/>
    <mergeCell ref="B61:B69"/>
    <mergeCell ref="C61:C69"/>
    <mergeCell ref="D61:D69"/>
  </mergeCells>
  <hyperlinks>
    <hyperlink ref="L1" location="'b. List of templates'!A1" display="RETURN TO TEMPLATE LIST" xr:uid="{00000000-0004-0000-1600-000000000000}"/>
  </hyperlinks>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55"/>
  <sheetViews>
    <sheetView topLeftCell="A14" zoomScale="90" zoomScaleNormal="90" workbookViewId="0">
      <selection activeCell="E21" sqref="E21"/>
    </sheetView>
  </sheetViews>
  <sheetFormatPr defaultColWidth="9.140625" defaultRowHeight="11.25" x14ac:dyDescent="0.25"/>
  <cols>
    <col min="1" max="1" width="4.85546875" style="156" customWidth="1"/>
    <col min="2" max="2" width="28.140625" style="156" customWidth="1"/>
    <col min="3" max="3" width="15.5703125" style="155" customWidth="1"/>
    <col min="4" max="4" width="49.5703125" style="156" customWidth="1"/>
    <col min="5" max="5" width="33.42578125" style="156" customWidth="1"/>
    <col min="6" max="6" width="19.85546875" style="156" customWidth="1"/>
    <col min="7" max="7" width="24.85546875" style="156" customWidth="1"/>
    <col min="8" max="8" width="21.85546875" style="156" customWidth="1"/>
    <col min="9" max="9" width="5.140625" style="156" customWidth="1"/>
    <col min="10" max="10" width="14.140625" style="156" customWidth="1"/>
    <col min="11" max="11" width="13.42578125" style="156" customWidth="1"/>
    <col min="12" max="12" width="26.5703125" style="156" bestFit="1" customWidth="1"/>
    <col min="13" max="13" width="11.85546875" style="156" customWidth="1"/>
    <col min="14" max="14" width="18.5703125" style="156" customWidth="1"/>
    <col min="15" max="15" width="55.140625" style="156" bestFit="1" customWidth="1"/>
    <col min="16" max="16384" width="9.140625" style="156"/>
  </cols>
  <sheetData>
    <row r="1" spans="1:15" ht="21" thickBot="1" x14ac:dyDescent="0.3">
      <c r="A1" s="82" t="s">
        <v>302</v>
      </c>
      <c r="B1" s="154"/>
      <c r="K1" s="83" t="s">
        <v>178</v>
      </c>
      <c r="L1" s="86" t="s">
        <v>177</v>
      </c>
      <c r="M1" s="83"/>
      <c r="O1" s="85"/>
    </row>
    <row r="2" spans="1:15" ht="9.75" customHeight="1" x14ac:dyDescent="0.25">
      <c r="H2" s="589" t="s">
        <v>303</v>
      </c>
      <c r="I2" s="157"/>
      <c r="J2" s="87" t="s">
        <v>180</v>
      </c>
      <c r="K2" s="183">
        <f>SUM(C13:C37)</f>
        <v>12</v>
      </c>
      <c r="L2" s="83"/>
      <c r="M2" s="83"/>
    </row>
    <row r="3" spans="1:15" ht="12.75" customHeight="1" x14ac:dyDescent="0.25">
      <c r="A3" s="512" t="s">
        <v>181</v>
      </c>
      <c r="B3" s="513"/>
      <c r="C3" s="187" t="s">
        <v>331</v>
      </c>
      <c r="D3" s="158" t="s">
        <v>182</v>
      </c>
      <c r="H3" s="591"/>
      <c r="I3" s="159"/>
      <c r="J3" s="90" t="s">
        <v>183</v>
      </c>
      <c r="K3" s="184">
        <f>$C$10</f>
        <v>12</v>
      </c>
      <c r="L3" s="83"/>
      <c r="M3" s="83"/>
    </row>
    <row r="4" spans="1:15" ht="15.75" customHeight="1" x14ac:dyDescent="0.25">
      <c r="A4" s="517" t="s">
        <v>184</v>
      </c>
      <c r="B4" s="518"/>
      <c r="C4" s="188">
        <v>2024</v>
      </c>
      <c r="D4" s="343">
        <v>45381</v>
      </c>
      <c r="H4" s="591"/>
      <c r="I4" s="159"/>
      <c r="J4" s="90" t="s">
        <v>185</v>
      </c>
      <c r="K4" s="184">
        <f>$C$9</f>
        <v>2.8733333333333335</v>
      </c>
      <c r="L4" s="83"/>
      <c r="M4" s="83"/>
    </row>
    <row r="5" spans="1:15" ht="12.75" customHeight="1" thickBot="1" x14ac:dyDescent="0.3">
      <c r="A5" s="512" t="s">
        <v>186</v>
      </c>
      <c r="B5" s="513"/>
      <c r="C5" s="269" t="s">
        <v>297</v>
      </c>
      <c r="D5" s="161"/>
      <c r="H5" s="593"/>
      <c r="I5" s="162"/>
      <c r="J5" s="189"/>
      <c r="K5" s="94"/>
      <c r="L5" s="83"/>
      <c r="M5" s="83"/>
    </row>
    <row r="6" spans="1:15" ht="30" customHeight="1" thickBot="1" x14ac:dyDescent="0.25">
      <c r="A6" s="652" t="s">
        <v>290</v>
      </c>
      <c r="B6" s="653"/>
      <c r="C6" s="190">
        <v>862</v>
      </c>
      <c r="D6" s="163" t="s">
        <v>602</v>
      </c>
    </row>
    <row r="7" spans="1:15" ht="33" customHeight="1" thickBot="1" x14ac:dyDescent="0.25">
      <c r="A7" s="652" t="s">
        <v>291</v>
      </c>
      <c r="B7" s="653"/>
      <c r="C7" s="191">
        <v>862</v>
      </c>
      <c r="D7" s="164"/>
      <c r="E7" s="602" t="s">
        <v>304</v>
      </c>
      <c r="F7" s="603"/>
      <c r="G7" s="603"/>
      <c r="H7" s="603"/>
      <c r="I7" s="603"/>
      <c r="J7" s="603"/>
      <c r="K7" s="603"/>
      <c r="L7" s="603"/>
      <c r="M7" s="603"/>
      <c r="N7" s="604"/>
    </row>
    <row r="8" spans="1:15" ht="20.100000000000001" customHeight="1" thickBot="1" x14ac:dyDescent="0.3">
      <c r="A8" s="527" t="s">
        <v>191</v>
      </c>
      <c r="B8" s="513"/>
      <c r="C8" s="133" t="s">
        <v>192</v>
      </c>
      <c r="D8" s="100" t="s">
        <v>193</v>
      </c>
      <c r="E8" s="101" t="s">
        <v>194</v>
      </c>
    </row>
    <row r="9" spans="1:15" ht="21.75" customHeight="1" thickBot="1" x14ac:dyDescent="0.3">
      <c r="A9" s="623" t="s">
        <v>284</v>
      </c>
      <c r="B9" s="624"/>
      <c r="C9" s="192">
        <f>IF($C$7&lt;=60000, ($C$7/300), (($C$7-60000)/2000)+(60000/300))</f>
        <v>2.8733333333333335</v>
      </c>
      <c r="D9" s="165"/>
      <c r="E9" s="166"/>
    </row>
    <row r="10" spans="1:15" ht="14.25" customHeight="1" thickBot="1" x14ac:dyDescent="0.3">
      <c r="A10" s="527" t="s">
        <v>243</v>
      </c>
      <c r="B10" s="513"/>
      <c r="C10" s="193">
        <f>C13+C20</f>
        <v>12</v>
      </c>
      <c r="D10" s="167" t="s">
        <v>495</v>
      </c>
      <c r="E10" s="168"/>
    </row>
    <row r="11" spans="1:15" ht="9.75" customHeight="1" x14ac:dyDescent="0.25">
      <c r="B11" s="169"/>
      <c r="C11" s="170"/>
      <c r="D11" s="172"/>
      <c r="E11" s="172"/>
    </row>
    <row r="12" spans="1:15" s="110" customFormat="1" ht="63" customHeight="1" x14ac:dyDescent="0.25">
      <c r="A12" s="565" t="s">
        <v>197</v>
      </c>
      <c r="B12" s="566"/>
      <c r="C12" s="113" t="s">
        <v>244</v>
      </c>
      <c r="D12" s="136" t="s">
        <v>199</v>
      </c>
      <c r="E12" s="136" t="s">
        <v>200</v>
      </c>
      <c r="F12" s="136" t="s">
        <v>201</v>
      </c>
      <c r="G12" s="173" t="s">
        <v>202</v>
      </c>
      <c r="H12" s="136" t="s">
        <v>203</v>
      </c>
      <c r="I12" s="173" t="s">
        <v>202</v>
      </c>
      <c r="J12" s="138" t="s">
        <v>204</v>
      </c>
      <c r="K12" s="136" t="s">
        <v>205</v>
      </c>
      <c r="L12" s="136" t="s">
        <v>245</v>
      </c>
      <c r="M12" s="136" t="s">
        <v>246</v>
      </c>
      <c r="N12" s="136" t="s">
        <v>206</v>
      </c>
      <c r="O12" s="140" t="s">
        <v>207</v>
      </c>
    </row>
    <row r="13" spans="1:15" ht="24.6" customHeight="1" x14ac:dyDescent="0.25">
      <c r="A13" s="548" t="s">
        <v>247</v>
      </c>
      <c r="B13" s="527" t="s">
        <v>248</v>
      </c>
      <c r="C13" s="654">
        <v>10</v>
      </c>
      <c r="D13" s="318" t="s">
        <v>634</v>
      </c>
      <c r="E13" s="318" t="s">
        <v>585</v>
      </c>
      <c r="F13" s="318" t="s">
        <v>610</v>
      </c>
      <c r="G13" s="318" t="s">
        <v>470</v>
      </c>
      <c r="H13" s="318" t="s">
        <v>610</v>
      </c>
      <c r="I13" s="366" t="s">
        <v>470</v>
      </c>
      <c r="J13" s="318">
        <v>50</v>
      </c>
      <c r="K13" s="362">
        <v>50</v>
      </c>
      <c r="L13" s="288" t="s">
        <v>648</v>
      </c>
      <c r="M13" s="288"/>
      <c r="N13" s="288" t="s">
        <v>648</v>
      </c>
      <c r="O13" s="288" t="s">
        <v>560</v>
      </c>
    </row>
    <row r="14" spans="1:15" ht="35.1" customHeight="1" x14ac:dyDescent="0.25">
      <c r="A14" s="548"/>
      <c r="B14" s="527"/>
      <c r="C14" s="655"/>
      <c r="D14" s="318" t="s">
        <v>548</v>
      </c>
      <c r="E14" s="318" t="s">
        <v>585</v>
      </c>
      <c r="F14" s="318" t="s">
        <v>610</v>
      </c>
      <c r="G14" s="318" t="s">
        <v>470</v>
      </c>
      <c r="H14" s="318" t="s">
        <v>610</v>
      </c>
      <c r="I14" s="366" t="s">
        <v>470</v>
      </c>
      <c r="J14" s="318">
        <v>10</v>
      </c>
      <c r="K14" s="362">
        <v>10</v>
      </c>
      <c r="L14" s="455">
        <v>150</v>
      </c>
      <c r="M14" s="456"/>
      <c r="N14" s="455">
        <v>150</v>
      </c>
      <c r="O14" s="288" t="s">
        <v>560</v>
      </c>
    </row>
    <row r="15" spans="1:15" ht="30" customHeight="1" x14ac:dyDescent="0.25">
      <c r="A15" s="548"/>
      <c r="B15" s="527"/>
      <c r="C15" s="655"/>
      <c r="D15" s="457" t="s">
        <v>492</v>
      </c>
      <c r="E15" s="318" t="s">
        <v>585</v>
      </c>
      <c r="F15" s="318" t="s">
        <v>610</v>
      </c>
      <c r="G15" s="318" t="s">
        <v>470</v>
      </c>
      <c r="H15" s="318" t="s">
        <v>610</v>
      </c>
      <c r="I15" s="366" t="s">
        <v>470</v>
      </c>
      <c r="J15" s="318">
        <v>1</v>
      </c>
      <c r="K15" s="362">
        <v>1</v>
      </c>
      <c r="L15" s="456">
        <v>1000</v>
      </c>
      <c r="M15" s="456"/>
      <c r="N15" s="456">
        <v>1000</v>
      </c>
      <c r="O15" s="288" t="s">
        <v>560</v>
      </c>
    </row>
    <row r="16" spans="1:15" ht="29.1" customHeight="1" x14ac:dyDescent="0.25">
      <c r="A16" s="548"/>
      <c r="B16" s="527"/>
      <c r="C16" s="655"/>
      <c r="D16" s="318" t="s">
        <v>685</v>
      </c>
      <c r="E16" s="318" t="s">
        <v>585</v>
      </c>
      <c r="F16" s="318" t="s">
        <v>610</v>
      </c>
      <c r="G16" s="318" t="s">
        <v>470</v>
      </c>
      <c r="H16" s="318" t="s">
        <v>610</v>
      </c>
      <c r="I16" s="318" t="s">
        <v>470</v>
      </c>
      <c r="J16" s="318" t="s">
        <v>718</v>
      </c>
      <c r="K16" s="362"/>
      <c r="L16" s="456" t="s">
        <v>719</v>
      </c>
      <c r="M16" s="456"/>
      <c r="N16" s="456" t="s">
        <v>719</v>
      </c>
      <c r="O16" s="458" t="s">
        <v>680</v>
      </c>
    </row>
    <row r="17" spans="1:16" ht="29.1" customHeight="1" x14ac:dyDescent="0.25">
      <c r="A17" s="548"/>
      <c r="B17" s="527"/>
      <c r="C17" s="655"/>
      <c r="D17" s="318" t="s">
        <v>676</v>
      </c>
      <c r="E17" s="318" t="s">
        <v>585</v>
      </c>
      <c r="F17" s="318" t="s">
        <v>610</v>
      </c>
      <c r="G17" s="318" t="s">
        <v>470</v>
      </c>
      <c r="H17" s="318" t="s">
        <v>610</v>
      </c>
      <c r="I17" s="318" t="s">
        <v>470</v>
      </c>
      <c r="J17" s="318" t="s">
        <v>673</v>
      </c>
      <c r="K17" s="288"/>
      <c r="L17" s="288" t="s">
        <v>677</v>
      </c>
      <c r="M17" s="288"/>
      <c r="N17" s="288" t="s">
        <v>677</v>
      </c>
      <c r="O17" s="458" t="s">
        <v>680</v>
      </c>
    </row>
    <row r="18" spans="1:16" ht="29.1" customHeight="1" x14ac:dyDescent="0.25">
      <c r="A18" s="548"/>
      <c r="B18" s="527"/>
      <c r="C18" s="655"/>
      <c r="D18" s="318" t="s">
        <v>674</v>
      </c>
      <c r="E18" s="318" t="s">
        <v>585</v>
      </c>
      <c r="F18" s="318" t="s">
        <v>610</v>
      </c>
      <c r="G18" s="318" t="s">
        <v>470</v>
      </c>
      <c r="H18" s="318" t="s">
        <v>610</v>
      </c>
      <c r="I18" s="318" t="s">
        <v>470</v>
      </c>
      <c r="J18" s="318" t="s">
        <v>675</v>
      </c>
      <c r="K18" s="362"/>
      <c r="L18" s="288" t="s">
        <v>478</v>
      </c>
      <c r="M18" s="456"/>
      <c r="N18" s="288" t="s">
        <v>478</v>
      </c>
      <c r="O18" s="458" t="s">
        <v>680</v>
      </c>
      <c r="P18" s="298"/>
    </row>
    <row r="19" spans="1:16" ht="11.1" customHeight="1" x14ac:dyDescent="0.25">
      <c r="A19" s="548"/>
      <c r="B19" s="527"/>
      <c r="C19" s="655"/>
      <c r="D19" s="457"/>
      <c r="E19" s="318"/>
      <c r="F19" s="318"/>
      <c r="G19" s="318"/>
      <c r="H19" s="318"/>
      <c r="I19" s="366"/>
      <c r="J19" s="318"/>
      <c r="K19" s="362"/>
      <c r="L19" s="456"/>
      <c r="M19" s="456"/>
      <c r="N19" s="456"/>
      <c r="O19" s="288"/>
    </row>
    <row r="20" spans="1:16" ht="11.25" customHeight="1" x14ac:dyDescent="0.25">
      <c r="A20" s="548" t="s">
        <v>249</v>
      </c>
      <c r="B20" s="527" t="s">
        <v>250</v>
      </c>
      <c r="C20" s="654">
        <v>2</v>
      </c>
      <c r="D20" s="288" t="s">
        <v>678</v>
      </c>
      <c r="E20" s="457" t="s">
        <v>621</v>
      </c>
      <c r="F20" s="318" t="s">
        <v>610</v>
      </c>
      <c r="G20" s="318" t="s">
        <v>470</v>
      </c>
      <c r="H20" s="318" t="s">
        <v>610</v>
      </c>
      <c r="I20" s="366" t="s">
        <v>470</v>
      </c>
      <c r="J20" s="288">
        <v>1</v>
      </c>
      <c r="K20" s="288">
        <v>1</v>
      </c>
      <c r="L20" s="288" t="s">
        <v>636</v>
      </c>
      <c r="M20" s="288"/>
      <c r="N20" s="288">
        <v>50</v>
      </c>
      <c r="O20" s="288" t="s">
        <v>560</v>
      </c>
    </row>
    <row r="21" spans="1:16" s="241" customFormat="1" ht="11.25" customHeight="1" x14ac:dyDescent="0.25">
      <c r="A21" s="548"/>
      <c r="B21" s="527"/>
      <c r="C21" s="655"/>
      <c r="D21" s="288" t="s">
        <v>728</v>
      </c>
      <c r="E21" s="288" t="s">
        <v>585</v>
      </c>
      <c r="F21" s="318" t="s">
        <v>651</v>
      </c>
      <c r="G21" s="318" t="s">
        <v>470</v>
      </c>
      <c r="H21" s="318" t="s">
        <v>651</v>
      </c>
      <c r="I21" s="366"/>
      <c r="J21" s="288">
        <v>10</v>
      </c>
      <c r="K21" s="318">
        <v>10</v>
      </c>
      <c r="L21" s="288">
        <v>10</v>
      </c>
      <c r="M21" s="288"/>
      <c r="N21" s="288">
        <v>10</v>
      </c>
      <c r="O21" s="288" t="s">
        <v>638</v>
      </c>
    </row>
    <row r="22" spans="1:16" ht="14.1" customHeight="1" x14ac:dyDescent="0.25">
      <c r="A22" s="548"/>
      <c r="B22" s="527"/>
      <c r="C22" s="655"/>
      <c r="D22" s="288"/>
      <c r="E22" s="288"/>
      <c r="F22" s="318"/>
      <c r="G22" s="318"/>
      <c r="H22" s="318"/>
      <c r="I22" s="366"/>
      <c r="J22" s="288"/>
      <c r="K22" s="288"/>
      <c r="L22" s="288"/>
      <c r="M22" s="288"/>
      <c r="N22" s="288"/>
      <c r="O22" s="288"/>
    </row>
    <row r="23" spans="1:16" ht="14.1" customHeight="1" x14ac:dyDescent="0.25">
      <c r="A23" s="548"/>
      <c r="B23" s="527"/>
      <c r="C23" s="655"/>
      <c r="D23" s="285"/>
      <c r="E23" s="181"/>
      <c r="F23" s="318"/>
      <c r="G23" s="318"/>
      <c r="H23" s="318"/>
      <c r="I23" s="366"/>
      <c r="J23" s="288"/>
      <c r="K23" s="288"/>
      <c r="L23" s="288"/>
      <c r="M23" s="288"/>
      <c r="N23" s="288"/>
      <c r="O23" s="181"/>
    </row>
    <row r="24" spans="1:16" ht="14.1" customHeight="1" x14ac:dyDescent="0.25">
      <c r="A24" s="548"/>
      <c r="B24" s="527"/>
      <c r="C24" s="655"/>
      <c r="D24" s="288"/>
      <c r="E24" s="288"/>
      <c r="F24" s="318"/>
      <c r="G24" s="318"/>
      <c r="H24" s="318"/>
      <c r="I24" s="366"/>
      <c r="J24" s="288"/>
      <c r="K24" s="288"/>
      <c r="L24" s="288"/>
      <c r="M24" s="288"/>
      <c r="N24" s="288"/>
      <c r="O24" s="181"/>
    </row>
    <row r="25" spans="1:16" ht="14.1" customHeight="1" x14ac:dyDescent="0.25">
      <c r="A25" s="548"/>
      <c r="B25" s="527"/>
      <c r="C25" s="655"/>
      <c r="D25" s="288"/>
      <c r="E25" s="288"/>
      <c r="F25" s="318"/>
      <c r="G25" s="318"/>
      <c r="H25" s="318"/>
      <c r="I25" s="366"/>
      <c r="J25" s="288"/>
      <c r="K25" s="288"/>
      <c r="L25" s="288"/>
      <c r="M25" s="288"/>
      <c r="N25" s="288"/>
      <c r="O25" s="181"/>
    </row>
    <row r="26" spans="1:16" ht="14.1" customHeight="1" x14ac:dyDescent="0.25">
      <c r="A26" s="548"/>
      <c r="B26" s="527"/>
      <c r="C26" s="655"/>
      <c r="D26" s="288"/>
      <c r="E26" s="181"/>
      <c r="F26" s="318"/>
      <c r="G26" s="318"/>
      <c r="H26" s="318"/>
      <c r="I26" s="366"/>
      <c r="J26" s="288"/>
      <c r="K26" s="288"/>
      <c r="L26" s="288"/>
      <c r="M26" s="288"/>
      <c r="N26" s="288"/>
      <c r="O26" s="181"/>
    </row>
    <row r="27" spans="1:16" ht="14.1" customHeight="1" x14ac:dyDescent="0.25">
      <c r="A27" s="548"/>
      <c r="B27" s="527"/>
      <c r="C27" s="655"/>
      <c r="D27" s="288"/>
      <c r="E27" s="181"/>
      <c r="F27" s="318"/>
      <c r="G27" s="318"/>
      <c r="H27" s="318"/>
      <c r="I27" s="366"/>
      <c r="J27" s="288"/>
      <c r="K27" s="288"/>
      <c r="L27" s="288"/>
      <c r="M27" s="288"/>
      <c r="N27" s="288"/>
      <c r="O27" s="181"/>
    </row>
    <row r="28" spans="1:16" ht="15.95" customHeight="1" x14ac:dyDescent="0.25">
      <c r="A28" s="548"/>
      <c r="B28" s="527"/>
      <c r="C28" s="655"/>
      <c r="D28" s="285"/>
      <c r="E28" s="181"/>
      <c r="F28" s="318"/>
      <c r="G28" s="318"/>
      <c r="H28" s="318"/>
      <c r="I28" s="366"/>
      <c r="J28" s="288"/>
      <c r="K28" s="288"/>
      <c r="L28" s="288"/>
      <c r="M28" s="288"/>
      <c r="N28" s="288"/>
      <c r="O28" s="181"/>
    </row>
    <row r="29" spans="1:16" ht="11.25" customHeight="1" x14ac:dyDescent="0.25">
      <c r="A29" s="141" t="s">
        <v>251</v>
      </c>
      <c r="B29" s="95" t="s">
        <v>252</v>
      </c>
      <c r="C29" s="194">
        <v>0</v>
      </c>
      <c r="D29" s="325"/>
      <c r="E29" s="324"/>
      <c r="F29" s="181"/>
      <c r="G29" s="260"/>
      <c r="H29" s="181"/>
      <c r="I29" s="181"/>
      <c r="J29" s="181"/>
      <c r="K29" s="181"/>
      <c r="L29" s="181"/>
      <c r="M29" s="181"/>
      <c r="N29" s="181"/>
      <c r="O29" s="181"/>
    </row>
    <row r="30" spans="1:16" ht="29.1" customHeight="1" x14ac:dyDescent="0.25">
      <c r="A30" s="552" t="s">
        <v>253</v>
      </c>
      <c r="B30" s="555" t="s">
        <v>305</v>
      </c>
      <c r="C30" s="660">
        <v>0</v>
      </c>
      <c r="D30" s="325"/>
      <c r="E30" s="324"/>
      <c r="F30" s="181"/>
      <c r="G30" s="285"/>
      <c r="H30" s="181"/>
      <c r="I30" s="181"/>
      <c r="J30" s="181"/>
      <c r="K30" s="181"/>
      <c r="L30" s="181"/>
      <c r="M30" s="181"/>
      <c r="N30" s="181"/>
      <c r="O30" s="181"/>
    </row>
    <row r="31" spans="1:16" ht="11.25" customHeight="1" x14ac:dyDescent="0.25">
      <c r="A31" s="554"/>
      <c r="B31" s="557"/>
      <c r="C31" s="661"/>
      <c r="D31" s="325"/>
      <c r="E31" s="324"/>
      <c r="F31" s="181"/>
      <c r="G31" s="181"/>
      <c r="H31" s="181"/>
      <c r="I31" s="181"/>
      <c r="J31" s="181"/>
      <c r="K31" s="181"/>
      <c r="L31" s="181"/>
      <c r="M31" s="181"/>
      <c r="N31" s="181"/>
      <c r="O31" s="181"/>
    </row>
    <row r="32" spans="1:16" ht="11.25" customHeight="1" x14ac:dyDescent="0.25">
      <c r="A32" s="548" t="s">
        <v>255</v>
      </c>
      <c r="B32" s="527" t="s">
        <v>256</v>
      </c>
      <c r="C32" s="654">
        <v>0</v>
      </c>
      <c r="D32" s="325"/>
      <c r="E32" s="324"/>
      <c r="F32" s="181"/>
      <c r="G32" s="181"/>
      <c r="H32" s="181"/>
      <c r="I32" s="181"/>
      <c r="J32" s="181"/>
      <c r="K32" s="181"/>
      <c r="L32" s="181"/>
      <c r="M32" s="181"/>
      <c r="N32" s="181"/>
      <c r="O32" s="181"/>
    </row>
    <row r="33" spans="1:15" ht="11.25" customHeight="1" x14ac:dyDescent="0.25">
      <c r="A33" s="548"/>
      <c r="B33" s="527"/>
      <c r="C33" s="655"/>
      <c r="D33" s="325"/>
      <c r="E33" s="324"/>
      <c r="F33" s="181"/>
      <c r="G33" s="181"/>
      <c r="H33" s="181"/>
      <c r="I33" s="181"/>
      <c r="J33" s="181"/>
      <c r="K33" s="181"/>
      <c r="L33" s="181"/>
      <c r="M33" s="181"/>
      <c r="N33" s="181"/>
      <c r="O33" s="181"/>
    </row>
    <row r="34" spans="1:15" ht="11.25" customHeight="1" x14ac:dyDescent="0.25">
      <c r="A34" s="548"/>
      <c r="B34" s="527"/>
      <c r="C34" s="655"/>
      <c r="D34" s="325"/>
      <c r="E34" s="324"/>
      <c r="F34" s="181"/>
      <c r="G34" s="181"/>
      <c r="H34" s="181"/>
      <c r="I34" s="181"/>
      <c r="J34" s="181"/>
      <c r="K34" s="181"/>
      <c r="L34" s="181"/>
      <c r="M34" s="181"/>
      <c r="N34" s="181"/>
      <c r="O34" s="181"/>
    </row>
    <row r="35" spans="1:15" ht="11.25" customHeight="1" x14ac:dyDescent="0.25">
      <c r="A35" s="548"/>
      <c r="B35" s="527"/>
      <c r="C35" s="655"/>
      <c r="D35" s="325"/>
      <c r="E35" s="324"/>
      <c r="F35" s="181"/>
      <c r="G35" s="181"/>
      <c r="H35" s="181"/>
      <c r="I35" s="181"/>
      <c r="J35" s="181"/>
      <c r="K35" s="181"/>
      <c r="L35" s="181"/>
      <c r="M35" s="181"/>
      <c r="N35" s="181"/>
      <c r="O35" s="181"/>
    </row>
    <row r="36" spans="1:15" ht="11.25" customHeight="1" x14ac:dyDescent="0.25">
      <c r="A36" s="548"/>
      <c r="B36" s="527"/>
      <c r="C36" s="655"/>
      <c r="D36" s="325"/>
      <c r="E36" s="324"/>
      <c r="F36" s="324"/>
      <c r="G36" s="324"/>
      <c r="H36" s="181"/>
      <c r="I36" s="181"/>
      <c r="J36" s="181"/>
      <c r="K36" s="181"/>
      <c r="L36" s="181"/>
      <c r="M36" s="181"/>
      <c r="N36" s="181"/>
      <c r="O36" s="181"/>
    </row>
    <row r="37" spans="1:15" ht="11.25" customHeight="1" x14ac:dyDescent="0.25">
      <c r="A37" s="548"/>
      <c r="B37" s="527"/>
      <c r="C37" s="656"/>
      <c r="D37" s="325"/>
      <c r="E37" s="324"/>
      <c r="F37" s="324"/>
      <c r="G37" s="324"/>
      <c r="H37" s="181"/>
      <c r="I37" s="181"/>
      <c r="J37" s="181"/>
      <c r="K37" s="181"/>
      <c r="L37" s="181"/>
      <c r="M37" s="181"/>
      <c r="N37" s="181"/>
      <c r="O37" s="181"/>
    </row>
    <row r="38" spans="1:15" ht="11.25" customHeight="1" x14ac:dyDescent="0.25">
      <c r="A38" s="548" t="s">
        <v>257</v>
      </c>
      <c r="B38" s="527" t="s">
        <v>258</v>
      </c>
      <c r="C38" s="657">
        <v>0</v>
      </c>
      <c r="D38" s="325"/>
      <c r="E38" s="324"/>
      <c r="F38" s="324"/>
      <c r="G38" s="324"/>
      <c r="H38" s="181"/>
      <c r="I38" s="181"/>
      <c r="J38" s="181"/>
      <c r="K38" s="181"/>
      <c r="L38" s="181"/>
      <c r="M38" s="181"/>
      <c r="N38" s="181"/>
      <c r="O38" s="181"/>
    </row>
    <row r="39" spans="1:15" ht="11.25" customHeight="1" x14ac:dyDescent="0.25">
      <c r="A39" s="548"/>
      <c r="B39" s="527"/>
      <c r="C39" s="658"/>
      <c r="D39" s="325"/>
      <c r="E39" s="324"/>
      <c r="F39" s="324"/>
      <c r="G39" s="324"/>
      <c r="H39" s="181"/>
      <c r="I39" s="181"/>
      <c r="J39" s="181"/>
      <c r="K39" s="181"/>
      <c r="L39" s="181"/>
      <c r="M39" s="181"/>
      <c r="N39" s="181"/>
      <c r="O39" s="181"/>
    </row>
    <row r="40" spans="1:15" ht="11.25" customHeight="1" x14ac:dyDescent="0.25">
      <c r="A40" s="548"/>
      <c r="B40" s="527"/>
      <c r="C40" s="658"/>
      <c r="D40" s="325"/>
      <c r="E40" s="324"/>
      <c r="F40" s="324"/>
      <c r="G40" s="324"/>
      <c r="H40" s="181"/>
      <c r="I40" s="181"/>
      <c r="J40" s="181"/>
      <c r="K40" s="181"/>
      <c r="L40" s="181"/>
      <c r="M40" s="181"/>
      <c r="N40" s="181"/>
      <c r="O40" s="181"/>
    </row>
    <row r="41" spans="1:15" ht="11.25" customHeight="1" x14ac:dyDescent="0.25">
      <c r="A41" s="548"/>
      <c r="B41" s="527"/>
      <c r="C41" s="658"/>
      <c r="D41" s="325"/>
      <c r="E41" s="324"/>
      <c r="F41" s="324"/>
      <c r="G41" s="324"/>
      <c r="H41" s="181"/>
      <c r="I41" s="181"/>
      <c r="J41" s="181"/>
      <c r="K41" s="181"/>
      <c r="L41" s="181"/>
      <c r="M41" s="181"/>
      <c r="N41" s="181"/>
      <c r="O41" s="181"/>
    </row>
    <row r="42" spans="1:15" ht="11.25" customHeight="1" x14ac:dyDescent="0.25">
      <c r="A42" s="548"/>
      <c r="B42" s="527"/>
      <c r="C42" s="659"/>
      <c r="D42" s="325"/>
      <c r="E42" s="324"/>
      <c r="F42" s="324"/>
      <c r="G42" s="324"/>
      <c r="H42" s="181"/>
      <c r="I42" s="181"/>
      <c r="J42" s="181"/>
      <c r="K42" s="181"/>
      <c r="L42" s="181"/>
      <c r="M42" s="181"/>
      <c r="N42" s="181"/>
      <c r="O42" s="181"/>
    </row>
    <row r="44" spans="1:15" x14ac:dyDescent="0.25">
      <c r="F44" s="156" t="s">
        <v>587</v>
      </c>
    </row>
    <row r="45" spans="1:15" x14ac:dyDescent="0.25">
      <c r="F45" s="156" t="s">
        <v>588</v>
      </c>
    </row>
    <row r="46" spans="1:15" x14ac:dyDescent="0.25">
      <c r="F46" s="156" t="s">
        <v>577</v>
      </c>
    </row>
    <row r="47" spans="1:15" x14ac:dyDescent="0.25">
      <c r="F47" s="156" t="s">
        <v>578</v>
      </c>
    </row>
    <row r="48" spans="1:15" x14ac:dyDescent="0.25">
      <c r="F48" s="156" t="s">
        <v>589</v>
      </c>
    </row>
    <row r="49" spans="6:6" x14ac:dyDescent="0.25">
      <c r="F49" s="156" t="s">
        <v>590</v>
      </c>
    </row>
    <row r="50" spans="6:6" x14ac:dyDescent="0.25">
      <c r="F50" s="156" t="s">
        <v>580</v>
      </c>
    </row>
    <row r="51" spans="6:6" x14ac:dyDescent="0.25">
      <c r="F51" s="156" t="s">
        <v>581</v>
      </c>
    </row>
    <row r="52" spans="6:6" x14ac:dyDescent="0.25">
      <c r="F52" s="156" t="s">
        <v>582</v>
      </c>
    </row>
    <row r="53" spans="6:6" x14ac:dyDescent="0.25">
      <c r="F53" s="156" t="s">
        <v>583</v>
      </c>
    </row>
    <row r="54" spans="6:6" x14ac:dyDescent="0.25">
      <c r="F54" s="156" t="s">
        <v>591</v>
      </c>
    </row>
    <row r="55" spans="6:6" x14ac:dyDescent="0.25">
      <c r="F55" s="156" t="s">
        <v>579</v>
      </c>
    </row>
  </sheetData>
  <protectedRanges>
    <protectedRange sqref="D4" name="Range2"/>
    <protectedRange sqref="C6:C7 D20 C10 D9:E10 C3:C4 H30:O35 D36:O37 D29:E35 D28 H29:N29 J20:N20 D23 J17:N17 L13:N13 J22:N28 J21 L21:N21" name="Range1"/>
    <protectedRange password="CDC0" sqref="F29:G35" name="Range1_5"/>
    <protectedRange sqref="E28 E23" name="Range1_10"/>
    <protectedRange sqref="E24:E27 E21:E22" name="Range1_2_1"/>
    <protectedRange password="CDC0" sqref="M18:M19 M14:M16" name="Range1_2"/>
    <protectedRange password="CDC0" sqref="O19:O29 O13:O15" name="Range1_1_1_1"/>
    <protectedRange password="CDC0" sqref="D16" name="Range1_1_2_2"/>
    <protectedRange password="CDC0" sqref="D17" name="Range1_1_2_3"/>
    <protectedRange password="CDC0" sqref="D18" name="Range1_1_2_4"/>
    <protectedRange password="CDC0" sqref="L18 N18" name="Range1_1_3"/>
    <protectedRange password="CDC0" sqref="O16:O18" name="Range1_3_1_1"/>
  </protectedRanges>
  <mergeCells count="26">
    <mergeCell ref="A7:B7"/>
    <mergeCell ref="E7:N7"/>
    <mergeCell ref="H2:H5"/>
    <mergeCell ref="A3:B3"/>
    <mergeCell ref="A4:B4"/>
    <mergeCell ref="A5:B5"/>
    <mergeCell ref="A6:B6"/>
    <mergeCell ref="A8:B8"/>
    <mergeCell ref="A9:B9"/>
    <mergeCell ref="A10:B10"/>
    <mergeCell ref="A12:B12"/>
    <mergeCell ref="A13:A19"/>
    <mergeCell ref="B13:B19"/>
    <mergeCell ref="C13:C19"/>
    <mergeCell ref="A20:A28"/>
    <mergeCell ref="B20:B28"/>
    <mergeCell ref="C20:C28"/>
    <mergeCell ref="A30:A31"/>
    <mergeCell ref="B30:B31"/>
    <mergeCell ref="C30:C31"/>
    <mergeCell ref="A32:A37"/>
    <mergeCell ref="B32:B37"/>
    <mergeCell ref="C32:C37"/>
    <mergeCell ref="A38:A42"/>
    <mergeCell ref="B38:B42"/>
    <mergeCell ref="C38:C42"/>
  </mergeCells>
  <hyperlinks>
    <hyperlink ref="L1" location="'b. List of templates'!A1" display="RETURN TO TEMPLATE LIST" xr:uid="{00000000-0004-0000-1700-000000000000}"/>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47"/>
  <sheetViews>
    <sheetView topLeftCell="A7" workbookViewId="0">
      <selection activeCell="C18" sqref="C18"/>
    </sheetView>
  </sheetViews>
  <sheetFormatPr defaultColWidth="9.140625" defaultRowHeight="10.5" x14ac:dyDescent="0.25"/>
  <cols>
    <col min="1" max="1" width="39.85546875" style="85" customWidth="1"/>
    <col min="2" max="2" width="21.42578125" style="84" customWidth="1"/>
    <col min="3" max="3" width="30.85546875" style="85" customWidth="1"/>
    <col min="4" max="4" width="20.42578125" style="85" customWidth="1"/>
    <col min="5" max="5" width="15.85546875" style="85" customWidth="1"/>
    <col min="6" max="6" width="6.42578125" style="85" customWidth="1"/>
    <col min="7" max="7" width="21.140625" style="85" customWidth="1"/>
    <col min="8" max="8" width="5.42578125" style="85" customWidth="1"/>
    <col min="9" max="9" width="14.5703125" style="85" customWidth="1"/>
    <col min="10" max="11" width="13.42578125" style="85" customWidth="1"/>
    <col min="12" max="12" width="26.85546875" style="85" bestFit="1" customWidth="1"/>
    <col min="13" max="13" width="26.85546875" style="85" customWidth="1"/>
    <col min="14" max="14" width="45.140625" style="85" customWidth="1"/>
    <col min="15" max="16384" width="9.140625" style="85"/>
  </cols>
  <sheetData>
    <row r="1" spans="1:14" ht="20.25" x14ac:dyDescent="0.25">
      <c r="A1" s="82" t="s">
        <v>259</v>
      </c>
      <c r="L1" s="86" t="s">
        <v>177</v>
      </c>
    </row>
    <row r="2" spans="1:14" ht="9.75" customHeight="1" x14ac:dyDescent="0.25"/>
    <row r="3" spans="1:14" ht="12.75" customHeight="1" x14ac:dyDescent="0.25">
      <c r="A3" s="146" t="s">
        <v>181</v>
      </c>
      <c r="B3" s="127" t="s">
        <v>331</v>
      </c>
      <c r="C3" s="128" t="s">
        <v>182</v>
      </c>
    </row>
    <row r="4" spans="1:14" ht="16.5" customHeight="1" x14ac:dyDescent="0.25">
      <c r="A4" s="147" t="s">
        <v>184</v>
      </c>
      <c r="B4" s="129">
        <v>2024</v>
      </c>
      <c r="C4" s="215">
        <v>45381</v>
      </c>
    </row>
    <row r="5" spans="1:14" ht="15.75" customHeight="1" thickBot="1" x14ac:dyDescent="0.3">
      <c r="A5" s="146" t="s">
        <v>186</v>
      </c>
      <c r="B5" s="130" t="s">
        <v>306</v>
      </c>
      <c r="C5" s="92"/>
    </row>
    <row r="6" spans="1:14" ht="20.25" customHeight="1" thickBot="1" x14ac:dyDescent="0.3">
      <c r="A6" s="116" t="s">
        <v>260</v>
      </c>
      <c r="B6" s="135">
        <f>B20+B29+B36</f>
        <v>0</v>
      </c>
    </row>
    <row r="7" spans="1:14" ht="9.75" customHeight="1" x14ac:dyDescent="0.25">
      <c r="B7" s="99"/>
      <c r="C7" s="108"/>
      <c r="D7" s="108"/>
    </row>
    <row r="8" spans="1:14" s="110" customFormat="1" ht="63" customHeight="1" x14ac:dyDescent="0.25">
      <c r="A8" s="136" t="s">
        <v>261</v>
      </c>
      <c r="B8" s="113" t="s">
        <v>244</v>
      </c>
      <c r="C8" s="139" t="s">
        <v>199</v>
      </c>
      <c r="D8" s="139" t="s">
        <v>200</v>
      </c>
      <c r="E8" s="277" t="s">
        <v>201</v>
      </c>
      <c r="F8" s="137" t="s">
        <v>202</v>
      </c>
      <c r="G8" s="277" t="s">
        <v>203</v>
      </c>
      <c r="H8" s="137" t="s">
        <v>202</v>
      </c>
      <c r="I8" s="278" t="s">
        <v>204</v>
      </c>
      <c r="J8" s="139" t="s">
        <v>205</v>
      </c>
      <c r="K8" s="139" t="s">
        <v>245</v>
      </c>
      <c r="L8" s="139" t="s">
        <v>246</v>
      </c>
      <c r="M8" s="139" t="s">
        <v>206</v>
      </c>
      <c r="N8" s="140" t="s">
        <v>207</v>
      </c>
    </row>
    <row r="9" spans="1:14" ht="9.75" customHeight="1" x14ac:dyDescent="0.25">
      <c r="A9" s="527" t="s">
        <v>262</v>
      </c>
      <c r="B9" s="547"/>
      <c r="C9" s="401"/>
      <c r="D9" s="181"/>
      <c r="E9" s="181"/>
      <c r="F9" s="181"/>
      <c r="G9" s="181"/>
      <c r="H9" s="181"/>
      <c r="I9" s="181"/>
      <c r="J9" s="181"/>
      <c r="K9" s="181"/>
      <c r="L9" s="181"/>
      <c r="M9" s="181"/>
      <c r="N9" s="181"/>
    </row>
    <row r="10" spans="1:14" ht="9.75" customHeight="1" x14ac:dyDescent="0.25">
      <c r="A10" s="527"/>
      <c r="B10" s="547"/>
      <c r="C10" s="405"/>
      <c r="D10" s="181"/>
      <c r="E10" s="181"/>
      <c r="F10" s="181"/>
      <c r="G10" s="181"/>
      <c r="H10" s="181"/>
      <c r="I10" s="181"/>
      <c r="J10" s="181"/>
      <c r="K10" s="181"/>
      <c r="L10" s="181"/>
      <c r="M10" s="181"/>
      <c r="N10" s="181"/>
    </row>
    <row r="11" spans="1:14" ht="9.75" customHeight="1" x14ac:dyDescent="0.25">
      <c r="A11" s="527"/>
      <c r="B11" s="547"/>
      <c r="C11" s="401"/>
      <c r="D11" s="181"/>
      <c r="E11" s="181"/>
      <c r="F11" s="181"/>
      <c r="G11" s="181"/>
      <c r="H11" s="181"/>
      <c r="I11" s="181"/>
      <c r="J11" s="181"/>
      <c r="K11" s="181"/>
      <c r="L11" s="181"/>
      <c r="M11" s="181"/>
      <c r="N11" s="181"/>
    </row>
    <row r="12" spans="1:14" ht="9.75" customHeight="1" x14ac:dyDescent="0.25">
      <c r="A12" s="527"/>
      <c r="B12" s="547"/>
      <c r="C12" s="401"/>
      <c r="D12" s="181"/>
      <c r="E12" s="181"/>
      <c r="F12" s="181"/>
      <c r="G12" s="181"/>
      <c r="H12" s="181"/>
      <c r="I12" s="181"/>
      <c r="J12" s="181"/>
      <c r="K12" s="181"/>
      <c r="L12" s="181"/>
      <c r="M12" s="181"/>
      <c r="N12" s="181"/>
    </row>
    <row r="13" spans="1:14" ht="9.75" customHeight="1" x14ac:dyDescent="0.25">
      <c r="A13" s="527"/>
      <c r="B13" s="547"/>
      <c r="C13" s="401"/>
      <c r="D13" s="181"/>
      <c r="E13" s="181"/>
      <c r="F13" s="181"/>
      <c r="G13" s="181"/>
      <c r="H13" s="181"/>
      <c r="I13" s="181"/>
      <c r="J13" s="181"/>
      <c r="K13" s="181"/>
      <c r="L13" s="181"/>
      <c r="M13" s="181"/>
      <c r="N13" s="181"/>
    </row>
    <row r="14" spans="1:14" ht="9.75" customHeight="1" x14ac:dyDescent="0.25">
      <c r="A14" s="527"/>
      <c r="B14" s="547"/>
      <c r="C14" s="401"/>
      <c r="D14" s="181"/>
      <c r="E14" s="181"/>
      <c r="F14" s="181"/>
      <c r="G14" s="181"/>
      <c r="H14" s="181"/>
      <c r="I14" s="181"/>
      <c r="J14" s="181"/>
      <c r="K14" s="181"/>
      <c r="L14" s="181"/>
      <c r="M14" s="181"/>
      <c r="N14" s="181"/>
    </row>
    <row r="15" spans="1:14" ht="9.75" customHeight="1" x14ac:dyDescent="0.25">
      <c r="A15" s="527"/>
      <c r="B15" s="547"/>
      <c r="C15" s="401"/>
      <c r="D15" s="181"/>
      <c r="E15" s="181"/>
      <c r="F15" s="181"/>
      <c r="G15" s="181"/>
      <c r="H15" s="181"/>
      <c r="I15" s="181"/>
      <c r="J15" s="181"/>
      <c r="K15" s="181"/>
      <c r="L15" s="181"/>
      <c r="M15" s="181"/>
      <c r="N15" s="181"/>
    </row>
    <row r="16" spans="1:14" ht="9.75" customHeight="1" x14ac:dyDescent="0.25">
      <c r="A16" s="527"/>
      <c r="B16" s="547"/>
      <c r="C16" s="401"/>
      <c r="D16" s="181"/>
      <c r="E16" s="181"/>
      <c r="F16" s="181"/>
      <c r="G16" s="181"/>
      <c r="H16" s="181"/>
      <c r="I16" s="181"/>
      <c r="J16" s="181"/>
      <c r="K16" s="181"/>
      <c r="L16" s="181"/>
      <c r="M16" s="181"/>
      <c r="N16" s="345"/>
    </row>
    <row r="17" spans="1:14" ht="9.75" customHeight="1" x14ac:dyDescent="0.25">
      <c r="A17" s="527"/>
      <c r="B17" s="547"/>
      <c r="C17" s="401"/>
      <c r="D17" s="181"/>
      <c r="E17" s="181"/>
      <c r="F17" s="181"/>
      <c r="G17" s="181"/>
      <c r="H17" s="181"/>
      <c r="I17" s="181"/>
      <c r="J17" s="181"/>
      <c r="K17" s="181"/>
      <c r="L17" s="181"/>
      <c r="M17" s="181"/>
      <c r="N17" s="345"/>
    </row>
    <row r="18" spans="1:14" ht="9.75" customHeight="1" x14ac:dyDescent="0.25">
      <c r="A18" s="527"/>
      <c r="B18" s="547"/>
      <c r="C18" s="181"/>
      <c r="D18" s="181"/>
      <c r="E18" s="181"/>
      <c r="F18" s="181"/>
      <c r="G18" s="181"/>
      <c r="H18" s="181"/>
      <c r="I18" s="181"/>
      <c r="J18" s="181"/>
      <c r="K18" s="181"/>
      <c r="L18" s="181"/>
      <c r="M18" s="181"/>
      <c r="N18" s="345"/>
    </row>
    <row r="19" spans="1:14" ht="9.75" customHeight="1" x14ac:dyDescent="0.25">
      <c r="A19" s="527"/>
      <c r="B19" s="547"/>
      <c r="C19" s="181"/>
      <c r="D19" s="181"/>
      <c r="E19" s="181"/>
      <c r="F19" s="181"/>
      <c r="G19" s="181"/>
      <c r="H19" s="181"/>
      <c r="I19" s="181"/>
      <c r="J19" s="181"/>
      <c r="K19" s="181"/>
      <c r="L19" s="181"/>
      <c r="M19" s="181"/>
      <c r="N19" s="345"/>
    </row>
    <row r="20" spans="1:14" s="145" customFormat="1" ht="9" customHeight="1" x14ac:dyDescent="0.25">
      <c r="A20" s="527" t="s">
        <v>263</v>
      </c>
      <c r="B20" s="569"/>
      <c r="C20" s="181"/>
      <c r="D20" s="181"/>
      <c r="E20" s="181"/>
      <c r="F20" s="181"/>
      <c r="G20" s="181"/>
      <c r="H20" s="181"/>
      <c r="I20" s="181"/>
      <c r="J20" s="181"/>
      <c r="K20" s="181"/>
      <c r="L20" s="181"/>
      <c r="M20" s="181"/>
      <c r="N20" s="345"/>
    </row>
    <row r="21" spans="1:14" ht="9.75" customHeight="1" x14ac:dyDescent="0.25">
      <c r="A21" s="527"/>
      <c r="B21" s="569"/>
      <c r="C21" s="181"/>
      <c r="D21" s="181"/>
      <c r="E21" s="181"/>
      <c r="F21" s="181"/>
      <c r="G21" s="181"/>
      <c r="H21" s="181"/>
      <c r="I21" s="181"/>
      <c r="J21" s="181"/>
      <c r="K21" s="181"/>
      <c r="L21" s="181"/>
      <c r="M21" s="181"/>
      <c r="N21" s="345"/>
    </row>
    <row r="22" spans="1:14" ht="9.75" customHeight="1" x14ac:dyDescent="0.25">
      <c r="A22" s="527"/>
      <c r="B22" s="569"/>
      <c r="C22" s="181"/>
      <c r="D22" s="181"/>
      <c r="E22" s="181"/>
      <c r="F22" s="181"/>
      <c r="G22" s="181"/>
      <c r="H22" s="181"/>
      <c r="I22" s="181"/>
      <c r="J22" s="181"/>
      <c r="K22" s="181"/>
      <c r="L22" s="181"/>
      <c r="M22" s="181"/>
      <c r="N22" s="345"/>
    </row>
    <row r="23" spans="1:14" ht="9.75" customHeight="1" x14ac:dyDescent="0.25">
      <c r="A23" s="527"/>
      <c r="B23" s="569"/>
      <c r="C23" s="181"/>
      <c r="D23" s="181"/>
      <c r="E23" s="181"/>
      <c r="F23" s="181"/>
      <c r="G23" s="181"/>
      <c r="H23" s="181"/>
      <c r="I23" s="181"/>
      <c r="J23" s="181"/>
      <c r="K23" s="181"/>
      <c r="L23" s="181"/>
      <c r="M23" s="181"/>
      <c r="N23" s="345"/>
    </row>
    <row r="24" spans="1:14" ht="9.75" customHeight="1" x14ac:dyDescent="0.25">
      <c r="A24" s="527"/>
      <c r="B24" s="569"/>
      <c r="C24" s="181"/>
      <c r="D24" s="181"/>
      <c r="E24" s="181"/>
      <c r="F24" s="181"/>
      <c r="G24" s="181"/>
      <c r="H24" s="181"/>
      <c r="I24" s="181"/>
      <c r="J24" s="181"/>
      <c r="K24" s="181"/>
      <c r="L24" s="181"/>
      <c r="M24" s="181"/>
      <c r="N24" s="345"/>
    </row>
    <row r="25" spans="1:14" ht="9.75" customHeight="1" x14ac:dyDescent="0.25">
      <c r="A25" s="527"/>
      <c r="B25" s="569"/>
      <c r="C25" s="181"/>
      <c r="D25" s="181"/>
      <c r="E25" s="181"/>
      <c r="F25" s="181"/>
      <c r="G25" s="181"/>
      <c r="H25" s="181"/>
      <c r="I25" s="181"/>
      <c r="J25" s="181"/>
      <c r="K25" s="181"/>
      <c r="L25" s="181"/>
      <c r="M25" s="181"/>
      <c r="N25" s="345"/>
    </row>
    <row r="26" spans="1:14" ht="9.75" customHeight="1" x14ac:dyDescent="0.25">
      <c r="A26" s="527"/>
      <c r="B26" s="569"/>
      <c r="C26" s="181"/>
      <c r="D26" s="181"/>
      <c r="E26" s="181"/>
      <c r="F26" s="181"/>
      <c r="G26" s="181"/>
      <c r="H26" s="181"/>
      <c r="I26" s="181"/>
      <c r="J26" s="181"/>
      <c r="K26" s="181"/>
      <c r="L26" s="181"/>
      <c r="M26" s="181"/>
      <c r="N26" s="345"/>
    </row>
    <row r="27" spans="1:14" ht="9.75" customHeight="1" x14ac:dyDescent="0.25">
      <c r="A27" s="527"/>
      <c r="B27" s="569"/>
      <c r="C27" s="262"/>
      <c r="D27" s="262"/>
      <c r="E27" s="262"/>
      <c r="F27" s="262"/>
      <c r="G27" s="262"/>
      <c r="H27" s="262"/>
      <c r="I27" s="262"/>
      <c r="J27" s="262"/>
      <c r="K27" s="262"/>
      <c r="L27" s="262"/>
      <c r="M27" s="262"/>
    </row>
    <row r="28" spans="1:14" ht="9.75" customHeight="1" x14ac:dyDescent="0.25">
      <c r="A28" s="527"/>
      <c r="B28" s="569"/>
      <c r="C28" s="289"/>
      <c r="D28" s="181"/>
      <c r="E28" s="181"/>
      <c r="F28" s="181"/>
      <c r="G28" s="181"/>
      <c r="H28" s="181"/>
      <c r="I28" s="181"/>
      <c r="J28" s="181"/>
      <c r="K28" s="181"/>
      <c r="L28" s="181"/>
      <c r="M28" s="181"/>
      <c r="N28" s="345"/>
    </row>
    <row r="29" spans="1:14" ht="34.5" customHeight="1" x14ac:dyDescent="0.25">
      <c r="A29" s="527" t="s">
        <v>264</v>
      </c>
      <c r="B29" s="569"/>
      <c r="C29" s="181"/>
      <c r="D29" s="181"/>
      <c r="E29" s="181"/>
      <c r="F29" s="181"/>
      <c r="G29" s="380"/>
      <c r="H29" s="181"/>
      <c r="I29" s="181"/>
      <c r="J29" s="181"/>
      <c r="K29" s="181"/>
      <c r="L29" s="181"/>
      <c r="M29" s="181"/>
      <c r="N29" s="345"/>
    </row>
    <row r="30" spans="1:14" ht="9.75" customHeight="1" x14ac:dyDescent="0.25">
      <c r="A30" s="527"/>
      <c r="B30" s="569"/>
      <c r="C30" s="181"/>
      <c r="D30" s="181"/>
      <c r="E30" s="181"/>
      <c r="F30" s="181"/>
      <c r="G30" s="181"/>
      <c r="H30" s="181"/>
      <c r="I30" s="181"/>
      <c r="J30" s="181"/>
      <c r="K30" s="181"/>
      <c r="L30" s="181"/>
      <c r="M30" s="181"/>
      <c r="N30" s="345"/>
    </row>
    <row r="31" spans="1:14" ht="9.75" customHeight="1" x14ac:dyDescent="0.25">
      <c r="A31" s="527"/>
      <c r="B31" s="569"/>
      <c r="C31" s="181"/>
      <c r="D31" s="181"/>
      <c r="E31" s="181"/>
      <c r="F31" s="181"/>
      <c r="G31" s="380"/>
      <c r="H31" s="181"/>
      <c r="I31" s="181"/>
      <c r="J31" s="181"/>
      <c r="K31" s="181"/>
      <c r="L31" s="181"/>
      <c r="M31" s="181"/>
      <c r="N31" s="345"/>
    </row>
    <row r="32" spans="1:14" ht="9.75" customHeight="1" x14ac:dyDescent="0.25">
      <c r="A32" s="527"/>
      <c r="B32" s="569"/>
      <c r="C32" s="181"/>
      <c r="D32" s="181"/>
      <c r="E32" s="181"/>
      <c r="F32" s="181"/>
      <c r="G32" s="380"/>
      <c r="H32" s="181"/>
      <c r="I32" s="181"/>
      <c r="J32" s="181"/>
      <c r="K32" s="181"/>
      <c r="L32" s="181"/>
      <c r="M32" s="181"/>
      <c r="N32" s="345"/>
    </row>
    <row r="33" spans="1:14" ht="9.75" customHeight="1" x14ac:dyDescent="0.25">
      <c r="A33" s="527"/>
      <c r="B33" s="569"/>
      <c r="C33" s="181"/>
      <c r="D33" s="181"/>
      <c r="E33" s="181"/>
      <c r="F33" s="181"/>
      <c r="G33" s="380"/>
      <c r="H33" s="181"/>
      <c r="I33" s="181"/>
      <c r="J33" s="181"/>
      <c r="K33" s="181"/>
      <c r="L33" s="181"/>
      <c r="M33" s="181"/>
      <c r="N33" s="345"/>
    </row>
    <row r="34" spans="1:14" ht="9.75" customHeight="1" x14ac:dyDescent="0.25">
      <c r="A34" s="527"/>
      <c r="B34" s="569"/>
      <c r="C34" s="181"/>
      <c r="D34" s="181"/>
      <c r="E34" s="181"/>
      <c r="F34" s="181"/>
      <c r="G34" s="380"/>
      <c r="H34" s="181"/>
      <c r="I34" s="181"/>
      <c r="J34" s="181"/>
      <c r="K34" s="181"/>
      <c r="L34" s="181"/>
      <c r="M34" s="181"/>
      <c r="N34" s="345"/>
    </row>
    <row r="35" spans="1:14" ht="9.75" customHeight="1" x14ac:dyDescent="0.25">
      <c r="A35" s="527"/>
      <c r="B35" s="569"/>
      <c r="C35" s="181"/>
      <c r="D35" s="181"/>
      <c r="E35" s="181"/>
      <c r="F35" s="181"/>
      <c r="G35" s="380"/>
      <c r="H35" s="181"/>
      <c r="I35" s="181"/>
      <c r="J35" s="181"/>
      <c r="K35" s="181"/>
      <c r="L35" s="181"/>
      <c r="M35" s="181"/>
      <c r="N35" s="345"/>
    </row>
    <row r="36" spans="1:14" s="145" customFormat="1" ht="12.75" customHeight="1" x14ac:dyDescent="0.25">
      <c r="A36" s="527" t="s">
        <v>265</v>
      </c>
      <c r="B36" s="569"/>
      <c r="C36" s="181"/>
      <c r="D36" s="181"/>
      <c r="E36" s="181"/>
      <c r="F36" s="181"/>
      <c r="G36" s="181"/>
      <c r="H36" s="181"/>
      <c r="I36" s="181"/>
      <c r="J36" s="181"/>
      <c r="K36" s="181"/>
      <c r="L36" s="181"/>
      <c r="M36" s="181"/>
      <c r="N36" s="345"/>
    </row>
    <row r="37" spans="1:14" s="156" customFormat="1" ht="11.25" customHeight="1" x14ac:dyDescent="0.25">
      <c r="A37" s="527"/>
      <c r="B37" s="569"/>
      <c r="C37" s="288"/>
      <c r="D37" s="289"/>
      <c r="E37" s="289"/>
      <c r="F37" s="289"/>
      <c r="G37" s="289"/>
      <c r="H37" s="181"/>
      <c r="I37" s="288"/>
      <c r="J37" s="181"/>
      <c r="K37" s="181"/>
      <c r="L37" s="181"/>
      <c r="M37" s="181"/>
      <c r="N37" s="345"/>
    </row>
    <row r="38" spans="1:14" ht="9.75" customHeight="1" x14ac:dyDescent="0.25">
      <c r="A38" s="527"/>
      <c r="B38" s="569"/>
      <c r="C38" s="289"/>
      <c r="D38" s="181"/>
      <c r="E38" s="181"/>
      <c r="F38" s="181"/>
      <c r="G38" s="181"/>
      <c r="H38" s="181"/>
      <c r="I38" s="181"/>
      <c r="J38" s="181"/>
      <c r="K38" s="181"/>
      <c r="L38" s="181"/>
      <c r="M38" s="181"/>
      <c r="N38" s="181"/>
    </row>
    <row r="39" spans="1:14" ht="9.75" customHeight="1" x14ac:dyDescent="0.25">
      <c r="A39" s="527"/>
      <c r="B39" s="569"/>
      <c r="C39" s="289"/>
      <c r="D39" s="181"/>
      <c r="E39" s="181"/>
      <c r="F39" s="181"/>
      <c r="G39" s="181"/>
      <c r="H39" s="181"/>
      <c r="I39" s="181"/>
      <c r="J39" s="181"/>
      <c r="K39" s="181"/>
      <c r="L39" s="181"/>
      <c r="M39" s="181"/>
      <c r="N39" s="181"/>
    </row>
    <row r="40" spans="1:14" ht="9.75" customHeight="1" x14ac:dyDescent="0.25">
      <c r="A40" s="527"/>
      <c r="B40" s="569"/>
      <c r="C40" s="289"/>
      <c r="D40" s="181"/>
      <c r="E40" s="181"/>
      <c r="F40" s="181"/>
      <c r="G40" s="181"/>
      <c r="H40" s="181"/>
      <c r="I40" s="181"/>
      <c r="J40" s="181"/>
      <c r="K40" s="181"/>
      <c r="L40" s="181"/>
      <c r="M40" s="181"/>
      <c r="N40" s="181"/>
    </row>
    <row r="41" spans="1:14" ht="9.75" customHeight="1" x14ac:dyDescent="0.25">
      <c r="A41" s="527"/>
      <c r="B41" s="569"/>
      <c r="C41" s="289"/>
      <c r="D41" s="181"/>
      <c r="E41" s="181"/>
      <c r="F41" s="181"/>
      <c r="G41" s="181"/>
      <c r="H41" s="181"/>
      <c r="I41" s="181"/>
      <c r="J41" s="181"/>
      <c r="K41" s="181"/>
      <c r="L41" s="181"/>
      <c r="M41" s="181"/>
      <c r="N41" s="181"/>
    </row>
    <row r="42" spans="1:14" ht="9.75" customHeight="1" x14ac:dyDescent="0.25">
      <c r="A42" s="527" t="s">
        <v>266</v>
      </c>
      <c r="B42" s="569"/>
      <c r="C42" s="181"/>
      <c r="D42" s="181"/>
      <c r="E42" s="181"/>
      <c r="F42" s="181"/>
      <c r="G42" s="181"/>
      <c r="H42" s="181"/>
      <c r="I42" s="181"/>
      <c r="J42" s="181"/>
      <c r="K42" s="181"/>
      <c r="L42" s="181"/>
      <c r="M42" s="181"/>
      <c r="N42" s="181"/>
    </row>
    <row r="43" spans="1:14" ht="9.75" customHeight="1" x14ac:dyDescent="0.25">
      <c r="A43" s="527"/>
      <c r="B43" s="569"/>
      <c r="C43" s="181"/>
      <c r="D43" s="181"/>
      <c r="E43" s="181"/>
      <c r="F43" s="181"/>
      <c r="G43" s="181"/>
      <c r="H43" s="181"/>
      <c r="I43" s="181"/>
      <c r="J43" s="181"/>
      <c r="K43" s="181"/>
      <c r="L43" s="181"/>
      <c r="M43" s="181"/>
      <c r="N43" s="181"/>
    </row>
    <row r="44" spans="1:14" ht="9.75" customHeight="1" x14ac:dyDescent="0.25">
      <c r="A44" s="527"/>
      <c r="B44" s="569"/>
      <c r="C44" s="181"/>
      <c r="D44" s="181"/>
      <c r="E44" s="181"/>
      <c r="F44" s="181"/>
      <c r="G44" s="181"/>
      <c r="H44" s="181"/>
      <c r="I44" s="181"/>
      <c r="J44" s="181"/>
      <c r="K44" s="181"/>
      <c r="L44" s="181"/>
      <c r="M44" s="181"/>
      <c r="N44" s="181"/>
    </row>
    <row r="45" spans="1:14" ht="9.75" customHeight="1" x14ac:dyDescent="0.25">
      <c r="A45" s="527"/>
      <c r="B45" s="569"/>
      <c r="C45" s="181"/>
      <c r="D45" s="181"/>
      <c r="E45" s="181"/>
      <c r="F45" s="181"/>
      <c r="G45" s="181"/>
      <c r="H45" s="181"/>
      <c r="I45" s="181"/>
      <c r="J45" s="181"/>
      <c r="K45" s="181"/>
      <c r="L45" s="181"/>
      <c r="M45" s="181"/>
      <c r="N45" s="181"/>
    </row>
    <row r="46" spans="1:14" ht="9.75" customHeight="1" x14ac:dyDescent="0.25">
      <c r="A46" s="527"/>
      <c r="B46" s="569"/>
      <c r="C46" s="181"/>
      <c r="D46" s="181"/>
      <c r="E46" s="181"/>
      <c r="F46" s="181"/>
      <c r="G46" s="181"/>
      <c r="H46" s="181"/>
      <c r="I46" s="181"/>
      <c r="J46" s="181"/>
      <c r="K46" s="181"/>
      <c r="L46" s="181"/>
      <c r="M46" s="181"/>
      <c r="N46" s="181"/>
    </row>
    <row r="47" spans="1:14" ht="9.75" customHeight="1" x14ac:dyDescent="0.25">
      <c r="A47" s="527"/>
      <c r="B47" s="569"/>
      <c r="C47" s="181"/>
      <c r="D47" s="181"/>
      <c r="E47" s="181"/>
      <c r="F47" s="181"/>
      <c r="G47" s="181"/>
      <c r="H47" s="181"/>
      <c r="I47" s="181"/>
      <c r="J47" s="181"/>
      <c r="K47" s="181"/>
      <c r="L47" s="181"/>
      <c r="M47" s="181"/>
      <c r="N47" s="181"/>
    </row>
  </sheetData>
  <protectedRanges>
    <protectedRange password="CDC0" sqref="C42:M47 B3:B4 D38:M41 D9:M19 L20:M26 L28:M36" name="Range1_1"/>
    <protectedRange sqref="C19" name="Range1"/>
    <protectedRange sqref="C18" name="Range1_2"/>
    <protectedRange password="CDC0" sqref="D28 F28:K28 F20:F26 H20:K26 F29:F36 H29:K36" name="Range1_1_1"/>
    <protectedRange password="CDC0" sqref="G36 G20:G26" name="Range1_1_1_1"/>
    <protectedRange sqref="D29:D36 D20:D26" name="Range1_10"/>
    <protectedRange password="CDC0" sqref="E20:E26 E28:E35 G30" name="Range1_1_1_2"/>
    <protectedRange password="CDC0" sqref="N9:N26 N28:N36 N38:N47" name="Range1_1_1_3"/>
    <protectedRange password="CDC0" sqref="G29 G31:G35" name="Range1_5_6_1_1_1"/>
    <protectedRange sqref="H37:M37" name="Range1_4"/>
    <protectedRange password="CDC0" sqref="N37" name="Range1_3_2_1"/>
    <protectedRange password="CDC0" sqref="C16:C17 C9:C14" name="Range1_3"/>
  </protectedRanges>
  <mergeCells count="10">
    <mergeCell ref="A36:A41"/>
    <mergeCell ref="B36:B41"/>
    <mergeCell ref="A42:A47"/>
    <mergeCell ref="B42:B47"/>
    <mergeCell ref="A9:A19"/>
    <mergeCell ref="B9:B19"/>
    <mergeCell ref="A20:A28"/>
    <mergeCell ref="B20:B28"/>
    <mergeCell ref="A29:A35"/>
    <mergeCell ref="B29:B35"/>
  </mergeCells>
  <hyperlinks>
    <hyperlink ref="L1" location="'b. List of templates'!A1" display="RETURN TO TEMPLATE LIST"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23"/>
  <sheetViews>
    <sheetView topLeftCell="A12" workbookViewId="0">
      <selection activeCell="C4" sqref="C4"/>
    </sheetView>
  </sheetViews>
  <sheetFormatPr defaultColWidth="9.140625" defaultRowHeight="10.5" x14ac:dyDescent="0.25"/>
  <cols>
    <col min="1" max="1" width="35.140625" style="85" customWidth="1"/>
    <col min="2" max="2" width="19.140625" style="84" customWidth="1"/>
    <col min="3" max="3" width="39" style="85" customWidth="1"/>
    <col min="4" max="4" width="23.42578125" style="85" customWidth="1"/>
    <col min="5" max="5" width="13.85546875" style="85" customWidth="1"/>
    <col min="6" max="6" width="5.140625" style="85" customWidth="1"/>
    <col min="7" max="7" width="16.5703125" style="85" customWidth="1"/>
    <col min="8" max="8" width="5.42578125" style="85" customWidth="1"/>
    <col min="9" max="9" width="14.5703125" style="85" customWidth="1"/>
    <col min="10" max="11" width="13.42578125" style="85" customWidth="1"/>
    <col min="12" max="12" width="26.5703125" style="85" bestFit="1" customWidth="1"/>
    <col min="13" max="13" width="23.5703125" style="85" customWidth="1"/>
    <col min="14" max="14" width="28.85546875" style="85" customWidth="1"/>
    <col min="15" max="16384" width="9.140625" style="85"/>
  </cols>
  <sheetData>
    <row r="1" spans="1:14" ht="21" thickBot="1" x14ac:dyDescent="0.3">
      <c r="A1" s="82" t="s">
        <v>267</v>
      </c>
      <c r="I1" s="83" t="s">
        <v>178</v>
      </c>
      <c r="L1" s="86" t="s">
        <v>177</v>
      </c>
    </row>
    <row r="2" spans="1:14" x14ac:dyDescent="0.25">
      <c r="F2" s="507" t="s">
        <v>268</v>
      </c>
      <c r="G2" s="570"/>
      <c r="H2" s="571"/>
      <c r="I2" s="87" t="s">
        <v>180</v>
      </c>
      <c r="J2" s="183">
        <f>SUM(B13:B23)</f>
        <v>0</v>
      </c>
    </row>
    <row r="3" spans="1:14" ht="14.25" x14ac:dyDescent="0.25">
      <c r="A3" s="146" t="s">
        <v>181</v>
      </c>
      <c r="B3" s="127" t="s">
        <v>331</v>
      </c>
      <c r="C3" s="128" t="s">
        <v>182</v>
      </c>
      <c r="F3" s="509"/>
      <c r="G3" s="568"/>
      <c r="H3" s="508"/>
      <c r="I3" s="90" t="s">
        <v>183</v>
      </c>
      <c r="J3" s="184">
        <f>$B$10</f>
        <v>0</v>
      </c>
    </row>
    <row r="4" spans="1:14" ht="20.25" x14ac:dyDescent="0.25">
      <c r="A4" s="147" t="s">
        <v>184</v>
      </c>
      <c r="B4" s="129">
        <v>2024</v>
      </c>
      <c r="C4" s="215">
        <v>45371</v>
      </c>
      <c r="F4" s="509"/>
      <c r="G4" s="568"/>
      <c r="H4" s="508"/>
      <c r="I4" s="90" t="s">
        <v>185</v>
      </c>
      <c r="J4" s="184">
        <f>$B$9</f>
        <v>1.2314285714285715</v>
      </c>
    </row>
    <row r="5" spans="1:14" ht="18" thickBot="1" x14ac:dyDescent="0.3">
      <c r="A5" s="146" t="s">
        <v>186</v>
      </c>
      <c r="B5" s="130" t="s">
        <v>306</v>
      </c>
      <c r="C5" s="92"/>
      <c r="F5" s="510"/>
      <c r="G5" s="572"/>
      <c r="H5" s="511"/>
      <c r="I5" s="93"/>
      <c r="J5" s="94"/>
    </row>
    <row r="6" spans="1:14" ht="21.75" thickBot="1" x14ac:dyDescent="0.3">
      <c r="A6" s="116" t="s">
        <v>290</v>
      </c>
      <c r="B6" s="131">
        <v>862</v>
      </c>
      <c r="C6" s="85" t="s">
        <v>496</v>
      </c>
      <c r="I6" s="96"/>
    </row>
    <row r="7" spans="1:14" ht="32.25" thickBot="1" x14ac:dyDescent="0.3">
      <c r="A7" s="116" t="s">
        <v>294</v>
      </c>
      <c r="B7" s="148">
        <v>862</v>
      </c>
      <c r="C7" s="524" t="s">
        <v>307</v>
      </c>
      <c r="D7" s="525"/>
      <c r="E7" s="525"/>
      <c r="F7" s="525"/>
      <c r="G7" s="525"/>
      <c r="H7" s="525"/>
      <c r="I7" s="525"/>
      <c r="J7" s="526"/>
      <c r="M7" s="98"/>
      <c r="N7" s="98"/>
    </row>
    <row r="8" spans="1:14" ht="21" x14ac:dyDescent="0.25">
      <c r="A8" s="116" t="s">
        <v>191</v>
      </c>
      <c r="B8" s="149" t="s">
        <v>270</v>
      </c>
      <c r="C8" s="150" t="s">
        <v>194</v>
      </c>
      <c r="D8" s="150"/>
    </row>
    <row r="9" spans="1:14" ht="21.75" thickBot="1" x14ac:dyDescent="0.3">
      <c r="A9" s="116" t="s">
        <v>271</v>
      </c>
      <c r="B9" s="151">
        <f>IF($B$7&lt;=60000, ($B$7/700), (($B$7-60000)/2000)+(60000/700))</f>
        <v>1.2314285714285715</v>
      </c>
      <c r="C9" s="152"/>
      <c r="D9" s="153"/>
    </row>
    <row r="10" spans="1:14" ht="15" thickBot="1" x14ac:dyDescent="0.3">
      <c r="A10" s="116" t="s">
        <v>243</v>
      </c>
      <c r="B10" s="135"/>
      <c r="C10" s="104"/>
      <c r="D10" s="105"/>
    </row>
    <row r="11" spans="1:14" x14ac:dyDescent="0.25">
      <c r="B11" s="99"/>
      <c r="C11" s="108"/>
      <c r="D11" s="108"/>
    </row>
    <row r="12" spans="1:14" s="110" customFormat="1" ht="73.5" x14ac:dyDescent="0.25">
      <c r="A12" s="136" t="s">
        <v>272</v>
      </c>
      <c r="B12" s="113" t="s">
        <v>244</v>
      </c>
      <c r="C12" s="139" t="s">
        <v>199</v>
      </c>
      <c r="D12" s="139" t="s">
        <v>200</v>
      </c>
      <c r="E12" s="277" t="s">
        <v>201</v>
      </c>
      <c r="F12" s="173" t="s">
        <v>202</v>
      </c>
      <c r="G12" s="277" t="s">
        <v>203</v>
      </c>
      <c r="H12" s="137" t="s">
        <v>202</v>
      </c>
      <c r="I12" s="278" t="s">
        <v>204</v>
      </c>
      <c r="J12" s="139" t="s">
        <v>205</v>
      </c>
      <c r="K12" s="139" t="s">
        <v>245</v>
      </c>
      <c r="L12" s="277" t="s">
        <v>246</v>
      </c>
      <c r="M12" s="277" t="s">
        <v>206</v>
      </c>
      <c r="N12" s="293" t="s">
        <v>207</v>
      </c>
    </row>
    <row r="13" spans="1:14" x14ac:dyDescent="0.25">
      <c r="A13" s="555" t="s">
        <v>273</v>
      </c>
      <c r="B13" s="549"/>
      <c r="C13" s="288"/>
      <c r="D13" s="288"/>
      <c r="E13" s="288"/>
      <c r="F13" s="288"/>
      <c r="G13" s="288"/>
      <c r="H13" s="288"/>
      <c r="I13" s="288"/>
      <c r="J13" s="288"/>
      <c r="K13" s="288"/>
      <c r="L13" s="288"/>
      <c r="M13" s="288"/>
      <c r="N13" s="288"/>
    </row>
    <row r="14" spans="1:14" x14ac:dyDescent="0.25">
      <c r="A14" s="556"/>
      <c r="B14" s="550"/>
      <c r="C14" s="288"/>
      <c r="D14" s="288"/>
      <c r="E14" s="288"/>
      <c r="F14" s="288"/>
      <c r="G14" s="288"/>
      <c r="H14" s="288"/>
      <c r="I14" s="288"/>
      <c r="J14" s="288"/>
      <c r="K14" s="288"/>
      <c r="L14" s="288"/>
      <c r="M14" s="288"/>
      <c r="N14" s="288"/>
    </row>
    <row r="15" spans="1:14" x14ac:dyDescent="0.25">
      <c r="A15" s="556"/>
      <c r="B15" s="550"/>
      <c r="C15" s="260"/>
      <c r="D15" s="288"/>
      <c r="E15" s="288"/>
      <c r="F15" s="288"/>
      <c r="G15" s="288"/>
      <c r="H15" s="288"/>
      <c r="I15" s="288"/>
      <c r="J15" s="288"/>
      <c r="K15" s="288"/>
      <c r="L15" s="288"/>
      <c r="M15" s="288"/>
      <c r="N15" s="288"/>
    </row>
    <row r="16" spans="1:14" x14ac:dyDescent="0.25">
      <c r="A16" s="555" t="s">
        <v>274</v>
      </c>
      <c r="B16" s="549"/>
      <c r="C16" s="260"/>
      <c r="D16" s="288"/>
      <c r="E16" s="288"/>
      <c r="F16" s="288"/>
      <c r="G16" s="288"/>
      <c r="H16" s="288"/>
      <c r="I16" s="288"/>
      <c r="J16" s="288"/>
      <c r="K16" s="288"/>
      <c r="L16" s="288"/>
      <c r="M16" s="288"/>
      <c r="N16" s="288"/>
    </row>
    <row r="17" spans="1:14" x14ac:dyDescent="0.25">
      <c r="A17" s="556"/>
      <c r="B17" s="550"/>
      <c r="C17" s="260"/>
      <c r="D17" s="288"/>
      <c r="E17" s="288"/>
      <c r="F17" s="288"/>
      <c r="G17" s="288"/>
      <c r="H17" s="288"/>
      <c r="I17" s="288"/>
      <c r="J17" s="288"/>
      <c r="K17" s="288"/>
      <c r="L17" s="288"/>
      <c r="M17" s="288"/>
      <c r="N17" s="288"/>
    </row>
    <row r="18" spans="1:14" x14ac:dyDescent="0.25">
      <c r="A18" s="556"/>
      <c r="B18" s="550"/>
      <c r="C18" s="260"/>
      <c r="D18" s="288"/>
      <c r="E18" s="288"/>
      <c r="F18" s="288"/>
      <c r="G18" s="288"/>
      <c r="H18" s="288"/>
      <c r="I18" s="288"/>
      <c r="J18" s="288"/>
      <c r="K18" s="288"/>
      <c r="L18" s="288"/>
      <c r="M18" s="288"/>
      <c r="N18" s="288"/>
    </row>
    <row r="19" spans="1:14" x14ac:dyDescent="0.25">
      <c r="A19" s="555" t="s">
        <v>266</v>
      </c>
      <c r="B19" s="549"/>
      <c r="C19" s="288"/>
      <c r="D19" s="311"/>
      <c r="E19" s="288"/>
      <c r="F19" s="288"/>
      <c r="G19" s="288"/>
      <c r="H19" s="288"/>
      <c r="I19" s="288"/>
      <c r="J19" s="288"/>
      <c r="K19" s="288"/>
      <c r="L19" s="288"/>
      <c r="M19" s="288"/>
      <c r="N19" s="288"/>
    </row>
    <row r="20" spans="1:14" x14ac:dyDescent="0.25">
      <c r="A20" s="556"/>
      <c r="B20" s="550"/>
      <c r="C20" s="288"/>
      <c r="D20" s="311"/>
      <c r="E20" s="288"/>
      <c r="F20" s="288"/>
      <c r="G20" s="288"/>
      <c r="H20" s="288"/>
      <c r="I20" s="288"/>
      <c r="J20" s="288"/>
      <c r="K20" s="288"/>
      <c r="L20" s="288"/>
      <c r="M20" s="288"/>
      <c r="N20" s="288"/>
    </row>
    <row r="21" spans="1:14" x14ac:dyDescent="0.25">
      <c r="A21" s="556"/>
      <c r="B21" s="550"/>
      <c r="C21" s="288"/>
      <c r="D21" s="311"/>
      <c r="E21" s="288"/>
      <c r="F21" s="288"/>
      <c r="G21" s="288"/>
      <c r="H21" s="288"/>
      <c r="I21" s="288"/>
      <c r="J21" s="288"/>
      <c r="K21" s="288"/>
      <c r="L21" s="288"/>
      <c r="M21" s="288"/>
      <c r="N21" s="288"/>
    </row>
    <row r="22" spans="1:14" x14ac:dyDescent="0.25">
      <c r="A22" s="556"/>
      <c r="B22" s="550"/>
      <c r="C22" s="288"/>
      <c r="D22" s="311"/>
      <c r="E22" s="288"/>
      <c r="F22" s="288"/>
      <c r="G22" s="288"/>
      <c r="H22" s="288"/>
      <c r="I22" s="288"/>
      <c r="J22" s="288"/>
      <c r="K22" s="288"/>
      <c r="L22" s="288"/>
      <c r="M22" s="288"/>
      <c r="N22" s="288"/>
    </row>
    <row r="23" spans="1:14" x14ac:dyDescent="0.25">
      <c r="A23" s="557"/>
      <c r="B23" s="558"/>
      <c r="C23" s="288"/>
      <c r="D23" s="311"/>
      <c r="E23" s="288"/>
      <c r="F23" s="288"/>
      <c r="G23" s="288"/>
      <c r="H23" s="288"/>
      <c r="I23" s="288"/>
      <c r="J23" s="288"/>
      <c r="K23" s="288"/>
      <c r="L23" s="288"/>
      <c r="M23" s="288"/>
      <c r="N23" s="288"/>
    </row>
  </sheetData>
  <protectedRanges>
    <protectedRange sqref="C4" name="Range2_1"/>
    <protectedRange password="CDC0" sqref="B6:B7 B3:B4 C9:D9" name="Range1_1"/>
    <protectedRange password="CDC0" sqref="C20 C23" name="Range1_4"/>
    <protectedRange password="CDC0" sqref="C19 C21:C22" name="Range1_2_2"/>
    <protectedRange password="CDC0" sqref="C17:C18" name="Range1_8"/>
    <protectedRange password="CDC0" sqref="C16" name="Range1_1_4"/>
    <protectedRange password="CDC0" sqref="N13:N15 E16:N18" name="Range1_3"/>
    <protectedRange password="CDC0" sqref="L19:L23" name="Range1_1_1"/>
    <protectedRange password="CDC0" sqref="K19:K20 K23 M19:M20 M23" name="Range1_1_3"/>
    <protectedRange password="CDC0" sqref="K21:K22 E19:J23 M21:M22" name="Range1_2"/>
    <protectedRange password="CDC0" sqref="N19:N23" name="Range1_3_1"/>
    <protectedRange password="CDC0" sqref="H13:M15 F13:F15" name="Range1_1_2"/>
    <protectedRange password="CDC0" sqref="C14:C15" name="Range1_4_1"/>
    <protectedRange password="CDC0" sqref="C13" name="Range1_4_2_1_1_1"/>
    <protectedRange password="CDC0" sqref="E13:E14 G13:G14" name="Range1_1_1_1"/>
    <protectedRange password="CDC0" sqref="G15 E15" name="Range1_1_1_1_1"/>
    <protectedRange sqref="D13:D18" name="Range1_10"/>
  </protectedRanges>
  <mergeCells count="8">
    <mergeCell ref="A19:A23"/>
    <mergeCell ref="B19:B23"/>
    <mergeCell ref="F2:H5"/>
    <mergeCell ref="C7:J7"/>
    <mergeCell ref="A13:A15"/>
    <mergeCell ref="B13:B15"/>
    <mergeCell ref="A16:A18"/>
    <mergeCell ref="B16:B18"/>
  </mergeCells>
  <hyperlinks>
    <hyperlink ref="L1" location="'b. List of templates'!A1" display="RETURN TO TEMPLATE LIST" xr:uid="{00000000-0004-0000-1900-000000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59"/>
  <sheetViews>
    <sheetView topLeftCell="A17" workbookViewId="0">
      <selection activeCell="E44" sqref="E44"/>
    </sheetView>
  </sheetViews>
  <sheetFormatPr defaultColWidth="9.140625" defaultRowHeight="11.25" x14ac:dyDescent="0.25"/>
  <cols>
    <col min="1" max="1" width="4.85546875" style="156" customWidth="1"/>
    <col min="2" max="2" width="23" style="156" customWidth="1"/>
    <col min="3" max="3" width="7" style="155" customWidth="1"/>
    <col min="4" max="4" width="9.42578125" style="156" customWidth="1"/>
    <col min="5" max="5" width="35" style="156" customWidth="1"/>
    <col min="6" max="6" width="14.140625" style="156" customWidth="1"/>
    <col min="7" max="7" width="19.85546875" style="156" customWidth="1"/>
    <col min="8" max="8" width="16.5703125" style="156" customWidth="1"/>
    <col min="9" max="9" width="25.85546875" style="156" customWidth="1"/>
    <col min="10" max="10" width="12.42578125" style="156" customWidth="1"/>
    <col min="11" max="11" width="12.140625" style="156" customWidth="1"/>
    <col min="12" max="12" width="26.5703125" style="156" bestFit="1" customWidth="1"/>
    <col min="13" max="13" width="13.85546875" style="156" customWidth="1"/>
    <col min="14" max="14" width="51.140625" style="156" bestFit="1" customWidth="1"/>
    <col min="15" max="16384" width="9.140625" style="156"/>
  </cols>
  <sheetData>
    <row r="1" spans="1:15" ht="21" thickBot="1" x14ac:dyDescent="0.3">
      <c r="A1" s="82" t="s">
        <v>296</v>
      </c>
      <c r="B1" s="154"/>
      <c r="L1" s="86" t="s">
        <v>177</v>
      </c>
      <c r="M1" s="83" t="s">
        <v>178</v>
      </c>
      <c r="N1" s="85"/>
    </row>
    <row r="2" spans="1:15" ht="9.75" customHeight="1" x14ac:dyDescent="0.25">
      <c r="K2" s="589" t="s">
        <v>179</v>
      </c>
      <c r="L2" s="590"/>
      <c r="M2" s="87" t="s">
        <v>180</v>
      </c>
      <c r="N2" s="183">
        <f>SUM(D14:D44)</f>
        <v>29</v>
      </c>
    </row>
    <row r="3" spans="1:15" ht="12.75" customHeight="1" x14ac:dyDescent="0.25">
      <c r="A3" s="512" t="s">
        <v>181</v>
      </c>
      <c r="B3" s="513"/>
      <c r="C3" s="595" t="s">
        <v>331</v>
      </c>
      <c r="D3" s="596"/>
      <c r="E3" s="158" t="s">
        <v>182</v>
      </c>
      <c r="K3" s="591"/>
      <c r="L3" s="592"/>
      <c r="M3" s="90" t="s">
        <v>183</v>
      </c>
      <c r="N3" s="184">
        <f>$C$10</f>
        <v>29</v>
      </c>
    </row>
    <row r="4" spans="1:15" ht="12.75" customHeight="1" x14ac:dyDescent="0.25">
      <c r="A4" s="517" t="s">
        <v>184</v>
      </c>
      <c r="B4" s="518"/>
      <c r="C4" s="595">
        <v>2024</v>
      </c>
      <c r="D4" s="597"/>
      <c r="E4" s="348">
        <v>45381</v>
      </c>
      <c r="K4" s="591"/>
      <c r="L4" s="592"/>
      <c r="M4" s="90" t="s">
        <v>185</v>
      </c>
      <c r="N4" s="184">
        <f>$C$9</f>
        <v>5.2659093333333331</v>
      </c>
    </row>
    <row r="5" spans="1:15" ht="12.75" customHeight="1" thickBot="1" x14ac:dyDescent="0.3">
      <c r="A5" s="512" t="s">
        <v>186</v>
      </c>
      <c r="B5" s="513"/>
      <c r="C5" s="598" t="s">
        <v>59</v>
      </c>
      <c r="D5" s="599"/>
      <c r="E5" s="161"/>
      <c r="K5" s="593"/>
      <c r="L5" s="594"/>
      <c r="M5" s="93"/>
      <c r="N5" s="94"/>
    </row>
    <row r="6" spans="1:15" ht="46.5" customHeight="1" thickBot="1" x14ac:dyDescent="0.3">
      <c r="A6" s="527" t="s">
        <v>290</v>
      </c>
      <c r="B6" s="513"/>
      <c r="C6" s="600">
        <v>157977.28</v>
      </c>
      <c r="D6" s="601"/>
      <c r="E6" s="239" t="s">
        <v>532</v>
      </c>
      <c r="G6" s="344"/>
      <c r="I6" s="387">
        <v>157977280</v>
      </c>
      <c r="J6" s="387">
        <f>I6/1000</f>
        <v>157977.28</v>
      </c>
    </row>
    <row r="7" spans="1:15" ht="45.75" customHeight="1" thickBot="1" x14ac:dyDescent="0.3">
      <c r="A7" s="527" t="s">
        <v>291</v>
      </c>
      <c r="B7" s="513"/>
      <c r="C7" s="600">
        <v>157977.28</v>
      </c>
      <c r="D7" s="601"/>
      <c r="E7" s="164"/>
      <c r="F7" s="668" t="s">
        <v>308</v>
      </c>
      <c r="G7" s="669"/>
      <c r="H7" s="669"/>
      <c r="I7" s="669"/>
      <c r="J7" s="669"/>
      <c r="K7" s="669"/>
      <c r="L7" s="669"/>
      <c r="M7" s="670"/>
    </row>
    <row r="8" spans="1:15" ht="20.100000000000001" customHeight="1" thickBot="1" x14ac:dyDescent="0.3">
      <c r="A8" s="527" t="s">
        <v>191</v>
      </c>
      <c r="B8" s="513"/>
      <c r="C8" s="644" t="s">
        <v>192</v>
      </c>
      <c r="D8" s="645"/>
      <c r="E8" s="100" t="s">
        <v>193</v>
      </c>
      <c r="F8" s="100" t="s">
        <v>287</v>
      </c>
    </row>
    <row r="9" spans="1:15" ht="21.75" customHeight="1" thickBot="1" x14ac:dyDescent="0.3">
      <c r="A9" s="535" t="s">
        <v>195</v>
      </c>
      <c r="B9" s="536"/>
      <c r="C9" s="611">
        <f>($C$7)/30000</f>
        <v>5.2659093333333331</v>
      </c>
      <c r="D9" s="612"/>
      <c r="E9" s="165"/>
      <c r="F9" s="166"/>
    </row>
    <row r="10" spans="1:15" ht="14.25" customHeight="1" thickBot="1" x14ac:dyDescent="0.3">
      <c r="A10" s="527" t="s">
        <v>243</v>
      </c>
      <c r="B10" s="513"/>
      <c r="C10" s="613">
        <f>D45</f>
        <v>29</v>
      </c>
      <c r="D10" s="614"/>
      <c r="E10" s="167"/>
      <c r="F10" s="168"/>
    </row>
    <row r="11" spans="1:15" ht="9.75" customHeight="1" x14ac:dyDescent="0.25">
      <c r="B11" s="169"/>
      <c r="C11" s="170"/>
      <c r="D11" s="171"/>
      <c r="E11" s="172"/>
      <c r="F11" s="172"/>
    </row>
    <row r="12" spans="1:15" ht="24" customHeight="1" x14ac:dyDescent="0.25">
      <c r="A12" s="541" t="s">
        <v>197</v>
      </c>
      <c r="B12" s="542"/>
      <c r="C12" s="615" t="s">
        <v>276</v>
      </c>
      <c r="D12" s="616"/>
      <c r="E12" s="579" t="s">
        <v>199</v>
      </c>
      <c r="F12" s="579" t="s">
        <v>200</v>
      </c>
      <c r="G12" s="641" t="s">
        <v>201</v>
      </c>
      <c r="H12" s="626" t="s">
        <v>202</v>
      </c>
      <c r="I12" s="579" t="s">
        <v>203</v>
      </c>
      <c r="J12" s="626" t="s">
        <v>202</v>
      </c>
      <c r="K12" s="639" t="s">
        <v>277</v>
      </c>
      <c r="L12" s="579" t="s">
        <v>278</v>
      </c>
      <c r="M12" s="579" t="s">
        <v>309</v>
      </c>
      <c r="N12" s="579" t="s">
        <v>207</v>
      </c>
    </row>
    <row r="13" spans="1:15" ht="27" customHeight="1" x14ac:dyDescent="0.25">
      <c r="A13" s="545"/>
      <c r="B13" s="546"/>
      <c r="C13" s="174" t="s">
        <v>211</v>
      </c>
      <c r="D13" s="175" t="s">
        <v>212</v>
      </c>
      <c r="E13" s="580"/>
      <c r="F13" s="588"/>
      <c r="G13" s="667"/>
      <c r="H13" s="627"/>
      <c r="I13" s="580"/>
      <c r="J13" s="627"/>
      <c r="K13" s="666"/>
      <c r="L13" s="580"/>
      <c r="M13" s="580"/>
      <c r="N13" s="580"/>
    </row>
    <row r="14" spans="1:15" ht="14.25" x14ac:dyDescent="0.25">
      <c r="A14" s="115" t="s">
        <v>223</v>
      </c>
      <c r="B14" s="116" t="s">
        <v>224</v>
      </c>
      <c r="C14" s="124">
        <f>$C$9*0.05</f>
        <v>0.26329546666666664</v>
      </c>
      <c r="D14" s="177">
        <v>10</v>
      </c>
      <c r="E14" s="326" t="s">
        <v>224</v>
      </c>
      <c r="F14" s="326" t="s">
        <v>480</v>
      </c>
      <c r="G14" s="326" t="s">
        <v>450</v>
      </c>
      <c r="H14" s="326" t="s">
        <v>470</v>
      </c>
      <c r="I14" s="326" t="s">
        <v>610</v>
      </c>
      <c r="J14" s="288" t="s">
        <v>470</v>
      </c>
      <c r="K14" s="288">
        <v>7.4999999999999997E-2</v>
      </c>
      <c r="L14" s="288">
        <v>9.9000000000000005E-2</v>
      </c>
      <c r="M14" s="381" t="s">
        <v>453</v>
      </c>
      <c r="N14" s="326" t="s">
        <v>680</v>
      </c>
      <c r="O14" s="298"/>
    </row>
    <row r="15" spans="1:15" ht="9.75" customHeight="1" x14ac:dyDescent="0.25">
      <c r="A15" s="493" t="s">
        <v>225</v>
      </c>
      <c r="B15" s="512" t="s">
        <v>226</v>
      </c>
      <c r="C15" s="574">
        <f>$C$9*0.05</f>
        <v>0.26329546666666664</v>
      </c>
      <c r="D15" s="575">
        <v>4</v>
      </c>
      <c r="E15" s="181" t="s">
        <v>381</v>
      </c>
      <c r="F15" s="326" t="s">
        <v>480</v>
      </c>
      <c r="G15" s="326" t="s">
        <v>610</v>
      </c>
      <c r="H15" s="326" t="s">
        <v>470</v>
      </c>
      <c r="I15" s="326" t="s">
        <v>610</v>
      </c>
      <c r="J15" s="288" t="s">
        <v>470</v>
      </c>
      <c r="K15" s="288">
        <v>0.25</v>
      </c>
      <c r="L15" s="311">
        <v>0.314</v>
      </c>
      <c r="M15" s="381" t="s">
        <v>453</v>
      </c>
      <c r="N15" s="326" t="s">
        <v>680</v>
      </c>
    </row>
    <row r="16" spans="1:15" ht="9.75" customHeight="1" x14ac:dyDescent="0.25">
      <c r="A16" s="493"/>
      <c r="B16" s="512"/>
      <c r="C16" s="574"/>
      <c r="D16" s="575"/>
      <c r="E16" s="181" t="s">
        <v>382</v>
      </c>
      <c r="F16" s="326" t="s">
        <v>480</v>
      </c>
      <c r="G16" s="326" t="s">
        <v>610</v>
      </c>
      <c r="H16" s="326" t="s">
        <v>470</v>
      </c>
      <c r="I16" s="326" t="s">
        <v>610</v>
      </c>
      <c r="J16" s="288" t="s">
        <v>470</v>
      </c>
      <c r="K16" s="288">
        <v>0.25</v>
      </c>
      <c r="L16" s="311">
        <v>0.30199999999999999</v>
      </c>
      <c r="M16" s="381" t="s">
        <v>453</v>
      </c>
      <c r="N16" s="326" t="s">
        <v>680</v>
      </c>
    </row>
    <row r="17" spans="1:14" ht="9.75" customHeight="1" x14ac:dyDescent="0.25">
      <c r="A17" s="493"/>
      <c r="B17" s="512"/>
      <c r="C17" s="574"/>
      <c r="D17" s="575"/>
      <c r="E17" s="181" t="s">
        <v>383</v>
      </c>
      <c r="F17" s="326" t="s">
        <v>480</v>
      </c>
      <c r="G17" s="326" t="s">
        <v>610</v>
      </c>
      <c r="H17" s="326" t="s">
        <v>470</v>
      </c>
      <c r="I17" s="326" t="s">
        <v>610</v>
      </c>
      <c r="J17" s="288" t="s">
        <v>470</v>
      </c>
      <c r="K17" s="288">
        <v>0.25</v>
      </c>
      <c r="L17" s="311">
        <v>0.32600000000000001</v>
      </c>
      <c r="M17" s="381" t="s">
        <v>453</v>
      </c>
      <c r="N17" s="326" t="s">
        <v>680</v>
      </c>
    </row>
    <row r="18" spans="1:14" ht="12.6" customHeight="1" x14ac:dyDescent="0.25">
      <c r="A18" s="493"/>
      <c r="B18" s="512"/>
      <c r="C18" s="574"/>
      <c r="D18" s="575"/>
      <c r="E18" s="181" t="s">
        <v>384</v>
      </c>
      <c r="F18" s="326" t="s">
        <v>480</v>
      </c>
      <c r="G18" s="326" t="s">
        <v>610</v>
      </c>
      <c r="H18" s="326" t="s">
        <v>470</v>
      </c>
      <c r="I18" s="326" t="s">
        <v>610</v>
      </c>
      <c r="J18" s="288" t="s">
        <v>470</v>
      </c>
      <c r="K18" s="288">
        <v>0.25</v>
      </c>
      <c r="L18" s="311">
        <v>0.38</v>
      </c>
      <c r="M18" s="381" t="s">
        <v>453</v>
      </c>
      <c r="N18" s="326" t="s">
        <v>680</v>
      </c>
    </row>
    <row r="19" spans="1:14" ht="9.75" customHeight="1" x14ac:dyDescent="0.25">
      <c r="A19" s="493" t="s">
        <v>227</v>
      </c>
      <c r="B19" s="512" t="s">
        <v>228</v>
      </c>
      <c r="C19" s="574">
        <f>$C$9*0.05</f>
        <v>0.26329546666666664</v>
      </c>
      <c r="D19" s="575">
        <v>4</v>
      </c>
      <c r="E19" s="181" t="s">
        <v>559</v>
      </c>
      <c r="F19" s="326" t="s">
        <v>480</v>
      </c>
      <c r="G19" s="326" t="s">
        <v>610</v>
      </c>
      <c r="H19" s="326" t="s">
        <v>470</v>
      </c>
      <c r="I19" s="326" t="s">
        <v>610</v>
      </c>
      <c r="J19" s="288" t="s">
        <v>470</v>
      </c>
      <c r="K19" s="288">
        <v>0.5</v>
      </c>
      <c r="L19" s="311">
        <v>0.3</v>
      </c>
      <c r="M19" s="381" t="s">
        <v>453</v>
      </c>
      <c r="N19" s="326" t="s">
        <v>680</v>
      </c>
    </row>
    <row r="20" spans="1:14" ht="9.75" customHeight="1" x14ac:dyDescent="0.25">
      <c r="A20" s="493"/>
      <c r="B20" s="512"/>
      <c r="C20" s="574"/>
      <c r="D20" s="575"/>
      <c r="E20" s="181" t="s">
        <v>557</v>
      </c>
      <c r="F20" s="326" t="s">
        <v>480</v>
      </c>
      <c r="G20" s="326" t="s">
        <v>610</v>
      </c>
      <c r="H20" s="326" t="s">
        <v>470</v>
      </c>
      <c r="I20" s="326" t="s">
        <v>610</v>
      </c>
      <c r="J20" s="288" t="s">
        <v>470</v>
      </c>
      <c r="K20" s="288">
        <v>0.5</v>
      </c>
      <c r="L20" s="311">
        <v>0.35</v>
      </c>
      <c r="M20" s="381" t="s">
        <v>453</v>
      </c>
      <c r="N20" s="326" t="s">
        <v>680</v>
      </c>
    </row>
    <row r="21" spans="1:14" ht="9.75" customHeight="1" x14ac:dyDescent="0.25">
      <c r="A21" s="493"/>
      <c r="B21" s="512"/>
      <c r="C21" s="574"/>
      <c r="D21" s="575"/>
      <c r="E21" s="181" t="s">
        <v>558</v>
      </c>
      <c r="F21" s="326" t="s">
        <v>480</v>
      </c>
      <c r="G21" s="326" t="s">
        <v>610</v>
      </c>
      <c r="H21" s="326" t="s">
        <v>470</v>
      </c>
      <c r="I21" s="326" t="s">
        <v>610</v>
      </c>
      <c r="J21" s="288" t="s">
        <v>470</v>
      </c>
      <c r="K21" s="288">
        <v>0.5</v>
      </c>
      <c r="L21" s="311">
        <v>0.35</v>
      </c>
      <c r="M21" s="381" t="s">
        <v>453</v>
      </c>
      <c r="N21" s="326" t="s">
        <v>680</v>
      </c>
    </row>
    <row r="22" spans="1:14" ht="9.75" customHeight="1" x14ac:dyDescent="0.25">
      <c r="A22" s="493"/>
      <c r="B22" s="512"/>
      <c r="C22" s="574"/>
      <c r="D22" s="575"/>
      <c r="E22" s="181" t="s">
        <v>380</v>
      </c>
      <c r="F22" s="326" t="s">
        <v>480</v>
      </c>
      <c r="G22" s="326" t="s">
        <v>610</v>
      </c>
      <c r="H22" s="326" t="s">
        <v>470</v>
      </c>
      <c r="I22" s="326" t="s">
        <v>610</v>
      </c>
      <c r="J22" s="288" t="s">
        <v>470</v>
      </c>
      <c r="K22" s="288">
        <v>0.5</v>
      </c>
      <c r="L22" s="311">
        <v>0.33</v>
      </c>
      <c r="M22" s="381" t="s">
        <v>453</v>
      </c>
      <c r="N22" s="326" t="s">
        <v>680</v>
      </c>
    </row>
    <row r="23" spans="1:14" ht="9.75" customHeight="1" x14ac:dyDescent="0.25">
      <c r="A23" s="493"/>
      <c r="B23" s="512"/>
      <c r="C23" s="574"/>
      <c r="D23" s="575"/>
      <c r="E23" s="181"/>
      <c r="F23" s="326"/>
      <c r="G23" s="326"/>
      <c r="H23" s="326"/>
      <c r="I23" s="181"/>
      <c r="J23" s="288"/>
      <c r="K23" s="288"/>
      <c r="L23" s="288"/>
      <c r="M23" s="381"/>
      <c r="N23" s="326"/>
    </row>
    <row r="24" spans="1:14" ht="9.75" customHeight="1" x14ac:dyDescent="0.25">
      <c r="A24" s="493"/>
      <c r="B24" s="512"/>
      <c r="C24" s="574"/>
      <c r="D24" s="575"/>
      <c r="F24" s="326"/>
      <c r="G24" s="326"/>
      <c r="H24" s="326"/>
      <c r="I24" s="326"/>
      <c r="J24" s="288"/>
      <c r="K24" s="288"/>
      <c r="L24" s="288"/>
      <c r="M24" s="381"/>
      <c r="N24" s="326"/>
    </row>
    <row r="25" spans="1:14" ht="9.75" customHeight="1" x14ac:dyDescent="0.25">
      <c r="A25" s="493"/>
      <c r="B25" s="512"/>
      <c r="C25" s="574"/>
      <c r="D25" s="575"/>
      <c r="F25" s="326"/>
      <c r="G25" s="326"/>
      <c r="H25" s="326"/>
      <c r="I25" s="326"/>
      <c r="J25" s="288"/>
      <c r="K25" s="288"/>
      <c r="L25" s="288"/>
      <c r="M25" s="381"/>
      <c r="N25" s="326"/>
    </row>
    <row r="26" spans="1:14" ht="9.75" customHeight="1" x14ac:dyDescent="0.25">
      <c r="A26" s="493" t="s">
        <v>229</v>
      </c>
      <c r="B26" s="512" t="s">
        <v>230</v>
      </c>
      <c r="C26" s="574">
        <f>$C$9*0.05</f>
        <v>0.26329546666666664</v>
      </c>
      <c r="D26" s="575"/>
      <c r="E26" s="328"/>
      <c r="F26" s="326"/>
      <c r="G26" s="328"/>
      <c r="H26" s="326"/>
      <c r="I26" s="326"/>
      <c r="J26" s="288"/>
      <c r="K26" s="288"/>
      <c r="L26" s="288"/>
      <c r="M26" s="381"/>
      <c r="N26" s="326"/>
    </row>
    <row r="27" spans="1:14" ht="9.75" customHeight="1" x14ac:dyDescent="0.25">
      <c r="A27" s="493"/>
      <c r="B27" s="512"/>
      <c r="C27" s="574"/>
      <c r="D27" s="575"/>
      <c r="E27" s="328"/>
      <c r="F27" s="326"/>
      <c r="G27" s="328"/>
      <c r="H27" s="326"/>
      <c r="I27" s="326"/>
      <c r="J27" s="288"/>
      <c r="K27" s="288"/>
      <c r="L27" s="288"/>
      <c r="M27" s="381"/>
      <c r="N27" s="326"/>
    </row>
    <row r="28" spans="1:14" ht="9.75" customHeight="1" x14ac:dyDescent="0.25">
      <c r="A28" s="493"/>
      <c r="B28" s="512"/>
      <c r="C28" s="574"/>
      <c r="D28" s="575"/>
      <c r="E28" s="328"/>
      <c r="F28" s="326"/>
      <c r="G28" s="328"/>
      <c r="H28" s="326"/>
      <c r="I28" s="326"/>
      <c r="J28" s="288"/>
      <c r="K28" s="288"/>
      <c r="L28" s="288"/>
      <c r="M28" s="381"/>
      <c r="N28" s="326"/>
    </row>
    <row r="29" spans="1:14" ht="9.75" customHeight="1" x14ac:dyDescent="0.25">
      <c r="A29" s="493"/>
      <c r="B29" s="512"/>
      <c r="C29" s="574"/>
      <c r="D29" s="575"/>
      <c r="E29" s="327"/>
      <c r="F29" s="326"/>
      <c r="G29" s="326"/>
      <c r="H29" s="326"/>
      <c r="I29" s="326"/>
      <c r="J29" s="288"/>
      <c r="K29" s="288"/>
      <c r="L29" s="288"/>
      <c r="M29" s="381"/>
      <c r="N29" s="326"/>
    </row>
    <row r="30" spans="1:14" ht="9.75" customHeight="1" x14ac:dyDescent="0.25">
      <c r="A30" s="493"/>
      <c r="B30" s="512"/>
      <c r="C30" s="574"/>
      <c r="D30" s="575"/>
      <c r="E30" s="327"/>
      <c r="F30" s="326"/>
      <c r="G30" s="326"/>
      <c r="H30" s="326"/>
      <c r="I30" s="326"/>
      <c r="J30" s="288"/>
      <c r="K30" s="288"/>
      <c r="L30" s="288"/>
      <c r="M30" s="381"/>
      <c r="N30" s="326"/>
    </row>
    <row r="31" spans="1:14" s="241" customFormat="1" ht="9.75" customHeight="1" x14ac:dyDescent="0.25">
      <c r="A31" s="663" t="s">
        <v>231</v>
      </c>
      <c r="B31" s="620" t="s">
        <v>232</v>
      </c>
      <c r="C31" s="491">
        <f>$C$9*0.05</f>
        <v>0.26329546666666664</v>
      </c>
      <c r="D31" s="637">
        <v>1</v>
      </c>
      <c r="E31" s="328" t="s">
        <v>616</v>
      </c>
      <c r="F31" s="328" t="s">
        <v>480</v>
      </c>
      <c r="G31" s="328" t="s">
        <v>610</v>
      </c>
      <c r="H31" s="328" t="s">
        <v>470</v>
      </c>
      <c r="I31" s="328" t="s">
        <v>610</v>
      </c>
      <c r="J31" s="260" t="s">
        <v>470</v>
      </c>
      <c r="K31" s="260">
        <v>3</v>
      </c>
      <c r="L31" s="260">
        <v>3</v>
      </c>
      <c r="M31" s="381" t="s">
        <v>453</v>
      </c>
      <c r="N31" s="260" t="s">
        <v>560</v>
      </c>
    </row>
    <row r="32" spans="1:14" ht="9.75" customHeight="1" x14ac:dyDescent="0.25">
      <c r="A32" s="664"/>
      <c r="B32" s="621"/>
      <c r="C32" s="492"/>
      <c r="D32" s="638"/>
      <c r="E32" s="326"/>
      <c r="F32" s="330"/>
      <c r="G32" s="326"/>
      <c r="H32" s="326"/>
      <c r="I32" s="326"/>
      <c r="J32" s="288"/>
      <c r="K32" s="288"/>
      <c r="L32" s="288"/>
      <c r="M32" s="381"/>
      <c r="N32" s="326"/>
    </row>
    <row r="33" spans="1:15" ht="9.75" customHeight="1" x14ac:dyDescent="0.25">
      <c r="A33" s="665"/>
      <c r="B33" s="622"/>
      <c r="C33" s="583"/>
      <c r="D33" s="584"/>
      <c r="E33" s="326"/>
      <c r="F33" s="330"/>
      <c r="G33" s="326"/>
      <c r="H33" s="326"/>
      <c r="I33" s="326"/>
      <c r="J33" s="288"/>
      <c r="K33" s="288"/>
      <c r="L33" s="288"/>
      <c r="M33" s="381"/>
      <c r="N33" s="326"/>
    </row>
    <row r="34" spans="1:15" s="241" customFormat="1" ht="9.75" customHeight="1" x14ac:dyDescent="0.25">
      <c r="A34" s="493" t="s">
        <v>233</v>
      </c>
      <c r="B34" s="527" t="s">
        <v>234</v>
      </c>
      <c r="C34" s="574">
        <f>$C$9*0.05</f>
        <v>0.26329546666666664</v>
      </c>
      <c r="D34" s="575">
        <v>5</v>
      </c>
      <c r="E34" s="328" t="s">
        <v>393</v>
      </c>
      <c r="F34" s="328" t="s">
        <v>480</v>
      </c>
      <c r="G34" s="328" t="s">
        <v>610</v>
      </c>
      <c r="H34" s="328" t="s">
        <v>470</v>
      </c>
      <c r="I34" s="328" t="s">
        <v>610</v>
      </c>
      <c r="J34" s="328" t="s">
        <v>470</v>
      </c>
      <c r="K34" s="260">
        <v>30</v>
      </c>
      <c r="L34" s="260" t="s">
        <v>730</v>
      </c>
      <c r="M34" s="381" t="s">
        <v>453</v>
      </c>
      <c r="N34" s="326" t="s">
        <v>680</v>
      </c>
    </row>
    <row r="35" spans="1:15" s="241" customFormat="1" ht="9.75" customHeight="1" x14ac:dyDescent="0.25">
      <c r="A35" s="493"/>
      <c r="B35" s="527"/>
      <c r="C35" s="574"/>
      <c r="D35" s="575"/>
      <c r="E35" s="328" t="s">
        <v>655</v>
      </c>
      <c r="F35" s="328" t="s">
        <v>480</v>
      </c>
      <c r="G35" s="328" t="s">
        <v>610</v>
      </c>
      <c r="H35" s="328" t="s">
        <v>470</v>
      </c>
      <c r="I35" s="328" t="s">
        <v>610</v>
      </c>
      <c r="J35" s="328" t="s">
        <v>470</v>
      </c>
      <c r="K35" s="260">
        <v>10</v>
      </c>
      <c r="L35" s="260"/>
      <c r="M35" s="381" t="s">
        <v>453</v>
      </c>
      <c r="N35" s="328" t="s">
        <v>680</v>
      </c>
    </row>
    <row r="36" spans="1:15" s="241" customFormat="1" ht="9.75" customHeight="1" x14ac:dyDescent="0.25">
      <c r="A36" s="493"/>
      <c r="B36" s="527"/>
      <c r="C36" s="574"/>
      <c r="D36" s="575"/>
      <c r="E36" s="328" t="s">
        <v>729</v>
      </c>
      <c r="F36" s="328" t="s">
        <v>480</v>
      </c>
      <c r="G36" s="328" t="s">
        <v>450</v>
      </c>
      <c r="H36" s="328" t="s">
        <v>470</v>
      </c>
      <c r="I36" s="328"/>
      <c r="J36" s="328"/>
      <c r="K36" s="260"/>
      <c r="L36" s="260"/>
      <c r="M36" s="381" t="s">
        <v>453</v>
      </c>
      <c r="N36" s="328" t="s">
        <v>680</v>
      </c>
    </row>
    <row r="37" spans="1:15" ht="9.75" customHeight="1" x14ac:dyDescent="0.25">
      <c r="A37" s="493"/>
      <c r="B37" s="527"/>
      <c r="C37" s="574"/>
      <c r="D37" s="575"/>
      <c r="E37" s="288" t="s">
        <v>618</v>
      </c>
      <c r="F37" s="285" t="s">
        <v>480</v>
      </c>
      <c r="G37" s="285" t="s">
        <v>610</v>
      </c>
      <c r="H37" s="285" t="s">
        <v>470</v>
      </c>
      <c r="I37" s="285" t="s">
        <v>610</v>
      </c>
      <c r="J37" s="285" t="s">
        <v>470</v>
      </c>
      <c r="K37" s="288">
        <v>1</v>
      </c>
      <c r="L37" s="288">
        <v>1</v>
      </c>
      <c r="M37" s="381" t="s">
        <v>453</v>
      </c>
      <c r="N37" s="181" t="s">
        <v>626</v>
      </c>
      <c r="O37" s="323"/>
    </row>
    <row r="38" spans="1:15" s="241" customFormat="1" ht="9.75" customHeight="1" x14ac:dyDescent="0.25">
      <c r="A38" s="648" t="s">
        <v>235</v>
      </c>
      <c r="B38" s="662" t="s">
        <v>236</v>
      </c>
      <c r="C38" s="650">
        <v>0</v>
      </c>
      <c r="D38" s="651">
        <v>5</v>
      </c>
      <c r="E38" s="328" t="s">
        <v>669</v>
      </c>
      <c r="F38" s="328" t="s">
        <v>480</v>
      </c>
      <c r="G38" s="328" t="s">
        <v>479</v>
      </c>
      <c r="H38" s="328" t="s">
        <v>470</v>
      </c>
      <c r="I38" s="328" t="s">
        <v>610</v>
      </c>
      <c r="J38" s="328" t="s">
        <v>470</v>
      </c>
      <c r="K38" s="260">
        <v>10</v>
      </c>
      <c r="L38" s="432"/>
      <c r="M38" s="436" t="s">
        <v>453</v>
      </c>
      <c r="N38" s="328" t="s">
        <v>680</v>
      </c>
    </row>
    <row r="39" spans="1:15" s="241" customFormat="1" ht="9.75" customHeight="1" x14ac:dyDescent="0.25">
      <c r="A39" s="648"/>
      <c r="B39" s="662"/>
      <c r="C39" s="650"/>
      <c r="D39" s="651"/>
      <c r="E39" s="328" t="s">
        <v>668</v>
      </c>
      <c r="F39" s="328" t="s">
        <v>480</v>
      </c>
      <c r="G39" s="328" t="s">
        <v>479</v>
      </c>
      <c r="H39" s="328" t="s">
        <v>470</v>
      </c>
      <c r="I39" s="328" t="s">
        <v>610</v>
      </c>
      <c r="J39" s="328" t="s">
        <v>470</v>
      </c>
      <c r="K39" s="260">
        <v>10</v>
      </c>
      <c r="L39" s="432"/>
      <c r="M39" s="436" t="s">
        <v>453</v>
      </c>
      <c r="N39" s="328" t="s">
        <v>680</v>
      </c>
    </row>
    <row r="40" spans="1:15" s="241" customFormat="1" ht="9.75" customHeight="1" x14ac:dyDescent="0.25">
      <c r="A40" s="648"/>
      <c r="B40" s="662"/>
      <c r="C40" s="650"/>
      <c r="D40" s="651"/>
      <c r="E40" s="328" t="s">
        <v>385</v>
      </c>
      <c r="F40" s="328" t="s">
        <v>480</v>
      </c>
      <c r="G40" s="328" t="s">
        <v>610</v>
      </c>
      <c r="H40" s="328" t="s">
        <v>470</v>
      </c>
      <c r="I40" s="328" t="s">
        <v>610</v>
      </c>
      <c r="J40" s="328" t="s">
        <v>470</v>
      </c>
      <c r="K40" s="260">
        <v>3</v>
      </c>
      <c r="L40" s="432"/>
      <c r="M40" s="436" t="s">
        <v>453</v>
      </c>
      <c r="N40" s="328" t="s">
        <v>680</v>
      </c>
    </row>
    <row r="41" spans="1:15" s="241" customFormat="1" ht="9.75" customHeight="1" x14ac:dyDescent="0.25">
      <c r="A41" s="648"/>
      <c r="B41" s="662"/>
      <c r="C41" s="650"/>
      <c r="D41" s="651"/>
      <c r="E41" s="328" t="s">
        <v>670</v>
      </c>
      <c r="F41" s="328" t="s">
        <v>480</v>
      </c>
      <c r="G41" s="328" t="s">
        <v>479</v>
      </c>
      <c r="H41" s="328" t="s">
        <v>470</v>
      </c>
      <c r="I41" s="328" t="s">
        <v>610</v>
      </c>
      <c r="J41" s="328" t="s">
        <v>470</v>
      </c>
      <c r="K41" s="260">
        <v>10</v>
      </c>
      <c r="L41" s="432"/>
      <c r="M41" s="436" t="s">
        <v>453</v>
      </c>
      <c r="N41" s="328" t="s">
        <v>680</v>
      </c>
    </row>
    <row r="42" spans="1:15" s="241" customFormat="1" ht="9.75" customHeight="1" x14ac:dyDescent="0.25">
      <c r="A42" s="648"/>
      <c r="B42" s="662"/>
      <c r="C42" s="650"/>
      <c r="D42" s="651"/>
      <c r="E42" s="328" t="s">
        <v>423</v>
      </c>
      <c r="F42" s="328" t="s">
        <v>480</v>
      </c>
      <c r="G42" s="328" t="s">
        <v>610</v>
      </c>
      <c r="H42" s="328" t="s">
        <v>470</v>
      </c>
      <c r="I42" s="328" t="s">
        <v>610</v>
      </c>
      <c r="J42" s="328" t="s">
        <v>470</v>
      </c>
      <c r="K42" s="260">
        <v>10</v>
      </c>
      <c r="L42" s="260"/>
      <c r="M42" s="436" t="s">
        <v>453</v>
      </c>
      <c r="N42" s="328" t="s">
        <v>680</v>
      </c>
    </row>
    <row r="43" spans="1:15" s="241" customFormat="1" ht="9.75" customHeight="1" x14ac:dyDescent="0.25">
      <c r="A43" s="648"/>
      <c r="B43" s="662"/>
      <c r="C43" s="650"/>
      <c r="D43" s="651"/>
      <c r="E43" s="328" t="s">
        <v>656</v>
      </c>
      <c r="F43" s="328" t="s">
        <v>480</v>
      </c>
      <c r="G43" s="328" t="s">
        <v>610</v>
      </c>
      <c r="H43" s="328" t="s">
        <v>470</v>
      </c>
      <c r="I43" s="328" t="s">
        <v>610</v>
      </c>
      <c r="J43" s="328" t="s">
        <v>470</v>
      </c>
      <c r="K43" s="260">
        <v>10</v>
      </c>
      <c r="L43" s="260"/>
      <c r="M43" s="436" t="s">
        <v>453</v>
      </c>
      <c r="N43" s="328" t="s">
        <v>680</v>
      </c>
    </row>
    <row r="44" spans="1:15" s="241" customFormat="1" ht="9.75" customHeight="1" x14ac:dyDescent="0.25">
      <c r="A44" s="648"/>
      <c r="B44" s="662"/>
      <c r="C44" s="650"/>
      <c r="D44" s="651"/>
      <c r="E44" s="328" t="s">
        <v>657</v>
      </c>
      <c r="F44" s="328" t="s">
        <v>480</v>
      </c>
      <c r="G44" s="328" t="s">
        <v>610</v>
      </c>
      <c r="H44" s="328" t="s">
        <v>470</v>
      </c>
      <c r="I44" s="328" t="s">
        <v>610</v>
      </c>
      <c r="J44" s="328" t="s">
        <v>470</v>
      </c>
      <c r="K44" s="260">
        <v>3</v>
      </c>
      <c r="L44" s="260"/>
      <c r="M44" s="436" t="s">
        <v>453</v>
      </c>
      <c r="N44" s="328" t="s">
        <v>680</v>
      </c>
    </row>
    <row r="45" spans="1:15" x14ac:dyDescent="0.25">
      <c r="D45" s="171">
        <f>SUM(D14:D44)</f>
        <v>29</v>
      </c>
      <c r="E45" s="396"/>
      <c r="F45" s="176"/>
    </row>
    <row r="46" spans="1:15" x14ac:dyDescent="0.25">
      <c r="E46" s="396"/>
      <c r="F46" s="186" t="s">
        <v>440</v>
      </c>
    </row>
    <row r="47" spans="1:15" x14ac:dyDescent="0.25">
      <c r="E47" s="397"/>
    </row>
    <row r="48" spans="1:15" x14ac:dyDescent="0.25">
      <c r="E48" s="397"/>
    </row>
    <row r="49" spans="5:12" x14ac:dyDescent="0.25">
      <c r="E49" s="396"/>
    </row>
    <row r="50" spans="5:12" x14ac:dyDescent="0.25">
      <c r="E50" s="329"/>
    </row>
    <row r="51" spans="5:12" x14ac:dyDescent="0.25">
      <c r="E51" s="327"/>
    </row>
    <row r="59" spans="5:12" x14ac:dyDescent="0.25">
      <c r="L59" s="241"/>
    </row>
  </sheetData>
  <protectedRanges>
    <protectedRange sqref="C3:D4 C10 E51 G26:M28 D14:D28 J14:L14 J15:M23 C6:D7 F24:M25 D29:M30 E9:F10 F14:H23 E38:L41 I14:I22 F42:L44 E42 D31:D44 F31:M33 E34:L36 M34:M44" name="Range1_1"/>
    <protectedRange password="CDC0" sqref="E32" name="Range1_1_1_3_1"/>
    <protectedRange password="CDC0" sqref="F45:F46" name="Range1_4_1"/>
    <protectedRange password="CDC0" sqref="N23:N30 N32:N33" name="Range1_3"/>
    <protectedRange password="CDC0" sqref="E44" name="Range1_8_1_2"/>
    <protectedRange password="CDC0" sqref="E43" name="Range1_8_1_4"/>
    <protectedRange password="CDC0" sqref="E15:E18" name="Range1_8_1_1_1_1"/>
    <protectedRange password="CDC0" sqref="E19:E22" name="Range1_7_1_1_1"/>
    <protectedRange password="CDC0" sqref="N31" name="Range1_1_2"/>
    <protectedRange sqref="F37:L37 O37" name="Range1_2"/>
    <protectedRange password="CDC0" sqref="E37" name="Range1_1_2_2_1"/>
    <protectedRange password="CDC0" sqref="N37" name="Range1_1_2_1_1"/>
    <protectedRange password="CDC0" sqref="N14:N22 N34:N36 N38:N44" name="Range1_3_1"/>
  </protectedRanges>
  <mergeCells count="54">
    <mergeCell ref="A8:B8"/>
    <mergeCell ref="C8:D8"/>
    <mergeCell ref="K2:L5"/>
    <mergeCell ref="A3:B3"/>
    <mergeCell ref="C3:D3"/>
    <mergeCell ref="A4:B4"/>
    <mergeCell ref="C4:D4"/>
    <mergeCell ref="A5:B5"/>
    <mergeCell ref="C5:D5"/>
    <mergeCell ref="A6:B6"/>
    <mergeCell ref="C6:D6"/>
    <mergeCell ref="A7:B7"/>
    <mergeCell ref="C7:D7"/>
    <mergeCell ref="F7:M7"/>
    <mergeCell ref="A9:B9"/>
    <mergeCell ref="C9:D9"/>
    <mergeCell ref="A10:B10"/>
    <mergeCell ref="C10:D10"/>
    <mergeCell ref="A12:B13"/>
    <mergeCell ref="C12:D12"/>
    <mergeCell ref="K12:K13"/>
    <mergeCell ref="L12:L13"/>
    <mergeCell ref="M12:M13"/>
    <mergeCell ref="N12:N13"/>
    <mergeCell ref="A15:A18"/>
    <mergeCell ref="B15:B18"/>
    <mergeCell ref="C15:C18"/>
    <mergeCell ref="D15:D18"/>
    <mergeCell ref="E12:E13"/>
    <mergeCell ref="F12:F13"/>
    <mergeCell ref="G12:G13"/>
    <mergeCell ref="H12:H13"/>
    <mergeCell ref="I12:I13"/>
    <mergeCell ref="J12:J13"/>
    <mergeCell ref="A19:A25"/>
    <mergeCell ref="B19:B25"/>
    <mergeCell ref="C19:C25"/>
    <mergeCell ref="D19:D25"/>
    <mergeCell ref="A26:A30"/>
    <mergeCell ref="B26:B30"/>
    <mergeCell ref="C26:C30"/>
    <mergeCell ref="D26:D30"/>
    <mergeCell ref="A38:A44"/>
    <mergeCell ref="B38:B44"/>
    <mergeCell ref="C38:C44"/>
    <mergeCell ref="D38:D44"/>
    <mergeCell ref="A31:A33"/>
    <mergeCell ref="B31:B33"/>
    <mergeCell ref="C31:C33"/>
    <mergeCell ref="D31:D33"/>
    <mergeCell ref="A34:A37"/>
    <mergeCell ref="B34:B37"/>
    <mergeCell ref="C34:C37"/>
    <mergeCell ref="D34:D37"/>
  </mergeCells>
  <hyperlinks>
    <hyperlink ref="L1" location="'b. List of templates'!A1" display="RETURN TO TEMPLATE LIST" xr:uid="{00000000-0004-0000-1A00-000000000000}"/>
  </hyperlinks>
  <pageMargins left="0.7" right="0.7" top="0.75" bottom="0.75" header="0.3" footer="0.3"/>
  <pageSetup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45"/>
  <sheetViews>
    <sheetView topLeftCell="A21" zoomScale="90" zoomScaleNormal="90" workbookViewId="0">
      <selection activeCell="D18" sqref="D18"/>
    </sheetView>
  </sheetViews>
  <sheetFormatPr defaultColWidth="9.140625" defaultRowHeight="11.25" x14ac:dyDescent="0.25"/>
  <cols>
    <col min="1" max="1" width="4.85546875" style="156" customWidth="1"/>
    <col min="2" max="2" width="28.42578125" style="156" customWidth="1"/>
    <col min="3" max="3" width="16.85546875" style="155" customWidth="1"/>
    <col min="4" max="4" width="56.140625" style="156" bestFit="1" customWidth="1"/>
    <col min="5" max="5" width="15.85546875" style="156" customWidth="1"/>
    <col min="6" max="6" width="19.85546875" style="156" customWidth="1"/>
    <col min="7" max="7" width="15.140625" style="156" customWidth="1"/>
    <col min="8" max="8" width="21.85546875" style="156" customWidth="1"/>
    <col min="9" max="9" width="5.42578125" style="156" bestFit="1" customWidth="1"/>
    <col min="10" max="10" width="15" style="156" customWidth="1"/>
    <col min="11" max="11" width="14.5703125" style="156" customWidth="1"/>
    <col min="12" max="12" width="26.5703125" style="156" bestFit="1" customWidth="1"/>
    <col min="13" max="13" width="11.85546875" style="156" customWidth="1"/>
    <col min="14" max="14" width="18.85546875" style="156" customWidth="1"/>
    <col min="15" max="15" width="51.140625" style="156" bestFit="1" customWidth="1"/>
    <col min="16" max="16384" width="9.140625" style="156"/>
  </cols>
  <sheetData>
    <row r="1" spans="1:15" ht="21" thickBot="1" x14ac:dyDescent="0.3">
      <c r="A1" s="82" t="s">
        <v>302</v>
      </c>
      <c r="B1" s="154"/>
      <c r="K1" s="85"/>
      <c r="L1" s="86" t="s">
        <v>177</v>
      </c>
      <c r="M1" s="85"/>
    </row>
    <row r="2" spans="1:15" ht="9.75" customHeight="1" x14ac:dyDescent="0.25">
      <c r="J2" s="589" t="s">
        <v>303</v>
      </c>
      <c r="K2" s="590"/>
      <c r="L2" s="87" t="s">
        <v>180</v>
      </c>
      <c r="M2" s="88">
        <f>SUM(C13:C44)</f>
        <v>35</v>
      </c>
    </row>
    <row r="3" spans="1:15" ht="12.75" customHeight="1" x14ac:dyDescent="0.25">
      <c r="A3" s="512" t="s">
        <v>181</v>
      </c>
      <c r="B3" s="513"/>
      <c r="C3" s="187" t="s">
        <v>331</v>
      </c>
      <c r="D3" s="158" t="s">
        <v>182</v>
      </c>
      <c r="J3" s="591"/>
      <c r="K3" s="592"/>
      <c r="L3" s="90" t="s">
        <v>183</v>
      </c>
      <c r="M3" s="91">
        <f>$C$10</f>
        <v>35</v>
      </c>
    </row>
    <row r="4" spans="1:15" ht="12.75" customHeight="1" x14ac:dyDescent="0.25">
      <c r="A4" s="517" t="s">
        <v>184</v>
      </c>
      <c r="B4" s="676"/>
      <c r="C4" s="197">
        <v>2024</v>
      </c>
      <c r="D4" s="348">
        <v>45381</v>
      </c>
      <c r="J4" s="591"/>
      <c r="K4" s="592"/>
      <c r="L4" s="90" t="s">
        <v>185</v>
      </c>
      <c r="M4" s="91">
        <f>$C$9</f>
        <v>5.2659093333333331</v>
      </c>
    </row>
    <row r="5" spans="1:15" ht="12.75" customHeight="1" thickBot="1" x14ac:dyDescent="0.3">
      <c r="A5" s="512" t="s">
        <v>186</v>
      </c>
      <c r="B5" s="540"/>
      <c r="C5" s="198" t="s">
        <v>59</v>
      </c>
      <c r="D5" s="161"/>
      <c r="J5" s="593"/>
      <c r="K5" s="594"/>
      <c r="L5" s="93"/>
      <c r="M5" s="94"/>
    </row>
    <row r="6" spans="1:15" ht="27.75" customHeight="1" x14ac:dyDescent="0.25">
      <c r="A6" s="527" t="s">
        <v>290</v>
      </c>
      <c r="B6" s="540"/>
      <c r="C6" s="160">
        <v>157977.28</v>
      </c>
      <c r="D6" s="163"/>
    </row>
    <row r="7" spans="1:15" ht="36" customHeight="1" x14ac:dyDescent="0.25">
      <c r="A7" s="527" t="s">
        <v>291</v>
      </c>
      <c r="B7" s="540"/>
      <c r="C7" s="177">
        <v>157977.28</v>
      </c>
      <c r="D7" s="164"/>
      <c r="E7" s="668" t="s">
        <v>310</v>
      </c>
      <c r="F7" s="669"/>
      <c r="G7" s="669"/>
      <c r="H7" s="669"/>
      <c r="I7" s="669"/>
      <c r="J7" s="669"/>
      <c r="K7" s="669"/>
      <c r="L7" s="669"/>
      <c r="M7" s="669"/>
      <c r="N7" s="670"/>
    </row>
    <row r="8" spans="1:15" ht="20.100000000000001" customHeight="1" x14ac:dyDescent="0.25">
      <c r="A8" s="527" t="s">
        <v>191</v>
      </c>
      <c r="B8" s="513"/>
      <c r="C8" s="199" t="s">
        <v>192</v>
      </c>
      <c r="D8" s="100" t="s">
        <v>193</v>
      </c>
      <c r="E8" s="199" t="s">
        <v>194</v>
      </c>
    </row>
    <row r="9" spans="1:15" ht="21.75" customHeight="1" x14ac:dyDescent="0.25">
      <c r="A9" s="623" t="s">
        <v>284</v>
      </c>
      <c r="B9" s="624"/>
      <c r="C9" s="200">
        <f>($C$7)/30000</f>
        <v>5.2659093333333331</v>
      </c>
      <c r="D9" s="201"/>
      <c r="E9" s="202"/>
    </row>
    <row r="10" spans="1:15" ht="14.25" customHeight="1" x14ac:dyDescent="0.25">
      <c r="A10" s="527" t="s">
        <v>243</v>
      </c>
      <c r="B10" s="540"/>
      <c r="C10" s="203">
        <f>C13+C23+C30</f>
        <v>35</v>
      </c>
      <c r="D10" s="167"/>
      <c r="E10" s="168"/>
    </row>
    <row r="11" spans="1:15" ht="9.75" customHeight="1" x14ac:dyDescent="0.25">
      <c r="B11" s="169"/>
      <c r="C11" s="170"/>
      <c r="D11" s="172"/>
      <c r="E11" s="172"/>
    </row>
    <row r="12" spans="1:15" s="85" customFormat="1" ht="59.25" customHeight="1" x14ac:dyDescent="0.25">
      <c r="A12" s="565" t="s">
        <v>197</v>
      </c>
      <c r="B12" s="566"/>
      <c r="C12" s="204" t="s">
        <v>244</v>
      </c>
      <c r="D12" s="302" t="s">
        <v>199</v>
      </c>
      <c r="E12" s="306" t="s">
        <v>200</v>
      </c>
      <c r="F12" s="302" t="s">
        <v>201</v>
      </c>
      <c r="G12" s="173" t="s">
        <v>202</v>
      </c>
      <c r="H12" s="302" t="s">
        <v>203</v>
      </c>
      <c r="I12" s="173" t="s">
        <v>202</v>
      </c>
      <c r="J12" s="307" t="s">
        <v>204</v>
      </c>
      <c r="K12" s="302" t="s">
        <v>205</v>
      </c>
      <c r="L12" s="302" t="s">
        <v>245</v>
      </c>
      <c r="M12" s="302" t="s">
        <v>246</v>
      </c>
      <c r="N12" s="302" t="s">
        <v>206</v>
      </c>
      <c r="O12" s="308" t="s">
        <v>207</v>
      </c>
    </row>
    <row r="13" spans="1:15" ht="35.450000000000003" customHeight="1" x14ac:dyDescent="0.25">
      <c r="A13" s="548" t="s">
        <v>247</v>
      </c>
      <c r="B13" s="527" t="s">
        <v>248</v>
      </c>
      <c r="C13" s="657">
        <v>20</v>
      </c>
      <c r="D13" s="318" t="s">
        <v>634</v>
      </c>
      <c r="E13" s="285" t="s">
        <v>480</v>
      </c>
      <c r="F13" s="285" t="s">
        <v>610</v>
      </c>
      <c r="G13" s="285" t="s">
        <v>470</v>
      </c>
      <c r="H13" s="285" t="s">
        <v>610</v>
      </c>
      <c r="I13" s="181" t="s">
        <v>470</v>
      </c>
      <c r="J13" s="288">
        <v>50</v>
      </c>
      <c r="K13" s="318">
        <v>50</v>
      </c>
      <c r="L13" s="323"/>
      <c r="M13" s="288"/>
      <c r="N13" s="323">
        <v>1500200200200100</v>
      </c>
      <c r="O13" s="181" t="s">
        <v>560</v>
      </c>
    </row>
    <row r="14" spans="1:15" ht="26.45" customHeight="1" x14ac:dyDescent="0.25">
      <c r="A14" s="548"/>
      <c r="B14" s="527"/>
      <c r="C14" s="658"/>
      <c r="D14" s="285" t="s">
        <v>592</v>
      </c>
      <c r="E14" s="285" t="s">
        <v>480</v>
      </c>
      <c r="F14" s="285" t="s">
        <v>450</v>
      </c>
      <c r="G14" s="289" t="s">
        <v>470</v>
      </c>
      <c r="H14" s="181" t="s">
        <v>454</v>
      </c>
      <c r="I14" s="181" t="s">
        <v>470</v>
      </c>
      <c r="J14" s="288">
        <v>2</v>
      </c>
      <c r="K14" s="288" t="s">
        <v>514</v>
      </c>
      <c r="L14" s="440" t="s">
        <v>663</v>
      </c>
      <c r="M14" s="288"/>
      <c r="N14" s="288" t="s">
        <v>481</v>
      </c>
      <c r="O14" s="326" t="s">
        <v>680</v>
      </c>
    </row>
    <row r="15" spans="1:15" ht="29.45" customHeight="1" x14ac:dyDescent="0.25">
      <c r="A15" s="548"/>
      <c r="B15" s="527"/>
      <c r="C15" s="658"/>
      <c r="D15" s="285" t="s">
        <v>417</v>
      </c>
      <c r="E15" s="285" t="s">
        <v>480</v>
      </c>
      <c r="F15" s="285" t="s">
        <v>454</v>
      </c>
      <c r="G15" s="289" t="s">
        <v>470</v>
      </c>
      <c r="H15" s="181" t="s">
        <v>454</v>
      </c>
      <c r="I15" s="181" t="s">
        <v>470</v>
      </c>
      <c r="J15" s="288" t="s">
        <v>660</v>
      </c>
      <c r="K15" s="288" t="s">
        <v>515</v>
      </c>
      <c r="L15" s="288" t="s">
        <v>664</v>
      </c>
      <c r="M15" s="288"/>
      <c r="N15" s="288" t="s">
        <v>482</v>
      </c>
      <c r="O15" s="326" t="s">
        <v>680</v>
      </c>
    </row>
    <row r="16" spans="1:15" ht="11.25" customHeight="1" x14ac:dyDescent="0.25">
      <c r="A16" s="548"/>
      <c r="B16" s="527"/>
      <c r="C16" s="658"/>
      <c r="D16" s="181" t="s">
        <v>659</v>
      </c>
      <c r="E16" s="285" t="s">
        <v>480</v>
      </c>
      <c r="F16" s="285" t="s">
        <v>454</v>
      </c>
      <c r="G16" s="289" t="s">
        <v>470</v>
      </c>
      <c r="H16" s="181" t="s">
        <v>479</v>
      </c>
      <c r="I16" s="181" t="s">
        <v>470</v>
      </c>
      <c r="J16" s="288">
        <v>10</v>
      </c>
      <c r="K16" s="288" t="s">
        <v>516</v>
      </c>
      <c r="L16" s="288" t="s">
        <v>665</v>
      </c>
      <c r="M16" s="288"/>
      <c r="N16" s="288" t="s">
        <v>483</v>
      </c>
      <c r="O16" s="326" t="s">
        <v>680</v>
      </c>
    </row>
    <row r="17" spans="1:15" ht="27" customHeight="1" x14ac:dyDescent="0.25">
      <c r="A17" s="548"/>
      <c r="B17" s="527"/>
      <c r="C17" s="658"/>
      <c r="D17" s="285" t="s">
        <v>676</v>
      </c>
      <c r="E17" s="285" t="s">
        <v>480</v>
      </c>
      <c r="F17" s="285" t="s">
        <v>454</v>
      </c>
      <c r="G17" s="289" t="s">
        <v>470</v>
      </c>
      <c r="H17" s="181" t="s">
        <v>454</v>
      </c>
      <c r="I17" s="181" t="s">
        <v>470</v>
      </c>
      <c r="J17" s="318" t="s">
        <v>661</v>
      </c>
      <c r="K17" s="288" t="s">
        <v>517</v>
      </c>
      <c r="L17" s="288" t="s">
        <v>666</v>
      </c>
      <c r="M17" s="288"/>
      <c r="N17" s="288" t="s">
        <v>484</v>
      </c>
      <c r="O17" s="326" t="s">
        <v>680</v>
      </c>
    </row>
    <row r="18" spans="1:15" ht="24.6" customHeight="1" x14ac:dyDescent="0.25">
      <c r="A18" s="548"/>
      <c r="B18" s="527"/>
      <c r="C18" s="658"/>
      <c r="D18" s="285" t="s">
        <v>435</v>
      </c>
      <c r="E18" s="285" t="s">
        <v>480</v>
      </c>
      <c r="F18" s="289" t="s">
        <v>450</v>
      </c>
      <c r="G18" s="289" t="s">
        <v>470</v>
      </c>
      <c r="H18" s="181" t="s">
        <v>479</v>
      </c>
      <c r="I18" s="181" t="s">
        <v>470</v>
      </c>
      <c r="J18" s="288">
        <v>10</v>
      </c>
      <c r="K18" s="362" t="s">
        <v>518</v>
      </c>
      <c r="L18" s="323">
        <v>100100100</v>
      </c>
      <c r="M18" s="288"/>
      <c r="N18" s="323">
        <v>100100100</v>
      </c>
      <c r="O18" s="326" t="s">
        <v>680</v>
      </c>
    </row>
    <row r="19" spans="1:15" ht="37.5" customHeight="1" x14ac:dyDescent="0.25">
      <c r="A19" s="548"/>
      <c r="B19" s="527"/>
      <c r="C19" s="658"/>
      <c r="D19" s="285" t="s">
        <v>658</v>
      </c>
      <c r="E19" s="285" t="s">
        <v>480</v>
      </c>
      <c r="F19" s="285" t="s">
        <v>454</v>
      </c>
      <c r="G19" s="289" t="s">
        <v>470</v>
      </c>
      <c r="H19" s="181" t="s">
        <v>479</v>
      </c>
      <c r="I19" s="181" t="s">
        <v>470</v>
      </c>
      <c r="J19" s="318" t="s">
        <v>662</v>
      </c>
      <c r="K19" s="362" t="s">
        <v>519</v>
      </c>
      <c r="L19" s="288" t="s">
        <v>478</v>
      </c>
      <c r="M19" s="288"/>
      <c r="N19" s="288" t="s">
        <v>478</v>
      </c>
      <c r="O19" s="326" t="s">
        <v>680</v>
      </c>
    </row>
    <row r="20" spans="1:15" ht="37.5" customHeight="1" x14ac:dyDescent="0.25">
      <c r="A20" s="548"/>
      <c r="B20" s="527"/>
      <c r="C20" s="658"/>
      <c r="D20" s="285" t="s">
        <v>617</v>
      </c>
      <c r="E20" s="285" t="s">
        <v>480</v>
      </c>
      <c r="F20" s="285" t="s">
        <v>610</v>
      </c>
      <c r="G20" s="285" t="s">
        <v>470</v>
      </c>
      <c r="H20" s="285" t="s">
        <v>610</v>
      </c>
      <c r="I20" s="181" t="s">
        <v>470</v>
      </c>
      <c r="J20" s="318">
        <v>5</v>
      </c>
      <c r="K20" s="362">
        <v>5</v>
      </c>
      <c r="L20" s="288">
        <v>50</v>
      </c>
      <c r="M20" s="288"/>
      <c r="N20" s="288">
        <v>50</v>
      </c>
      <c r="O20" s="181" t="s">
        <v>560</v>
      </c>
    </row>
    <row r="21" spans="1:15" ht="22.5" customHeight="1" x14ac:dyDescent="0.25">
      <c r="A21" s="548"/>
      <c r="B21" s="527"/>
      <c r="C21" s="658"/>
      <c r="D21" s="288" t="s">
        <v>548</v>
      </c>
      <c r="E21" s="285" t="s">
        <v>480</v>
      </c>
      <c r="F21" s="285" t="s">
        <v>610</v>
      </c>
      <c r="G21" s="285" t="s">
        <v>470</v>
      </c>
      <c r="H21" s="285" t="s">
        <v>610</v>
      </c>
      <c r="I21" s="285" t="s">
        <v>470</v>
      </c>
      <c r="J21" s="288">
        <v>10</v>
      </c>
      <c r="K21" s="311">
        <v>10</v>
      </c>
      <c r="L21" s="288">
        <v>50</v>
      </c>
      <c r="M21" s="288"/>
      <c r="N21" s="288">
        <v>50</v>
      </c>
      <c r="O21" s="181" t="s">
        <v>560</v>
      </c>
    </row>
    <row r="22" spans="1:15" ht="11.25" customHeight="1" x14ac:dyDescent="0.25">
      <c r="A22" s="548"/>
      <c r="B22" s="527"/>
      <c r="C22" s="658"/>
      <c r="D22" s="288"/>
      <c r="E22" s="285"/>
      <c r="F22" s="285"/>
      <c r="G22" s="285"/>
      <c r="H22" s="285"/>
      <c r="I22" s="285"/>
      <c r="J22" s="288"/>
      <c r="K22" s="288"/>
      <c r="L22" s="323"/>
      <c r="M22" s="288"/>
      <c r="N22" s="323"/>
      <c r="O22" s="181"/>
    </row>
    <row r="23" spans="1:15" ht="11.25" customHeight="1" x14ac:dyDescent="0.15">
      <c r="A23" s="617" t="s">
        <v>249</v>
      </c>
      <c r="B23" s="620" t="s">
        <v>250</v>
      </c>
      <c r="C23" s="673">
        <v>10</v>
      </c>
      <c r="D23" s="181" t="s">
        <v>667</v>
      </c>
      <c r="E23" s="289" t="s">
        <v>480</v>
      </c>
      <c r="F23" s="304" t="s">
        <v>610</v>
      </c>
      <c r="G23" s="289" t="s">
        <v>470</v>
      </c>
      <c r="H23" s="181" t="s">
        <v>479</v>
      </c>
      <c r="I23" s="181" t="s">
        <v>470</v>
      </c>
      <c r="J23" s="288" t="s">
        <v>672</v>
      </c>
      <c r="K23" s="288" t="s">
        <v>520</v>
      </c>
      <c r="L23" s="288" t="s">
        <v>485</v>
      </c>
      <c r="M23" s="288"/>
      <c r="N23" s="288" t="s">
        <v>485</v>
      </c>
      <c r="O23" s="326" t="s">
        <v>680</v>
      </c>
    </row>
    <row r="24" spans="1:15" ht="11.25" customHeight="1" x14ac:dyDescent="0.25">
      <c r="A24" s="618"/>
      <c r="B24" s="621"/>
      <c r="C24" s="674"/>
      <c r="D24" s="285" t="s">
        <v>671</v>
      </c>
      <c r="E24" s="289" t="s">
        <v>480</v>
      </c>
      <c r="F24" s="285" t="s">
        <v>479</v>
      </c>
      <c r="G24" s="289" t="s">
        <v>470</v>
      </c>
      <c r="H24" s="181" t="s">
        <v>454</v>
      </c>
      <c r="I24" s="181" t="s">
        <v>470</v>
      </c>
      <c r="J24" s="288">
        <v>20</v>
      </c>
      <c r="K24" s="288" t="s">
        <v>521</v>
      </c>
      <c r="L24" s="323">
        <v>40</v>
      </c>
      <c r="M24" s="288"/>
      <c r="N24" s="323">
        <v>10100</v>
      </c>
      <c r="O24" s="326" t="s">
        <v>680</v>
      </c>
    </row>
    <row r="25" spans="1:15" ht="11.25" customHeight="1" x14ac:dyDescent="0.15">
      <c r="A25" s="618"/>
      <c r="B25" s="621"/>
      <c r="C25" s="674"/>
      <c r="D25" s="181" t="s">
        <v>394</v>
      </c>
      <c r="E25" s="289" t="s">
        <v>480</v>
      </c>
      <c r="F25" s="304" t="s">
        <v>651</v>
      </c>
      <c r="G25" s="289" t="s">
        <v>470</v>
      </c>
      <c r="H25" s="181"/>
      <c r="I25" s="181"/>
      <c r="J25" s="288">
        <v>10</v>
      </c>
      <c r="K25" s="288"/>
      <c r="L25" s="323">
        <v>20</v>
      </c>
      <c r="M25" s="288"/>
      <c r="N25" s="323">
        <v>20</v>
      </c>
      <c r="O25" s="181" t="s">
        <v>638</v>
      </c>
    </row>
    <row r="26" spans="1:15" s="241" customFormat="1" ht="11.25" customHeight="1" x14ac:dyDescent="0.25">
      <c r="A26" s="618"/>
      <c r="B26" s="621"/>
      <c r="C26" s="674"/>
      <c r="D26" s="260" t="s">
        <v>705</v>
      </c>
      <c r="E26" s="432" t="s">
        <v>480</v>
      </c>
      <c r="F26" s="286" t="s">
        <v>610</v>
      </c>
      <c r="G26" s="286" t="s">
        <v>470</v>
      </c>
      <c r="H26" s="286" t="s">
        <v>610</v>
      </c>
      <c r="I26" s="286" t="s">
        <v>470</v>
      </c>
      <c r="J26" s="260">
        <v>3</v>
      </c>
      <c r="K26" s="260">
        <v>3</v>
      </c>
      <c r="L26" s="441"/>
      <c r="M26" s="260"/>
      <c r="N26" s="441"/>
      <c r="O26" s="260" t="s">
        <v>560</v>
      </c>
    </row>
    <row r="27" spans="1:15" ht="11.25" customHeight="1" x14ac:dyDescent="0.25">
      <c r="A27" s="618"/>
      <c r="B27" s="621"/>
      <c r="C27" s="674"/>
      <c r="D27" s="288" t="s">
        <v>692</v>
      </c>
      <c r="E27" s="289" t="s">
        <v>480</v>
      </c>
      <c r="F27" s="285" t="s">
        <v>610</v>
      </c>
      <c r="G27" s="285" t="s">
        <v>470</v>
      </c>
      <c r="H27" s="285" t="s">
        <v>610</v>
      </c>
      <c r="I27" s="285" t="s">
        <v>470</v>
      </c>
      <c r="J27" s="288">
        <v>5</v>
      </c>
      <c r="K27" s="288">
        <v>5</v>
      </c>
      <c r="L27" s="323">
        <v>45</v>
      </c>
      <c r="M27" s="288"/>
      <c r="N27" s="323">
        <v>45</v>
      </c>
      <c r="O27" s="181" t="s">
        <v>560</v>
      </c>
    </row>
    <row r="28" spans="1:15" ht="11.25" customHeight="1" x14ac:dyDescent="0.25">
      <c r="A28" s="618"/>
      <c r="B28" s="621"/>
      <c r="C28" s="674"/>
      <c r="D28" s="285"/>
      <c r="E28" s="289"/>
      <c r="F28" s="181"/>
      <c r="G28" s="181"/>
      <c r="H28" s="181"/>
      <c r="I28" s="181"/>
      <c r="J28" s="311"/>
      <c r="K28" s="311"/>
      <c r="L28" s="319"/>
      <c r="M28" s="319"/>
      <c r="N28" s="288"/>
      <c r="O28" s="181"/>
    </row>
    <row r="29" spans="1:15" ht="11.25" customHeight="1" x14ac:dyDescent="0.15">
      <c r="A29" s="619"/>
      <c r="B29" s="622"/>
      <c r="C29" s="675"/>
      <c r="D29" s="181"/>
      <c r="E29" s="304"/>
      <c r="F29" s="289"/>
      <c r="G29" s="289"/>
      <c r="H29" s="181"/>
      <c r="I29" s="181"/>
      <c r="J29" s="288"/>
      <c r="K29" s="288"/>
      <c r="L29" s="288"/>
      <c r="M29" s="288"/>
      <c r="N29" s="288"/>
      <c r="O29" s="181"/>
    </row>
    <row r="30" spans="1:15" ht="11.25" customHeight="1" x14ac:dyDescent="0.25">
      <c r="A30" s="548" t="s">
        <v>253</v>
      </c>
      <c r="B30" s="527" t="s">
        <v>254</v>
      </c>
      <c r="C30" s="657">
        <v>5</v>
      </c>
      <c r="D30" s="285" t="s">
        <v>721</v>
      </c>
      <c r="E30" s="318" t="s">
        <v>480</v>
      </c>
      <c r="F30" s="318" t="s">
        <v>450</v>
      </c>
      <c r="G30" s="318" t="s">
        <v>470</v>
      </c>
      <c r="H30" s="318" t="s">
        <v>610</v>
      </c>
      <c r="I30" s="366" t="s">
        <v>470</v>
      </c>
      <c r="J30" s="318">
        <v>0.5</v>
      </c>
      <c r="K30" s="318">
        <v>0.05</v>
      </c>
      <c r="L30" s="318">
        <v>0.3</v>
      </c>
      <c r="M30" s="318"/>
      <c r="N30" s="318">
        <v>0.3</v>
      </c>
      <c r="O30" s="181" t="s">
        <v>560</v>
      </c>
    </row>
    <row r="31" spans="1:15" ht="11.25" customHeight="1" x14ac:dyDescent="0.25">
      <c r="A31" s="548"/>
      <c r="B31" s="527"/>
      <c r="C31" s="658"/>
      <c r="D31" s="285" t="s">
        <v>722</v>
      </c>
      <c r="E31" s="318" t="s">
        <v>480</v>
      </c>
      <c r="F31" s="318" t="s">
        <v>610</v>
      </c>
      <c r="G31" s="318" t="s">
        <v>470</v>
      </c>
      <c r="H31" s="318" t="s">
        <v>610</v>
      </c>
      <c r="I31" s="366" t="s">
        <v>470</v>
      </c>
      <c r="J31" s="318">
        <v>0.8</v>
      </c>
      <c r="K31" s="318">
        <v>8</v>
      </c>
      <c r="L31" s="318">
        <v>40</v>
      </c>
      <c r="M31" s="318"/>
      <c r="N31" s="318">
        <v>40</v>
      </c>
      <c r="O31" s="181" t="s">
        <v>560</v>
      </c>
    </row>
    <row r="32" spans="1:15" ht="11.25" customHeight="1" x14ac:dyDescent="0.25">
      <c r="A32" s="548"/>
      <c r="B32" s="527"/>
      <c r="C32" s="658"/>
      <c r="D32" s="285" t="s">
        <v>723</v>
      </c>
      <c r="E32" s="318" t="s">
        <v>480</v>
      </c>
      <c r="F32" s="318" t="s">
        <v>610</v>
      </c>
      <c r="G32" s="318" t="s">
        <v>470</v>
      </c>
      <c r="H32" s="318" t="s">
        <v>610</v>
      </c>
      <c r="I32" s="366" t="s">
        <v>470</v>
      </c>
      <c r="J32" s="318">
        <v>6</v>
      </c>
      <c r="K32" s="318">
        <v>6</v>
      </c>
      <c r="L32" s="318">
        <v>50</v>
      </c>
      <c r="M32" s="318"/>
      <c r="N32" s="318">
        <v>50</v>
      </c>
      <c r="O32" s="181" t="s">
        <v>560</v>
      </c>
    </row>
    <row r="33" spans="1:15" ht="11.25" customHeight="1" x14ac:dyDescent="0.25">
      <c r="A33" s="548"/>
      <c r="B33" s="527"/>
      <c r="C33" s="659"/>
      <c r="D33" s="285"/>
      <c r="E33" s="318"/>
      <c r="F33" s="318"/>
      <c r="G33" s="318"/>
      <c r="H33" s="318"/>
      <c r="I33" s="366"/>
      <c r="J33" s="318"/>
      <c r="K33" s="318"/>
      <c r="L33" s="318"/>
      <c r="M33" s="318"/>
      <c r="N33" s="318"/>
      <c r="O33" s="181"/>
    </row>
    <row r="34" spans="1:15" ht="11.25" customHeight="1" x14ac:dyDescent="0.25">
      <c r="A34" s="141" t="s">
        <v>251</v>
      </c>
      <c r="B34" s="95" t="s">
        <v>252</v>
      </c>
      <c r="C34" s="392">
        <v>0</v>
      </c>
      <c r="D34" s="285"/>
      <c r="E34" s="318"/>
      <c r="F34" s="318"/>
      <c r="G34" s="318"/>
      <c r="H34" s="285"/>
      <c r="I34" s="369"/>
      <c r="J34" s="318"/>
      <c r="K34" s="318"/>
      <c r="L34" s="318"/>
      <c r="M34" s="318"/>
      <c r="N34" s="318"/>
      <c r="O34" s="318"/>
    </row>
    <row r="35" spans="1:15" ht="11.25" customHeight="1" x14ac:dyDescent="0.25">
      <c r="A35" s="548" t="s">
        <v>255</v>
      </c>
      <c r="B35" s="527" t="s">
        <v>256</v>
      </c>
      <c r="C35" s="657"/>
      <c r="D35" s="285"/>
      <c r="E35" s="318"/>
      <c r="F35" s="318"/>
      <c r="G35" s="318"/>
      <c r="H35" s="318"/>
      <c r="I35" s="366"/>
      <c r="J35" s="318"/>
      <c r="K35" s="318"/>
      <c r="L35" s="318"/>
      <c r="M35" s="318"/>
      <c r="N35" s="318"/>
      <c r="O35" s="181"/>
    </row>
    <row r="36" spans="1:15" ht="11.25" customHeight="1" x14ac:dyDescent="0.25">
      <c r="A36" s="548"/>
      <c r="B36" s="527"/>
      <c r="C36" s="658"/>
      <c r="D36" s="325"/>
      <c r="E36" s="181"/>
      <c r="F36" s="285"/>
      <c r="G36" s="285"/>
      <c r="H36" s="181"/>
      <c r="I36" s="181"/>
      <c r="J36" s="288"/>
      <c r="K36" s="288"/>
      <c r="L36" s="288"/>
      <c r="M36" s="288"/>
      <c r="N36" s="288"/>
      <c r="O36" s="181"/>
    </row>
    <row r="37" spans="1:15" ht="11.25" customHeight="1" x14ac:dyDescent="0.25">
      <c r="A37" s="548"/>
      <c r="B37" s="527"/>
      <c r="C37" s="658"/>
      <c r="D37" s="325"/>
      <c r="E37" s="181"/>
      <c r="F37" s="285"/>
      <c r="G37" s="285"/>
      <c r="H37" s="181"/>
      <c r="I37" s="181"/>
      <c r="J37" s="288"/>
      <c r="K37" s="288"/>
      <c r="L37" s="288"/>
      <c r="M37" s="288"/>
      <c r="N37" s="288"/>
      <c r="O37" s="181"/>
    </row>
    <row r="38" spans="1:15" ht="11.25" customHeight="1" x14ac:dyDescent="0.25">
      <c r="A38" s="548"/>
      <c r="B38" s="527"/>
      <c r="C38" s="658"/>
      <c r="D38" s="325"/>
      <c r="E38" s="181"/>
      <c r="F38" s="285"/>
      <c r="G38" s="285"/>
      <c r="H38" s="181"/>
      <c r="I38" s="181"/>
      <c r="J38" s="288"/>
      <c r="K38" s="288"/>
      <c r="L38" s="288"/>
      <c r="M38" s="288"/>
      <c r="N38" s="288"/>
      <c r="O38" s="181"/>
    </row>
    <row r="39" spans="1:15" ht="11.25" customHeight="1" x14ac:dyDescent="0.25">
      <c r="A39" s="548"/>
      <c r="B39" s="527"/>
      <c r="C39" s="658"/>
      <c r="D39" s="325"/>
      <c r="E39" s="285"/>
      <c r="F39" s="285"/>
      <c r="G39" s="285"/>
      <c r="H39" s="181"/>
      <c r="I39" s="181"/>
      <c r="J39" s="288"/>
      <c r="K39" s="288"/>
      <c r="L39" s="288"/>
      <c r="M39" s="288"/>
      <c r="N39" s="288"/>
      <c r="O39" s="181"/>
    </row>
    <row r="40" spans="1:15" ht="11.25" customHeight="1" x14ac:dyDescent="0.25">
      <c r="A40" s="548"/>
      <c r="B40" s="527"/>
      <c r="C40" s="659"/>
      <c r="D40" s="325"/>
      <c r="E40" s="285"/>
      <c r="F40" s="285"/>
      <c r="G40" s="285"/>
      <c r="H40" s="181"/>
      <c r="I40" s="181"/>
      <c r="J40" s="288"/>
      <c r="K40" s="288"/>
      <c r="L40" s="288"/>
      <c r="M40" s="288"/>
      <c r="N40" s="288"/>
      <c r="O40" s="181"/>
    </row>
    <row r="41" spans="1:15" ht="11.25" customHeight="1" x14ac:dyDescent="0.25">
      <c r="A41" s="548"/>
      <c r="B41" s="527"/>
      <c r="C41" s="671"/>
      <c r="D41" s="181"/>
      <c r="E41" s="181"/>
      <c r="F41" s="285"/>
      <c r="G41" s="285"/>
      <c r="H41" s="181"/>
      <c r="I41" s="181"/>
      <c r="J41" s="288"/>
      <c r="K41" s="288"/>
      <c r="L41" s="288"/>
      <c r="M41" s="288"/>
      <c r="N41" s="288"/>
      <c r="O41" s="181"/>
    </row>
    <row r="42" spans="1:15" ht="11.25" customHeight="1" x14ac:dyDescent="0.25">
      <c r="A42" s="548"/>
      <c r="B42" s="527"/>
      <c r="C42" s="671"/>
      <c r="D42" s="325"/>
      <c r="E42" s="181"/>
      <c r="F42" s="285"/>
      <c r="G42" s="285"/>
      <c r="H42" s="181"/>
      <c r="I42" s="181"/>
      <c r="J42" s="288"/>
      <c r="K42" s="288"/>
      <c r="L42" s="288"/>
      <c r="M42" s="288"/>
      <c r="N42" s="288"/>
      <c r="O42" s="181"/>
    </row>
    <row r="43" spans="1:15" ht="11.25" customHeight="1" x14ac:dyDescent="0.25">
      <c r="A43" s="548"/>
      <c r="B43" s="527"/>
      <c r="C43" s="671"/>
      <c r="D43" s="325"/>
      <c r="E43" s="181"/>
      <c r="F43" s="285"/>
      <c r="G43" s="285"/>
      <c r="H43" s="181"/>
      <c r="I43" s="181"/>
      <c r="J43" s="288"/>
      <c r="K43" s="288"/>
      <c r="L43" s="288"/>
      <c r="M43" s="288"/>
      <c r="N43" s="288"/>
      <c r="O43" s="181"/>
    </row>
    <row r="44" spans="1:15" ht="11.25" customHeight="1" x14ac:dyDescent="0.25">
      <c r="A44" s="548"/>
      <c r="B44" s="527"/>
      <c r="C44" s="672"/>
      <c r="D44" s="325"/>
      <c r="E44" s="181"/>
      <c r="F44" s="285"/>
      <c r="G44" s="285"/>
      <c r="H44" s="181"/>
      <c r="I44" s="181"/>
      <c r="J44" s="288"/>
      <c r="K44" s="288"/>
      <c r="L44" s="288"/>
      <c r="M44" s="288"/>
      <c r="N44" s="288"/>
      <c r="O44" s="181"/>
    </row>
    <row r="45" spans="1:15" x14ac:dyDescent="0.25">
      <c r="C45" s="155">
        <f>SUM(C13:C44)</f>
        <v>35</v>
      </c>
      <c r="E45" s="180"/>
    </row>
  </sheetData>
  <protectedRanges>
    <protectedRange sqref="C6:C7 C10 C3:C4 E39:N40 H29:N29 J19:K20 M19:M20 J14:N18 F14:F17 F19 F24 E13:E22 J21:N25 F41:N44 F26:N27 F36:N38 H23:I25 F20:I22 H14:I19 D36:D44 D9:E10 F13:N13" name="Range1"/>
    <protectedRange sqref="D26:D27" name="Range1_4"/>
    <protectedRange password="CDC0" sqref="D14:D20" name="Range1_1_2"/>
    <protectedRange password="CDC0" sqref="D29" name="Range1_3_1"/>
    <protectedRange password="CDC0" sqref="L19:L20 N19:N20" name="Range1_1"/>
    <protectedRange password="CDC0" sqref="O29 O36:O44 O25" name="Range1_3_2"/>
    <protectedRange password="CDC0" sqref="O28" name="Range1_3_1_1_1_1"/>
    <protectedRange sqref="H28:I28" name="Range1_2_1"/>
    <protectedRange sqref="N28" name="Range1_1_1_1"/>
    <protectedRange password="CDC0" sqref="D28" name="Range1_5_1"/>
    <protectedRange password="CDC0" sqref="D13 D21:D22" name="Range1_1_2_2"/>
    <protectedRange password="CDC0" sqref="D25" name="Range1_14_2"/>
    <protectedRange password="CDC0" sqref="O13 O20:O22 O26:O27" name="Range1_1_2_1"/>
    <protectedRange password="CDC0" sqref="D35 D32:D33 D30" name="Range1_14"/>
    <protectedRange password="CDC0" sqref="L31 N31" name="Range1_16_1"/>
    <protectedRange password="CDC0" sqref="O34" name="Range1_5"/>
    <protectedRange password="CDC0" sqref="O31:O33 O35 O30" name="Range1_1_1"/>
    <protectedRange password="CDC0" sqref="O14:O19 O23:O24" name="Range1_3_1_1"/>
  </protectedRanges>
  <mergeCells count="26">
    <mergeCell ref="A7:B7"/>
    <mergeCell ref="E7:N7"/>
    <mergeCell ref="J2:K5"/>
    <mergeCell ref="A3:B3"/>
    <mergeCell ref="A4:B4"/>
    <mergeCell ref="A5:B5"/>
    <mergeCell ref="A6:B6"/>
    <mergeCell ref="A8:B8"/>
    <mergeCell ref="A9:B9"/>
    <mergeCell ref="A10:B10"/>
    <mergeCell ref="A12:B12"/>
    <mergeCell ref="A13:A22"/>
    <mergeCell ref="B13:B22"/>
    <mergeCell ref="C13:C22"/>
    <mergeCell ref="B23:B29"/>
    <mergeCell ref="A23:A29"/>
    <mergeCell ref="A41:A44"/>
    <mergeCell ref="B41:B44"/>
    <mergeCell ref="C41:C44"/>
    <mergeCell ref="A30:A33"/>
    <mergeCell ref="B30:B33"/>
    <mergeCell ref="C30:C33"/>
    <mergeCell ref="A35:A40"/>
    <mergeCell ref="B35:B40"/>
    <mergeCell ref="C35:C40"/>
    <mergeCell ref="C23:C29"/>
  </mergeCells>
  <hyperlinks>
    <hyperlink ref="L1" location="'b. List of templates'!A1" display="RETURN TO TEMPLATE LIST" xr:uid="{00000000-0004-0000-1B00-000000000000}"/>
  </hyperlinks>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44"/>
  <sheetViews>
    <sheetView topLeftCell="A3" workbookViewId="0">
      <selection activeCell="C12" sqref="C12"/>
    </sheetView>
  </sheetViews>
  <sheetFormatPr defaultColWidth="9.140625" defaultRowHeight="10.5" x14ac:dyDescent="0.25"/>
  <cols>
    <col min="1" max="1" width="40.85546875" style="85" customWidth="1"/>
    <col min="2" max="2" width="20" style="84" customWidth="1"/>
    <col min="3" max="3" width="30.85546875" style="85" customWidth="1"/>
    <col min="4" max="4" width="18" style="85" customWidth="1"/>
    <col min="5" max="5" width="13.85546875" style="85" customWidth="1"/>
    <col min="6" max="6" width="5.140625" style="85" customWidth="1"/>
    <col min="7" max="7" width="16.5703125" style="85" customWidth="1"/>
    <col min="8" max="8" width="5.42578125" style="85" customWidth="1"/>
    <col min="9" max="9" width="14.5703125" style="85" customWidth="1"/>
    <col min="10" max="11" width="13.42578125" style="85" customWidth="1"/>
    <col min="12" max="12" width="26.85546875" style="85" bestFit="1" customWidth="1"/>
    <col min="13" max="13" width="26.85546875" style="85" customWidth="1"/>
    <col min="14" max="14" width="45.140625" style="85" customWidth="1"/>
    <col min="15" max="16384" width="9.140625" style="85"/>
  </cols>
  <sheetData>
    <row r="1" spans="1:14" ht="20.25" x14ac:dyDescent="0.25">
      <c r="A1" s="82" t="s">
        <v>259</v>
      </c>
      <c r="L1" s="86" t="s">
        <v>177</v>
      </c>
    </row>
    <row r="2" spans="1:14" ht="9.75" customHeight="1" x14ac:dyDescent="0.25"/>
    <row r="3" spans="1:14" ht="12.75" customHeight="1" x14ac:dyDescent="0.25">
      <c r="A3" s="146" t="s">
        <v>181</v>
      </c>
      <c r="B3" s="127" t="s">
        <v>331</v>
      </c>
      <c r="C3" s="128" t="s">
        <v>182</v>
      </c>
    </row>
    <row r="4" spans="1:14" ht="16.5" customHeight="1" x14ac:dyDescent="0.25">
      <c r="A4" s="147" t="s">
        <v>184</v>
      </c>
      <c r="B4" s="129">
        <v>2024</v>
      </c>
      <c r="C4" s="215">
        <v>45381</v>
      </c>
    </row>
    <row r="5" spans="1:14" ht="15.75" customHeight="1" thickBot="1" x14ac:dyDescent="0.3">
      <c r="A5" s="146" t="s">
        <v>186</v>
      </c>
      <c r="B5" s="130" t="s">
        <v>59</v>
      </c>
      <c r="C5" s="92"/>
    </row>
    <row r="6" spans="1:14" ht="20.25" customHeight="1" thickBot="1" x14ac:dyDescent="0.3">
      <c r="A6" s="116" t="s">
        <v>260</v>
      </c>
      <c r="B6" s="135">
        <f>B20+B27+B34</f>
        <v>0</v>
      </c>
    </row>
    <row r="7" spans="1:14" ht="9.75" customHeight="1" x14ac:dyDescent="0.25">
      <c r="B7" s="99"/>
      <c r="C7" s="108"/>
      <c r="D7" s="108"/>
    </row>
    <row r="8" spans="1:14" s="110" customFormat="1" ht="63" customHeight="1" x14ac:dyDescent="0.25">
      <c r="A8" s="136" t="s">
        <v>261</v>
      </c>
      <c r="B8" s="113" t="s">
        <v>244</v>
      </c>
      <c r="C8" s="139" t="s">
        <v>199</v>
      </c>
      <c r="D8" s="139" t="s">
        <v>200</v>
      </c>
      <c r="E8" s="277" t="s">
        <v>201</v>
      </c>
      <c r="F8" s="137" t="s">
        <v>202</v>
      </c>
      <c r="G8" s="277" t="s">
        <v>203</v>
      </c>
      <c r="H8" s="137" t="s">
        <v>202</v>
      </c>
      <c r="I8" s="278" t="s">
        <v>204</v>
      </c>
      <c r="J8" s="139" t="s">
        <v>205</v>
      </c>
      <c r="K8" s="139" t="s">
        <v>245</v>
      </c>
      <c r="L8" s="139" t="s">
        <v>246</v>
      </c>
      <c r="M8" s="139" t="s">
        <v>206</v>
      </c>
      <c r="N8" s="295" t="s">
        <v>207</v>
      </c>
    </row>
    <row r="9" spans="1:14" ht="9.75" customHeight="1" x14ac:dyDescent="0.25">
      <c r="A9" s="555" t="s">
        <v>262</v>
      </c>
      <c r="B9" s="547"/>
      <c r="C9" s="181"/>
      <c r="D9" s="261"/>
      <c r="E9" s="261"/>
      <c r="F9" s="261"/>
      <c r="G9" s="261"/>
      <c r="H9" s="261"/>
      <c r="I9" s="261"/>
      <c r="J9" s="261"/>
      <c r="K9" s="261"/>
      <c r="L9" s="261"/>
      <c r="M9" s="261"/>
      <c r="N9" s="261"/>
    </row>
    <row r="10" spans="1:14" ht="9.75" customHeight="1" x14ac:dyDescent="0.25">
      <c r="A10" s="556"/>
      <c r="B10" s="547"/>
      <c r="C10" s="181"/>
      <c r="D10" s="261"/>
      <c r="E10" s="261"/>
      <c r="F10" s="261"/>
      <c r="G10" s="261"/>
      <c r="H10" s="261"/>
      <c r="I10" s="261"/>
      <c r="J10" s="261"/>
      <c r="K10" s="261"/>
      <c r="L10" s="261"/>
      <c r="M10" s="261"/>
      <c r="N10" s="261"/>
    </row>
    <row r="11" spans="1:14" ht="9.75" customHeight="1" x14ac:dyDescent="0.25">
      <c r="A11" s="556"/>
      <c r="B11" s="547"/>
      <c r="C11" s="181"/>
      <c r="D11" s="261"/>
      <c r="E11" s="261"/>
      <c r="F11" s="261"/>
      <c r="G11" s="261"/>
      <c r="H11" s="261"/>
      <c r="I11" s="261"/>
      <c r="J11" s="261"/>
      <c r="K11" s="261"/>
      <c r="L11" s="261"/>
      <c r="M11" s="261"/>
      <c r="N11" s="261"/>
    </row>
    <row r="12" spans="1:14" ht="9.75" customHeight="1" x14ac:dyDescent="0.25">
      <c r="A12" s="556"/>
      <c r="B12" s="547"/>
      <c r="C12" s="181"/>
      <c r="D12" s="261"/>
      <c r="E12" s="261"/>
      <c r="F12" s="261"/>
      <c r="G12" s="261"/>
      <c r="H12" s="261"/>
      <c r="I12" s="261"/>
      <c r="J12" s="261"/>
      <c r="K12" s="261"/>
      <c r="L12" s="261"/>
      <c r="M12" s="261"/>
      <c r="N12" s="261"/>
    </row>
    <row r="13" spans="1:14" ht="9.75" customHeight="1" x14ac:dyDescent="0.25">
      <c r="A13" s="556"/>
      <c r="B13" s="547"/>
      <c r="C13" s="181"/>
      <c r="D13" s="261"/>
      <c r="E13" s="261"/>
      <c r="F13" s="261"/>
      <c r="G13" s="261"/>
      <c r="H13" s="261"/>
      <c r="I13" s="261"/>
      <c r="J13" s="261"/>
      <c r="K13" s="261"/>
      <c r="L13" s="261"/>
      <c r="M13" s="261"/>
      <c r="N13" s="261"/>
    </row>
    <row r="14" spans="1:14" ht="9.75" customHeight="1" x14ac:dyDescent="0.25">
      <c r="A14" s="556"/>
      <c r="B14" s="547"/>
      <c r="C14" s="181"/>
      <c r="D14" s="261"/>
      <c r="E14" s="261"/>
      <c r="F14" s="261"/>
      <c r="G14" s="261"/>
      <c r="H14" s="261"/>
      <c r="I14" s="261"/>
      <c r="J14" s="261"/>
      <c r="K14" s="261"/>
      <c r="L14" s="261"/>
      <c r="M14" s="261"/>
      <c r="N14" s="261"/>
    </row>
    <row r="15" spans="1:14" ht="9.75" customHeight="1" x14ac:dyDescent="0.25">
      <c r="A15" s="556"/>
      <c r="B15" s="547"/>
      <c r="C15" s="181"/>
      <c r="D15" s="261"/>
      <c r="E15" s="261"/>
      <c r="F15" s="261"/>
      <c r="G15" s="261"/>
      <c r="H15" s="261"/>
      <c r="I15" s="261"/>
      <c r="J15" s="261"/>
      <c r="K15" s="261"/>
      <c r="L15" s="261"/>
      <c r="M15" s="261"/>
      <c r="N15" s="261"/>
    </row>
    <row r="16" spans="1:14" ht="9.75" customHeight="1" x14ac:dyDescent="0.25">
      <c r="A16" s="556"/>
      <c r="B16" s="547"/>
      <c r="C16" s="181"/>
      <c r="D16" s="261"/>
      <c r="E16" s="261"/>
      <c r="F16" s="261"/>
      <c r="G16" s="261"/>
      <c r="H16" s="261"/>
      <c r="I16" s="261"/>
      <c r="J16" s="261"/>
      <c r="K16" s="261"/>
      <c r="L16" s="261"/>
      <c r="M16" s="261"/>
      <c r="N16" s="261"/>
    </row>
    <row r="17" spans="1:14" ht="9.75" customHeight="1" x14ac:dyDescent="0.25">
      <c r="A17" s="556"/>
      <c r="B17" s="547"/>
      <c r="C17" s="181"/>
      <c r="D17" s="261"/>
      <c r="E17" s="261"/>
      <c r="F17" s="261"/>
      <c r="G17" s="261"/>
      <c r="H17" s="261"/>
      <c r="I17" s="261"/>
      <c r="J17" s="261"/>
      <c r="K17" s="261"/>
      <c r="L17" s="261"/>
      <c r="M17" s="261"/>
      <c r="N17" s="261"/>
    </row>
    <row r="18" spans="1:14" ht="9.75" customHeight="1" x14ac:dyDescent="0.25">
      <c r="A18" s="556"/>
      <c r="B18" s="547"/>
      <c r="C18" s="181"/>
      <c r="D18" s="261"/>
      <c r="E18" s="261"/>
      <c r="F18" s="261"/>
      <c r="G18" s="261"/>
      <c r="H18" s="261"/>
      <c r="I18" s="261"/>
      <c r="J18" s="261"/>
      <c r="K18" s="261"/>
      <c r="L18" s="261"/>
      <c r="M18" s="261"/>
      <c r="N18" s="261"/>
    </row>
    <row r="19" spans="1:14" ht="9.75" customHeight="1" x14ac:dyDescent="0.25">
      <c r="A19" s="557"/>
      <c r="B19" s="547"/>
      <c r="C19" s="181"/>
      <c r="D19" s="261"/>
      <c r="E19" s="261"/>
      <c r="F19" s="261"/>
      <c r="G19" s="261"/>
      <c r="H19" s="261"/>
      <c r="I19" s="261"/>
      <c r="J19" s="261"/>
      <c r="K19" s="261"/>
      <c r="L19" s="261"/>
      <c r="M19" s="261"/>
      <c r="N19" s="261"/>
    </row>
    <row r="20" spans="1:14" s="145" customFormat="1" ht="9" customHeight="1" x14ac:dyDescent="0.25">
      <c r="A20" s="555" t="s">
        <v>263</v>
      </c>
      <c r="B20" s="569"/>
      <c r="C20" s="288"/>
      <c r="D20" s="311"/>
      <c r="E20" s="181"/>
      <c r="F20" s="289"/>
      <c r="G20" s="181"/>
      <c r="H20" s="181"/>
      <c r="I20" s="181"/>
      <c r="J20" s="181"/>
      <c r="K20" s="181"/>
      <c r="L20" s="181"/>
      <c r="M20" s="181"/>
      <c r="N20" s="181"/>
    </row>
    <row r="21" spans="1:14" ht="9.75" customHeight="1" x14ac:dyDescent="0.15">
      <c r="A21" s="556"/>
      <c r="B21" s="569"/>
      <c r="C21" s="181"/>
      <c r="D21" s="181"/>
      <c r="E21" s="181"/>
      <c r="F21" s="304"/>
      <c r="G21" s="181"/>
      <c r="H21" s="181"/>
      <c r="I21" s="181"/>
      <c r="J21" s="181"/>
      <c r="K21" s="181"/>
      <c r="L21" s="181"/>
      <c r="M21" s="181"/>
      <c r="N21" s="181"/>
    </row>
    <row r="22" spans="1:14" ht="9.75" customHeight="1" x14ac:dyDescent="0.15">
      <c r="A22" s="556"/>
      <c r="B22" s="569"/>
      <c r="C22" s="181"/>
      <c r="D22" s="181"/>
      <c r="E22" s="181"/>
      <c r="F22" s="304"/>
      <c r="G22" s="181"/>
      <c r="H22" s="181"/>
      <c r="I22" s="181"/>
      <c r="J22" s="181"/>
      <c r="K22" s="181"/>
      <c r="L22" s="181"/>
      <c r="M22" s="181"/>
      <c r="N22" s="181"/>
    </row>
    <row r="23" spans="1:14" ht="9.75" customHeight="1" x14ac:dyDescent="0.15">
      <c r="A23" s="556"/>
      <c r="B23" s="569"/>
      <c r="C23" s="181"/>
      <c r="D23" s="181"/>
      <c r="E23" s="181"/>
      <c r="F23" s="304"/>
      <c r="G23" s="181"/>
      <c r="H23" s="181"/>
      <c r="I23" s="181"/>
      <c r="J23" s="181"/>
      <c r="K23" s="181"/>
      <c r="L23" s="181"/>
      <c r="M23" s="181"/>
      <c r="N23" s="181"/>
    </row>
    <row r="24" spans="1:14" ht="9.75" customHeight="1" x14ac:dyDescent="0.15">
      <c r="A24" s="556"/>
      <c r="B24" s="569"/>
      <c r="C24" s="288"/>
      <c r="D24" s="181"/>
      <c r="E24" s="181"/>
      <c r="F24" s="304"/>
      <c r="G24" s="181"/>
      <c r="H24" s="181"/>
      <c r="I24" s="181"/>
      <c r="J24" s="181"/>
      <c r="K24" s="181"/>
      <c r="L24" s="181"/>
      <c r="M24" s="181"/>
      <c r="N24" s="181"/>
    </row>
    <row r="25" spans="1:14" ht="9.75" customHeight="1" x14ac:dyDescent="0.15">
      <c r="A25" s="556"/>
      <c r="B25" s="569"/>
      <c r="C25" s="181"/>
      <c r="D25" s="181"/>
      <c r="E25" s="181"/>
      <c r="F25" s="304"/>
      <c r="G25" s="181"/>
      <c r="H25" s="181"/>
      <c r="I25" s="181"/>
      <c r="J25" s="181"/>
      <c r="K25" s="181"/>
      <c r="L25" s="181"/>
      <c r="M25" s="181"/>
      <c r="N25" s="181"/>
    </row>
    <row r="26" spans="1:14" ht="9.75" customHeight="1" x14ac:dyDescent="0.15">
      <c r="A26" s="557"/>
      <c r="B26" s="569"/>
      <c r="C26" s="181"/>
      <c r="D26" s="181"/>
      <c r="E26" s="181"/>
      <c r="F26" s="304"/>
      <c r="G26" s="181"/>
      <c r="H26" s="181"/>
      <c r="I26" s="181"/>
      <c r="J26" s="181"/>
      <c r="K26" s="181"/>
      <c r="L26" s="181"/>
      <c r="M26" s="181"/>
      <c r="N26" s="181"/>
    </row>
    <row r="27" spans="1:14" ht="43.5" customHeight="1" x14ac:dyDescent="0.25">
      <c r="A27" s="555" t="s">
        <v>264</v>
      </c>
      <c r="B27" s="677"/>
      <c r="C27" s="181"/>
      <c r="D27" s="181"/>
      <c r="E27" s="181"/>
      <c r="F27" s="181"/>
      <c r="G27" s="380"/>
      <c r="H27" s="181"/>
      <c r="I27" s="288"/>
      <c r="J27" s="288"/>
      <c r="K27" s="288"/>
      <c r="L27" s="288"/>
      <c r="M27" s="288"/>
      <c r="N27" s="181"/>
    </row>
    <row r="28" spans="1:14" ht="9.75" customHeight="1" x14ac:dyDescent="0.25">
      <c r="A28" s="556"/>
      <c r="B28" s="677"/>
      <c r="C28" s="181"/>
      <c r="D28" s="181"/>
      <c r="E28" s="181"/>
      <c r="F28" s="181"/>
      <c r="G28" s="380"/>
      <c r="H28" s="181"/>
      <c r="I28" s="288"/>
      <c r="J28" s="288"/>
      <c r="K28" s="288"/>
      <c r="L28" s="288"/>
      <c r="M28" s="288"/>
      <c r="N28" s="181"/>
    </row>
    <row r="29" spans="1:14" ht="9.75" customHeight="1" x14ac:dyDescent="0.25">
      <c r="A29" s="556"/>
      <c r="B29" s="677"/>
      <c r="C29" s="181"/>
      <c r="D29" s="181"/>
      <c r="E29" s="181"/>
      <c r="F29" s="181"/>
      <c r="G29" s="380"/>
      <c r="H29" s="181"/>
      <c r="I29" s="288"/>
      <c r="J29" s="288"/>
      <c r="K29" s="288"/>
      <c r="L29" s="288"/>
      <c r="M29" s="288"/>
      <c r="N29" s="181"/>
    </row>
    <row r="30" spans="1:14" ht="9.75" customHeight="1" x14ac:dyDescent="0.25">
      <c r="A30" s="556"/>
      <c r="B30" s="677"/>
      <c r="C30" s="181"/>
      <c r="D30" s="181"/>
      <c r="E30" s="181"/>
      <c r="F30" s="181"/>
      <c r="G30" s="380"/>
      <c r="H30" s="181"/>
      <c r="I30" s="288"/>
      <c r="J30" s="288"/>
      <c r="K30" s="288"/>
      <c r="L30" s="288"/>
      <c r="M30" s="288"/>
      <c r="N30" s="181"/>
    </row>
    <row r="31" spans="1:14" ht="9.75" customHeight="1" x14ac:dyDescent="0.25">
      <c r="A31" s="556"/>
      <c r="B31" s="677"/>
      <c r="C31" s="181"/>
      <c r="D31" s="181"/>
      <c r="E31" s="181"/>
      <c r="F31" s="181"/>
      <c r="G31" s="380"/>
      <c r="H31" s="181"/>
      <c r="I31" s="288"/>
      <c r="J31" s="288"/>
      <c r="K31" s="288"/>
      <c r="L31" s="288"/>
      <c r="M31" s="288"/>
      <c r="N31" s="181"/>
    </row>
    <row r="32" spans="1:14" ht="9.75" customHeight="1" x14ac:dyDescent="0.25">
      <c r="A32" s="556"/>
      <c r="B32" s="677"/>
      <c r="C32" s="181"/>
      <c r="D32" s="181"/>
      <c r="E32" s="181"/>
      <c r="F32" s="181"/>
      <c r="G32" s="380"/>
      <c r="H32" s="181"/>
      <c r="I32" s="181"/>
      <c r="J32" s="288"/>
      <c r="K32" s="181"/>
      <c r="L32" s="181"/>
      <c r="M32" s="181"/>
      <c r="N32" s="181"/>
    </row>
    <row r="33" spans="1:14" ht="9.75" customHeight="1" x14ac:dyDescent="0.25">
      <c r="A33" s="557"/>
      <c r="B33" s="677"/>
      <c r="C33" s="181"/>
      <c r="D33" s="181"/>
      <c r="E33" s="181"/>
      <c r="F33" s="181"/>
      <c r="G33" s="380"/>
      <c r="H33" s="181"/>
      <c r="I33" s="288"/>
      <c r="J33" s="288"/>
      <c r="K33" s="288"/>
      <c r="L33" s="288"/>
      <c r="M33" s="288"/>
      <c r="N33" s="181"/>
    </row>
    <row r="34" spans="1:14" ht="9.75" customHeight="1" x14ac:dyDescent="0.25">
      <c r="A34" s="555" t="s">
        <v>265</v>
      </c>
      <c r="B34" s="677"/>
      <c r="C34" s="181"/>
      <c r="D34" s="181"/>
      <c r="E34" s="181"/>
      <c r="F34" s="181"/>
      <c r="G34" s="181"/>
      <c r="H34" s="181"/>
      <c r="I34" s="181"/>
      <c r="J34" s="181"/>
      <c r="K34" s="181"/>
      <c r="L34" s="181"/>
      <c r="M34" s="181"/>
      <c r="N34" s="181"/>
    </row>
    <row r="35" spans="1:14" ht="9.75" customHeight="1" x14ac:dyDescent="0.25">
      <c r="A35" s="556"/>
      <c r="B35" s="677"/>
      <c r="C35" s="261"/>
      <c r="D35" s="261"/>
      <c r="E35" s="261"/>
      <c r="F35" s="261"/>
      <c r="G35" s="261"/>
      <c r="H35" s="261"/>
      <c r="I35" s="261"/>
      <c r="J35" s="261"/>
      <c r="K35" s="261"/>
      <c r="L35" s="261"/>
      <c r="M35" s="261"/>
      <c r="N35" s="261"/>
    </row>
    <row r="36" spans="1:14" ht="9.75" customHeight="1" x14ac:dyDescent="0.25">
      <c r="A36" s="556"/>
      <c r="B36" s="677"/>
      <c r="C36" s="261"/>
      <c r="D36" s="261"/>
      <c r="E36" s="261"/>
      <c r="F36" s="261"/>
      <c r="G36" s="261"/>
      <c r="H36" s="261"/>
      <c r="I36" s="261"/>
      <c r="J36" s="261"/>
      <c r="K36" s="261"/>
      <c r="L36" s="261"/>
      <c r="M36" s="261"/>
      <c r="N36" s="261"/>
    </row>
    <row r="37" spans="1:14" ht="9.75" customHeight="1" x14ac:dyDescent="0.25">
      <c r="A37" s="556"/>
      <c r="B37" s="677"/>
      <c r="C37" s="261"/>
      <c r="D37" s="261"/>
      <c r="E37" s="261"/>
      <c r="F37" s="261"/>
      <c r="G37" s="261"/>
      <c r="H37" s="261"/>
      <c r="I37" s="261"/>
      <c r="J37" s="261"/>
      <c r="K37" s="261"/>
      <c r="L37" s="261"/>
      <c r="M37" s="261"/>
      <c r="N37" s="261"/>
    </row>
    <row r="38" spans="1:14" ht="9.75" customHeight="1" x14ac:dyDescent="0.25">
      <c r="A38" s="557"/>
      <c r="B38" s="677"/>
      <c r="C38" s="261"/>
      <c r="D38" s="261"/>
      <c r="E38" s="261"/>
      <c r="F38" s="261"/>
      <c r="G38" s="261"/>
      <c r="H38" s="261"/>
      <c r="I38" s="261"/>
      <c r="J38" s="261"/>
      <c r="K38" s="261"/>
      <c r="L38" s="261"/>
      <c r="M38" s="261"/>
      <c r="N38" s="261"/>
    </row>
    <row r="39" spans="1:14" ht="9.75" customHeight="1" x14ac:dyDescent="0.25">
      <c r="A39" s="555" t="s">
        <v>266</v>
      </c>
      <c r="B39" s="569"/>
      <c r="C39" s="261"/>
      <c r="D39" s="261"/>
      <c r="E39" s="261"/>
      <c r="F39" s="261"/>
      <c r="G39" s="261"/>
      <c r="H39" s="261"/>
      <c r="I39" s="261"/>
      <c r="J39" s="261"/>
      <c r="K39" s="261"/>
      <c r="L39" s="261"/>
      <c r="M39" s="261"/>
      <c r="N39" s="261"/>
    </row>
    <row r="40" spans="1:14" ht="9.75" customHeight="1" x14ac:dyDescent="0.25">
      <c r="A40" s="556"/>
      <c r="B40" s="569"/>
      <c r="C40" s="261"/>
      <c r="D40" s="261"/>
      <c r="E40" s="261"/>
      <c r="F40" s="261"/>
      <c r="G40" s="261"/>
      <c r="H40" s="261"/>
      <c r="I40" s="261"/>
      <c r="J40" s="261"/>
      <c r="K40" s="261"/>
      <c r="L40" s="261"/>
      <c r="M40" s="261"/>
      <c r="N40" s="261"/>
    </row>
    <row r="41" spans="1:14" ht="9.75" customHeight="1" x14ac:dyDescent="0.25">
      <c r="A41" s="556"/>
      <c r="B41" s="569"/>
      <c r="C41" s="261"/>
      <c r="D41" s="261"/>
      <c r="E41" s="261"/>
      <c r="F41" s="261"/>
      <c r="G41" s="261"/>
      <c r="H41" s="261"/>
      <c r="I41" s="261"/>
      <c r="J41" s="261"/>
      <c r="K41" s="261"/>
      <c r="L41" s="261"/>
      <c r="M41" s="261"/>
      <c r="N41" s="261"/>
    </row>
    <row r="42" spans="1:14" ht="9.75" customHeight="1" x14ac:dyDescent="0.25">
      <c r="A42" s="556"/>
      <c r="B42" s="569"/>
      <c r="C42" s="261"/>
      <c r="D42" s="261"/>
      <c r="E42" s="261"/>
      <c r="F42" s="261"/>
      <c r="G42" s="261"/>
      <c r="H42" s="261"/>
      <c r="I42" s="261"/>
      <c r="J42" s="261"/>
      <c r="K42" s="261"/>
      <c r="L42" s="261"/>
      <c r="M42" s="261"/>
      <c r="N42" s="261"/>
    </row>
    <row r="43" spans="1:14" ht="9.75" customHeight="1" x14ac:dyDescent="0.25">
      <c r="A43" s="556"/>
      <c r="B43" s="569"/>
      <c r="C43" s="261"/>
      <c r="D43" s="261"/>
      <c r="E43" s="261"/>
      <c r="F43" s="261"/>
      <c r="G43" s="261"/>
      <c r="H43" s="261"/>
      <c r="I43" s="261"/>
      <c r="J43" s="261"/>
      <c r="K43" s="261"/>
      <c r="L43" s="261"/>
      <c r="M43" s="261"/>
      <c r="N43" s="261"/>
    </row>
    <row r="44" spans="1:14" ht="9.75" customHeight="1" x14ac:dyDescent="0.25">
      <c r="A44" s="557"/>
      <c r="B44" s="569"/>
      <c r="C44" s="261"/>
      <c r="D44" s="261"/>
      <c r="E44" s="261"/>
      <c r="F44" s="261"/>
      <c r="G44" s="261"/>
      <c r="H44" s="261"/>
      <c r="I44" s="261"/>
      <c r="J44" s="261"/>
      <c r="K44" s="261"/>
      <c r="L44" s="261"/>
      <c r="M44" s="261"/>
      <c r="N44" s="261"/>
    </row>
  </sheetData>
  <protectedRanges>
    <protectedRange sqref="C9:C13 C17 C19" name="Range1_2"/>
    <protectedRange sqref="C14:C16" name="Range1_3"/>
    <protectedRange sqref="C18" name="Range1_4"/>
    <protectedRange password="CDC0" sqref="K34:M34 F34:H34 D20:D34 F20:M26 I32 H27:H33 K32:M32 F27:F33" name="Range1_1_1"/>
    <protectedRange sqref="E27:E34" name="Range1_5_1"/>
    <protectedRange password="CDC0" sqref="N20:N34" name="Range1_3_1_1_1"/>
    <protectedRange password="CDC0" sqref="L27:L31 L33" name="Range1_1_1_1"/>
    <protectedRange password="CDC0" sqref="I34:J34" name="Range1_1_1_1_1"/>
    <protectedRange password="CDC0" sqref="G27:G33" name="Range1_5_6_1_1_1_1_1_1"/>
    <protectedRange sqref="C4" name="Range2_1_1"/>
  </protectedRanges>
  <mergeCells count="10">
    <mergeCell ref="A34:A38"/>
    <mergeCell ref="B34:B38"/>
    <mergeCell ref="A39:A44"/>
    <mergeCell ref="B39:B44"/>
    <mergeCell ref="A9:A19"/>
    <mergeCell ref="B9:B19"/>
    <mergeCell ref="A20:A26"/>
    <mergeCell ref="B20:B26"/>
    <mergeCell ref="A27:A33"/>
    <mergeCell ref="B27:B33"/>
  </mergeCells>
  <hyperlinks>
    <hyperlink ref="L1" location="'b. List of templates'!A1" display="RETURN TO TEMPLATE LIST"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workbookViewId="0">
      <selection activeCell="G2" sqref="G2"/>
    </sheetView>
  </sheetViews>
  <sheetFormatPr defaultColWidth="81.5703125" defaultRowHeight="15" x14ac:dyDescent="0.25"/>
  <cols>
    <col min="1" max="1" width="4.85546875" style="43" customWidth="1"/>
    <col min="2" max="2" width="6.5703125" style="43" customWidth="1"/>
    <col min="3" max="3" width="77" style="45" customWidth="1"/>
    <col min="4" max="4" width="4" style="45" customWidth="1"/>
    <col min="5" max="5" width="4" style="46" customWidth="1"/>
    <col min="6" max="6" width="6.42578125" style="45" customWidth="1"/>
    <col min="7" max="16384" width="81.5703125" style="45"/>
  </cols>
  <sheetData>
    <row r="1" spans="1:7" ht="15.75" thickBot="1" x14ac:dyDescent="0.3">
      <c r="C1" s="44" t="s">
        <v>97</v>
      </c>
      <c r="G1" s="44" t="s">
        <v>97</v>
      </c>
    </row>
    <row r="2" spans="1:7" ht="32.25" thickBot="1" x14ac:dyDescent="0.3">
      <c r="A2" s="464" t="s">
        <v>16</v>
      </c>
      <c r="B2" s="465"/>
      <c r="C2" s="47" t="s">
        <v>98</v>
      </c>
      <c r="E2" s="466" t="s">
        <v>18</v>
      </c>
      <c r="F2" s="467"/>
      <c r="G2" s="48" t="s">
        <v>99</v>
      </c>
    </row>
    <row r="3" spans="1:7" ht="31.5" x14ac:dyDescent="0.25">
      <c r="A3" s="468">
        <v>1</v>
      </c>
      <c r="B3" s="49"/>
      <c r="C3" s="50" t="s">
        <v>100</v>
      </c>
      <c r="E3" s="470">
        <v>1</v>
      </c>
      <c r="F3" s="51"/>
      <c r="G3" s="52" t="s">
        <v>101</v>
      </c>
    </row>
    <row r="4" spans="1:7" ht="15.75" x14ac:dyDescent="0.25">
      <c r="A4" s="469"/>
      <c r="B4" s="53" t="s">
        <v>102</v>
      </c>
      <c r="C4" s="54" t="s">
        <v>103</v>
      </c>
      <c r="E4" s="471"/>
      <c r="F4" s="55" t="s">
        <v>102</v>
      </c>
      <c r="G4" s="56" t="s">
        <v>104</v>
      </c>
    </row>
    <row r="5" spans="1:7" ht="15.75" x14ac:dyDescent="0.25">
      <c r="A5" s="469"/>
      <c r="B5" s="53" t="s">
        <v>105</v>
      </c>
      <c r="C5" s="54" t="s">
        <v>106</v>
      </c>
      <c r="E5" s="471"/>
      <c r="F5" s="55" t="s">
        <v>105</v>
      </c>
      <c r="G5" s="56" t="s">
        <v>107</v>
      </c>
    </row>
    <row r="6" spans="1:7" ht="15.75" x14ac:dyDescent="0.25">
      <c r="A6" s="469"/>
      <c r="B6" s="53" t="s">
        <v>108</v>
      </c>
      <c r="C6" s="57" t="s">
        <v>109</v>
      </c>
      <c r="E6" s="471"/>
      <c r="F6" s="55" t="s">
        <v>108</v>
      </c>
      <c r="G6" s="58" t="s">
        <v>110</v>
      </c>
    </row>
    <row r="7" spans="1:7" ht="15.75" x14ac:dyDescent="0.25">
      <c r="A7" s="469"/>
      <c r="B7" s="53" t="s">
        <v>111</v>
      </c>
      <c r="C7" s="54" t="s">
        <v>112</v>
      </c>
      <c r="E7" s="471"/>
      <c r="F7" s="55" t="s">
        <v>111</v>
      </c>
      <c r="G7" s="56" t="s">
        <v>113</v>
      </c>
    </row>
    <row r="8" spans="1:7" ht="15.75" x14ac:dyDescent="0.25">
      <c r="A8" s="469"/>
      <c r="B8" s="53" t="s">
        <v>114</v>
      </c>
      <c r="C8" s="54" t="s">
        <v>115</v>
      </c>
      <c r="E8" s="472"/>
      <c r="F8" s="55" t="s">
        <v>114</v>
      </c>
      <c r="G8" s="56" t="s">
        <v>116</v>
      </c>
    </row>
    <row r="9" spans="1:7" ht="47.25" x14ac:dyDescent="0.25">
      <c r="A9" s="473">
        <v>2</v>
      </c>
      <c r="B9" s="59"/>
      <c r="C9" s="60" t="s">
        <v>117</v>
      </c>
      <c r="E9" s="61">
        <v>2</v>
      </c>
      <c r="F9" s="62"/>
      <c r="G9" s="63" t="s">
        <v>118</v>
      </c>
    </row>
    <row r="10" spans="1:7" ht="15.75" x14ac:dyDescent="0.25">
      <c r="A10" s="473"/>
      <c r="B10" s="64" t="s">
        <v>102</v>
      </c>
      <c r="C10" s="65" t="s">
        <v>119</v>
      </c>
    </row>
    <row r="11" spans="1:7" ht="15.75" x14ac:dyDescent="0.25">
      <c r="A11" s="473"/>
      <c r="B11" s="64" t="s">
        <v>105</v>
      </c>
      <c r="C11" s="65" t="s">
        <v>120</v>
      </c>
    </row>
    <row r="12" spans="1:7" ht="15.75" x14ac:dyDescent="0.25">
      <c r="A12" s="473"/>
      <c r="B12" s="64" t="s">
        <v>108</v>
      </c>
      <c r="C12" s="65" t="s">
        <v>121</v>
      </c>
    </row>
    <row r="13" spans="1:7" ht="15.75" x14ac:dyDescent="0.25">
      <c r="A13" s="473"/>
      <c r="B13" s="64" t="s">
        <v>111</v>
      </c>
      <c r="C13" s="65" t="s">
        <v>122</v>
      </c>
    </row>
    <row r="14" spans="1:7" ht="63" x14ac:dyDescent="0.25">
      <c r="A14" s="463">
        <v>3</v>
      </c>
      <c r="B14" s="66"/>
      <c r="C14" s="67" t="s">
        <v>123</v>
      </c>
    </row>
    <row r="15" spans="1:7" ht="15.75" x14ac:dyDescent="0.25">
      <c r="A15" s="463"/>
      <c r="B15" s="68" t="s">
        <v>102</v>
      </c>
      <c r="C15" s="69" t="s">
        <v>124</v>
      </c>
    </row>
    <row r="16" spans="1:7" ht="63" x14ac:dyDescent="0.25">
      <c r="A16" s="463"/>
      <c r="B16" s="68" t="s">
        <v>105</v>
      </c>
      <c r="C16" s="70" t="s">
        <v>125</v>
      </c>
    </row>
    <row r="17" spans="1:3" ht="15.75" x14ac:dyDescent="0.25">
      <c r="A17" s="463"/>
      <c r="B17" s="68" t="s">
        <v>108</v>
      </c>
      <c r="C17" s="69" t="s">
        <v>104</v>
      </c>
    </row>
    <row r="18" spans="1:3" ht="15.75" x14ac:dyDescent="0.25">
      <c r="A18" s="463"/>
      <c r="B18" s="68" t="s">
        <v>111</v>
      </c>
      <c r="C18" s="69" t="s">
        <v>126</v>
      </c>
    </row>
    <row r="19" spans="1:3" ht="15.75" x14ac:dyDescent="0.25">
      <c r="A19" s="463"/>
      <c r="B19" s="68" t="s">
        <v>114</v>
      </c>
      <c r="C19" s="69" t="s">
        <v>127</v>
      </c>
    </row>
    <row r="20" spans="1:3" ht="31.5" x14ac:dyDescent="0.25">
      <c r="A20" s="463"/>
      <c r="B20" s="68" t="s">
        <v>128</v>
      </c>
      <c r="C20" s="70" t="s">
        <v>129</v>
      </c>
    </row>
    <row r="21" spans="1:3" ht="15.75" x14ac:dyDescent="0.25">
      <c r="A21" s="463"/>
      <c r="B21" s="68" t="s">
        <v>130</v>
      </c>
      <c r="C21" s="69" t="s">
        <v>131</v>
      </c>
    </row>
  </sheetData>
  <mergeCells count="6">
    <mergeCell ref="A14:A21"/>
    <mergeCell ref="A2:B2"/>
    <mergeCell ref="E2:F2"/>
    <mergeCell ref="A3:A8"/>
    <mergeCell ref="E3:E8"/>
    <mergeCell ref="A9:A1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22"/>
  <sheetViews>
    <sheetView topLeftCell="F11" workbookViewId="0">
      <selection activeCell="C17" sqref="C17"/>
    </sheetView>
  </sheetViews>
  <sheetFormatPr defaultColWidth="9.140625" defaultRowHeight="10.5" x14ac:dyDescent="0.25"/>
  <cols>
    <col min="1" max="1" width="35.140625" style="85" customWidth="1"/>
    <col min="2" max="2" width="22.85546875" style="84" customWidth="1"/>
    <col min="3" max="3" width="30.85546875" style="85" customWidth="1"/>
    <col min="4" max="4" width="18" style="85" customWidth="1"/>
    <col min="5" max="5" width="13.85546875" style="85" customWidth="1"/>
    <col min="6" max="6" width="5.140625" style="85" customWidth="1"/>
    <col min="7" max="7" width="16.5703125" style="85" customWidth="1"/>
    <col min="8" max="8" width="5.42578125" style="85" customWidth="1"/>
    <col min="9" max="9" width="14.5703125" style="85" customWidth="1"/>
    <col min="10" max="11" width="13.42578125" style="85" customWidth="1"/>
    <col min="12" max="12" width="26.5703125" style="85" bestFit="1" customWidth="1"/>
    <col min="13" max="13" width="23.5703125" style="85" customWidth="1"/>
    <col min="14" max="14" width="45.140625" style="85" customWidth="1"/>
    <col min="15" max="16384" width="9.140625" style="85"/>
  </cols>
  <sheetData>
    <row r="1" spans="1:14" ht="21" thickBot="1" x14ac:dyDescent="0.3">
      <c r="A1" s="82" t="s">
        <v>267</v>
      </c>
      <c r="I1" s="83" t="s">
        <v>178</v>
      </c>
      <c r="L1" s="86" t="s">
        <v>177</v>
      </c>
    </row>
    <row r="2" spans="1:14" ht="9.75" customHeight="1" x14ac:dyDescent="0.25">
      <c r="F2" s="507" t="s">
        <v>268</v>
      </c>
      <c r="G2" s="570"/>
      <c r="H2" s="571"/>
      <c r="I2" s="87" t="s">
        <v>180</v>
      </c>
      <c r="J2" s="183">
        <f>SUM(B13:B22)</f>
        <v>25</v>
      </c>
    </row>
    <row r="3" spans="1:14" ht="12.75" customHeight="1" x14ac:dyDescent="0.25">
      <c r="A3" s="146" t="s">
        <v>181</v>
      </c>
      <c r="B3" s="127" t="s">
        <v>331</v>
      </c>
      <c r="C3" s="128" t="s">
        <v>182</v>
      </c>
      <c r="F3" s="509"/>
      <c r="G3" s="568"/>
      <c r="H3" s="508"/>
      <c r="I3" s="90" t="s">
        <v>183</v>
      </c>
      <c r="J3" s="184">
        <f>$B$10</f>
        <v>25</v>
      </c>
    </row>
    <row r="4" spans="1:14" ht="16.5" customHeight="1" x14ac:dyDescent="0.25">
      <c r="A4" s="147" t="s">
        <v>184</v>
      </c>
      <c r="B4" s="129">
        <v>2024</v>
      </c>
      <c r="C4" s="215">
        <v>45381</v>
      </c>
      <c r="F4" s="509"/>
      <c r="G4" s="568"/>
      <c r="H4" s="508"/>
      <c r="I4" s="90" t="s">
        <v>185</v>
      </c>
      <c r="J4" s="184">
        <f>$B$9</f>
        <v>1.4361570909090908</v>
      </c>
    </row>
    <row r="5" spans="1:14" ht="15.75" customHeight="1" thickBot="1" x14ac:dyDescent="0.3">
      <c r="A5" s="146" t="s">
        <v>186</v>
      </c>
      <c r="B5" s="130" t="s">
        <v>59</v>
      </c>
      <c r="C5" s="92"/>
      <c r="F5" s="510"/>
      <c r="G5" s="572"/>
      <c r="H5" s="511"/>
      <c r="I5" s="93"/>
      <c r="J5" s="94"/>
    </row>
    <row r="6" spans="1:14" ht="27.75" customHeight="1" thickBot="1" x14ac:dyDescent="0.3">
      <c r="A6" s="116" t="s">
        <v>290</v>
      </c>
      <c r="B6" s="131">
        <v>157977.28</v>
      </c>
      <c r="I6" s="96"/>
    </row>
    <row r="7" spans="1:14" ht="42" customHeight="1" thickBot="1" x14ac:dyDescent="0.3">
      <c r="A7" s="116" t="s">
        <v>294</v>
      </c>
      <c r="B7" s="148">
        <v>157977.28</v>
      </c>
      <c r="C7" s="524" t="s">
        <v>311</v>
      </c>
      <c r="D7" s="525"/>
      <c r="E7" s="525"/>
      <c r="F7" s="525"/>
      <c r="G7" s="525"/>
      <c r="H7" s="525"/>
      <c r="I7" s="525"/>
      <c r="J7" s="526"/>
      <c r="M7" s="98"/>
      <c r="N7" s="98"/>
    </row>
    <row r="8" spans="1:14" ht="20.100000000000001" customHeight="1" x14ac:dyDescent="0.25">
      <c r="A8" s="116" t="s">
        <v>191</v>
      </c>
      <c r="B8" s="149" t="s">
        <v>270</v>
      </c>
      <c r="C8" s="150" t="s">
        <v>194</v>
      </c>
      <c r="D8" s="150"/>
    </row>
    <row r="9" spans="1:14" ht="21.75" customHeight="1" thickBot="1" x14ac:dyDescent="0.3">
      <c r="A9" s="116" t="s">
        <v>271</v>
      </c>
      <c r="B9" s="151">
        <f>$B$7/110000</f>
        <v>1.4361570909090908</v>
      </c>
      <c r="C9" s="152"/>
      <c r="D9" s="153"/>
    </row>
    <row r="10" spans="1:14" ht="20.25" customHeight="1" thickBot="1" x14ac:dyDescent="0.3">
      <c r="A10" s="116" t="s">
        <v>243</v>
      </c>
      <c r="B10" s="135">
        <f>B13+B16+B17</f>
        <v>25</v>
      </c>
      <c r="C10" s="104"/>
      <c r="D10" s="105"/>
    </row>
    <row r="11" spans="1:14" ht="9.75" customHeight="1" x14ac:dyDescent="0.25">
      <c r="B11" s="99"/>
      <c r="C11" s="108"/>
      <c r="D11" s="108"/>
    </row>
    <row r="12" spans="1:14" s="110" customFormat="1" ht="56.25" customHeight="1" x14ac:dyDescent="0.25">
      <c r="A12" s="136" t="s">
        <v>272</v>
      </c>
      <c r="B12" s="113" t="s">
        <v>244</v>
      </c>
      <c r="C12" s="139" t="s">
        <v>199</v>
      </c>
      <c r="D12" s="139" t="s">
        <v>200</v>
      </c>
      <c r="E12" s="277" t="s">
        <v>201</v>
      </c>
      <c r="F12" s="137" t="s">
        <v>202</v>
      </c>
      <c r="G12" s="277" t="s">
        <v>203</v>
      </c>
      <c r="H12" s="137" t="s">
        <v>202</v>
      </c>
      <c r="I12" s="278" t="s">
        <v>204</v>
      </c>
      <c r="J12" s="139" t="s">
        <v>205</v>
      </c>
      <c r="K12" s="139" t="s">
        <v>245</v>
      </c>
      <c r="L12" s="139" t="s">
        <v>246</v>
      </c>
      <c r="M12" s="139" t="s">
        <v>206</v>
      </c>
      <c r="N12" s="295" t="s">
        <v>207</v>
      </c>
    </row>
    <row r="13" spans="1:14" ht="11.25" customHeight="1" x14ac:dyDescent="0.25">
      <c r="A13" s="527" t="s">
        <v>273</v>
      </c>
      <c r="B13" s="569"/>
      <c r="C13" s="181"/>
      <c r="D13" s="181"/>
      <c r="E13" s="181"/>
      <c r="F13" s="181"/>
      <c r="G13" s="181"/>
      <c r="H13" s="181"/>
      <c r="I13" s="181"/>
      <c r="J13" s="181"/>
      <c r="K13" s="181"/>
      <c r="L13" s="181"/>
      <c r="M13" s="181"/>
      <c r="N13" s="181"/>
    </row>
    <row r="14" spans="1:14" ht="9.75" customHeight="1" x14ac:dyDescent="0.25">
      <c r="A14" s="527"/>
      <c r="B14" s="569"/>
      <c r="C14" s="181"/>
      <c r="D14" s="181"/>
      <c r="E14" s="181"/>
      <c r="F14" s="181"/>
      <c r="G14" s="181"/>
      <c r="H14" s="181"/>
      <c r="I14" s="181"/>
      <c r="J14" s="181"/>
      <c r="K14" s="181"/>
      <c r="L14" s="181"/>
      <c r="M14" s="181"/>
      <c r="N14" s="181"/>
    </row>
    <row r="15" spans="1:14" ht="9.75" customHeight="1" x14ac:dyDescent="0.25">
      <c r="A15" s="527"/>
      <c r="B15" s="569"/>
      <c r="C15" s="181"/>
      <c r="D15" s="181"/>
      <c r="E15" s="181"/>
      <c r="F15" s="181"/>
      <c r="G15" s="181"/>
      <c r="H15" s="181"/>
      <c r="I15" s="181"/>
      <c r="J15" s="181"/>
      <c r="K15" s="181"/>
      <c r="L15" s="181"/>
      <c r="M15" s="181"/>
      <c r="N15" s="181"/>
    </row>
    <row r="16" spans="1:14" ht="9.75" customHeight="1" x14ac:dyDescent="0.25">
      <c r="A16" s="346" t="s">
        <v>274</v>
      </c>
      <c r="B16" s="347"/>
      <c r="C16" s="181"/>
      <c r="D16" s="181"/>
      <c r="E16" s="181"/>
      <c r="F16" s="181"/>
      <c r="G16" s="181"/>
      <c r="H16" s="181"/>
      <c r="I16" s="181"/>
      <c r="J16" s="181"/>
      <c r="K16" s="181"/>
      <c r="L16" s="181"/>
      <c r="M16" s="181"/>
      <c r="N16" s="181"/>
    </row>
    <row r="17" spans="1:14" ht="11.25" customHeight="1" x14ac:dyDescent="0.25">
      <c r="A17" s="95" t="s">
        <v>312</v>
      </c>
      <c r="B17" s="242">
        <v>25</v>
      </c>
      <c r="C17" s="181" t="s">
        <v>594</v>
      </c>
      <c r="D17" s="289" t="s">
        <v>567</v>
      </c>
      <c r="E17" s="288" t="s">
        <v>450</v>
      </c>
      <c r="F17" s="288" t="s">
        <v>470</v>
      </c>
      <c r="G17" s="288" t="s">
        <v>479</v>
      </c>
      <c r="H17" s="288" t="s">
        <v>452</v>
      </c>
      <c r="I17" s="181">
        <v>0.01</v>
      </c>
      <c r="J17" s="181">
        <v>0.01</v>
      </c>
      <c r="K17" s="181">
        <v>0.05</v>
      </c>
      <c r="L17" s="181"/>
      <c r="M17" s="181">
        <v>0.05</v>
      </c>
      <c r="N17" s="181" t="s">
        <v>466</v>
      </c>
    </row>
    <row r="18" spans="1:14" ht="11.25" customHeight="1" x14ac:dyDescent="0.25">
      <c r="A18" s="527" t="s">
        <v>266</v>
      </c>
      <c r="B18" s="569"/>
      <c r="C18" s="260"/>
      <c r="D18" s="181"/>
      <c r="E18" s="181"/>
      <c r="F18" s="181"/>
      <c r="G18" s="181"/>
      <c r="H18" s="181"/>
      <c r="I18" s="181"/>
      <c r="J18" s="181"/>
      <c r="K18" s="181"/>
      <c r="L18" s="181"/>
      <c r="M18" s="181"/>
      <c r="N18" s="181"/>
    </row>
    <row r="19" spans="1:14" ht="9.75" customHeight="1" x14ac:dyDescent="0.25">
      <c r="A19" s="527"/>
      <c r="B19" s="569"/>
      <c r="C19" s="181"/>
      <c r="D19" s="181"/>
      <c r="E19" s="181"/>
      <c r="F19" s="181"/>
      <c r="G19" s="181"/>
      <c r="H19" s="181"/>
      <c r="I19" s="181"/>
      <c r="J19" s="181"/>
      <c r="K19" s="181"/>
      <c r="L19" s="181"/>
      <c r="M19" s="181"/>
      <c r="N19" s="181"/>
    </row>
    <row r="20" spans="1:14" ht="9.75" customHeight="1" x14ac:dyDescent="0.25">
      <c r="A20" s="527"/>
      <c r="B20" s="569"/>
      <c r="C20" s="181"/>
      <c r="D20" s="181"/>
      <c r="E20" s="181"/>
      <c r="F20" s="181"/>
      <c r="G20" s="181"/>
      <c r="H20" s="181"/>
      <c r="I20" s="181"/>
      <c r="J20" s="181"/>
      <c r="K20" s="181"/>
      <c r="L20" s="181"/>
      <c r="M20" s="181"/>
      <c r="N20" s="181"/>
    </row>
    <row r="21" spans="1:14" ht="9.75" customHeight="1" x14ac:dyDescent="0.25">
      <c r="A21" s="527"/>
      <c r="B21" s="569"/>
      <c r="C21" s="181"/>
      <c r="D21" s="181"/>
      <c r="E21" s="181"/>
      <c r="F21" s="181"/>
      <c r="G21" s="181"/>
      <c r="H21" s="181"/>
      <c r="I21" s="181"/>
      <c r="J21" s="181"/>
      <c r="K21" s="181"/>
      <c r="L21" s="181"/>
      <c r="M21" s="181"/>
      <c r="N21" s="181"/>
    </row>
    <row r="22" spans="1:14" ht="9.75" customHeight="1" x14ac:dyDescent="0.25">
      <c r="A22" s="527"/>
      <c r="B22" s="569"/>
      <c r="C22" s="181"/>
      <c r="D22" s="181"/>
      <c r="E22" s="181"/>
      <c r="F22" s="181"/>
      <c r="G22" s="181"/>
      <c r="H22" s="181"/>
      <c r="I22" s="181"/>
      <c r="J22" s="181"/>
      <c r="K22" s="181"/>
      <c r="L22" s="181"/>
      <c r="M22" s="181"/>
      <c r="N22" s="181"/>
    </row>
  </sheetData>
  <protectedRanges>
    <protectedRange sqref="C4" name="Range2_1"/>
    <protectedRange password="CDC0" sqref="B6:B7 B3:B4 C9:D9 D18:M18 C19:M22 E13:M15" name="Range1_1"/>
    <protectedRange password="CDC0" sqref="D13 C14:D15" name="Range1_3"/>
    <protectedRange password="CDC0" sqref="C17" name="Range1_2_2"/>
    <protectedRange password="CDC0" sqref="C13" name="Range1_4_2_1_1"/>
    <protectedRange password="CDC0" sqref="C16" name="Range1_3_1"/>
    <protectedRange password="CDC0" sqref="N13:N22 E16:M16" name="Range1_3_1_1"/>
    <protectedRange password="CDC0" sqref="E17:M17" name="Range1_1_1"/>
  </protectedRanges>
  <mergeCells count="6">
    <mergeCell ref="A18:A22"/>
    <mergeCell ref="B18:B22"/>
    <mergeCell ref="F2:H5"/>
    <mergeCell ref="C7:J7"/>
    <mergeCell ref="A13:A15"/>
    <mergeCell ref="B13:B15"/>
  </mergeCells>
  <hyperlinks>
    <hyperlink ref="L1" location="'b. List of templates'!A1" display="RETURN TO TEMPLATE LIST" xr:uid="{00000000-0004-0000-1D00-000000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74"/>
  <sheetViews>
    <sheetView topLeftCell="A31" workbookViewId="0">
      <selection activeCell="C7" sqref="C7:D7"/>
    </sheetView>
  </sheetViews>
  <sheetFormatPr defaultColWidth="9.140625" defaultRowHeight="11.25" x14ac:dyDescent="0.25"/>
  <cols>
    <col min="1" max="1" width="4.85546875" style="156" customWidth="1"/>
    <col min="2" max="2" width="23" style="156" customWidth="1"/>
    <col min="3" max="3" width="7" style="155" customWidth="1"/>
    <col min="4" max="4" width="9.42578125" style="156" customWidth="1"/>
    <col min="5" max="5" width="38.42578125" style="156" customWidth="1"/>
    <col min="6" max="6" width="14.140625" style="156" customWidth="1"/>
    <col min="7" max="7" width="19.85546875" style="156" customWidth="1"/>
    <col min="8" max="8" width="5.42578125" style="156" customWidth="1"/>
    <col min="9" max="9" width="21.85546875" style="156" customWidth="1"/>
    <col min="10" max="10" width="6.140625" style="156" customWidth="1"/>
    <col min="11" max="11" width="14.85546875" style="156" customWidth="1"/>
    <col min="12" max="12" width="26.5703125" style="156" bestFit="1" customWidth="1"/>
    <col min="13" max="13" width="13.85546875" style="156" customWidth="1"/>
    <col min="14" max="14" width="51.140625" style="156" customWidth="1"/>
    <col min="15" max="16384" width="9.140625" style="156"/>
  </cols>
  <sheetData>
    <row r="1" spans="1:14" ht="21" thickBot="1" x14ac:dyDescent="0.3">
      <c r="A1" s="82" t="s">
        <v>296</v>
      </c>
      <c r="B1" s="154"/>
      <c r="L1" s="86" t="s">
        <v>177</v>
      </c>
      <c r="M1" s="83" t="s">
        <v>313</v>
      </c>
      <c r="N1" s="85"/>
    </row>
    <row r="2" spans="1:14" ht="9.75" customHeight="1" x14ac:dyDescent="0.25">
      <c r="K2" s="589" t="s">
        <v>179</v>
      </c>
      <c r="L2" s="590"/>
      <c r="M2" s="87" t="s">
        <v>180</v>
      </c>
      <c r="N2" s="183">
        <f>SUM(D14:D73)</f>
        <v>0</v>
      </c>
    </row>
    <row r="3" spans="1:14" ht="12.75" customHeight="1" x14ac:dyDescent="0.25">
      <c r="A3" s="512" t="s">
        <v>181</v>
      </c>
      <c r="B3" s="513"/>
      <c r="C3" s="595" t="s">
        <v>331</v>
      </c>
      <c r="D3" s="596"/>
      <c r="E3" s="158" t="s">
        <v>182</v>
      </c>
      <c r="K3" s="591"/>
      <c r="L3" s="592"/>
      <c r="M3" s="90" t="s">
        <v>183</v>
      </c>
      <c r="N3" s="184">
        <f>$C$10</f>
        <v>0</v>
      </c>
    </row>
    <row r="4" spans="1:14" ht="12.75" customHeight="1" x14ac:dyDescent="0.25">
      <c r="A4" s="517" t="s">
        <v>184</v>
      </c>
      <c r="B4" s="518"/>
      <c r="C4" s="595">
        <v>2024</v>
      </c>
      <c r="D4" s="597"/>
      <c r="E4" s="348">
        <v>45381</v>
      </c>
      <c r="K4" s="591"/>
      <c r="L4" s="592"/>
      <c r="M4" s="90" t="s">
        <v>185</v>
      </c>
      <c r="N4" s="184">
        <f>$C$9</f>
        <v>0.62301266666666666</v>
      </c>
    </row>
    <row r="5" spans="1:14" ht="12.75" customHeight="1" thickBot="1" x14ac:dyDescent="0.3">
      <c r="A5" s="512" t="s">
        <v>186</v>
      </c>
      <c r="B5" s="513"/>
      <c r="C5" s="208" t="s">
        <v>314</v>
      </c>
      <c r="D5" s="209"/>
      <c r="E5" s="161"/>
      <c r="K5" s="593"/>
      <c r="L5" s="594"/>
      <c r="M5" s="93"/>
      <c r="N5" s="94"/>
    </row>
    <row r="6" spans="1:14" ht="46.5" customHeight="1" thickBot="1" x14ac:dyDescent="0.3">
      <c r="A6" s="527" t="s">
        <v>290</v>
      </c>
      <c r="B6" s="513"/>
      <c r="C6" s="600">
        <v>18690.38</v>
      </c>
      <c r="D6" s="601"/>
      <c r="E6" s="163"/>
      <c r="G6" s="241"/>
    </row>
    <row r="7" spans="1:14" ht="45.75" customHeight="1" thickBot="1" x14ac:dyDescent="0.3">
      <c r="A7" s="527" t="s">
        <v>291</v>
      </c>
      <c r="B7" s="513"/>
      <c r="C7" s="630">
        <v>18690.38</v>
      </c>
      <c r="D7" s="631"/>
      <c r="E7" s="164"/>
      <c r="F7" s="668" t="s">
        <v>315</v>
      </c>
      <c r="G7" s="669"/>
      <c r="H7" s="669"/>
      <c r="I7" s="669"/>
      <c r="J7" s="669"/>
      <c r="K7" s="669"/>
      <c r="L7" s="669"/>
      <c r="M7" s="670"/>
    </row>
    <row r="8" spans="1:14" ht="20.100000000000001" customHeight="1" thickBot="1" x14ac:dyDescent="0.3">
      <c r="A8" s="527" t="s">
        <v>299</v>
      </c>
      <c r="B8" s="513"/>
      <c r="C8" s="644" t="s">
        <v>192</v>
      </c>
      <c r="D8" s="645"/>
      <c r="E8" s="100" t="s">
        <v>193</v>
      </c>
      <c r="F8" s="100" t="s">
        <v>287</v>
      </c>
    </row>
    <row r="9" spans="1:14" ht="21.75" customHeight="1" thickBot="1" x14ac:dyDescent="0.3">
      <c r="A9" s="535" t="s">
        <v>195</v>
      </c>
      <c r="B9" s="536"/>
      <c r="C9" s="611">
        <f>($C$7)/30000</f>
        <v>0.62301266666666666</v>
      </c>
      <c r="D9" s="612"/>
      <c r="E9" s="165"/>
      <c r="F9" s="166"/>
    </row>
    <row r="10" spans="1:14" ht="14.25" customHeight="1" thickBot="1" x14ac:dyDescent="0.3">
      <c r="A10" s="527" t="s">
        <v>243</v>
      </c>
      <c r="B10" s="513"/>
      <c r="C10" s="613">
        <f>D74</f>
        <v>0</v>
      </c>
      <c r="D10" s="614"/>
      <c r="E10" s="167"/>
      <c r="F10" s="168"/>
    </row>
    <row r="11" spans="1:14" ht="9.75" customHeight="1" x14ac:dyDescent="0.25">
      <c r="B11" s="169"/>
      <c r="C11" s="170"/>
      <c r="D11" s="171"/>
      <c r="E11" s="172"/>
      <c r="F11" s="172"/>
    </row>
    <row r="12" spans="1:14" ht="24" customHeight="1" x14ac:dyDescent="0.25">
      <c r="A12" s="541" t="s">
        <v>197</v>
      </c>
      <c r="B12" s="542"/>
      <c r="C12" s="615" t="s">
        <v>276</v>
      </c>
      <c r="D12" s="616"/>
      <c r="E12" s="579" t="s">
        <v>199</v>
      </c>
      <c r="F12" s="579" t="s">
        <v>200</v>
      </c>
      <c r="G12" s="641" t="s">
        <v>201</v>
      </c>
      <c r="H12" s="626" t="s">
        <v>202</v>
      </c>
      <c r="I12" s="579" t="s">
        <v>203</v>
      </c>
      <c r="J12" s="626" t="s">
        <v>202</v>
      </c>
      <c r="K12" s="639" t="s">
        <v>316</v>
      </c>
      <c r="L12" s="579" t="s">
        <v>205</v>
      </c>
      <c r="M12" s="579" t="s">
        <v>317</v>
      </c>
      <c r="N12" s="579" t="s">
        <v>207</v>
      </c>
    </row>
    <row r="13" spans="1:14" ht="27" customHeight="1" x14ac:dyDescent="0.25">
      <c r="A13" s="545"/>
      <c r="B13" s="546"/>
      <c r="C13" s="174" t="s">
        <v>211</v>
      </c>
      <c r="D13" s="175" t="s">
        <v>212</v>
      </c>
      <c r="E13" s="580"/>
      <c r="F13" s="588"/>
      <c r="G13" s="667"/>
      <c r="H13" s="627"/>
      <c r="I13" s="580"/>
      <c r="J13" s="627"/>
      <c r="K13" s="666"/>
      <c r="L13" s="580"/>
      <c r="M13" s="580"/>
      <c r="N13" s="580"/>
    </row>
    <row r="14" spans="1:14" ht="36.6" customHeight="1" x14ac:dyDescent="0.25">
      <c r="A14" s="115" t="s">
        <v>223</v>
      </c>
      <c r="B14" s="116" t="s">
        <v>224</v>
      </c>
      <c r="C14" s="124">
        <f>$C$9*0.05</f>
        <v>3.1150633333333334E-2</v>
      </c>
      <c r="D14" s="177"/>
      <c r="E14" s="181"/>
      <c r="F14" s="181"/>
      <c r="G14" s="181"/>
      <c r="H14" s="181"/>
      <c r="I14" s="378"/>
      <c r="J14" s="288"/>
      <c r="K14" s="288"/>
      <c r="L14" s="288"/>
      <c r="M14" s="181"/>
      <c r="N14" s="181"/>
    </row>
    <row r="15" spans="1:14" ht="9.75" customHeight="1" x14ac:dyDescent="0.25">
      <c r="A15" s="493" t="s">
        <v>225</v>
      </c>
      <c r="B15" s="512" t="s">
        <v>226</v>
      </c>
      <c r="C15" s="574">
        <f>$C$9*0.05</f>
        <v>3.1150633333333334E-2</v>
      </c>
      <c r="D15" s="575"/>
      <c r="E15" s="181"/>
      <c r="F15" s="181"/>
      <c r="G15" s="181"/>
      <c r="H15" s="181"/>
      <c r="I15" s="181"/>
      <c r="J15" s="288"/>
      <c r="K15" s="288"/>
      <c r="L15" s="311"/>
      <c r="M15" s="181"/>
      <c r="N15" s="181"/>
    </row>
    <row r="16" spans="1:14" ht="9.75" customHeight="1" x14ac:dyDescent="0.25">
      <c r="A16" s="493"/>
      <c r="B16" s="512"/>
      <c r="C16" s="574"/>
      <c r="D16" s="575"/>
      <c r="E16" s="181"/>
      <c r="F16" s="181"/>
      <c r="G16" s="181"/>
      <c r="H16" s="181"/>
      <c r="I16" s="181"/>
      <c r="J16" s="288"/>
      <c r="K16" s="288"/>
      <c r="L16" s="311"/>
      <c r="M16" s="181"/>
      <c r="N16" s="181"/>
    </row>
    <row r="17" spans="1:14" ht="9.75" customHeight="1" x14ac:dyDescent="0.25">
      <c r="A17" s="493"/>
      <c r="B17" s="512"/>
      <c r="C17" s="574"/>
      <c r="D17" s="575"/>
      <c r="E17" s="181"/>
      <c r="F17" s="181"/>
      <c r="G17" s="181"/>
      <c r="H17" s="181"/>
      <c r="I17" s="181"/>
      <c r="J17" s="288"/>
      <c r="K17" s="288"/>
      <c r="L17" s="311"/>
      <c r="M17" s="181"/>
      <c r="N17" s="181"/>
    </row>
    <row r="18" spans="1:14" ht="9.75" customHeight="1" x14ac:dyDescent="0.25">
      <c r="A18" s="493"/>
      <c r="B18" s="512"/>
      <c r="C18" s="574"/>
      <c r="D18" s="575"/>
      <c r="E18" s="181"/>
      <c r="F18" s="181"/>
      <c r="G18" s="181"/>
      <c r="H18" s="181"/>
      <c r="I18" s="181"/>
      <c r="J18" s="288"/>
      <c r="K18" s="288"/>
      <c r="L18" s="311"/>
      <c r="M18" s="181"/>
      <c r="N18" s="181"/>
    </row>
    <row r="19" spans="1:14" ht="17.100000000000001" customHeight="1" x14ac:dyDescent="0.25">
      <c r="A19" s="493"/>
      <c r="B19" s="512"/>
      <c r="C19" s="574"/>
      <c r="D19" s="575"/>
      <c r="E19" s="181"/>
      <c r="F19" s="181"/>
      <c r="G19" s="181"/>
      <c r="H19" s="181"/>
      <c r="I19" s="181"/>
      <c r="J19" s="288"/>
      <c r="K19" s="288"/>
      <c r="L19" s="288"/>
      <c r="M19" s="181"/>
      <c r="N19" s="181"/>
    </row>
    <row r="20" spans="1:14" ht="9.75" customHeight="1" x14ac:dyDescent="0.25">
      <c r="A20" s="493" t="s">
        <v>227</v>
      </c>
      <c r="B20" s="512" t="s">
        <v>228</v>
      </c>
      <c r="C20" s="574">
        <f>$C$9*0.05</f>
        <v>3.1150633333333334E-2</v>
      </c>
      <c r="D20" s="575"/>
      <c r="E20" s="181"/>
      <c r="F20" s="181"/>
      <c r="G20" s="181"/>
      <c r="H20" s="181"/>
      <c r="I20" s="181"/>
      <c r="J20" s="288"/>
      <c r="K20" s="288"/>
      <c r="L20" s="311"/>
      <c r="M20" s="181"/>
      <c r="N20" s="181"/>
    </row>
    <row r="21" spans="1:14" ht="9.75" customHeight="1" x14ac:dyDescent="0.25">
      <c r="A21" s="493"/>
      <c r="B21" s="512"/>
      <c r="C21" s="574"/>
      <c r="D21" s="575"/>
      <c r="E21" s="181"/>
      <c r="F21" s="181"/>
      <c r="G21" s="181"/>
      <c r="H21" s="181"/>
      <c r="I21" s="181"/>
      <c r="J21" s="288"/>
      <c r="K21" s="288"/>
      <c r="L21" s="311"/>
      <c r="M21" s="181"/>
      <c r="N21" s="181"/>
    </row>
    <row r="22" spans="1:14" ht="9.75" customHeight="1" x14ac:dyDescent="0.25">
      <c r="A22" s="493"/>
      <c r="B22" s="512"/>
      <c r="C22" s="574"/>
      <c r="D22" s="575"/>
      <c r="E22" s="181"/>
      <c r="F22" s="181"/>
      <c r="G22" s="181"/>
      <c r="H22" s="181"/>
      <c r="I22" s="181"/>
      <c r="J22" s="288"/>
      <c r="K22" s="288"/>
      <c r="L22" s="311"/>
      <c r="M22" s="181"/>
      <c r="N22" s="181"/>
    </row>
    <row r="23" spans="1:14" ht="9.75" customHeight="1" x14ac:dyDescent="0.25">
      <c r="A23" s="493"/>
      <c r="B23" s="512"/>
      <c r="C23" s="574"/>
      <c r="D23" s="575"/>
      <c r="E23" s="181"/>
      <c r="F23" s="181"/>
      <c r="G23" s="181"/>
      <c r="H23" s="181"/>
      <c r="I23" s="181"/>
      <c r="J23" s="288"/>
      <c r="K23" s="288"/>
      <c r="L23" s="311"/>
      <c r="M23" s="181"/>
      <c r="N23" s="181"/>
    </row>
    <row r="24" spans="1:14" ht="9.75" customHeight="1" x14ac:dyDescent="0.25">
      <c r="A24" s="493"/>
      <c r="B24" s="512"/>
      <c r="C24" s="574"/>
      <c r="D24" s="575"/>
      <c r="E24" s="285"/>
      <c r="F24" s="181"/>
      <c r="G24" s="181"/>
      <c r="H24" s="181"/>
      <c r="I24" s="181"/>
      <c r="J24" s="288"/>
      <c r="K24" s="288"/>
      <c r="L24" s="288"/>
      <c r="M24" s="181"/>
      <c r="N24" s="181"/>
    </row>
    <row r="25" spans="1:14" ht="9.75" customHeight="1" x14ac:dyDescent="0.25">
      <c r="A25" s="493"/>
      <c r="B25" s="512"/>
      <c r="C25" s="574"/>
      <c r="D25" s="575"/>
      <c r="E25" s="181"/>
      <c r="F25" s="181"/>
      <c r="G25" s="181"/>
      <c r="H25" s="181"/>
      <c r="I25" s="181"/>
      <c r="J25" s="288"/>
      <c r="K25" s="288"/>
      <c r="L25" s="288"/>
      <c r="M25" s="181"/>
      <c r="N25" s="181"/>
    </row>
    <row r="26" spans="1:14" ht="9.75" customHeight="1" x14ac:dyDescent="0.25">
      <c r="A26" s="493"/>
      <c r="B26" s="512"/>
      <c r="C26" s="574"/>
      <c r="D26" s="575"/>
      <c r="E26" s="181"/>
      <c r="F26" s="181"/>
      <c r="G26" s="181"/>
      <c r="H26" s="181"/>
      <c r="I26" s="181"/>
      <c r="J26" s="288"/>
      <c r="K26" s="288"/>
      <c r="L26" s="288"/>
      <c r="M26" s="181"/>
      <c r="N26" s="181"/>
    </row>
    <row r="27" spans="1:14" ht="9.75" customHeight="1" x14ac:dyDescent="0.25">
      <c r="A27" s="493" t="s">
        <v>229</v>
      </c>
      <c r="B27" s="512" t="s">
        <v>230</v>
      </c>
      <c r="C27" s="574">
        <f>$C$9*0.05</f>
        <v>3.1150633333333334E-2</v>
      </c>
      <c r="D27" s="575"/>
      <c r="E27" s="286"/>
      <c r="F27" s="181"/>
      <c r="G27" s="260"/>
      <c r="H27" s="181"/>
      <c r="I27" s="181"/>
      <c r="J27" s="288"/>
      <c r="K27" s="288"/>
      <c r="L27" s="288"/>
      <c r="M27" s="181"/>
      <c r="N27" s="181"/>
    </row>
    <row r="28" spans="1:14" ht="9.75" customHeight="1" x14ac:dyDescent="0.25">
      <c r="A28" s="493"/>
      <c r="B28" s="512"/>
      <c r="C28" s="574"/>
      <c r="D28" s="575"/>
      <c r="E28" s="286"/>
      <c r="F28" s="181"/>
      <c r="G28" s="260"/>
      <c r="H28" s="181"/>
      <c r="I28" s="285"/>
      <c r="J28" s="288"/>
      <c r="K28" s="288"/>
      <c r="L28" s="288"/>
      <c r="M28" s="181"/>
      <c r="N28" s="181"/>
    </row>
    <row r="29" spans="1:14" ht="9.75" customHeight="1" x14ac:dyDescent="0.25">
      <c r="A29" s="493"/>
      <c r="B29" s="512"/>
      <c r="C29" s="574"/>
      <c r="D29" s="575"/>
      <c r="E29" s="286"/>
      <c r="F29" s="181"/>
      <c r="G29" s="260"/>
      <c r="H29" s="181"/>
      <c r="I29" s="181"/>
      <c r="J29" s="288"/>
      <c r="K29" s="288"/>
      <c r="L29" s="288"/>
      <c r="M29" s="181"/>
      <c r="N29" s="181"/>
    </row>
    <row r="30" spans="1:14" ht="9.75" customHeight="1" x14ac:dyDescent="0.25">
      <c r="A30" s="493"/>
      <c r="B30" s="512"/>
      <c r="C30" s="574"/>
      <c r="D30" s="575"/>
      <c r="E30" s="181"/>
      <c r="F30" s="181"/>
      <c r="G30" s="181"/>
      <c r="H30" s="181"/>
      <c r="I30" s="181"/>
      <c r="J30" s="288"/>
      <c r="K30" s="288"/>
      <c r="L30" s="288"/>
      <c r="M30" s="181"/>
      <c r="N30" s="181"/>
    </row>
    <row r="31" spans="1:14" ht="9.75" customHeight="1" x14ac:dyDescent="0.25">
      <c r="A31" s="493"/>
      <c r="B31" s="512"/>
      <c r="C31" s="574"/>
      <c r="D31" s="575"/>
      <c r="E31" s="181"/>
      <c r="F31" s="181"/>
      <c r="G31" s="181"/>
      <c r="H31" s="181"/>
      <c r="I31" s="181"/>
      <c r="J31" s="288"/>
      <c r="K31" s="288"/>
      <c r="L31" s="288"/>
      <c r="M31" s="181"/>
      <c r="N31" s="181"/>
    </row>
    <row r="32" spans="1:14" ht="9.75" customHeight="1" x14ac:dyDescent="0.25">
      <c r="A32" s="493" t="s">
        <v>231</v>
      </c>
      <c r="B32" s="527" t="s">
        <v>232</v>
      </c>
      <c r="C32" s="574">
        <f>$C$9*0.05</f>
        <v>3.1150633333333334E-2</v>
      </c>
      <c r="D32" s="575"/>
      <c r="E32" s="181"/>
      <c r="F32" s="289"/>
      <c r="G32" s="181"/>
      <c r="H32" s="181"/>
      <c r="I32" s="181"/>
      <c r="J32" s="288"/>
      <c r="K32" s="288"/>
      <c r="L32" s="288"/>
      <c r="M32" s="181"/>
      <c r="N32" s="181"/>
    </row>
    <row r="33" spans="1:14" ht="9.75" customHeight="1" x14ac:dyDescent="0.25">
      <c r="A33" s="493"/>
      <c r="B33" s="527"/>
      <c r="C33" s="574"/>
      <c r="D33" s="575"/>
      <c r="E33" s="181"/>
      <c r="F33" s="289"/>
      <c r="G33" s="181"/>
      <c r="H33" s="181"/>
      <c r="I33" s="181"/>
      <c r="J33" s="288"/>
      <c r="K33" s="288"/>
      <c r="L33" s="288"/>
      <c r="M33" s="181"/>
      <c r="N33" s="181"/>
    </row>
    <row r="34" spans="1:14" ht="9.75" customHeight="1" x14ac:dyDescent="0.25">
      <c r="A34" s="493"/>
      <c r="B34" s="527"/>
      <c r="C34" s="574"/>
      <c r="D34" s="575"/>
      <c r="E34" s="181"/>
      <c r="F34" s="289"/>
      <c r="G34" s="181"/>
      <c r="H34" s="181"/>
      <c r="I34" s="181"/>
      <c r="J34" s="288"/>
      <c r="K34" s="288"/>
      <c r="L34" s="288"/>
      <c r="M34" s="181"/>
      <c r="N34" s="181"/>
    </row>
    <row r="35" spans="1:14" ht="9.75" customHeight="1" x14ac:dyDescent="0.25">
      <c r="A35" s="493"/>
      <c r="B35" s="527"/>
      <c r="C35" s="574"/>
      <c r="D35" s="575"/>
      <c r="E35" s="181"/>
      <c r="F35" s="289"/>
      <c r="G35" s="181"/>
      <c r="H35" s="181"/>
      <c r="I35" s="181"/>
      <c r="J35" s="288"/>
      <c r="K35" s="288"/>
      <c r="L35" s="288"/>
      <c r="M35" s="181"/>
      <c r="N35" s="181"/>
    </row>
    <row r="36" spans="1:14" ht="9.75" customHeight="1" x14ac:dyDescent="0.25">
      <c r="A36" s="493"/>
      <c r="B36" s="527"/>
      <c r="C36" s="574"/>
      <c r="D36" s="575"/>
      <c r="E36" s="181"/>
      <c r="F36" s="289"/>
      <c r="G36" s="181"/>
      <c r="H36" s="181"/>
      <c r="I36" s="181"/>
      <c r="J36" s="288"/>
      <c r="K36" s="288"/>
      <c r="L36" s="288"/>
      <c r="M36" s="181"/>
      <c r="N36" s="181"/>
    </row>
    <row r="37" spans="1:14" ht="9.75" customHeight="1" x14ac:dyDescent="0.25">
      <c r="A37" s="493"/>
      <c r="B37" s="527"/>
      <c r="C37" s="574"/>
      <c r="D37" s="575"/>
      <c r="E37" s="181"/>
      <c r="F37" s="289"/>
      <c r="G37" s="181"/>
      <c r="H37" s="181"/>
      <c r="I37" s="181"/>
      <c r="J37" s="288"/>
      <c r="K37" s="288"/>
      <c r="L37" s="288"/>
      <c r="M37" s="181"/>
      <c r="N37" s="181"/>
    </row>
    <row r="38" spans="1:14" ht="9.75" customHeight="1" x14ac:dyDescent="0.25">
      <c r="A38" s="493"/>
      <c r="B38" s="527"/>
      <c r="C38" s="574"/>
      <c r="D38" s="575"/>
      <c r="E38" s="181"/>
      <c r="F38" s="289"/>
      <c r="G38" s="181"/>
      <c r="H38" s="181"/>
      <c r="I38" s="181"/>
      <c r="J38" s="288"/>
      <c r="K38" s="288"/>
      <c r="L38" s="288"/>
      <c r="M38" s="181"/>
      <c r="N38" s="181"/>
    </row>
    <row r="39" spans="1:14" ht="9.75" customHeight="1" x14ac:dyDescent="0.25">
      <c r="A39" s="493"/>
      <c r="B39" s="527"/>
      <c r="C39" s="574"/>
      <c r="D39" s="575"/>
      <c r="E39" s="181"/>
      <c r="F39" s="289"/>
      <c r="G39" s="181"/>
      <c r="H39" s="181"/>
      <c r="I39" s="181"/>
      <c r="J39" s="288"/>
      <c r="K39" s="288"/>
      <c r="L39" s="288"/>
      <c r="M39" s="181"/>
      <c r="N39" s="181"/>
    </row>
    <row r="40" spans="1:14" ht="9.75" customHeight="1" x14ac:dyDescent="0.25">
      <c r="A40" s="493"/>
      <c r="B40" s="527"/>
      <c r="C40" s="574"/>
      <c r="D40" s="575"/>
      <c r="E40" s="181"/>
      <c r="F40" s="289"/>
      <c r="G40" s="181"/>
      <c r="H40" s="181"/>
      <c r="I40" s="181"/>
      <c r="J40" s="288"/>
      <c r="K40" s="288"/>
      <c r="L40" s="288"/>
      <c r="M40" s="181"/>
      <c r="N40" s="181"/>
    </row>
    <row r="41" spans="1:14" ht="9.75" customHeight="1" x14ac:dyDescent="0.25">
      <c r="A41" s="493"/>
      <c r="B41" s="527"/>
      <c r="C41" s="574"/>
      <c r="D41" s="575"/>
      <c r="E41" s="181"/>
      <c r="F41" s="289"/>
      <c r="G41" s="181"/>
      <c r="H41" s="181"/>
      <c r="I41" s="181"/>
      <c r="J41" s="288"/>
      <c r="K41" s="288"/>
      <c r="L41" s="288"/>
      <c r="M41" s="181"/>
      <c r="N41" s="181"/>
    </row>
    <row r="42" spans="1:14" ht="9.75" customHeight="1" x14ac:dyDescent="0.25">
      <c r="A42" s="493"/>
      <c r="B42" s="527"/>
      <c r="C42" s="574"/>
      <c r="D42" s="575"/>
      <c r="E42" s="181"/>
      <c r="F42" s="289"/>
      <c r="G42" s="181"/>
      <c r="H42" s="181"/>
      <c r="I42" s="181"/>
      <c r="J42" s="288"/>
      <c r="K42" s="288"/>
      <c r="L42" s="288"/>
      <c r="M42" s="181"/>
      <c r="N42" s="181"/>
    </row>
    <row r="43" spans="1:14" ht="9.75" customHeight="1" x14ac:dyDescent="0.25">
      <c r="A43" s="493"/>
      <c r="B43" s="527"/>
      <c r="C43" s="574"/>
      <c r="D43" s="575"/>
      <c r="E43" s="181"/>
      <c r="F43" s="289"/>
      <c r="G43" s="181"/>
      <c r="H43" s="181"/>
      <c r="I43" s="181"/>
      <c r="J43" s="288"/>
      <c r="K43" s="288"/>
      <c r="L43" s="288"/>
      <c r="M43" s="181"/>
      <c r="N43" s="181"/>
    </row>
    <row r="44" spans="1:14" ht="9.75" customHeight="1" x14ac:dyDescent="0.25">
      <c r="A44" s="493"/>
      <c r="B44" s="527"/>
      <c r="C44" s="574"/>
      <c r="D44" s="575"/>
      <c r="E44" s="181"/>
      <c r="F44" s="289"/>
      <c r="G44" s="181"/>
      <c r="H44" s="181"/>
      <c r="I44" s="181"/>
      <c r="J44" s="288"/>
      <c r="K44" s="288"/>
      <c r="L44" s="288"/>
      <c r="M44" s="181"/>
      <c r="N44" s="181"/>
    </row>
    <row r="45" spans="1:14" ht="9.75" customHeight="1" x14ac:dyDescent="0.25">
      <c r="A45" s="493"/>
      <c r="B45" s="527"/>
      <c r="C45" s="574"/>
      <c r="D45" s="575"/>
      <c r="E45" s="181"/>
      <c r="F45" s="289"/>
      <c r="G45" s="181"/>
      <c r="H45" s="181"/>
      <c r="I45" s="181"/>
      <c r="J45" s="288"/>
      <c r="K45" s="288"/>
      <c r="L45" s="288"/>
      <c r="M45" s="181"/>
      <c r="N45" s="181"/>
    </row>
    <row r="46" spans="1:14" ht="9.75" customHeight="1" x14ac:dyDescent="0.25">
      <c r="A46" s="493"/>
      <c r="B46" s="527"/>
      <c r="C46" s="574"/>
      <c r="D46" s="575"/>
      <c r="E46" s="181"/>
      <c r="F46" s="289"/>
      <c r="G46" s="181"/>
      <c r="H46" s="181"/>
      <c r="I46" s="181"/>
      <c r="J46" s="288"/>
      <c r="K46" s="288"/>
      <c r="L46" s="288"/>
      <c r="M46" s="181"/>
      <c r="N46" s="181"/>
    </row>
    <row r="47" spans="1:14" ht="9.75" customHeight="1" x14ac:dyDescent="0.25">
      <c r="A47" s="493"/>
      <c r="B47" s="527"/>
      <c r="C47" s="574"/>
      <c r="D47" s="575"/>
      <c r="E47" s="181"/>
      <c r="F47" s="289"/>
      <c r="G47" s="181"/>
      <c r="H47" s="181"/>
      <c r="I47" s="181"/>
      <c r="J47" s="288"/>
      <c r="K47" s="288"/>
      <c r="L47" s="288"/>
      <c r="M47" s="181"/>
      <c r="N47" s="181"/>
    </row>
    <row r="48" spans="1:14" ht="9.75" customHeight="1" x14ac:dyDescent="0.25">
      <c r="A48" s="493"/>
      <c r="B48" s="527"/>
      <c r="C48" s="574"/>
      <c r="D48" s="575"/>
      <c r="E48" s="181"/>
      <c r="F48" s="289"/>
      <c r="G48" s="181"/>
      <c r="H48" s="181"/>
      <c r="I48" s="181"/>
      <c r="J48" s="288"/>
      <c r="K48" s="288"/>
      <c r="L48" s="288"/>
      <c r="M48" s="181"/>
      <c r="N48" s="181"/>
    </row>
    <row r="49" spans="1:14" ht="9.75" customHeight="1" x14ac:dyDescent="0.25">
      <c r="A49" s="493"/>
      <c r="B49" s="527"/>
      <c r="C49" s="574"/>
      <c r="D49" s="575"/>
      <c r="E49" s="181"/>
      <c r="F49" s="289"/>
      <c r="G49" s="181"/>
      <c r="H49" s="181"/>
      <c r="I49" s="181"/>
      <c r="J49" s="288"/>
      <c r="K49" s="288"/>
      <c r="L49" s="288"/>
      <c r="M49" s="181"/>
      <c r="N49" s="181"/>
    </row>
    <row r="50" spans="1:14" ht="9.75" customHeight="1" x14ac:dyDescent="0.25">
      <c r="A50" s="493"/>
      <c r="B50" s="527"/>
      <c r="C50" s="574"/>
      <c r="D50" s="575"/>
      <c r="E50" s="181"/>
      <c r="F50" s="289"/>
      <c r="G50" s="181"/>
      <c r="H50" s="181"/>
      <c r="I50" s="181"/>
      <c r="J50" s="288"/>
      <c r="K50" s="288"/>
      <c r="L50" s="288"/>
      <c r="M50" s="181"/>
      <c r="N50" s="181"/>
    </row>
    <row r="51" spans="1:14" ht="9.75" customHeight="1" x14ac:dyDescent="0.25">
      <c r="A51" s="493"/>
      <c r="B51" s="527"/>
      <c r="C51" s="574"/>
      <c r="D51" s="575"/>
      <c r="E51" s="181"/>
      <c r="F51" s="289"/>
      <c r="G51" s="181"/>
      <c r="H51" s="181"/>
      <c r="I51" s="181"/>
      <c r="J51" s="288"/>
      <c r="K51" s="288"/>
      <c r="L51" s="288"/>
      <c r="M51" s="181"/>
      <c r="N51" s="181"/>
    </row>
    <row r="52" spans="1:14" ht="9.75" customHeight="1" x14ac:dyDescent="0.25">
      <c r="A52" s="493"/>
      <c r="B52" s="527"/>
      <c r="C52" s="574"/>
      <c r="D52" s="575"/>
      <c r="E52" s="181"/>
      <c r="F52" s="289"/>
      <c r="G52" s="181"/>
      <c r="H52" s="181"/>
      <c r="I52" s="181"/>
      <c r="J52" s="288"/>
      <c r="K52" s="288"/>
      <c r="L52" s="288"/>
      <c r="M52" s="181"/>
      <c r="N52" s="181"/>
    </row>
    <row r="53" spans="1:14" ht="9.75" customHeight="1" x14ac:dyDescent="0.25">
      <c r="A53" s="493" t="s">
        <v>233</v>
      </c>
      <c r="B53" s="527" t="s">
        <v>234</v>
      </c>
      <c r="C53" s="574">
        <f>$C$9*0.05</f>
        <v>3.1150633333333334E-2</v>
      </c>
      <c r="D53" s="575"/>
      <c r="E53" s="294"/>
      <c r="F53" s="294"/>
      <c r="G53" s="294"/>
      <c r="H53" s="294"/>
      <c r="I53" s="294"/>
      <c r="J53" s="319"/>
      <c r="K53" s="319"/>
      <c r="L53" s="319"/>
      <c r="M53" s="294"/>
      <c r="N53" s="294"/>
    </row>
    <row r="54" spans="1:14" ht="9.75" customHeight="1" x14ac:dyDescent="0.25">
      <c r="A54" s="493"/>
      <c r="B54" s="527"/>
      <c r="C54" s="574"/>
      <c r="D54" s="575"/>
      <c r="E54" s="181"/>
      <c r="F54" s="181"/>
      <c r="G54" s="181"/>
      <c r="H54" s="289"/>
      <c r="I54" s="181"/>
      <c r="J54" s="288"/>
      <c r="K54" s="288"/>
      <c r="L54" s="288"/>
      <c r="M54" s="181"/>
      <c r="N54" s="181"/>
    </row>
    <row r="55" spans="1:14" ht="9.75" customHeight="1" x14ac:dyDescent="0.25">
      <c r="A55" s="493"/>
      <c r="B55" s="527"/>
      <c r="C55" s="574"/>
      <c r="D55" s="575"/>
      <c r="E55" s="181"/>
      <c r="F55" s="181"/>
      <c r="G55" s="181"/>
      <c r="H55" s="289"/>
      <c r="I55" s="181"/>
      <c r="J55" s="288"/>
      <c r="K55" s="288"/>
      <c r="L55" s="288"/>
      <c r="M55" s="181"/>
      <c r="N55" s="181"/>
    </row>
    <row r="56" spans="1:14" ht="9.75" customHeight="1" x14ac:dyDescent="0.25">
      <c r="A56" s="493"/>
      <c r="B56" s="527"/>
      <c r="C56" s="574"/>
      <c r="D56" s="575"/>
      <c r="E56" s="181"/>
      <c r="F56" s="181"/>
      <c r="G56" s="181"/>
      <c r="H56" s="181"/>
      <c r="I56" s="181"/>
      <c r="J56" s="288"/>
      <c r="K56" s="288"/>
      <c r="L56" s="288"/>
      <c r="M56" s="181"/>
      <c r="N56" s="181"/>
    </row>
    <row r="57" spans="1:14" ht="9.75" customHeight="1" x14ac:dyDescent="0.25">
      <c r="A57" s="493"/>
      <c r="B57" s="527"/>
      <c r="C57" s="574"/>
      <c r="D57" s="575"/>
      <c r="E57" s="181"/>
      <c r="F57" s="181"/>
      <c r="G57" s="181"/>
      <c r="H57" s="181"/>
      <c r="I57" s="181"/>
      <c r="J57" s="288"/>
      <c r="K57" s="288"/>
      <c r="L57" s="288"/>
      <c r="M57" s="181"/>
      <c r="N57" s="181"/>
    </row>
    <row r="58" spans="1:14" ht="9.75" customHeight="1" x14ac:dyDescent="0.25">
      <c r="A58" s="493"/>
      <c r="B58" s="527"/>
      <c r="C58" s="574"/>
      <c r="D58" s="575"/>
      <c r="E58" s="181"/>
      <c r="F58" s="181"/>
      <c r="G58" s="181"/>
      <c r="H58" s="181"/>
      <c r="I58" s="181"/>
      <c r="J58" s="288"/>
      <c r="K58" s="288"/>
      <c r="L58" s="288"/>
      <c r="M58" s="181"/>
      <c r="N58" s="181"/>
    </row>
    <row r="59" spans="1:14" ht="9.75" customHeight="1" x14ac:dyDescent="0.25">
      <c r="A59" s="493"/>
      <c r="B59" s="527"/>
      <c r="C59" s="574"/>
      <c r="D59" s="575"/>
      <c r="E59" s="181"/>
      <c r="F59" s="181"/>
      <c r="G59" s="181"/>
      <c r="H59" s="181"/>
      <c r="I59" s="181"/>
      <c r="J59" s="288"/>
      <c r="K59" s="288"/>
      <c r="L59" s="288"/>
      <c r="M59" s="181"/>
      <c r="N59" s="181"/>
    </row>
    <row r="60" spans="1:14" ht="9.75" customHeight="1" x14ac:dyDescent="0.25">
      <c r="A60" s="493"/>
      <c r="B60" s="527"/>
      <c r="C60" s="574"/>
      <c r="D60" s="575"/>
      <c r="E60" s="181"/>
      <c r="F60" s="181"/>
      <c r="G60" s="181"/>
      <c r="H60" s="181"/>
      <c r="I60" s="181"/>
      <c r="J60" s="288"/>
      <c r="K60" s="288"/>
      <c r="L60" s="288"/>
      <c r="M60" s="181"/>
      <c r="N60" s="181"/>
    </row>
    <row r="61" spans="1:14" ht="9.75" customHeight="1" x14ac:dyDescent="0.25">
      <c r="A61" s="493"/>
      <c r="B61" s="527"/>
      <c r="C61" s="574"/>
      <c r="D61" s="575"/>
      <c r="E61" s="181"/>
      <c r="F61" s="181"/>
      <c r="G61" s="289"/>
      <c r="H61" s="181"/>
      <c r="I61" s="181"/>
      <c r="J61" s="288"/>
      <c r="K61" s="288"/>
      <c r="L61" s="288"/>
      <c r="M61" s="181"/>
      <c r="N61" s="181"/>
    </row>
    <row r="62" spans="1:14" ht="9.75" customHeight="1" x14ac:dyDescent="0.25">
      <c r="A62" s="493"/>
      <c r="B62" s="527"/>
      <c r="C62" s="574"/>
      <c r="D62" s="575"/>
      <c r="E62" s="181"/>
      <c r="F62" s="181"/>
      <c r="G62" s="289"/>
      <c r="H62" s="181"/>
      <c r="I62" s="181"/>
      <c r="J62" s="288"/>
      <c r="K62" s="288"/>
      <c r="L62" s="288"/>
      <c r="M62" s="181"/>
      <c r="N62" s="181"/>
    </row>
    <row r="63" spans="1:14" ht="9.75" customHeight="1" x14ac:dyDescent="0.25">
      <c r="A63" s="493" t="s">
        <v>237</v>
      </c>
      <c r="B63" s="527" t="s">
        <v>238</v>
      </c>
      <c r="C63" s="574"/>
      <c r="D63" s="575"/>
      <c r="E63" s="181"/>
      <c r="F63" s="181"/>
      <c r="G63" s="181"/>
      <c r="H63" s="181"/>
      <c r="I63" s="181"/>
      <c r="J63" s="288"/>
      <c r="K63" s="288"/>
      <c r="L63" s="288"/>
      <c r="M63" s="181"/>
      <c r="N63" s="181"/>
    </row>
    <row r="64" spans="1:14" ht="9.75" customHeight="1" x14ac:dyDescent="0.25">
      <c r="A64" s="493"/>
      <c r="B64" s="527"/>
      <c r="C64" s="574"/>
      <c r="D64" s="575"/>
      <c r="E64" s="181"/>
      <c r="F64" s="181"/>
      <c r="G64" s="181"/>
      <c r="H64" s="181"/>
      <c r="I64" s="181"/>
      <c r="J64" s="288"/>
      <c r="K64" s="288"/>
      <c r="L64" s="288"/>
      <c r="M64" s="181"/>
      <c r="N64" s="181"/>
    </row>
    <row r="65" spans="1:14" ht="9.75" customHeight="1" x14ac:dyDescent="0.25">
      <c r="A65" s="493"/>
      <c r="B65" s="527"/>
      <c r="C65" s="574"/>
      <c r="D65" s="575"/>
      <c r="E65" s="181"/>
      <c r="F65" s="181"/>
      <c r="G65" s="181"/>
      <c r="H65" s="181"/>
      <c r="I65" s="181"/>
      <c r="J65" s="288"/>
      <c r="K65" s="288"/>
      <c r="L65" s="311"/>
      <c r="M65" s="181"/>
      <c r="N65" s="181"/>
    </row>
    <row r="66" spans="1:14" ht="9.75" customHeight="1" x14ac:dyDescent="0.25">
      <c r="A66" s="493"/>
      <c r="B66" s="527"/>
      <c r="C66" s="574"/>
      <c r="D66" s="575"/>
      <c r="E66" s="181"/>
      <c r="F66" s="181"/>
      <c r="G66" s="181"/>
      <c r="H66" s="181"/>
      <c r="I66" s="181"/>
      <c r="J66" s="288"/>
      <c r="K66" s="288"/>
      <c r="L66" s="311"/>
      <c r="M66" s="181"/>
      <c r="N66" s="181"/>
    </row>
    <row r="67" spans="1:14" ht="9.75" customHeight="1" x14ac:dyDescent="0.25">
      <c r="A67" s="493"/>
      <c r="B67" s="527"/>
      <c r="C67" s="574"/>
      <c r="D67" s="575"/>
      <c r="E67" s="181"/>
      <c r="F67" s="181"/>
      <c r="G67" s="181"/>
      <c r="H67" s="181"/>
      <c r="I67" s="181"/>
      <c r="J67" s="288"/>
      <c r="K67" s="288"/>
      <c r="L67" s="288"/>
      <c r="M67" s="181"/>
      <c r="N67" s="181"/>
    </row>
    <row r="68" spans="1:14" ht="9.75" customHeight="1" x14ac:dyDescent="0.25">
      <c r="A68" s="493"/>
      <c r="B68" s="527"/>
      <c r="C68" s="574"/>
      <c r="D68" s="575"/>
      <c r="E68" s="181"/>
      <c r="F68" s="181"/>
      <c r="G68" s="181"/>
      <c r="H68" s="289"/>
      <c r="I68" s="181"/>
      <c r="J68" s="288"/>
      <c r="K68" s="288"/>
      <c r="L68" s="288"/>
      <c r="M68" s="181"/>
      <c r="N68" s="181"/>
    </row>
    <row r="69" spans="1:14" ht="9.75" customHeight="1" x14ac:dyDescent="0.25">
      <c r="A69" s="493"/>
      <c r="B69" s="527"/>
      <c r="C69" s="574"/>
      <c r="D69" s="575"/>
      <c r="E69" s="181"/>
      <c r="F69" s="181"/>
      <c r="G69" s="181"/>
      <c r="H69" s="289"/>
      <c r="I69" s="181"/>
      <c r="J69" s="288"/>
      <c r="K69" s="288"/>
      <c r="L69" s="288"/>
      <c r="M69" s="181"/>
      <c r="N69" s="181"/>
    </row>
    <row r="70" spans="1:14" ht="19.350000000000001" customHeight="1" x14ac:dyDescent="0.25">
      <c r="A70" s="493"/>
      <c r="B70" s="527"/>
      <c r="C70" s="574"/>
      <c r="D70" s="575"/>
      <c r="E70" s="181"/>
      <c r="F70" s="181"/>
      <c r="G70" s="181"/>
      <c r="H70" s="289"/>
      <c r="I70" s="181"/>
      <c r="J70" s="288"/>
      <c r="K70" s="318"/>
      <c r="L70" s="288"/>
      <c r="M70" s="181"/>
      <c r="N70" s="181"/>
    </row>
    <row r="71" spans="1:14" ht="9.75" customHeight="1" x14ac:dyDescent="0.25">
      <c r="A71" s="493"/>
      <c r="B71" s="527"/>
      <c r="C71" s="574"/>
      <c r="D71" s="575"/>
      <c r="E71" s="181"/>
      <c r="F71" s="181"/>
      <c r="G71" s="181"/>
      <c r="H71" s="289"/>
      <c r="I71" s="181"/>
      <c r="J71" s="288"/>
      <c r="K71" s="288"/>
      <c r="L71" s="288"/>
      <c r="M71" s="181"/>
      <c r="N71" s="181"/>
    </row>
    <row r="72" spans="1:14" ht="9.75" customHeight="1" x14ac:dyDescent="0.25">
      <c r="A72" s="493"/>
      <c r="B72" s="527"/>
      <c r="C72" s="574"/>
      <c r="D72" s="575"/>
      <c r="E72" s="288"/>
      <c r="F72" s="181"/>
      <c r="G72" s="181"/>
      <c r="H72" s="181"/>
      <c r="I72" s="181"/>
      <c r="J72" s="288"/>
      <c r="K72" s="288"/>
      <c r="L72" s="288"/>
      <c r="M72" s="181"/>
      <c r="N72" s="181"/>
    </row>
    <row r="73" spans="1:14" ht="9.75" customHeight="1" x14ac:dyDescent="0.25">
      <c r="A73" s="493"/>
      <c r="B73" s="527"/>
      <c r="C73" s="574"/>
      <c r="D73" s="575"/>
      <c r="E73" s="289"/>
      <c r="F73" s="181"/>
      <c r="G73" s="181"/>
      <c r="H73" s="181"/>
      <c r="I73" s="181"/>
      <c r="J73" s="288"/>
      <c r="K73" s="288"/>
      <c r="L73" s="288"/>
      <c r="M73" s="181"/>
      <c r="N73" s="181"/>
    </row>
    <row r="74" spans="1:14" x14ac:dyDescent="0.25">
      <c r="D74" s="171">
        <f>SUM(D14:D73)</f>
        <v>0</v>
      </c>
      <c r="E74" s="309"/>
    </row>
  </sheetData>
  <protectedRanges>
    <protectedRange sqref="C3:D4 C6:D7 C10 E9:F10 D19:M19 D25:M26 D20:D24 D30:M31 D27:D29 H27:M29 D60:F62 H60:M62 D14:D18 H56:H59 D54:E59 F72:M73 L68 K54:M59 K69:L71 D63:D73 F32:H52 J32:M52 D32:D53" name="Range1_1"/>
    <protectedRange password="CDC0" sqref="E20:E23" name="Range1_7_1"/>
    <protectedRange password="CDC0" sqref="F27:F28" name="Range1_20"/>
    <protectedRange password="CDC0" sqref="E27:E29" name="Range1_6_3"/>
    <protectedRange password="CDC0" sqref="E41" name="Range1_4_2_1_5"/>
    <protectedRange password="CDC0" sqref="E46" name="Range1_31_1_5"/>
    <protectedRange password="CDC0" sqref="E47:E48" name="Range1_33_1_5"/>
    <protectedRange password="CDC0" sqref="E49" name="Range1_1_1_1_5"/>
    <protectedRange password="CDC0" sqref="E50:E52" name="Range1_1_1_3_1_5"/>
    <protectedRange password="CDC0" sqref="E44:E45" name="Range1_35_1_5"/>
    <protectedRange password="CDC0" sqref="E42" name="Range1_4_4_1_1_5"/>
    <protectedRange password="CDC0" sqref="E63:E66" name="Range1_10_1_1"/>
    <protectedRange sqref="E69 E71" name="Range1_3_2"/>
    <protectedRange sqref="F14:H14 F20:G24 F54:G59 F63:G71 J14:K14 M15:M18 F15:K18 I20:J24 I63:J71 I54:J59" name="Range1_1_2"/>
    <protectedRange sqref="H20:H24 K24:M24 K20:K23 M20:M23" name="Range1_1_3"/>
    <protectedRange sqref="G27:G29" name="Range1_1_4"/>
    <protectedRange sqref="H63:H64 K63:M64" name="Range1_1_5"/>
    <protectedRange sqref="H65:H67 K65:K67 M65:M67" name="Range1_1_6"/>
    <protectedRange sqref="M68:M71" name="Range1_1_7"/>
    <protectedRange sqref="K68" name="Range1"/>
    <protectedRange password="CDC0" sqref="N54:N73 N14:N52" name="Range1_3_1_1_1"/>
    <protectedRange password="CDC0" sqref="I14" name="Range1_5_6_1_1_1_1_1_1_1"/>
    <protectedRange sqref="L14:L18" name="Range1_1_1"/>
    <protectedRange sqref="L20:L23" name="Range1_1_8"/>
    <protectedRange sqref="L65:L67" name="Range1_1_9"/>
  </protectedRanges>
  <mergeCells count="53">
    <mergeCell ref="A8:B8"/>
    <mergeCell ref="C8:D8"/>
    <mergeCell ref="K2:L5"/>
    <mergeCell ref="A3:B3"/>
    <mergeCell ref="C3:D3"/>
    <mergeCell ref="A4:B4"/>
    <mergeCell ref="C4:D4"/>
    <mergeCell ref="A5:B5"/>
    <mergeCell ref="A6:B6"/>
    <mergeCell ref="C6:D6"/>
    <mergeCell ref="A7:B7"/>
    <mergeCell ref="C7:D7"/>
    <mergeCell ref="F7:M7"/>
    <mergeCell ref="A9:B9"/>
    <mergeCell ref="C9:D9"/>
    <mergeCell ref="A10:B10"/>
    <mergeCell ref="C10:D10"/>
    <mergeCell ref="A12:B13"/>
    <mergeCell ref="C12:D12"/>
    <mergeCell ref="K12:K13"/>
    <mergeCell ref="L12:L13"/>
    <mergeCell ref="M12:M13"/>
    <mergeCell ref="N12:N13"/>
    <mergeCell ref="A15:A19"/>
    <mergeCell ref="B15:B19"/>
    <mergeCell ref="C15:C19"/>
    <mergeCell ref="D15:D19"/>
    <mergeCell ref="E12:E13"/>
    <mergeCell ref="F12:F13"/>
    <mergeCell ref="G12:G13"/>
    <mergeCell ref="H12:H13"/>
    <mergeCell ref="I12:I13"/>
    <mergeCell ref="J12:J13"/>
    <mergeCell ref="A20:A26"/>
    <mergeCell ref="B20:B26"/>
    <mergeCell ref="C20:C26"/>
    <mergeCell ref="D20:D26"/>
    <mergeCell ref="A27:A31"/>
    <mergeCell ref="B27:B31"/>
    <mergeCell ref="C27:C31"/>
    <mergeCell ref="D27:D31"/>
    <mergeCell ref="A63:A73"/>
    <mergeCell ref="B63:B73"/>
    <mergeCell ref="C63:C73"/>
    <mergeCell ref="D63:D73"/>
    <mergeCell ref="A32:A52"/>
    <mergeCell ref="B32:B52"/>
    <mergeCell ref="C32:C52"/>
    <mergeCell ref="D32:D52"/>
    <mergeCell ref="A53:A62"/>
    <mergeCell ref="B53:B62"/>
    <mergeCell ref="C53:C62"/>
    <mergeCell ref="D53:D62"/>
  </mergeCells>
  <hyperlinks>
    <hyperlink ref="L1" location="'b. List of templates'!A1" display="RETURN TO TEMPLATE LIST" xr:uid="{00000000-0004-0000-1E00-000000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43"/>
  <sheetViews>
    <sheetView topLeftCell="A12" workbookViewId="0">
      <selection activeCell="C6" sqref="C6"/>
    </sheetView>
  </sheetViews>
  <sheetFormatPr defaultColWidth="9.140625" defaultRowHeight="11.25" x14ac:dyDescent="0.25"/>
  <cols>
    <col min="1" max="1" width="4.85546875" style="156" customWidth="1"/>
    <col min="2" max="2" width="28.140625" style="156" customWidth="1"/>
    <col min="3" max="3" width="16.85546875" style="155" customWidth="1"/>
    <col min="4" max="4" width="39.42578125" style="156" customWidth="1"/>
    <col min="5" max="5" width="14.140625" style="156" customWidth="1"/>
    <col min="6" max="6" width="19.85546875" style="156" customWidth="1"/>
    <col min="7" max="7" width="5.42578125" style="156" bestFit="1" customWidth="1"/>
    <col min="8" max="8" width="21.85546875" style="156" customWidth="1"/>
    <col min="9" max="9" width="5.42578125" style="156" bestFit="1" customWidth="1"/>
    <col min="10" max="10" width="13.42578125" style="156" customWidth="1"/>
    <col min="11" max="11" width="13.85546875" style="156" customWidth="1"/>
    <col min="12" max="12" width="26.5703125" style="156" bestFit="1" customWidth="1"/>
    <col min="13" max="13" width="11.85546875" style="156" customWidth="1"/>
    <col min="14" max="14" width="17.85546875" style="156" customWidth="1"/>
    <col min="15" max="15" width="37.42578125" style="156" customWidth="1"/>
    <col min="16" max="16384" width="9.140625" style="156"/>
  </cols>
  <sheetData>
    <row r="1" spans="1:15" ht="21" thickBot="1" x14ac:dyDescent="0.3">
      <c r="A1" s="82" t="s">
        <v>302</v>
      </c>
      <c r="B1" s="154"/>
      <c r="K1" s="85"/>
      <c r="L1" s="86" t="s">
        <v>177</v>
      </c>
      <c r="M1" s="85"/>
    </row>
    <row r="2" spans="1:15" ht="9.75" customHeight="1" x14ac:dyDescent="0.25">
      <c r="J2" s="589" t="s">
        <v>303</v>
      </c>
      <c r="K2" s="590"/>
      <c r="L2" s="87" t="s">
        <v>180</v>
      </c>
      <c r="M2" s="88">
        <f>SUM(C13:C43)</f>
        <v>0</v>
      </c>
    </row>
    <row r="3" spans="1:15" ht="12.75" customHeight="1" x14ac:dyDescent="0.25">
      <c r="A3" s="512" t="s">
        <v>181</v>
      </c>
      <c r="B3" s="513"/>
      <c r="C3" s="187" t="s">
        <v>331</v>
      </c>
      <c r="D3" s="158" t="s">
        <v>182</v>
      </c>
      <c r="J3" s="591"/>
      <c r="K3" s="592"/>
      <c r="L3" s="90" t="s">
        <v>183</v>
      </c>
      <c r="M3" s="91">
        <f>$C$10</f>
        <v>0</v>
      </c>
    </row>
    <row r="4" spans="1:15" ht="12.75" customHeight="1" x14ac:dyDescent="0.25">
      <c r="A4" s="517" t="s">
        <v>184</v>
      </c>
      <c r="B4" s="676"/>
      <c r="C4" s="197">
        <v>2024</v>
      </c>
      <c r="D4" s="348">
        <v>45381</v>
      </c>
      <c r="J4" s="591"/>
      <c r="K4" s="592"/>
      <c r="L4" s="90" t="s">
        <v>185</v>
      </c>
      <c r="M4" s="91">
        <f>$C$9</f>
        <v>0.62301266666666666</v>
      </c>
    </row>
    <row r="5" spans="1:15" ht="12.75" customHeight="1" thickBot="1" x14ac:dyDescent="0.3">
      <c r="A5" s="512" t="s">
        <v>186</v>
      </c>
      <c r="B5" s="540"/>
      <c r="C5" s="210" t="s">
        <v>318</v>
      </c>
      <c r="D5" s="161"/>
      <c r="J5" s="593"/>
      <c r="K5" s="594"/>
      <c r="L5" s="93"/>
      <c r="M5" s="94"/>
    </row>
    <row r="6" spans="1:15" ht="24.75" customHeight="1" x14ac:dyDescent="0.25">
      <c r="A6" s="527" t="s">
        <v>290</v>
      </c>
      <c r="B6" s="540"/>
      <c r="C6" s="177">
        <v>18690.38</v>
      </c>
      <c r="D6" s="163"/>
    </row>
    <row r="7" spans="1:15" ht="39" customHeight="1" x14ac:dyDescent="0.25">
      <c r="A7" s="527" t="s">
        <v>291</v>
      </c>
      <c r="B7" s="540"/>
      <c r="C7" s="177">
        <v>18690.38</v>
      </c>
      <c r="D7" s="164"/>
      <c r="E7" s="668" t="s">
        <v>319</v>
      </c>
      <c r="F7" s="669"/>
      <c r="G7" s="669"/>
      <c r="H7" s="669"/>
      <c r="I7" s="669"/>
      <c r="J7" s="669"/>
      <c r="K7" s="669"/>
      <c r="L7" s="669"/>
      <c r="M7" s="669"/>
      <c r="N7" s="670"/>
    </row>
    <row r="8" spans="1:15" ht="20.100000000000001" customHeight="1" x14ac:dyDescent="0.25">
      <c r="A8" s="527" t="s">
        <v>191</v>
      </c>
      <c r="B8" s="513"/>
      <c r="C8" s="199" t="s">
        <v>192</v>
      </c>
      <c r="D8" s="149" t="s">
        <v>193</v>
      </c>
      <c r="E8" s="199" t="s">
        <v>194</v>
      </c>
    </row>
    <row r="9" spans="1:15" ht="21.75" customHeight="1" x14ac:dyDescent="0.25">
      <c r="A9" s="623" t="s">
        <v>284</v>
      </c>
      <c r="B9" s="624"/>
      <c r="C9" s="200">
        <f>($C$7)/30000</f>
        <v>0.62301266666666666</v>
      </c>
      <c r="D9" s="201"/>
      <c r="E9" s="202"/>
    </row>
    <row r="10" spans="1:15" ht="14.25" customHeight="1" x14ac:dyDescent="0.25">
      <c r="A10" s="527" t="s">
        <v>243</v>
      </c>
      <c r="B10" s="540"/>
      <c r="C10" s="203">
        <f>C21+C13+C31</f>
        <v>0</v>
      </c>
      <c r="D10" s="167"/>
      <c r="E10" s="168"/>
    </row>
    <row r="11" spans="1:15" ht="9.75" customHeight="1" x14ac:dyDescent="0.25">
      <c r="B11" s="169"/>
      <c r="C11" s="170"/>
      <c r="D11" s="172"/>
      <c r="E11" s="172"/>
    </row>
    <row r="12" spans="1:15" s="85" customFormat="1" ht="57" customHeight="1" x14ac:dyDescent="0.25">
      <c r="A12" s="565" t="s">
        <v>197</v>
      </c>
      <c r="B12" s="566"/>
      <c r="C12" s="204" t="s">
        <v>244</v>
      </c>
      <c r="D12" s="205" t="s">
        <v>199</v>
      </c>
      <c r="E12" s="205" t="s">
        <v>200</v>
      </c>
      <c r="F12" s="205" t="s">
        <v>201</v>
      </c>
      <c r="G12" s="173" t="s">
        <v>202</v>
      </c>
      <c r="H12" s="205" t="s">
        <v>203</v>
      </c>
      <c r="I12" s="173" t="s">
        <v>202</v>
      </c>
      <c r="J12" s="206" t="s">
        <v>204</v>
      </c>
      <c r="K12" s="205" t="s">
        <v>205</v>
      </c>
      <c r="L12" s="205" t="s">
        <v>245</v>
      </c>
      <c r="M12" s="205" t="s">
        <v>246</v>
      </c>
      <c r="N12" s="205" t="s">
        <v>206</v>
      </c>
      <c r="O12" s="207" t="s">
        <v>207</v>
      </c>
    </row>
    <row r="13" spans="1:15" ht="29.45" customHeight="1" x14ac:dyDescent="0.25">
      <c r="A13" s="552" t="s">
        <v>247</v>
      </c>
      <c r="B13" s="555" t="s">
        <v>248</v>
      </c>
      <c r="C13" s="657"/>
      <c r="D13" s="285"/>
      <c r="E13" s="285"/>
      <c r="F13" s="285"/>
      <c r="G13" s="285"/>
      <c r="H13" s="360"/>
      <c r="I13" s="181"/>
      <c r="J13" s="285"/>
      <c r="K13" s="285"/>
      <c r="L13" s="285"/>
      <c r="M13" s="181"/>
      <c r="N13" s="181"/>
      <c r="O13" s="261"/>
    </row>
    <row r="14" spans="1:15" ht="25.5" customHeight="1" x14ac:dyDescent="0.25">
      <c r="A14" s="553"/>
      <c r="B14" s="556"/>
      <c r="C14" s="658"/>
      <c r="D14" s="285"/>
      <c r="E14" s="285"/>
      <c r="F14" s="285"/>
      <c r="G14" s="285"/>
      <c r="H14" s="181"/>
      <c r="I14" s="181"/>
      <c r="J14" s="285"/>
      <c r="K14" s="285"/>
      <c r="L14" s="285"/>
      <c r="M14" s="181"/>
      <c r="N14" s="181"/>
      <c r="O14" s="261"/>
    </row>
    <row r="15" spans="1:15" ht="27.6" customHeight="1" x14ac:dyDescent="0.25">
      <c r="A15" s="553"/>
      <c r="B15" s="556"/>
      <c r="C15" s="658"/>
      <c r="D15" s="181"/>
      <c r="E15" s="285"/>
      <c r="F15" s="285"/>
      <c r="G15" s="285"/>
      <c r="H15" s="181"/>
      <c r="I15" s="181"/>
      <c r="J15" s="285"/>
      <c r="K15" s="285"/>
      <c r="L15" s="285"/>
      <c r="M15" s="181"/>
      <c r="N15" s="181"/>
      <c r="O15" s="261"/>
    </row>
    <row r="16" spans="1:15" ht="28.5" customHeight="1" x14ac:dyDescent="0.25">
      <c r="A16" s="553"/>
      <c r="B16" s="556"/>
      <c r="C16" s="658"/>
      <c r="D16" s="181"/>
      <c r="E16" s="285"/>
      <c r="F16" s="285"/>
      <c r="G16" s="285"/>
      <c r="H16" s="181"/>
      <c r="I16" s="181"/>
      <c r="J16" s="285"/>
      <c r="K16" s="285"/>
      <c r="L16" s="285"/>
      <c r="M16" s="181"/>
      <c r="N16" s="181"/>
      <c r="O16" s="261"/>
    </row>
    <row r="17" spans="1:15" ht="22.5" customHeight="1" x14ac:dyDescent="0.25">
      <c r="A17" s="553"/>
      <c r="B17" s="556"/>
      <c r="C17" s="658"/>
      <c r="D17" s="181"/>
      <c r="E17" s="285"/>
      <c r="F17" s="285"/>
      <c r="G17" s="285"/>
      <c r="H17" s="181"/>
      <c r="I17" s="181"/>
      <c r="J17" s="285"/>
      <c r="K17" s="285"/>
      <c r="L17" s="285"/>
      <c r="M17" s="181"/>
      <c r="N17" s="181"/>
      <c r="O17" s="261"/>
    </row>
    <row r="18" spans="1:15" ht="20.45" customHeight="1" x14ac:dyDescent="0.25">
      <c r="A18" s="553"/>
      <c r="B18" s="556"/>
      <c r="C18" s="658"/>
      <c r="D18" s="285"/>
      <c r="E18" s="285"/>
      <c r="F18" s="285"/>
      <c r="G18" s="285"/>
      <c r="H18" s="181"/>
      <c r="I18" s="181"/>
      <c r="J18" s="285"/>
      <c r="K18" s="362"/>
      <c r="L18" s="285"/>
      <c r="M18" s="181"/>
      <c r="N18" s="181"/>
      <c r="O18" s="261"/>
    </row>
    <row r="19" spans="1:15" ht="30.6" customHeight="1" x14ac:dyDescent="0.25">
      <c r="A19" s="553"/>
      <c r="B19" s="556"/>
      <c r="C19" s="658"/>
      <c r="D19" s="285"/>
      <c r="E19" s="285"/>
      <c r="F19" s="285"/>
      <c r="G19" s="285"/>
      <c r="H19" s="181"/>
      <c r="I19" s="181"/>
      <c r="J19" s="285"/>
      <c r="K19" s="362"/>
      <c r="L19" s="285"/>
      <c r="M19" s="181"/>
      <c r="N19" s="261"/>
      <c r="O19" s="261"/>
    </row>
    <row r="20" spans="1:15" ht="11.25" customHeight="1" x14ac:dyDescent="0.25">
      <c r="A20" s="554"/>
      <c r="B20" s="557"/>
      <c r="C20" s="659"/>
      <c r="D20" s="181"/>
      <c r="E20" s="285"/>
      <c r="F20" s="285"/>
      <c r="G20" s="285"/>
      <c r="H20" s="181"/>
      <c r="I20" s="181"/>
      <c r="J20" s="317"/>
      <c r="K20" s="285"/>
      <c r="L20" s="285"/>
      <c r="M20" s="181"/>
      <c r="N20" s="181"/>
      <c r="O20" s="261"/>
    </row>
    <row r="21" spans="1:15" ht="11.25" customHeight="1" x14ac:dyDescent="0.15">
      <c r="A21" s="548" t="s">
        <v>249</v>
      </c>
      <c r="B21" s="527" t="s">
        <v>250</v>
      </c>
      <c r="C21" s="657"/>
      <c r="D21" s="181"/>
      <c r="E21" s="285"/>
      <c r="F21" s="304"/>
      <c r="G21" s="289"/>
      <c r="H21" s="181"/>
      <c r="I21" s="181"/>
      <c r="J21" s="285"/>
      <c r="K21" s="285"/>
      <c r="L21" s="285"/>
      <c r="M21" s="181"/>
      <c r="N21" s="181"/>
      <c r="O21" s="261"/>
    </row>
    <row r="22" spans="1:15" ht="11.25" customHeight="1" x14ac:dyDescent="0.25">
      <c r="A22" s="548"/>
      <c r="B22" s="527"/>
      <c r="C22" s="658"/>
      <c r="D22" s="296"/>
      <c r="E22" s="285"/>
      <c r="F22" s="285"/>
      <c r="G22" s="289"/>
      <c r="H22" s="181"/>
      <c r="I22" s="181"/>
      <c r="J22" s="285"/>
      <c r="K22" s="285"/>
      <c r="L22" s="385"/>
      <c r="M22" s="181"/>
      <c r="N22" s="303"/>
      <c r="O22" s="261"/>
    </row>
    <row r="23" spans="1:15" ht="11.25" customHeight="1" x14ac:dyDescent="0.15">
      <c r="A23" s="548"/>
      <c r="B23" s="527"/>
      <c r="C23" s="658"/>
      <c r="D23" s="181"/>
      <c r="E23" s="285"/>
      <c r="F23" s="304"/>
      <c r="G23" s="289"/>
      <c r="H23" s="181"/>
      <c r="I23" s="181"/>
      <c r="J23" s="285"/>
      <c r="K23" s="285"/>
      <c r="L23" s="285"/>
      <c r="M23" s="181"/>
      <c r="N23" s="181"/>
      <c r="O23" s="261"/>
    </row>
    <row r="24" spans="1:15" ht="11.25" customHeight="1" x14ac:dyDescent="0.25">
      <c r="A24" s="548"/>
      <c r="B24" s="527"/>
      <c r="C24" s="658"/>
      <c r="D24" s="181"/>
      <c r="E24" s="289"/>
      <c r="F24" s="176"/>
      <c r="G24" s="180"/>
      <c r="H24" s="176"/>
      <c r="I24" s="181"/>
      <c r="J24" s="317"/>
      <c r="K24" s="317"/>
      <c r="L24" s="285"/>
      <c r="M24" s="181"/>
      <c r="N24" s="181"/>
      <c r="O24" s="261"/>
    </row>
    <row r="25" spans="1:15" ht="11.25" customHeight="1" x14ac:dyDescent="0.25">
      <c r="A25" s="548"/>
      <c r="B25" s="527"/>
      <c r="C25" s="658"/>
      <c r="D25" s="181"/>
      <c r="E25" s="285"/>
      <c r="F25" s="285"/>
      <c r="G25" s="289"/>
      <c r="H25" s="181"/>
      <c r="I25" s="181"/>
      <c r="J25" s="285"/>
      <c r="K25" s="285"/>
      <c r="L25" s="285"/>
      <c r="M25" s="181"/>
      <c r="N25" s="181"/>
      <c r="O25" s="261"/>
    </row>
    <row r="26" spans="1:15" ht="11.25" customHeight="1" x14ac:dyDescent="0.25">
      <c r="A26" s="548"/>
      <c r="B26" s="527"/>
      <c r="C26" s="658"/>
      <c r="D26" s="285"/>
      <c r="E26" s="289"/>
      <c r="F26" s="176"/>
      <c r="G26" s="180"/>
      <c r="H26" s="176"/>
      <c r="I26" s="181"/>
      <c r="J26" s="317"/>
      <c r="K26" s="317"/>
      <c r="L26" s="285"/>
      <c r="M26" s="181"/>
      <c r="N26" s="181"/>
      <c r="O26" s="261"/>
    </row>
    <row r="27" spans="1:15" ht="11.25" customHeight="1" x14ac:dyDescent="0.25">
      <c r="A27" s="548"/>
      <c r="B27" s="527"/>
      <c r="C27" s="659"/>
      <c r="D27" s="315"/>
      <c r="E27" s="285"/>
      <c r="F27" s="285"/>
      <c r="G27" s="285"/>
      <c r="H27" s="181"/>
      <c r="I27" s="181"/>
      <c r="J27" s="317"/>
      <c r="K27" s="317"/>
      <c r="L27" s="285"/>
      <c r="M27" s="181"/>
      <c r="N27" s="181"/>
      <c r="O27" s="261"/>
    </row>
    <row r="28" spans="1:15" ht="11.25" customHeight="1" x14ac:dyDescent="0.25">
      <c r="A28" s="617" t="s">
        <v>251</v>
      </c>
      <c r="B28" s="620" t="s">
        <v>252</v>
      </c>
      <c r="C28" s="658"/>
      <c r="D28" s="285"/>
      <c r="E28" s="285"/>
      <c r="F28" s="285"/>
      <c r="G28" s="285"/>
      <c r="H28" s="181"/>
      <c r="I28" s="181"/>
      <c r="J28" s="317"/>
      <c r="K28" s="317"/>
      <c r="L28" s="285"/>
      <c r="M28" s="181"/>
      <c r="N28" s="181"/>
      <c r="O28" s="261"/>
    </row>
    <row r="29" spans="1:15" ht="11.25" customHeight="1" x14ac:dyDescent="0.25">
      <c r="A29" s="618"/>
      <c r="B29" s="621"/>
      <c r="C29" s="658"/>
      <c r="D29" s="181"/>
      <c r="E29" s="285"/>
      <c r="F29" s="285"/>
      <c r="G29" s="285"/>
      <c r="H29" s="181"/>
      <c r="I29" s="181"/>
      <c r="J29" s="317"/>
      <c r="K29" s="317"/>
      <c r="L29" s="285"/>
      <c r="M29" s="181"/>
      <c r="N29" s="181"/>
      <c r="O29" s="261"/>
    </row>
    <row r="30" spans="1:15" ht="11.25" customHeight="1" x14ac:dyDescent="0.25">
      <c r="A30" s="619"/>
      <c r="B30" s="622"/>
      <c r="C30" s="659"/>
      <c r="D30" s="288"/>
      <c r="E30" s="285"/>
      <c r="F30" s="285"/>
      <c r="G30" s="285"/>
      <c r="H30" s="181"/>
      <c r="I30" s="181"/>
      <c r="J30" s="317"/>
      <c r="K30" s="317"/>
      <c r="L30" s="285"/>
      <c r="M30" s="181"/>
      <c r="N30" s="181"/>
      <c r="O30" s="261"/>
    </row>
    <row r="31" spans="1:15" ht="11.25" customHeight="1" x14ac:dyDescent="0.25">
      <c r="A31" s="548" t="s">
        <v>253</v>
      </c>
      <c r="B31" s="527" t="s">
        <v>254</v>
      </c>
      <c r="C31" s="657"/>
      <c r="D31" s="181"/>
      <c r="E31" s="285"/>
      <c r="F31" s="285"/>
      <c r="G31" s="285"/>
      <c r="H31" s="181"/>
      <c r="I31" s="181"/>
      <c r="J31" s="317"/>
      <c r="K31" s="285"/>
      <c r="L31" s="285"/>
      <c r="M31" s="181"/>
      <c r="N31" s="181"/>
      <c r="O31" s="261"/>
    </row>
    <row r="32" spans="1:15" ht="11.25" customHeight="1" x14ac:dyDescent="0.25">
      <c r="A32" s="548"/>
      <c r="B32" s="527"/>
      <c r="C32" s="658"/>
      <c r="D32" s="181"/>
      <c r="E32" s="285"/>
      <c r="F32" s="285"/>
      <c r="G32" s="285"/>
      <c r="H32" s="181"/>
      <c r="I32" s="181"/>
      <c r="J32" s="317"/>
      <c r="K32" s="285"/>
      <c r="L32" s="285"/>
      <c r="M32" s="181"/>
      <c r="N32" s="181"/>
      <c r="O32" s="261"/>
    </row>
    <row r="33" spans="1:15" ht="11.25" customHeight="1" x14ac:dyDescent="0.25">
      <c r="A33" s="548" t="s">
        <v>255</v>
      </c>
      <c r="B33" s="527" t="s">
        <v>256</v>
      </c>
      <c r="C33" s="657"/>
      <c r="D33" s="300"/>
      <c r="E33" s="285"/>
      <c r="F33" s="285"/>
      <c r="G33" s="285"/>
      <c r="H33" s="181"/>
      <c r="I33" s="181"/>
      <c r="J33" s="285"/>
      <c r="K33" s="285"/>
      <c r="L33" s="285"/>
      <c r="M33" s="181"/>
      <c r="N33" s="181"/>
      <c r="O33" s="261"/>
    </row>
    <row r="34" spans="1:15" ht="11.25" customHeight="1" x14ac:dyDescent="0.25">
      <c r="A34" s="548"/>
      <c r="B34" s="527"/>
      <c r="C34" s="658"/>
      <c r="D34" s="300"/>
      <c r="E34" s="285"/>
      <c r="F34" s="285"/>
      <c r="G34" s="285"/>
      <c r="H34" s="181"/>
      <c r="I34" s="181"/>
      <c r="J34" s="181"/>
      <c r="K34" s="181"/>
      <c r="L34" s="181"/>
      <c r="M34" s="181"/>
      <c r="N34" s="181"/>
      <c r="O34" s="261"/>
    </row>
    <row r="35" spans="1:15" ht="11.25" customHeight="1" x14ac:dyDescent="0.25">
      <c r="A35" s="548"/>
      <c r="B35" s="527"/>
      <c r="C35" s="658"/>
      <c r="D35" s="300"/>
      <c r="E35" s="285"/>
      <c r="F35" s="285"/>
      <c r="G35" s="285"/>
      <c r="H35" s="181"/>
      <c r="I35" s="181"/>
      <c r="J35" s="181"/>
      <c r="K35" s="181"/>
      <c r="L35" s="181"/>
      <c r="M35" s="181"/>
      <c r="N35" s="181"/>
      <c r="O35" s="261"/>
    </row>
    <row r="36" spans="1:15" ht="11.25" customHeight="1" x14ac:dyDescent="0.25">
      <c r="A36" s="548"/>
      <c r="B36" s="527"/>
      <c r="C36" s="658"/>
      <c r="D36" s="300"/>
      <c r="E36" s="285"/>
      <c r="F36" s="285"/>
      <c r="G36" s="285"/>
      <c r="H36" s="181"/>
      <c r="I36" s="181"/>
      <c r="J36" s="181"/>
      <c r="K36" s="181"/>
      <c r="L36" s="181"/>
      <c r="M36" s="181"/>
      <c r="N36" s="181"/>
      <c r="O36" s="261"/>
    </row>
    <row r="37" spans="1:15" ht="11.25" customHeight="1" x14ac:dyDescent="0.25">
      <c r="A37" s="548"/>
      <c r="B37" s="527"/>
      <c r="C37" s="658"/>
      <c r="D37" s="300"/>
      <c r="E37" s="285"/>
      <c r="F37" s="285"/>
      <c r="G37" s="285"/>
      <c r="H37" s="181"/>
      <c r="I37" s="181"/>
      <c r="J37" s="181"/>
      <c r="K37" s="181"/>
      <c r="L37" s="181"/>
      <c r="M37" s="181"/>
      <c r="N37" s="181"/>
      <c r="O37" s="261"/>
    </row>
    <row r="38" spans="1:15" ht="11.25" customHeight="1" x14ac:dyDescent="0.25">
      <c r="A38" s="548"/>
      <c r="B38" s="527"/>
      <c r="C38" s="659"/>
      <c r="D38" s="300"/>
      <c r="E38" s="285"/>
      <c r="F38" s="285"/>
      <c r="G38" s="285"/>
      <c r="H38" s="181"/>
      <c r="I38" s="181"/>
      <c r="J38" s="181"/>
      <c r="K38" s="181"/>
      <c r="L38" s="181"/>
      <c r="M38" s="181"/>
      <c r="N38" s="181"/>
      <c r="O38" s="261"/>
    </row>
    <row r="39" spans="1:15" ht="11.25" customHeight="1" x14ac:dyDescent="0.25">
      <c r="A39" s="548" t="s">
        <v>257</v>
      </c>
      <c r="B39" s="527" t="s">
        <v>258</v>
      </c>
      <c r="C39" s="657"/>
      <c r="D39" s="181"/>
      <c r="E39" s="285"/>
      <c r="F39" s="285"/>
      <c r="G39" s="285"/>
      <c r="H39" s="181"/>
      <c r="I39" s="181"/>
      <c r="J39" s="181"/>
      <c r="K39" s="181"/>
      <c r="L39" s="181"/>
      <c r="M39" s="181"/>
      <c r="N39" s="181"/>
      <c r="O39" s="261"/>
    </row>
    <row r="40" spans="1:15" ht="11.25" customHeight="1" x14ac:dyDescent="0.25">
      <c r="A40" s="548"/>
      <c r="B40" s="527"/>
      <c r="C40" s="658"/>
      <c r="D40" s="300"/>
      <c r="E40" s="285"/>
      <c r="F40" s="285"/>
      <c r="G40" s="285"/>
      <c r="H40" s="181"/>
      <c r="I40" s="181"/>
      <c r="J40" s="181"/>
      <c r="K40" s="181"/>
      <c r="L40" s="181"/>
      <c r="M40" s="181"/>
      <c r="N40" s="181"/>
      <c r="O40" s="261"/>
    </row>
    <row r="41" spans="1:15" ht="11.25" customHeight="1" x14ac:dyDescent="0.25">
      <c r="A41" s="548"/>
      <c r="B41" s="527"/>
      <c r="C41" s="658"/>
      <c r="D41" s="300"/>
      <c r="E41" s="285"/>
      <c r="F41" s="285"/>
      <c r="G41" s="285"/>
      <c r="H41" s="181"/>
      <c r="I41" s="181"/>
      <c r="J41" s="181"/>
      <c r="K41" s="181"/>
      <c r="L41" s="181"/>
      <c r="M41" s="181"/>
      <c r="N41" s="181"/>
      <c r="O41" s="261"/>
    </row>
    <row r="42" spans="1:15" ht="11.25" customHeight="1" x14ac:dyDescent="0.25">
      <c r="A42" s="548"/>
      <c r="B42" s="527"/>
      <c r="C42" s="658"/>
      <c r="D42" s="300"/>
      <c r="E42" s="285"/>
      <c r="F42" s="285"/>
      <c r="G42" s="285"/>
      <c r="H42" s="181"/>
      <c r="I42" s="181"/>
      <c r="J42" s="181"/>
      <c r="K42" s="181"/>
      <c r="L42" s="181"/>
      <c r="M42" s="181"/>
      <c r="N42" s="181"/>
      <c r="O42" s="261"/>
    </row>
    <row r="43" spans="1:15" ht="11.25" customHeight="1" x14ac:dyDescent="0.25">
      <c r="A43" s="548"/>
      <c r="B43" s="527"/>
      <c r="C43" s="659"/>
      <c r="D43" s="300"/>
      <c r="E43" s="285"/>
      <c r="F43" s="285"/>
      <c r="G43" s="285"/>
      <c r="H43" s="181"/>
      <c r="I43" s="181"/>
      <c r="J43" s="181"/>
      <c r="K43" s="181"/>
      <c r="L43" s="181"/>
      <c r="M43" s="181"/>
      <c r="N43" s="181"/>
      <c r="O43" s="261"/>
    </row>
  </sheetData>
  <protectedRanges>
    <protectedRange sqref="C6:C7 C10 D9:E10 C3:C4 M26:N32 D30:I30 E27:I29 M24:N24 K16:M16 F13:G20 F22 F25 L13:N13 D33:N43 M20:N20 J15:M15 N14:N16 M17:M19 L14:M14 I13 F31:I32 H14:I26" name="Range1"/>
    <protectedRange sqref="D25 D21:D23" name="Range1_2"/>
    <protectedRange sqref="D24" name="Range1_4"/>
    <protectedRange password="CDC0" sqref="D13:D18 D20" name="Range1_1_2_1"/>
    <protectedRange sqref="N17:N18 L24 L17:L18 L26:L32 L20" name="Range1_1"/>
    <protectedRange password="CDC0" sqref="D28 D26" name="Range1_5"/>
    <protectedRange sqref="J21 L21:N21" name="Range1_6"/>
    <protectedRange sqref="J22 L22:N22" name="Range1_7"/>
    <protectedRange sqref="J23 L23:N23" name="Range1_8"/>
    <protectedRange sqref="J25 L25:N25" name="Range1_9"/>
    <protectedRange sqref="J13:J14" name="Range1_10"/>
    <protectedRange sqref="J16:J17" name="Range1_11"/>
    <protectedRange sqref="J18:J19" name="Range1_12"/>
    <protectedRange password="CDC0" sqref="D19" name="Range1_1_2"/>
    <protectedRange password="CDC0" sqref="O13:O43" name="Range1_3_1_1_1"/>
    <protectedRange password="CDC0" sqref="L19 N19" name="Range1_13"/>
    <protectedRange password="CDC0" sqref="H13" name="Range1_5_6_1_1_1_1_1_1_1_1"/>
    <protectedRange sqref="K13:K14" name="Range1_3"/>
    <protectedRange sqref="K31:K32" name="Range1_14"/>
    <protectedRange sqref="K20:K21" name="Range1_15"/>
    <protectedRange sqref="K22:K23" name="Range1_16"/>
    <protectedRange sqref="K25" name="Range1_17"/>
    <protectedRange sqref="K18:K19" name="Range1_18"/>
    <protectedRange sqref="K17" name="Range1_19"/>
  </protectedRanges>
  <mergeCells count="29">
    <mergeCell ref="A7:B7"/>
    <mergeCell ref="E7:N7"/>
    <mergeCell ref="J2:K5"/>
    <mergeCell ref="A3:B3"/>
    <mergeCell ref="A4:B4"/>
    <mergeCell ref="A5:B5"/>
    <mergeCell ref="A6:B6"/>
    <mergeCell ref="B28:B30"/>
    <mergeCell ref="C28:C30"/>
    <mergeCell ref="A8:B8"/>
    <mergeCell ref="A9:B9"/>
    <mergeCell ref="A10:B10"/>
    <mergeCell ref="A12:B12"/>
    <mergeCell ref="B13:B20"/>
    <mergeCell ref="A13:A20"/>
    <mergeCell ref="C13:C20"/>
    <mergeCell ref="A21:A27"/>
    <mergeCell ref="B21:B27"/>
    <mergeCell ref="C21:C27"/>
    <mergeCell ref="A28:A30"/>
    <mergeCell ref="A39:A43"/>
    <mergeCell ref="B39:B43"/>
    <mergeCell ref="C39:C43"/>
    <mergeCell ref="A31:A32"/>
    <mergeCell ref="B31:B32"/>
    <mergeCell ref="C31:C32"/>
    <mergeCell ref="A33:A38"/>
    <mergeCell ref="B33:B38"/>
    <mergeCell ref="C33:C38"/>
  </mergeCells>
  <hyperlinks>
    <hyperlink ref="L1" location="'b. List of templates'!A1" display="RETURN TO TEMPLATE LIST" xr:uid="{00000000-0004-0000-1F00-000000000000}"/>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44"/>
  <sheetViews>
    <sheetView topLeftCell="A13" workbookViewId="0">
      <selection activeCell="C14" sqref="C14"/>
    </sheetView>
  </sheetViews>
  <sheetFormatPr defaultColWidth="9.140625" defaultRowHeight="10.5" x14ac:dyDescent="0.25"/>
  <cols>
    <col min="1" max="1" width="38.85546875" style="85" customWidth="1"/>
    <col min="2" max="2" width="22" style="84" customWidth="1"/>
    <col min="3" max="3" width="30.85546875" style="85" customWidth="1"/>
    <col min="4" max="4" width="18" style="85" customWidth="1"/>
    <col min="5" max="5" width="13.85546875" style="85" customWidth="1"/>
    <col min="6" max="6" width="5.140625" style="85" customWidth="1"/>
    <col min="7" max="7" width="21.140625" style="85" customWidth="1"/>
    <col min="8" max="8" width="5.42578125" style="85" customWidth="1"/>
    <col min="9" max="9" width="14.5703125" style="85" customWidth="1"/>
    <col min="10" max="11" width="13.42578125" style="85" customWidth="1"/>
    <col min="12" max="12" width="19.140625" style="85" customWidth="1"/>
    <col min="13" max="13" width="26.85546875" style="85" customWidth="1"/>
    <col min="14" max="14" width="45.140625" style="85" customWidth="1"/>
    <col min="15" max="16384" width="9.140625" style="85"/>
  </cols>
  <sheetData>
    <row r="1" spans="1:14" ht="20.25" x14ac:dyDescent="0.25">
      <c r="A1" s="82" t="s">
        <v>259</v>
      </c>
      <c r="L1" s="86" t="s">
        <v>177</v>
      </c>
    </row>
    <row r="2" spans="1:14" ht="9.75" customHeight="1" x14ac:dyDescent="0.25"/>
    <row r="3" spans="1:14" ht="12.75" customHeight="1" x14ac:dyDescent="0.25">
      <c r="A3" s="146" t="s">
        <v>181</v>
      </c>
      <c r="B3" s="127" t="s">
        <v>331</v>
      </c>
      <c r="C3" s="128" t="s">
        <v>182</v>
      </c>
    </row>
    <row r="4" spans="1:14" ht="16.5" customHeight="1" x14ac:dyDescent="0.25">
      <c r="A4" s="147" t="s">
        <v>184</v>
      </c>
      <c r="B4" s="129">
        <v>2024</v>
      </c>
      <c r="C4" s="215">
        <v>45037</v>
      </c>
    </row>
    <row r="5" spans="1:14" ht="15.75" customHeight="1" thickBot="1" x14ac:dyDescent="0.3">
      <c r="A5" s="146" t="s">
        <v>186</v>
      </c>
      <c r="B5" s="130" t="s">
        <v>64</v>
      </c>
      <c r="C5" s="92"/>
    </row>
    <row r="6" spans="1:14" ht="20.25" customHeight="1" thickBot="1" x14ac:dyDescent="0.3">
      <c r="A6" s="116" t="s">
        <v>260</v>
      </c>
      <c r="B6" s="135">
        <f>B20+B27+B34</f>
        <v>0</v>
      </c>
    </row>
    <row r="7" spans="1:14" ht="9.75" customHeight="1" x14ac:dyDescent="0.25">
      <c r="B7" s="99"/>
      <c r="C7" s="108"/>
      <c r="D7" s="108"/>
    </row>
    <row r="8" spans="1:14" s="110" customFormat="1" ht="63" customHeight="1" x14ac:dyDescent="0.25">
      <c r="A8" s="136" t="s">
        <v>261</v>
      </c>
      <c r="B8" s="113" t="s">
        <v>244</v>
      </c>
      <c r="C8" s="139" t="s">
        <v>199</v>
      </c>
      <c r="D8" s="139" t="s">
        <v>200</v>
      </c>
      <c r="E8" s="277" t="s">
        <v>201</v>
      </c>
      <c r="F8" s="137" t="s">
        <v>202</v>
      </c>
      <c r="G8" s="277" t="s">
        <v>203</v>
      </c>
      <c r="H8" s="137" t="s">
        <v>202</v>
      </c>
      <c r="I8" s="278" t="s">
        <v>204</v>
      </c>
      <c r="J8" s="139" t="s">
        <v>205</v>
      </c>
      <c r="K8" s="139" t="s">
        <v>245</v>
      </c>
      <c r="L8" s="139" t="s">
        <v>246</v>
      </c>
      <c r="M8" s="139" t="s">
        <v>206</v>
      </c>
      <c r="N8" s="295" t="s">
        <v>207</v>
      </c>
    </row>
    <row r="9" spans="1:14" ht="9.75" customHeight="1" x14ac:dyDescent="0.25">
      <c r="A9" s="527" t="s">
        <v>262</v>
      </c>
      <c r="B9" s="547"/>
      <c r="C9" s="288"/>
      <c r="D9" s="181"/>
      <c r="E9" s="181"/>
      <c r="F9" s="181"/>
      <c r="G9" s="181"/>
      <c r="H9" s="181"/>
      <c r="I9" s="181"/>
      <c r="J9" s="181"/>
      <c r="K9" s="181"/>
      <c r="L9" s="181"/>
      <c r="M9" s="181"/>
      <c r="N9" s="181"/>
    </row>
    <row r="10" spans="1:14" ht="9.75" customHeight="1" x14ac:dyDescent="0.25">
      <c r="A10" s="527"/>
      <c r="B10" s="547"/>
      <c r="C10" s="288"/>
      <c r="D10" s="181"/>
      <c r="E10" s="181"/>
      <c r="F10" s="181"/>
      <c r="G10" s="181"/>
      <c r="H10" s="181"/>
      <c r="I10" s="181"/>
      <c r="J10" s="181"/>
      <c r="K10" s="181"/>
      <c r="L10" s="181"/>
      <c r="M10" s="181"/>
      <c r="N10" s="181"/>
    </row>
    <row r="11" spans="1:14" ht="9.75" customHeight="1" x14ac:dyDescent="0.25">
      <c r="A11" s="527"/>
      <c r="B11" s="547"/>
      <c r="C11" s="288"/>
      <c r="D11" s="181"/>
      <c r="E11" s="181"/>
      <c r="F11" s="181"/>
      <c r="G11" s="181"/>
      <c r="H11" s="181"/>
      <c r="I11" s="181"/>
      <c r="J11" s="181"/>
      <c r="K11" s="181"/>
      <c r="L11" s="181"/>
      <c r="M11" s="181"/>
      <c r="N11" s="181"/>
    </row>
    <row r="12" spans="1:14" ht="9.75" customHeight="1" x14ac:dyDescent="0.25">
      <c r="A12" s="527"/>
      <c r="B12" s="547"/>
      <c r="C12" s="288"/>
      <c r="D12" s="181"/>
      <c r="E12" s="181"/>
      <c r="F12" s="181"/>
      <c r="G12" s="181"/>
      <c r="H12" s="181"/>
      <c r="I12" s="181"/>
      <c r="J12" s="181"/>
      <c r="K12" s="181"/>
      <c r="L12" s="181"/>
      <c r="M12" s="181"/>
      <c r="N12" s="181"/>
    </row>
    <row r="13" spans="1:14" ht="9.75" customHeight="1" x14ac:dyDescent="0.25">
      <c r="A13" s="527"/>
      <c r="B13" s="547"/>
      <c r="C13" s="288"/>
      <c r="D13" s="181"/>
      <c r="E13" s="181"/>
      <c r="F13" s="181"/>
      <c r="G13" s="181"/>
      <c r="H13" s="181"/>
      <c r="I13" s="181"/>
      <c r="J13" s="181"/>
      <c r="K13" s="181"/>
      <c r="L13" s="181"/>
      <c r="M13" s="181"/>
      <c r="N13" s="181"/>
    </row>
    <row r="14" spans="1:14" ht="9.75" customHeight="1" x14ac:dyDescent="0.25">
      <c r="A14" s="527"/>
      <c r="B14" s="547"/>
      <c r="C14" s="288"/>
      <c r="D14" s="181"/>
      <c r="E14" s="181"/>
      <c r="F14" s="181"/>
      <c r="G14" s="181"/>
      <c r="H14" s="181"/>
      <c r="I14" s="181"/>
      <c r="J14" s="181"/>
      <c r="K14" s="181"/>
      <c r="L14" s="181"/>
      <c r="M14" s="181"/>
      <c r="N14" s="181"/>
    </row>
    <row r="15" spans="1:14" ht="9.75" customHeight="1" x14ac:dyDescent="0.25">
      <c r="A15" s="527"/>
      <c r="B15" s="547"/>
      <c r="C15" s="181"/>
      <c r="D15" s="181"/>
      <c r="E15" s="181"/>
      <c r="F15" s="181"/>
      <c r="G15" s="181"/>
      <c r="H15" s="181"/>
      <c r="I15" s="181"/>
      <c r="J15" s="181"/>
      <c r="K15" s="181"/>
      <c r="L15" s="181"/>
      <c r="M15" s="181"/>
      <c r="N15" s="181"/>
    </row>
    <row r="16" spans="1:14" ht="9.75" customHeight="1" x14ac:dyDescent="0.25">
      <c r="A16" s="527"/>
      <c r="B16" s="547"/>
      <c r="C16" s="181"/>
      <c r="D16" s="181"/>
      <c r="E16" s="181"/>
      <c r="F16" s="181"/>
      <c r="G16" s="181"/>
      <c r="H16" s="181"/>
      <c r="I16" s="181"/>
      <c r="J16" s="181"/>
      <c r="K16" s="181"/>
      <c r="L16" s="181"/>
      <c r="M16" s="181"/>
      <c r="N16" s="181"/>
    </row>
    <row r="17" spans="1:14" ht="9.75" customHeight="1" x14ac:dyDescent="0.25">
      <c r="A17" s="527"/>
      <c r="B17" s="547"/>
      <c r="C17" s="181"/>
      <c r="D17" s="181"/>
      <c r="E17" s="181"/>
      <c r="F17" s="181"/>
      <c r="G17" s="181"/>
      <c r="H17" s="181"/>
      <c r="I17" s="181"/>
      <c r="J17" s="181"/>
      <c r="K17" s="181"/>
      <c r="L17" s="181"/>
      <c r="M17" s="181"/>
      <c r="N17" s="181"/>
    </row>
    <row r="18" spans="1:14" ht="9.75" customHeight="1" x14ac:dyDescent="0.25">
      <c r="A18" s="527"/>
      <c r="B18" s="547"/>
      <c r="C18" s="181"/>
      <c r="D18" s="181"/>
      <c r="E18" s="181"/>
      <c r="F18" s="181"/>
      <c r="G18" s="181"/>
      <c r="H18" s="181"/>
      <c r="I18" s="181"/>
      <c r="J18" s="181"/>
      <c r="K18" s="181"/>
      <c r="L18" s="181"/>
      <c r="M18" s="181"/>
      <c r="N18" s="181"/>
    </row>
    <row r="19" spans="1:14" ht="9.75" customHeight="1" x14ac:dyDescent="0.25">
      <c r="A19" s="527"/>
      <c r="B19" s="547"/>
      <c r="C19" s="288"/>
      <c r="D19" s="181"/>
      <c r="E19" s="181"/>
      <c r="F19" s="181"/>
      <c r="G19" s="181"/>
      <c r="H19" s="181"/>
      <c r="I19" s="181"/>
      <c r="J19" s="181"/>
      <c r="K19" s="181"/>
      <c r="L19" s="181"/>
      <c r="M19" s="181"/>
      <c r="N19" s="181"/>
    </row>
    <row r="20" spans="1:14" s="145" customFormat="1" ht="9" customHeight="1" x14ac:dyDescent="0.25">
      <c r="A20" s="527" t="s">
        <v>263</v>
      </c>
      <c r="B20" s="569"/>
      <c r="C20" s="288"/>
      <c r="D20" s="311"/>
      <c r="E20" s="181"/>
      <c r="F20" s="289"/>
      <c r="G20" s="181"/>
      <c r="H20" s="181"/>
      <c r="I20" s="181"/>
      <c r="J20" s="181"/>
      <c r="K20" s="181"/>
      <c r="L20" s="181"/>
      <c r="M20" s="181"/>
      <c r="N20" s="181"/>
    </row>
    <row r="21" spans="1:14" ht="9.75" customHeight="1" x14ac:dyDescent="0.15">
      <c r="A21" s="527"/>
      <c r="B21" s="569"/>
      <c r="C21" s="181"/>
      <c r="D21" s="181"/>
      <c r="E21" s="181"/>
      <c r="F21" s="304"/>
      <c r="G21" s="181"/>
      <c r="H21" s="181"/>
      <c r="I21" s="181"/>
      <c r="J21" s="181"/>
      <c r="K21" s="181"/>
      <c r="L21" s="181"/>
      <c r="M21" s="181"/>
      <c r="N21" s="181"/>
    </row>
    <row r="22" spans="1:14" ht="9.75" customHeight="1" x14ac:dyDescent="0.15">
      <c r="A22" s="527"/>
      <c r="B22" s="569"/>
      <c r="C22" s="181"/>
      <c r="D22" s="181"/>
      <c r="E22" s="181"/>
      <c r="F22" s="304"/>
      <c r="G22" s="181"/>
      <c r="H22" s="181"/>
      <c r="I22" s="181"/>
      <c r="J22" s="181"/>
      <c r="K22" s="181"/>
      <c r="L22" s="181"/>
      <c r="M22" s="181"/>
      <c r="N22" s="181"/>
    </row>
    <row r="23" spans="1:14" ht="9.75" customHeight="1" x14ac:dyDescent="0.15">
      <c r="A23" s="527"/>
      <c r="B23" s="569"/>
      <c r="C23" s="181"/>
      <c r="D23" s="181"/>
      <c r="E23" s="181"/>
      <c r="F23" s="304"/>
      <c r="G23" s="181"/>
      <c r="H23" s="181"/>
      <c r="I23" s="181"/>
      <c r="J23" s="181"/>
      <c r="K23" s="181"/>
      <c r="L23" s="181"/>
      <c r="M23" s="181"/>
      <c r="N23" s="181"/>
    </row>
    <row r="24" spans="1:14" ht="9.75" customHeight="1" x14ac:dyDescent="0.15">
      <c r="A24" s="527"/>
      <c r="B24" s="569"/>
      <c r="C24" s="288"/>
      <c r="D24" s="181"/>
      <c r="E24" s="181"/>
      <c r="F24" s="304"/>
      <c r="G24" s="181"/>
      <c r="H24" s="181"/>
      <c r="I24" s="181"/>
      <c r="J24" s="181"/>
      <c r="K24" s="181"/>
      <c r="L24" s="181"/>
      <c r="M24" s="181"/>
      <c r="N24" s="181"/>
    </row>
    <row r="25" spans="1:14" ht="9.75" customHeight="1" x14ac:dyDescent="0.15">
      <c r="A25" s="527"/>
      <c r="B25" s="569"/>
      <c r="C25" s="181"/>
      <c r="D25" s="181"/>
      <c r="E25" s="181"/>
      <c r="F25" s="304"/>
      <c r="G25" s="181"/>
      <c r="H25" s="181"/>
      <c r="I25" s="181"/>
      <c r="J25" s="181"/>
      <c r="K25" s="181"/>
      <c r="L25" s="181"/>
      <c r="M25" s="181"/>
      <c r="N25" s="181"/>
    </row>
    <row r="26" spans="1:14" ht="9.75" customHeight="1" x14ac:dyDescent="0.15">
      <c r="A26" s="527"/>
      <c r="B26" s="569"/>
      <c r="C26" s="181"/>
      <c r="D26" s="181"/>
      <c r="E26" s="181"/>
      <c r="F26" s="304"/>
      <c r="G26" s="181"/>
      <c r="H26" s="181"/>
      <c r="I26" s="181"/>
      <c r="J26" s="181"/>
      <c r="K26" s="181"/>
      <c r="L26" s="181"/>
      <c r="M26" s="181"/>
      <c r="N26" s="181"/>
    </row>
    <row r="27" spans="1:14" ht="50.45" customHeight="1" x14ac:dyDescent="0.25">
      <c r="A27" s="527" t="s">
        <v>264</v>
      </c>
      <c r="B27" s="569"/>
      <c r="C27" s="181"/>
      <c r="D27" s="181"/>
      <c r="E27" s="181"/>
      <c r="F27" s="181"/>
      <c r="G27" s="376"/>
      <c r="H27" s="181"/>
      <c r="I27" s="288"/>
      <c r="J27" s="288"/>
      <c r="K27" s="288"/>
      <c r="L27" s="288"/>
      <c r="M27" s="288"/>
      <c r="N27" s="181"/>
    </row>
    <row r="28" spans="1:14" ht="9.75" customHeight="1" x14ac:dyDescent="0.25">
      <c r="A28" s="527"/>
      <c r="B28" s="569"/>
      <c r="C28" s="181"/>
      <c r="D28" s="181"/>
      <c r="E28" s="181"/>
      <c r="F28" s="181"/>
      <c r="G28" s="376"/>
      <c r="H28" s="181"/>
      <c r="I28" s="288"/>
      <c r="J28" s="288"/>
      <c r="K28" s="288"/>
      <c r="L28" s="288"/>
      <c r="M28" s="288"/>
      <c r="N28" s="181"/>
    </row>
    <row r="29" spans="1:14" ht="9.75" customHeight="1" x14ac:dyDescent="0.25">
      <c r="A29" s="527"/>
      <c r="B29" s="569"/>
      <c r="C29" s="181"/>
      <c r="D29" s="181"/>
      <c r="E29" s="181"/>
      <c r="F29" s="181"/>
      <c r="G29" s="376"/>
      <c r="H29" s="181"/>
      <c r="I29" s="288"/>
      <c r="J29" s="288"/>
      <c r="K29" s="288"/>
      <c r="L29" s="288"/>
      <c r="M29" s="288"/>
      <c r="N29" s="181"/>
    </row>
    <row r="30" spans="1:14" ht="9.75" customHeight="1" x14ac:dyDescent="0.25">
      <c r="A30" s="527"/>
      <c r="B30" s="569"/>
      <c r="C30" s="181"/>
      <c r="D30" s="181"/>
      <c r="E30" s="181"/>
      <c r="F30" s="181"/>
      <c r="G30" s="376"/>
      <c r="H30" s="181"/>
      <c r="I30" s="288"/>
      <c r="J30" s="288"/>
      <c r="K30" s="288"/>
      <c r="L30" s="288"/>
      <c r="M30" s="288"/>
      <c r="N30" s="181"/>
    </row>
    <row r="31" spans="1:14" ht="9.75" customHeight="1" x14ac:dyDescent="0.25">
      <c r="A31" s="527"/>
      <c r="B31" s="569"/>
      <c r="C31" s="181"/>
      <c r="D31" s="181"/>
      <c r="E31" s="181"/>
      <c r="F31" s="181"/>
      <c r="G31" s="376"/>
      <c r="H31" s="181"/>
      <c r="I31" s="288"/>
      <c r="J31" s="288"/>
      <c r="K31" s="288"/>
      <c r="L31" s="288"/>
      <c r="M31" s="288"/>
      <c r="N31" s="181"/>
    </row>
    <row r="32" spans="1:14" ht="9.75" customHeight="1" x14ac:dyDescent="0.25">
      <c r="A32" s="527"/>
      <c r="B32" s="569"/>
      <c r="C32" s="181"/>
      <c r="D32" s="181"/>
      <c r="E32" s="181"/>
      <c r="F32" s="181"/>
      <c r="G32" s="181"/>
      <c r="H32" s="181"/>
      <c r="I32" s="288"/>
      <c r="J32" s="181"/>
      <c r="K32" s="288"/>
      <c r="L32" s="288"/>
      <c r="M32" s="288"/>
      <c r="N32" s="181"/>
    </row>
    <row r="33" spans="1:14" ht="9.75" customHeight="1" x14ac:dyDescent="0.15">
      <c r="A33" s="527"/>
      <c r="B33" s="569"/>
      <c r="C33" s="181"/>
      <c r="D33" s="181"/>
      <c r="E33" s="181"/>
      <c r="F33" s="304"/>
      <c r="G33" s="376"/>
      <c r="H33" s="181"/>
      <c r="I33" s="181"/>
      <c r="J33" s="288"/>
      <c r="K33" s="181"/>
      <c r="L33" s="181"/>
      <c r="M33" s="181"/>
      <c r="N33" s="181"/>
    </row>
    <row r="34" spans="1:14" s="145" customFormat="1" ht="12.75" customHeight="1" x14ac:dyDescent="0.25">
      <c r="A34" s="527" t="s">
        <v>265</v>
      </c>
      <c r="B34" s="569"/>
      <c r="C34" s="181"/>
      <c r="D34" s="181"/>
      <c r="E34" s="181"/>
      <c r="F34" s="181"/>
      <c r="G34" s="181"/>
      <c r="H34" s="181"/>
      <c r="I34" s="181"/>
      <c r="J34" s="289"/>
      <c r="K34" s="181"/>
      <c r="L34" s="181"/>
      <c r="M34" s="339"/>
      <c r="N34" s="181"/>
    </row>
    <row r="35" spans="1:14" ht="9.75" customHeight="1" x14ac:dyDescent="0.25">
      <c r="A35" s="527"/>
      <c r="B35" s="569"/>
      <c r="C35" s="181"/>
      <c r="D35" s="181"/>
      <c r="E35" s="181"/>
      <c r="F35" s="181"/>
      <c r="G35" s="181"/>
      <c r="H35" s="181"/>
      <c r="I35" s="181"/>
      <c r="J35" s="181"/>
      <c r="K35" s="181"/>
      <c r="L35" s="181"/>
      <c r="M35" s="181"/>
      <c r="N35" s="181"/>
    </row>
    <row r="36" spans="1:14" ht="9.75" customHeight="1" x14ac:dyDescent="0.25">
      <c r="A36" s="527"/>
      <c r="B36" s="569"/>
      <c r="C36" s="181"/>
      <c r="D36" s="181"/>
      <c r="E36" s="289"/>
      <c r="F36" s="181"/>
      <c r="G36" s="181"/>
      <c r="H36" s="181"/>
      <c r="I36" s="181"/>
      <c r="J36" s="181"/>
      <c r="K36" s="181"/>
      <c r="L36" s="181"/>
      <c r="M36" s="181"/>
      <c r="N36" s="181"/>
    </row>
    <row r="37" spans="1:14" ht="9.75" customHeight="1" x14ac:dyDescent="0.25">
      <c r="A37" s="527"/>
      <c r="B37" s="569"/>
      <c r="C37" s="181"/>
      <c r="D37" s="181"/>
      <c r="E37" s="289"/>
      <c r="F37" s="181"/>
      <c r="G37" s="181"/>
      <c r="H37" s="181"/>
      <c r="I37" s="181"/>
      <c r="J37" s="181"/>
      <c r="K37" s="181"/>
      <c r="L37" s="181"/>
      <c r="M37" s="181"/>
      <c r="N37" s="181"/>
    </row>
    <row r="38" spans="1:14" ht="9.75" customHeight="1" x14ac:dyDescent="0.25">
      <c r="A38" s="527"/>
      <c r="B38" s="569"/>
      <c r="C38" s="181"/>
      <c r="D38" s="181"/>
      <c r="E38" s="289"/>
      <c r="F38" s="181"/>
      <c r="G38" s="181"/>
      <c r="H38" s="181"/>
      <c r="I38" s="181"/>
      <c r="J38" s="181"/>
      <c r="K38" s="181"/>
      <c r="L38" s="181"/>
      <c r="M38" s="181"/>
      <c r="N38" s="181"/>
    </row>
    <row r="39" spans="1:14" ht="9.75" customHeight="1" x14ac:dyDescent="0.25">
      <c r="A39" s="527" t="s">
        <v>266</v>
      </c>
      <c r="B39" s="569"/>
      <c r="C39" s="181"/>
      <c r="D39" s="181"/>
      <c r="E39" s="289"/>
      <c r="F39" s="181"/>
      <c r="G39" s="181"/>
      <c r="H39" s="181"/>
      <c r="I39" s="181"/>
      <c r="J39" s="181"/>
      <c r="K39" s="181"/>
      <c r="L39" s="181"/>
      <c r="M39" s="181"/>
      <c r="N39" s="181"/>
    </row>
    <row r="40" spans="1:14" ht="9.75" customHeight="1" x14ac:dyDescent="0.25">
      <c r="A40" s="527"/>
      <c r="B40" s="569"/>
      <c r="C40" s="181"/>
      <c r="D40" s="181"/>
      <c r="E40" s="289"/>
      <c r="F40" s="181"/>
      <c r="G40" s="181"/>
      <c r="H40" s="181"/>
      <c r="I40" s="181"/>
      <c r="J40" s="181"/>
      <c r="K40" s="181"/>
      <c r="L40" s="181"/>
      <c r="M40" s="181"/>
      <c r="N40" s="181"/>
    </row>
    <row r="41" spans="1:14" ht="9.75" customHeight="1" x14ac:dyDescent="0.25">
      <c r="A41" s="527"/>
      <c r="B41" s="569"/>
      <c r="C41" s="181"/>
      <c r="D41" s="181"/>
      <c r="E41" s="289"/>
      <c r="F41" s="181"/>
      <c r="G41" s="181"/>
      <c r="H41" s="181"/>
      <c r="I41" s="181"/>
      <c r="J41" s="181"/>
      <c r="K41" s="181"/>
      <c r="L41" s="181"/>
      <c r="M41" s="181"/>
      <c r="N41" s="181"/>
    </row>
    <row r="42" spans="1:14" ht="9.75" customHeight="1" x14ac:dyDescent="0.25">
      <c r="A42" s="527"/>
      <c r="B42" s="569"/>
      <c r="C42" s="181"/>
      <c r="D42" s="181"/>
      <c r="E42" s="181"/>
      <c r="F42" s="181"/>
      <c r="G42" s="181"/>
      <c r="H42" s="181"/>
      <c r="I42" s="181"/>
      <c r="J42" s="181"/>
      <c r="K42" s="181"/>
      <c r="L42" s="181"/>
      <c r="M42" s="181"/>
      <c r="N42" s="181"/>
    </row>
    <row r="43" spans="1:14" ht="9.75" customHeight="1" x14ac:dyDescent="0.25">
      <c r="A43" s="527"/>
      <c r="B43" s="569"/>
      <c r="C43" s="181"/>
      <c r="D43" s="181"/>
      <c r="E43" s="181"/>
      <c r="F43" s="181"/>
      <c r="G43" s="181"/>
      <c r="H43" s="181"/>
      <c r="I43" s="181"/>
      <c r="J43" s="181"/>
      <c r="K43" s="181"/>
      <c r="L43" s="181"/>
      <c r="M43" s="181"/>
      <c r="N43" s="181"/>
    </row>
    <row r="44" spans="1:14" ht="9.75" customHeight="1" x14ac:dyDescent="0.25">
      <c r="A44" s="527"/>
      <c r="B44" s="569"/>
      <c r="C44" s="181"/>
      <c r="D44" s="181"/>
      <c r="E44" s="181"/>
      <c r="F44" s="181"/>
      <c r="G44" s="181"/>
      <c r="H44" s="181"/>
      <c r="I44" s="181"/>
      <c r="J44" s="181"/>
      <c r="K44" s="181"/>
      <c r="L44" s="181"/>
      <c r="M44" s="181"/>
      <c r="N44" s="181"/>
    </row>
  </sheetData>
  <protectedRanges>
    <protectedRange password="CDC0" sqref="B3:B4 C43:N44 D9:N19 C35:C42 F35:N42 F34:H34 L34:M34 F32:H32 F20:M26 D20:D32 D34:D42 F27:F31 H27:H31 H33" name="Range1_1"/>
    <protectedRange sqref="C15:C18" name="Range1_3"/>
    <protectedRange sqref="E34 E27:E32" name="Range1_5_1"/>
    <protectedRange password="CDC0" sqref="G27:G31 G33" name="Range1_5_6_1_1_1_1_1_1_1"/>
    <protectedRange password="CDC0" sqref="F33 D33 I33 K33:M33" name="Range1_1_1_3"/>
    <protectedRange password="CDC0" sqref="N33" name="Range1_3_1_1_1_2"/>
    <protectedRange password="CDC0" sqref="J32" name="Range1_1_1"/>
  </protectedRanges>
  <mergeCells count="10">
    <mergeCell ref="A34:A38"/>
    <mergeCell ref="B34:B38"/>
    <mergeCell ref="A39:A44"/>
    <mergeCell ref="B39:B44"/>
    <mergeCell ref="A9:A19"/>
    <mergeCell ref="B9:B19"/>
    <mergeCell ref="A20:A26"/>
    <mergeCell ref="B20:B26"/>
    <mergeCell ref="A27:A33"/>
    <mergeCell ref="B27:B33"/>
  </mergeCells>
  <hyperlinks>
    <hyperlink ref="L1" location="'b. List of templates'!A1" display="RETURN TO TEMPLATE LIST"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22"/>
  <sheetViews>
    <sheetView topLeftCell="E5" workbookViewId="0">
      <selection activeCell="B30" sqref="B30"/>
    </sheetView>
  </sheetViews>
  <sheetFormatPr defaultColWidth="9.140625" defaultRowHeight="10.5" x14ac:dyDescent="0.25"/>
  <cols>
    <col min="1" max="1" width="35.140625" style="85" customWidth="1"/>
    <col min="2" max="2" width="20.85546875" style="84" customWidth="1"/>
    <col min="3" max="3" width="30.85546875" style="85" customWidth="1"/>
    <col min="4" max="4" width="18" style="85" customWidth="1"/>
    <col min="5" max="5" width="13.85546875" style="85" customWidth="1"/>
    <col min="6" max="6" width="5.140625" style="85" customWidth="1"/>
    <col min="7" max="7" width="16.5703125" style="85" customWidth="1"/>
    <col min="8" max="8" width="5.42578125" style="85" customWidth="1"/>
    <col min="9" max="9" width="14.5703125" style="85" customWidth="1"/>
    <col min="10" max="11" width="13.42578125" style="85" customWidth="1"/>
    <col min="12" max="12" width="26.5703125" style="85" bestFit="1" customWidth="1"/>
    <col min="13" max="13" width="23.5703125" style="85" customWidth="1"/>
    <col min="14" max="14" width="45.140625" style="85" customWidth="1"/>
    <col min="15" max="16384" width="9.140625" style="85"/>
  </cols>
  <sheetData>
    <row r="1" spans="1:14" ht="20.25" x14ac:dyDescent="0.25">
      <c r="A1" s="82" t="s">
        <v>267</v>
      </c>
      <c r="L1" s="86" t="s">
        <v>177</v>
      </c>
    </row>
    <row r="2" spans="1:14" ht="9.75" customHeight="1" x14ac:dyDescent="0.25"/>
    <row r="3" spans="1:14" ht="12.75" customHeight="1" x14ac:dyDescent="0.25">
      <c r="A3" s="146" t="s">
        <v>181</v>
      </c>
      <c r="B3" s="127" t="s">
        <v>331</v>
      </c>
      <c r="C3" s="128" t="s">
        <v>182</v>
      </c>
    </row>
    <row r="4" spans="1:14" ht="16.5" customHeight="1" x14ac:dyDescent="0.25">
      <c r="A4" s="147" t="s">
        <v>184</v>
      </c>
      <c r="B4" s="129">
        <v>2024</v>
      </c>
      <c r="C4" s="215">
        <v>45381</v>
      </c>
    </row>
    <row r="5" spans="1:14" ht="15.75" customHeight="1" thickBot="1" x14ac:dyDescent="0.3">
      <c r="A5" s="146" t="s">
        <v>186</v>
      </c>
      <c r="B5" s="130" t="s">
        <v>64</v>
      </c>
    </row>
    <row r="6" spans="1:14" ht="20.25" customHeight="1" thickBot="1" x14ac:dyDescent="0.3">
      <c r="A6" s="116" t="s">
        <v>243</v>
      </c>
      <c r="B6" s="135">
        <f>B9+B12+B13</f>
        <v>10</v>
      </c>
    </row>
    <row r="7" spans="1:14" ht="9.75" customHeight="1" x14ac:dyDescent="0.25">
      <c r="B7" s="99"/>
      <c r="C7" s="108"/>
      <c r="D7" s="108"/>
    </row>
    <row r="8" spans="1:14" s="110" customFormat="1" ht="52.5" customHeight="1" x14ac:dyDescent="0.25">
      <c r="A8" s="136" t="s">
        <v>272</v>
      </c>
      <c r="B8" s="113" t="s">
        <v>244</v>
      </c>
      <c r="C8" s="139" t="s">
        <v>199</v>
      </c>
      <c r="D8" s="139" t="s">
        <v>200</v>
      </c>
      <c r="E8" s="277" t="s">
        <v>201</v>
      </c>
      <c r="F8" s="137" t="s">
        <v>202</v>
      </c>
      <c r="G8" s="277" t="s">
        <v>203</v>
      </c>
      <c r="H8" s="137" t="s">
        <v>202</v>
      </c>
      <c r="I8" s="278" t="s">
        <v>204</v>
      </c>
      <c r="J8" s="139" t="s">
        <v>205</v>
      </c>
      <c r="K8" s="139" t="s">
        <v>245</v>
      </c>
      <c r="L8" s="139" t="s">
        <v>246</v>
      </c>
      <c r="M8" s="139" t="s">
        <v>206</v>
      </c>
      <c r="N8" s="295" t="s">
        <v>207</v>
      </c>
    </row>
    <row r="9" spans="1:14" ht="11.25" customHeight="1" x14ac:dyDescent="0.25">
      <c r="A9" s="527" t="s">
        <v>273</v>
      </c>
      <c r="B9" s="569"/>
      <c r="C9" s="181"/>
      <c r="D9" s="181"/>
      <c r="E9" s="181"/>
      <c r="F9" s="181"/>
      <c r="G9" s="181"/>
      <c r="H9" s="181"/>
      <c r="I9" s="181"/>
      <c r="J9" s="181"/>
      <c r="K9" s="181"/>
      <c r="L9" s="181"/>
      <c r="M9" s="181"/>
      <c r="N9" s="181"/>
    </row>
    <row r="10" spans="1:14" ht="9.75" customHeight="1" x14ac:dyDescent="0.25">
      <c r="A10" s="527"/>
      <c r="B10" s="569"/>
      <c r="C10" s="181"/>
      <c r="D10" s="181"/>
      <c r="E10" s="181"/>
      <c r="F10" s="181"/>
      <c r="G10" s="181"/>
      <c r="H10" s="181"/>
      <c r="I10" s="181"/>
      <c r="J10" s="181"/>
      <c r="K10" s="181"/>
      <c r="L10" s="181"/>
      <c r="M10" s="181"/>
      <c r="N10" s="181"/>
    </row>
    <row r="11" spans="1:14" ht="9.75" customHeight="1" x14ac:dyDescent="0.25">
      <c r="A11" s="527"/>
      <c r="B11" s="569"/>
      <c r="C11" s="181"/>
      <c r="D11" s="289"/>
      <c r="E11" s="181"/>
      <c r="F11" s="181"/>
      <c r="G11" s="181"/>
      <c r="H11" s="181"/>
      <c r="I11" s="181"/>
      <c r="J11" s="181"/>
      <c r="K11" s="181"/>
      <c r="L11" s="181"/>
      <c r="M11" s="181"/>
      <c r="N11" s="181"/>
    </row>
    <row r="12" spans="1:14" ht="11.25" customHeight="1" x14ac:dyDescent="0.25">
      <c r="A12" s="95" t="s">
        <v>274</v>
      </c>
      <c r="B12" s="242"/>
      <c r="C12" s="181"/>
      <c r="D12" s="181"/>
      <c r="E12" s="181"/>
      <c r="F12" s="181"/>
      <c r="G12" s="181"/>
      <c r="H12" s="181"/>
      <c r="I12" s="181"/>
      <c r="J12" s="181"/>
      <c r="K12" s="181"/>
      <c r="L12" s="261"/>
      <c r="M12" s="261"/>
      <c r="N12" s="261"/>
    </row>
    <row r="13" spans="1:14" ht="11.25" customHeight="1" x14ac:dyDescent="0.25">
      <c r="A13" s="527" t="s">
        <v>312</v>
      </c>
      <c r="B13" s="569">
        <v>10</v>
      </c>
      <c r="C13" s="181" t="s">
        <v>594</v>
      </c>
      <c r="D13" s="289" t="s">
        <v>567</v>
      </c>
      <c r="E13" s="181" t="s">
        <v>450</v>
      </c>
      <c r="F13" s="181" t="s">
        <v>470</v>
      </c>
      <c r="G13" s="181" t="s">
        <v>479</v>
      </c>
      <c r="H13" s="181" t="s">
        <v>452</v>
      </c>
      <c r="I13" s="181">
        <v>0.01</v>
      </c>
      <c r="J13" s="181">
        <v>0.01</v>
      </c>
      <c r="K13" s="181">
        <v>0.05</v>
      </c>
      <c r="L13" s="261"/>
      <c r="M13" s="261">
        <v>0.05</v>
      </c>
      <c r="N13" s="261" t="s">
        <v>466</v>
      </c>
    </row>
    <row r="14" spans="1:14" ht="9.75" customHeight="1" x14ac:dyDescent="0.25">
      <c r="A14" s="527"/>
      <c r="B14" s="569"/>
      <c r="C14" s="261"/>
      <c r="D14" s="261"/>
      <c r="E14" s="261"/>
      <c r="F14" s="261"/>
      <c r="G14" s="261"/>
      <c r="H14" s="261"/>
      <c r="I14" s="261"/>
      <c r="J14" s="261"/>
      <c r="K14" s="261"/>
      <c r="L14" s="261"/>
      <c r="M14" s="261"/>
      <c r="N14" s="261"/>
    </row>
    <row r="15" spans="1:14" ht="9.75" customHeight="1" x14ac:dyDescent="0.25">
      <c r="A15" s="527"/>
      <c r="B15" s="569"/>
      <c r="C15" s="261"/>
      <c r="D15" s="261"/>
      <c r="E15" s="261"/>
      <c r="F15" s="261"/>
      <c r="G15" s="261"/>
      <c r="H15" s="261"/>
      <c r="I15" s="261"/>
      <c r="J15" s="261"/>
      <c r="K15" s="261"/>
      <c r="L15" s="261"/>
      <c r="M15" s="261"/>
      <c r="N15" s="261"/>
    </row>
    <row r="16" spans="1:14" ht="9.75" customHeight="1" x14ac:dyDescent="0.25">
      <c r="A16" s="527"/>
      <c r="B16" s="569"/>
      <c r="C16" s="261"/>
      <c r="D16" s="261"/>
      <c r="E16" s="261"/>
      <c r="F16" s="261"/>
      <c r="G16" s="261"/>
      <c r="H16" s="261"/>
      <c r="I16" s="261"/>
      <c r="J16" s="261"/>
      <c r="K16" s="261"/>
      <c r="L16" s="261"/>
      <c r="M16" s="261"/>
      <c r="N16" s="261"/>
    </row>
    <row r="17" spans="1:14" ht="9.75" customHeight="1" x14ac:dyDescent="0.25">
      <c r="A17" s="527"/>
      <c r="B17" s="569"/>
      <c r="C17" s="261"/>
      <c r="D17" s="261"/>
      <c r="E17" s="261"/>
      <c r="F17" s="261"/>
      <c r="G17" s="261"/>
      <c r="H17" s="261"/>
      <c r="I17" s="261"/>
      <c r="J17" s="261"/>
      <c r="K17" s="261"/>
      <c r="L17" s="261"/>
      <c r="M17" s="261"/>
      <c r="N17" s="261"/>
    </row>
    <row r="18" spans="1:14" ht="11.25" customHeight="1" x14ac:dyDescent="0.25">
      <c r="A18" s="527" t="s">
        <v>266</v>
      </c>
      <c r="B18" s="569"/>
      <c r="C18" s="261"/>
      <c r="D18" s="261"/>
      <c r="E18" s="261"/>
      <c r="F18" s="261"/>
      <c r="G18" s="261"/>
      <c r="H18" s="261"/>
      <c r="I18" s="261"/>
      <c r="J18" s="261"/>
      <c r="K18" s="261"/>
      <c r="L18" s="261"/>
      <c r="M18" s="261"/>
      <c r="N18" s="261"/>
    </row>
    <row r="19" spans="1:14" ht="9.75" customHeight="1" x14ac:dyDescent="0.25">
      <c r="A19" s="527"/>
      <c r="B19" s="569"/>
      <c r="C19" s="261"/>
      <c r="D19" s="261"/>
      <c r="E19" s="261"/>
      <c r="F19" s="261"/>
      <c r="G19" s="261"/>
      <c r="H19" s="261"/>
      <c r="I19" s="261"/>
      <c r="J19" s="261"/>
      <c r="K19" s="261"/>
      <c r="L19" s="261"/>
      <c r="M19" s="261"/>
      <c r="N19" s="261"/>
    </row>
    <row r="20" spans="1:14" ht="9.75" customHeight="1" x14ac:dyDescent="0.25">
      <c r="A20" s="527"/>
      <c r="B20" s="569"/>
      <c r="C20" s="261"/>
      <c r="D20" s="261"/>
      <c r="E20" s="261"/>
      <c r="F20" s="261"/>
      <c r="G20" s="261"/>
      <c r="H20" s="261"/>
      <c r="I20" s="261"/>
      <c r="J20" s="261"/>
      <c r="K20" s="261"/>
      <c r="L20" s="261"/>
      <c r="M20" s="261"/>
      <c r="N20" s="261"/>
    </row>
    <row r="21" spans="1:14" ht="9.75" customHeight="1" x14ac:dyDescent="0.25">
      <c r="A21" s="527"/>
      <c r="B21" s="569"/>
      <c r="C21" s="261"/>
      <c r="D21" s="261"/>
      <c r="E21" s="261"/>
      <c r="F21" s="261"/>
      <c r="G21" s="261"/>
      <c r="H21" s="261"/>
      <c r="I21" s="261"/>
      <c r="J21" s="261"/>
      <c r="K21" s="261"/>
      <c r="L21" s="261"/>
      <c r="M21" s="261"/>
      <c r="N21" s="261"/>
    </row>
    <row r="22" spans="1:14" ht="9.75" customHeight="1" x14ac:dyDescent="0.25">
      <c r="A22" s="527"/>
      <c r="B22" s="569"/>
      <c r="C22" s="261"/>
      <c r="D22" s="261"/>
      <c r="E22" s="261"/>
      <c r="F22" s="261"/>
      <c r="G22" s="261"/>
      <c r="H22" s="261"/>
      <c r="I22" s="261"/>
      <c r="J22" s="261"/>
      <c r="K22" s="261"/>
      <c r="L22" s="261"/>
      <c r="M22" s="261"/>
      <c r="N22" s="261"/>
    </row>
  </sheetData>
  <protectedRanges>
    <protectedRange sqref="C4" name="Range2_1"/>
    <protectedRange password="CDC0" sqref="C14:N22 B3:B4" name="Range1_1"/>
    <protectedRange password="CDC0" sqref="C13" name="Range1_2_2_1"/>
    <protectedRange password="CDC0" sqref="C12" name="Range1_3"/>
    <protectedRange password="CDC0" sqref="E12:M12 N12:N13" name="Range1_3_1_1"/>
    <protectedRange password="CDC0" sqref="E13:M13" name="Range1_1_1"/>
    <protectedRange password="CDC0" sqref="E9:H9 H10:H11 F10:F11" name="Range1_1_4"/>
    <protectedRange password="CDC0" sqref="C10:D10 D9 C11" name="Range1_3_1_3"/>
    <protectedRange password="CDC0" sqref="C9" name="Range1_4_2_1_1_1_2"/>
    <protectedRange password="CDC0" sqref="G11 E11" name="Range1_1_1_1_1_1"/>
    <protectedRange password="CDC0" sqref="G10 E10" name="Range1_1_1_1_2_1"/>
    <protectedRange password="CDC0" sqref="I9:M11" name="Range1_1_3"/>
    <protectedRange password="CDC0" sqref="N9:N11" name="Range1_3_1_1_1"/>
  </protectedRanges>
  <mergeCells count="6">
    <mergeCell ref="A18:A22"/>
    <mergeCell ref="B18:B22"/>
    <mergeCell ref="A9:A11"/>
    <mergeCell ref="B9:B11"/>
    <mergeCell ref="A13:A17"/>
    <mergeCell ref="B13:B17"/>
  </mergeCells>
  <hyperlinks>
    <hyperlink ref="L1" location="'b. List of templates'!A1" display="RETURN TO TEMPLATE LIST" xr:uid="{00000000-0004-0000-2100-000000000000}"/>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82"/>
  <sheetViews>
    <sheetView topLeftCell="A73" workbookViewId="0">
      <selection activeCell="G8" sqref="G8"/>
    </sheetView>
  </sheetViews>
  <sheetFormatPr defaultColWidth="9.140625" defaultRowHeight="11.25" x14ac:dyDescent="0.25"/>
  <cols>
    <col min="1" max="1" width="4.85546875" style="156" customWidth="1"/>
    <col min="2" max="2" width="23" style="156" customWidth="1"/>
    <col min="3" max="3" width="7" style="155" customWidth="1"/>
    <col min="4" max="4" width="9.42578125" style="156" customWidth="1"/>
    <col min="5" max="5" width="34" style="156" customWidth="1"/>
    <col min="6" max="6" width="14.140625" style="156" customWidth="1"/>
    <col min="7" max="7" width="19.85546875" style="156" customWidth="1"/>
    <col min="8" max="8" width="18.85546875" style="156" customWidth="1"/>
    <col min="9" max="9" width="21.85546875" style="156" customWidth="1"/>
    <col min="10" max="10" width="5.140625" style="156" customWidth="1"/>
    <col min="11" max="11" width="12.140625" style="156" customWidth="1"/>
    <col min="12" max="12" width="26.5703125" style="156" bestFit="1" customWidth="1"/>
    <col min="13" max="13" width="13.85546875" style="156" customWidth="1"/>
    <col min="14" max="14" width="29.5703125" style="156" customWidth="1"/>
    <col min="15" max="16384" width="9.140625" style="156"/>
  </cols>
  <sheetData>
    <row r="1" spans="1:14" ht="21" thickBot="1" x14ac:dyDescent="0.3">
      <c r="A1" s="82" t="s">
        <v>296</v>
      </c>
      <c r="B1" s="154"/>
      <c r="L1" s="86" t="s">
        <v>177</v>
      </c>
      <c r="M1" s="83" t="s">
        <v>313</v>
      </c>
      <c r="N1" s="85"/>
    </row>
    <row r="2" spans="1:14" ht="9.75" customHeight="1" x14ac:dyDescent="0.25">
      <c r="K2" s="589" t="s">
        <v>179</v>
      </c>
      <c r="L2" s="590"/>
      <c r="M2" s="87" t="s">
        <v>180</v>
      </c>
      <c r="N2" s="183">
        <f>SUM(D14:D78)</f>
        <v>0</v>
      </c>
    </row>
    <row r="3" spans="1:14" ht="12.75" customHeight="1" x14ac:dyDescent="0.25">
      <c r="A3" s="512" t="s">
        <v>181</v>
      </c>
      <c r="B3" s="513"/>
      <c r="C3" s="187" t="s">
        <v>405</v>
      </c>
      <c r="D3" s="331"/>
      <c r="E3" s="158" t="s">
        <v>182</v>
      </c>
      <c r="K3" s="591"/>
      <c r="L3" s="592"/>
      <c r="M3" s="90" t="s">
        <v>183</v>
      </c>
      <c r="N3" s="184">
        <f>$C$10</f>
        <v>0</v>
      </c>
    </row>
    <row r="4" spans="1:14" ht="12.75" customHeight="1" x14ac:dyDescent="0.25">
      <c r="A4" s="517" t="s">
        <v>184</v>
      </c>
      <c r="B4" s="518"/>
      <c r="C4" s="595">
        <v>2024</v>
      </c>
      <c r="D4" s="597"/>
      <c r="E4" s="348">
        <v>45381</v>
      </c>
      <c r="K4" s="591"/>
      <c r="L4" s="592"/>
      <c r="M4" s="90" t="s">
        <v>185</v>
      </c>
      <c r="N4" s="184">
        <f>$C$9</f>
        <v>3.9926500000000003</v>
      </c>
    </row>
    <row r="5" spans="1:14" ht="12.75" customHeight="1" thickBot="1" x14ac:dyDescent="0.3">
      <c r="A5" s="512" t="s">
        <v>186</v>
      </c>
      <c r="B5" s="513"/>
      <c r="C5" s="598" t="s">
        <v>320</v>
      </c>
      <c r="D5" s="599"/>
      <c r="E5" s="161"/>
      <c r="K5" s="593"/>
      <c r="L5" s="594"/>
      <c r="M5" s="93"/>
      <c r="N5" s="94"/>
    </row>
    <row r="6" spans="1:14" ht="46.5" customHeight="1" thickBot="1" x14ac:dyDescent="0.3">
      <c r="A6" s="527" t="s">
        <v>290</v>
      </c>
      <c r="B6" s="513"/>
      <c r="C6" s="600">
        <v>7985.3</v>
      </c>
      <c r="D6" s="601"/>
      <c r="E6" s="163" t="s">
        <v>532</v>
      </c>
      <c r="F6" s="156" t="s">
        <v>406</v>
      </c>
      <c r="G6" s="156">
        <f>159706000</f>
        <v>159706000</v>
      </c>
      <c r="H6" s="156">
        <f>G6*0.055</f>
        <v>8783830</v>
      </c>
      <c r="I6" s="156">
        <f>H6/1000</f>
        <v>8783.83</v>
      </c>
    </row>
    <row r="7" spans="1:14" ht="45.75" customHeight="1" x14ac:dyDescent="0.25">
      <c r="A7" s="555" t="s">
        <v>291</v>
      </c>
      <c r="B7" s="680"/>
      <c r="C7" s="681">
        <v>7985.3</v>
      </c>
      <c r="D7" s="682"/>
      <c r="E7" s="155"/>
      <c r="F7" s="683" t="s">
        <v>321</v>
      </c>
      <c r="G7" s="669"/>
      <c r="H7" s="669"/>
      <c r="I7" s="669"/>
      <c r="J7" s="669"/>
      <c r="K7" s="669"/>
      <c r="L7" s="669"/>
      <c r="M7" s="670"/>
    </row>
    <row r="8" spans="1:14" ht="20.100000000000001" customHeight="1" x14ac:dyDescent="0.25">
      <c r="A8" s="527" t="s">
        <v>191</v>
      </c>
      <c r="B8" s="513"/>
      <c r="C8" s="678" t="s">
        <v>192</v>
      </c>
      <c r="D8" s="679"/>
      <c r="E8" s="149" t="s">
        <v>193</v>
      </c>
      <c r="F8" s="317" t="s">
        <v>287</v>
      </c>
    </row>
    <row r="9" spans="1:14" ht="21.75" customHeight="1" thickBot="1" x14ac:dyDescent="0.3">
      <c r="A9" s="623" t="s">
        <v>195</v>
      </c>
      <c r="B9" s="624"/>
      <c r="C9" s="684">
        <f>($C$7)/2000</f>
        <v>3.9926500000000003</v>
      </c>
      <c r="D9" s="685"/>
      <c r="E9" s="201"/>
      <c r="F9" s="202"/>
    </row>
    <row r="10" spans="1:14" ht="14.25" customHeight="1" thickBot="1" x14ac:dyDescent="0.3">
      <c r="A10" s="527" t="s">
        <v>243</v>
      </c>
      <c r="B10" s="513"/>
      <c r="C10" s="613"/>
      <c r="D10" s="614"/>
      <c r="E10" s="167"/>
      <c r="F10" s="168"/>
    </row>
    <row r="11" spans="1:14" ht="9.75" customHeight="1" x14ac:dyDescent="0.25">
      <c r="B11" s="169"/>
      <c r="C11" s="170"/>
      <c r="D11" s="171"/>
      <c r="E11" s="172"/>
      <c r="F11" s="172"/>
    </row>
    <row r="12" spans="1:14" ht="24" customHeight="1" x14ac:dyDescent="0.25">
      <c r="A12" s="541" t="s">
        <v>197</v>
      </c>
      <c r="B12" s="542"/>
      <c r="C12" s="615" t="s">
        <v>276</v>
      </c>
      <c r="D12" s="616"/>
      <c r="E12" s="579" t="s">
        <v>199</v>
      </c>
      <c r="F12" s="579" t="s">
        <v>200</v>
      </c>
      <c r="G12" s="641" t="s">
        <v>201</v>
      </c>
      <c r="H12" s="626" t="s">
        <v>202</v>
      </c>
      <c r="I12" s="579" t="s">
        <v>203</v>
      </c>
      <c r="J12" s="626" t="s">
        <v>202</v>
      </c>
      <c r="K12" s="639" t="s">
        <v>277</v>
      </c>
      <c r="L12" s="579" t="s">
        <v>278</v>
      </c>
      <c r="M12" s="579" t="s">
        <v>309</v>
      </c>
      <c r="N12" s="579" t="s">
        <v>207</v>
      </c>
    </row>
    <row r="13" spans="1:14" ht="27" customHeight="1" x14ac:dyDescent="0.25">
      <c r="A13" s="545"/>
      <c r="B13" s="546"/>
      <c r="C13" s="174" t="s">
        <v>211</v>
      </c>
      <c r="D13" s="175" t="s">
        <v>212</v>
      </c>
      <c r="E13" s="580"/>
      <c r="F13" s="588"/>
      <c r="G13" s="667"/>
      <c r="H13" s="627"/>
      <c r="I13" s="580"/>
      <c r="J13" s="627"/>
      <c r="K13" s="666"/>
      <c r="L13" s="580"/>
      <c r="M13" s="580"/>
      <c r="N13" s="580"/>
    </row>
    <row r="14" spans="1:14" ht="34.5" customHeight="1" x14ac:dyDescent="0.25">
      <c r="A14" s="115" t="s">
        <v>223</v>
      </c>
      <c r="B14" s="116" t="s">
        <v>224</v>
      </c>
      <c r="C14" s="124">
        <f>$C$9*0.05</f>
        <v>0.19963250000000002</v>
      </c>
      <c r="D14" s="415"/>
      <c r="E14" s="181"/>
      <c r="F14" s="181"/>
      <c r="G14" s="318"/>
      <c r="H14" s="318"/>
      <c r="I14" s="384"/>
      <c r="J14" s="318"/>
      <c r="K14" s="318"/>
      <c r="L14" s="318"/>
      <c r="M14" s="318"/>
      <c r="N14" s="318"/>
    </row>
    <row r="15" spans="1:14" ht="9.75" customHeight="1" x14ac:dyDescent="0.25">
      <c r="A15" s="493" t="s">
        <v>225</v>
      </c>
      <c r="B15" s="512" t="s">
        <v>226</v>
      </c>
      <c r="C15" s="574">
        <f>$C$9*0.05</f>
        <v>0.19963250000000002</v>
      </c>
      <c r="D15" s="575"/>
      <c r="E15" s="181"/>
      <c r="F15" s="181"/>
      <c r="G15" s="318"/>
      <c r="H15" s="318"/>
      <c r="I15" s="318"/>
      <c r="J15" s="318"/>
      <c r="K15" s="318"/>
      <c r="L15" s="362"/>
      <c r="M15" s="318"/>
      <c r="N15" s="318"/>
    </row>
    <row r="16" spans="1:14" ht="9.75" customHeight="1" x14ac:dyDescent="0.25">
      <c r="A16" s="493"/>
      <c r="B16" s="512"/>
      <c r="C16" s="574"/>
      <c r="D16" s="575"/>
      <c r="E16" s="181"/>
      <c r="F16" s="181"/>
      <c r="G16" s="318"/>
      <c r="H16" s="318"/>
      <c r="I16" s="318"/>
      <c r="J16" s="318"/>
      <c r="K16" s="318"/>
      <c r="L16" s="362"/>
      <c r="M16" s="318"/>
      <c r="N16" s="318"/>
    </row>
    <row r="17" spans="1:14" ht="9.75" customHeight="1" x14ac:dyDescent="0.25">
      <c r="A17" s="493"/>
      <c r="B17" s="512"/>
      <c r="C17" s="574"/>
      <c r="D17" s="575"/>
      <c r="E17" s="181"/>
      <c r="F17" s="181"/>
      <c r="G17" s="318"/>
      <c r="H17" s="318"/>
      <c r="I17" s="318"/>
      <c r="J17" s="318"/>
      <c r="K17" s="318"/>
      <c r="L17" s="362"/>
      <c r="M17" s="318"/>
      <c r="N17" s="318"/>
    </row>
    <row r="18" spans="1:14" ht="9.75" customHeight="1" x14ac:dyDescent="0.25">
      <c r="A18" s="493"/>
      <c r="B18" s="512"/>
      <c r="C18" s="574"/>
      <c r="D18" s="575"/>
      <c r="E18" s="181"/>
      <c r="F18" s="181"/>
      <c r="G18" s="318"/>
      <c r="H18" s="318"/>
      <c r="I18" s="318"/>
      <c r="J18" s="318"/>
      <c r="K18" s="318"/>
      <c r="L18" s="362"/>
      <c r="M18" s="318"/>
      <c r="N18" s="318"/>
    </row>
    <row r="19" spans="1:14" ht="9.75" customHeight="1" x14ac:dyDescent="0.25">
      <c r="A19" s="493"/>
      <c r="B19" s="512"/>
      <c r="C19" s="574"/>
      <c r="D19" s="575"/>
      <c r="E19" s="312"/>
      <c r="F19" s="181"/>
      <c r="G19" s="318"/>
      <c r="H19" s="318"/>
      <c r="I19" s="318"/>
      <c r="J19" s="318"/>
      <c r="K19" s="318"/>
      <c r="L19" s="318"/>
      <c r="M19" s="318"/>
      <c r="N19" s="318"/>
    </row>
    <row r="20" spans="1:14" ht="9.75" customHeight="1" x14ac:dyDescent="0.25">
      <c r="A20" s="493" t="s">
        <v>227</v>
      </c>
      <c r="B20" s="512" t="s">
        <v>228</v>
      </c>
      <c r="C20" s="574">
        <f>$C$9*0.05</f>
        <v>0.19963250000000002</v>
      </c>
      <c r="D20" s="575"/>
      <c r="E20" s="285"/>
      <c r="F20" s="311"/>
      <c r="G20" s="318"/>
      <c r="H20" s="318"/>
      <c r="I20" s="318"/>
      <c r="J20" s="318"/>
      <c r="K20" s="318"/>
      <c r="L20" s="362"/>
      <c r="M20" s="318"/>
      <c r="N20" s="318"/>
    </row>
    <row r="21" spans="1:14" ht="9.75" customHeight="1" x14ac:dyDescent="0.25">
      <c r="A21" s="493"/>
      <c r="B21" s="512"/>
      <c r="C21" s="574"/>
      <c r="D21" s="575"/>
      <c r="E21" s="285"/>
      <c r="F21" s="181"/>
      <c r="G21" s="318"/>
      <c r="H21" s="318"/>
      <c r="I21" s="318"/>
      <c r="J21" s="318"/>
      <c r="K21" s="318"/>
      <c r="L21" s="362"/>
      <c r="M21" s="318"/>
      <c r="N21" s="318"/>
    </row>
    <row r="22" spans="1:14" ht="9.75" customHeight="1" x14ac:dyDescent="0.25">
      <c r="A22" s="493"/>
      <c r="B22" s="512"/>
      <c r="C22" s="574"/>
      <c r="D22" s="575"/>
      <c r="E22" s="285"/>
      <c r="F22" s="181"/>
      <c r="G22" s="318"/>
      <c r="H22" s="318"/>
      <c r="I22" s="318"/>
      <c r="J22" s="318"/>
      <c r="K22" s="318"/>
      <c r="L22" s="362"/>
      <c r="M22" s="318"/>
      <c r="N22" s="318"/>
    </row>
    <row r="23" spans="1:14" ht="9.75" customHeight="1" x14ac:dyDescent="0.25">
      <c r="A23" s="493"/>
      <c r="B23" s="512"/>
      <c r="C23" s="574"/>
      <c r="D23" s="575"/>
      <c r="E23" s="285"/>
      <c r="F23" s="181"/>
      <c r="G23" s="318"/>
      <c r="H23" s="318"/>
      <c r="I23" s="318"/>
      <c r="J23" s="318"/>
      <c r="K23" s="318"/>
      <c r="L23" s="362"/>
      <c r="M23" s="318"/>
      <c r="N23" s="318"/>
    </row>
    <row r="24" spans="1:14" ht="9.75" customHeight="1" x14ac:dyDescent="0.25">
      <c r="A24" s="493"/>
      <c r="B24" s="512"/>
      <c r="C24" s="574"/>
      <c r="D24" s="575"/>
      <c r="E24" s="285"/>
      <c r="F24" s="181"/>
      <c r="G24" s="318"/>
      <c r="H24" s="318"/>
      <c r="I24" s="318"/>
      <c r="J24" s="318"/>
      <c r="K24" s="318"/>
      <c r="L24" s="318"/>
      <c r="M24" s="318"/>
      <c r="N24" s="318"/>
    </row>
    <row r="25" spans="1:14" ht="9.75" customHeight="1" x14ac:dyDescent="0.25">
      <c r="A25" s="493"/>
      <c r="B25" s="512"/>
      <c r="C25" s="574"/>
      <c r="D25" s="575"/>
      <c r="E25" s="312"/>
      <c r="F25" s="181"/>
      <c r="G25" s="318"/>
      <c r="H25" s="318"/>
      <c r="I25" s="318"/>
      <c r="J25" s="318"/>
      <c r="K25" s="318"/>
      <c r="L25" s="318"/>
      <c r="M25" s="318"/>
      <c r="N25" s="318"/>
    </row>
    <row r="26" spans="1:14" ht="9.75" customHeight="1" x14ac:dyDescent="0.25">
      <c r="A26" s="493"/>
      <c r="B26" s="512"/>
      <c r="C26" s="574"/>
      <c r="D26" s="575"/>
      <c r="E26" s="312"/>
      <c r="F26" s="181"/>
      <c r="G26" s="318"/>
      <c r="H26" s="318"/>
      <c r="I26" s="318"/>
      <c r="J26" s="318"/>
      <c r="K26" s="318"/>
      <c r="L26" s="318"/>
      <c r="M26" s="318"/>
      <c r="N26" s="318"/>
    </row>
    <row r="27" spans="1:14" ht="9.75" customHeight="1" x14ac:dyDescent="0.25">
      <c r="A27" s="493" t="s">
        <v>229</v>
      </c>
      <c r="B27" s="512" t="s">
        <v>230</v>
      </c>
      <c r="C27" s="574">
        <f>$C$9*0.05</f>
        <v>0.19963250000000002</v>
      </c>
      <c r="D27" s="575"/>
      <c r="E27" s="286"/>
      <c r="F27" s="181"/>
      <c r="G27" s="318"/>
      <c r="H27" s="318"/>
      <c r="I27" s="318"/>
      <c r="J27" s="318"/>
      <c r="K27" s="318"/>
      <c r="L27" s="318"/>
      <c r="M27" s="318"/>
      <c r="N27" s="318"/>
    </row>
    <row r="28" spans="1:14" ht="9.75" customHeight="1" x14ac:dyDescent="0.25">
      <c r="A28" s="493"/>
      <c r="B28" s="512"/>
      <c r="C28" s="574"/>
      <c r="D28" s="575"/>
      <c r="E28" s="286"/>
      <c r="F28" s="181"/>
      <c r="G28" s="318"/>
      <c r="H28" s="318"/>
      <c r="I28" s="318"/>
      <c r="J28" s="318"/>
      <c r="K28" s="318"/>
      <c r="L28" s="318"/>
      <c r="M28" s="318"/>
      <c r="N28" s="318"/>
    </row>
    <row r="29" spans="1:14" ht="9.75" customHeight="1" x14ac:dyDescent="0.25">
      <c r="A29" s="493"/>
      <c r="B29" s="512"/>
      <c r="C29" s="574"/>
      <c r="D29" s="575"/>
      <c r="E29" s="286"/>
      <c r="F29" s="181"/>
      <c r="G29" s="318"/>
      <c r="H29" s="318"/>
      <c r="I29" s="318"/>
      <c r="J29" s="318"/>
      <c r="K29" s="318"/>
      <c r="L29" s="318"/>
      <c r="M29" s="318"/>
      <c r="N29" s="318"/>
    </row>
    <row r="30" spans="1:14" ht="9.75" customHeight="1" x14ac:dyDescent="0.25">
      <c r="A30" s="493"/>
      <c r="B30" s="512"/>
      <c r="C30" s="574"/>
      <c r="D30" s="575"/>
      <c r="E30" s="312"/>
      <c r="F30" s="181"/>
      <c r="G30" s="318"/>
      <c r="H30" s="318"/>
      <c r="I30" s="318"/>
      <c r="J30" s="318"/>
      <c r="K30" s="318"/>
      <c r="L30" s="318"/>
      <c r="M30" s="318"/>
      <c r="N30" s="318"/>
    </row>
    <row r="31" spans="1:14" ht="9.75" customHeight="1" x14ac:dyDescent="0.25">
      <c r="A31" s="493"/>
      <c r="B31" s="512"/>
      <c r="C31" s="574"/>
      <c r="D31" s="575"/>
      <c r="E31" s="312"/>
      <c r="F31" s="181"/>
      <c r="G31" s="318"/>
      <c r="H31" s="318"/>
      <c r="I31" s="318"/>
      <c r="J31" s="318"/>
      <c r="K31" s="318"/>
      <c r="L31" s="318"/>
      <c r="M31" s="318"/>
      <c r="N31" s="318"/>
    </row>
    <row r="32" spans="1:14" ht="9.75" customHeight="1" x14ac:dyDescent="0.25">
      <c r="A32" s="493" t="s">
        <v>231</v>
      </c>
      <c r="B32" s="527" t="s">
        <v>232</v>
      </c>
      <c r="C32" s="574">
        <f>$C$9*0.05</f>
        <v>0.19963250000000002</v>
      </c>
      <c r="D32" s="575"/>
      <c r="E32" s="340"/>
      <c r="F32" s="181"/>
      <c r="G32" s="318"/>
      <c r="H32" s="318"/>
      <c r="I32" s="318"/>
      <c r="J32" s="318"/>
      <c r="K32" s="318"/>
      <c r="L32" s="318"/>
      <c r="M32" s="318"/>
      <c r="N32" s="318"/>
    </row>
    <row r="33" spans="1:14" ht="9.75" customHeight="1" x14ac:dyDescent="0.25">
      <c r="A33" s="493"/>
      <c r="B33" s="527"/>
      <c r="C33" s="574"/>
      <c r="D33" s="575"/>
      <c r="E33" s="340"/>
      <c r="F33" s="181"/>
      <c r="G33" s="318"/>
      <c r="H33" s="318"/>
      <c r="I33" s="318"/>
      <c r="J33" s="318"/>
      <c r="K33" s="318"/>
      <c r="L33" s="318"/>
      <c r="M33" s="318"/>
      <c r="N33" s="318"/>
    </row>
    <row r="34" spans="1:14" ht="9.75" customHeight="1" x14ac:dyDescent="0.25">
      <c r="A34" s="493"/>
      <c r="B34" s="527"/>
      <c r="C34" s="574"/>
      <c r="D34" s="575"/>
      <c r="E34" s="340"/>
      <c r="F34" s="181"/>
      <c r="G34" s="318"/>
      <c r="H34" s="318"/>
      <c r="I34" s="318"/>
      <c r="J34" s="318"/>
      <c r="K34" s="318"/>
      <c r="L34" s="318"/>
      <c r="M34" s="318"/>
      <c r="N34" s="318"/>
    </row>
    <row r="35" spans="1:14" ht="9.75" customHeight="1" x14ac:dyDescent="0.25">
      <c r="A35" s="493"/>
      <c r="B35" s="527"/>
      <c r="C35" s="574"/>
      <c r="D35" s="575"/>
      <c r="E35" s="340"/>
      <c r="F35" s="181"/>
      <c r="G35" s="318"/>
      <c r="H35" s="318"/>
      <c r="I35" s="318"/>
      <c r="J35" s="318"/>
      <c r="K35" s="318"/>
      <c r="L35" s="318"/>
      <c r="M35" s="318"/>
      <c r="N35" s="318"/>
    </row>
    <row r="36" spans="1:14" ht="9.75" customHeight="1" x14ac:dyDescent="0.25">
      <c r="A36" s="493"/>
      <c r="B36" s="527"/>
      <c r="C36" s="574"/>
      <c r="D36" s="575"/>
      <c r="E36" s="340"/>
      <c r="F36" s="181"/>
      <c r="G36" s="318"/>
      <c r="H36" s="318"/>
      <c r="I36" s="318"/>
      <c r="J36" s="318"/>
      <c r="K36" s="318"/>
      <c r="L36" s="318"/>
      <c r="M36" s="318"/>
      <c r="N36" s="318"/>
    </row>
    <row r="37" spans="1:14" ht="9.75" customHeight="1" x14ac:dyDescent="0.25">
      <c r="A37" s="493"/>
      <c r="B37" s="527"/>
      <c r="C37" s="574"/>
      <c r="D37" s="575"/>
      <c r="E37" s="340"/>
      <c r="F37" s="181"/>
      <c r="G37" s="318"/>
      <c r="H37" s="318"/>
      <c r="I37" s="318"/>
      <c r="J37" s="318"/>
      <c r="K37" s="318"/>
      <c r="L37" s="318"/>
      <c r="M37" s="318"/>
      <c r="N37" s="318"/>
    </row>
    <row r="38" spans="1:14" ht="9.75" customHeight="1" x14ac:dyDescent="0.25">
      <c r="A38" s="493"/>
      <c r="B38" s="527"/>
      <c r="C38" s="574"/>
      <c r="D38" s="575"/>
      <c r="E38" s="340"/>
      <c r="F38" s="181"/>
      <c r="G38" s="318"/>
      <c r="H38" s="318"/>
      <c r="I38" s="318"/>
      <c r="J38" s="318"/>
      <c r="K38" s="318"/>
      <c r="L38" s="318"/>
      <c r="M38" s="318"/>
      <c r="N38" s="318"/>
    </row>
    <row r="39" spans="1:14" ht="9.75" customHeight="1" x14ac:dyDescent="0.25">
      <c r="A39" s="493"/>
      <c r="B39" s="527"/>
      <c r="C39" s="574"/>
      <c r="D39" s="575"/>
      <c r="E39" s="340"/>
      <c r="F39" s="181"/>
      <c r="G39" s="318"/>
      <c r="H39" s="318"/>
      <c r="I39" s="318"/>
      <c r="J39" s="318"/>
      <c r="K39" s="318"/>
      <c r="L39" s="318"/>
      <c r="M39" s="318"/>
      <c r="N39" s="318"/>
    </row>
    <row r="40" spans="1:14" ht="9.75" customHeight="1" x14ac:dyDescent="0.25">
      <c r="A40" s="493"/>
      <c r="B40" s="527"/>
      <c r="C40" s="574"/>
      <c r="D40" s="575"/>
      <c r="E40" s="340"/>
      <c r="F40" s="181"/>
      <c r="G40" s="318"/>
      <c r="H40" s="318"/>
      <c r="I40" s="318"/>
      <c r="J40" s="318"/>
      <c r="K40" s="318"/>
      <c r="L40" s="318"/>
      <c r="M40" s="318"/>
      <c r="N40" s="318"/>
    </row>
    <row r="41" spans="1:14" ht="9.75" customHeight="1" x14ac:dyDescent="0.25">
      <c r="A41" s="493"/>
      <c r="B41" s="527"/>
      <c r="C41" s="574"/>
      <c r="D41" s="575"/>
      <c r="E41" s="340"/>
      <c r="F41" s="181"/>
      <c r="G41" s="318"/>
      <c r="H41" s="318"/>
      <c r="I41" s="318"/>
      <c r="J41" s="318"/>
      <c r="K41" s="318"/>
      <c r="L41" s="318"/>
      <c r="M41" s="318"/>
      <c r="N41" s="318"/>
    </row>
    <row r="42" spans="1:14" ht="9.75" customHeight="1" x14ac:dyDescent="0.25">
      <c r="A42" s="493"/>
      <c r="B42" s="527"/>
      <c r="C42" s="574"/>
      <c r="D42" s="575"/>
      <c r="E42" s="340"/>
      <c r="F42" s="181"/>
      <c r="G42" s="318"/>
      <c r="H42" s="318"/>
      <c r="I42" s="318"/>
      <c r="J42" s="318"/>
      <c r="K42" s="318"/>
      <c r="L42" s="318"/>
      <c r="M42" s="318"/>
      <c r="N42" s="318"/>
    </row>
    <row r="43" spans="1:14" ht="9.75" customHeight="1" x14ac:dyDescent="0.25">
      <c r="A43" s="493"/>
      <c r="B43" s="527"/>
      <c r="C43" s="574"/>
      <c r="D43" s="575"/>
      <c r="E43" s="340"/>
      <c r="F43" s="181"/>
      <c r="G43" s="318"/>
      <c r="H43" s="318"/>
      <c r="I43" s="318"/>
      <c r="J43" s="318"/>
      <c r="K43" s="318"/>
      <c r="L43" s="318"/>
      <c r="M43" s="318"/>
      <c r="N43" s="318"/>
    </row>
    <row r="44" spans="1:14" ht="9.75" customHeight="1" x14ac:dyDescent="0.25">
      <c r="A44" s="493"/>
      <c r="B44" s="527"/>
      <c r="C44" s="574"/>
      <c r="D44" s="575"/>
      <c r="E44" s="340"/>
      <c r="F44" s="181"/>
      <c r="G44" s="318"/>
      <c r="H44" s="318"/>
      <c r="I44" s="318"/>
      <c r="J44" s="318"/>
      <c r="K44" s="318"/>
      <c r="L44" s="318"/>
      <c r="M44" s="318"/>
      <c r="N44" s="318"/>
    </row>
    <row r="45" spans="1:14" ht="9.75" customHeight="1" x14ac:dyDescent="0.25">
      <c r="A45" s="493"/>
      <c r="B45" s="527"/>
      <c r="C45" s="574"/>
      <c r="D45" s="575"/>
      <c r="E45" s="340"/>
      <c r="F45" s="181"/>
      <c r="G45" s="318"/>
      <c r="H45" s="318"/>
      <c r="I45" s="318"/>
      <c r="J45" s="318"/>
      <c r="K45" s="318"/>
      <c r="L45" s="318"/>
      <c r="M45" s="318"/>
      <c r="N45" s="318"/>
    </row>
    <row r="46" spans="1:14" ht="9.75" customHeight="1" x14ac:dyDescent="0.25">
      <c r="A46" s="493"/>
      <c r="B46" s="527"/>
      <c r="C46" s="574"/>
      <c r="D46" s="575"/>
      <c r="E46" s="340"/>
      <c r="F46" s="181"/>
      <c r="G46" s="318"/>
      <c r="H46" s="318"/>
      <c r="I46" s="318"/>
      <c r="J46" s="318"/>
      <c r="K46" s="318"/>
      <c r="L46" s="318"/>
      <c r="M46" s="318"/>
      <c r="N46" s="318"/>
    </row>
    <row r="47" spans="1:14" ht="9.75" customHeight="1" x14ac:dyDescent="0.25">
      <c r="A47" s="493"/>
      <c r="B47" s="527"/>
      <c r="C47" s="574"/>
      <c r="D47" s="575"/>
      <c r="E47" s="340"/>
      <c r="F47" s="181"/>
      <c r="G47" s="318"/>
      <c r="H47" s="318"/>
      <c r="I47" s="318"/>
      <c r="J47" s="318"/>
      <c r="K47" s="318"/>
      <c r="L47" s="318"/>
      <c r="M47" s="318"/>
      <c r="N47" s="318"/>
    </row>
    <row r="48" spans="1:14" ht="9.75" customHeight="1" x14ac:dyDescent="0.25">
      <c r="A48" s="493"/>
      <c r="B48" s="527"/>
      <c r="C48" s="574"/>
      <c r="D48" s="575"/>
      <c r="E48" s="340"/>
      <c r="F48" s="181"/>
      <c r="G48" s="318"/>
      <c r="H48" s="318"/>
      <c r="I48" s="318"/>
      <c r="J48" s="318"/>
      <c r="K48" s="318"/>
      <c r="L48" s="318"/>
      <c r="M48" s="318"/>
      <c r="N48" s="318"/>
    </row>
    <row r="49" spans="1:14" ht="9.75" customHeight="1" x14ac:dyDescent="0.25">
      <c r="A49" s="493"/>
      <c r="B49" s="527"/>
      <c r="C49" s="574"/>
      <c r="D49" s="575"/>
      <c r="E49" s="340"/>
      <c r="F49" s="181"/>
      <c r="G49" s="318"/>
      <c r="H49" s="318"/>
      <c r="I49" s="318"/>
      <c r="J49" s="318"/>
      <c r="K49" s="318"/>
      <c r="L49" s="318"/>
      <c r="M49" s="318"/>
      <c r="N49" s="318"/>
    </row>
    <row r="50" spans="1:14" ht="9.75" customHeight="1" x14ac:dyDescent="0.25">
      <c r="A50" s="493"/>
      <c r="B50" s="527"/>
      <c r="C50" s="574"/>
      <c r="D50" s="575"/>
      <c r="E50" s="340"/>
      <c r="F50" s="181"/>
      <c r="G50" s="318"/>
      <c r="H50" s="318"/>
      <c r="I50" s="318"/>
      <c r="J50" s="318"/>
      <c r="K50" s="318"/>
      <c r="L50" s="318"/>
      <c r="M50" s="318"/>
      <c r="N50" s="318"/>
    </row>
    <row r="51" spans="1:14" ht="9.75" customHeight="1" x14ac:dyDescent="0.25">
      <c r="A51" s="493"/>
      <c r="B51" s="527"/>
      <c r="C51" s="574"/>
      <c r="D51" s="575"/>
      <c r="E51" s="340"/>
      <c r="F51" s="181"/>
      <c r="G51" s="318"/>
      <c r="H51" s="318"/>
      <c r="I51" s="318"/>
      <c r="J51" s="318"/>
      <c r="K51" s="318"/>
      <c r="L51" s="318"/>
      <c r="M51" s="318"/>
      <c r="N51" s="318"/>
    </row>
    <row r="52" spans="1:14" ht="9.75" customHeight="1" x14ac:dyDescent="0.25">
      <c r="A52" s="493"/>
      <c r="B52" s="527"/>
      <c r="C52" s="574"/>
      <c r="D52" s="575"/>
      <c r="E52" s="340"/>
      <c r="F52" s="181"/>
      <c r="G52" s="318"/>
      <c r="H52" s="318"/>
      <c r="I52" s="318"/>
      <c r="J52" s="318"/>
      <c r="K52" s="362"/>
      <c r="L52" s="362"/>
      <c r="M52" s="318"/>
      <c r="N52" s="318"/>
    </row>
    <row r="53" spans="1:14" ht="24" customHeight="1" x14ac:dyDescent="0.25">
      <c r="A53" s="493" t="s">
        <v>233</v>
      </c>
      <c r="B53" s="527" t="s">
        <v>234</v>
      </c>
      <c r="C53" s="574">
        <f>$C$9*0.05</f>
        <v>0.19963250000000002</v>
      </c>
      <c r="D53" s="575"/>
      <c r="E53" s="285"/>
      <c r="F53" s="181"/>
      <c r="G53" s="318"/>
      <c r="H53" s="318"/>
      <c r="I53" s="318"/>
      <c r="J53" s="318"/>
      <c r="K53" s="318"/>
      <c r="L53" s="318"/>
      <c r="M53" s="318"/>
      <c r="N53" s="318"/>
    </row>
    <row r="54" spans="1:14" ht="18.95" customHeight="1" x14ac:dyDescent="0.25">
      <c r="A54" s="493"/>
      <c r="B54" s="527"/>
      <c r="C54" s="574"/>
      <c r="D54" s="575"/>
      <c r="E54" s="285"/>
      <c r="F54" s="181"/>
      <c r="G54" s="318"/>
      <c r="H54" s="318"/>
      <c r="I54" s="318"/>
      <c r="J54" s="318"/>
      <c r="K54" s="318"/>
      <c r="L54" s="318"/>
      <c r="M54" s="318"/>
      <c r="N54" s="318"/>
    </row>
    <row r="55" spans="1:14" ht="13.5" customHeight="1" x14ac:dyDescent="0.25">
      <c r="A55" s="493"/>
      <c r="B55" s="527"/>
      <c r="C55" s="574"/>
      <c r="D55" s="575"/>
      <c r="E55" s="285"/>
      <c r="F55" s="181"/>
      <c r="G55" s="318"/>
      <c r="H55" s="318"/>
      <c r="I55" s="318"/>
      <c r="J55" s="318"/>
      <c r="K55" s="318"/>
      <c r="L55" s="318"/>
      <c r="M55" s="318"/>
      <c r="N55" s="318"/>
    </row>
    <row r="56" spans="1:14" ht="9.75" customHeight="1" x14ac:dyDescent="0.25">
      <c r="A56" s="493"/>
      <c r="B56" s="527"/>
      <c r="C56" s="574"/>
      <c r="D56" s="575"/>
      <c r="E56" s="285"/>
      <c r="F56" s="181"/>
      <c r="G56" s="318"/>
      <c r="H56" s="318"/>
      <c r="I56" s="318"/>
      <c r="J56" s="318"/>
      <c r="K56" s="318"/>
      <c r="L56" s="318"/>
      <c r="M56" s="318"/>
      <c r="N56" s="318"/>
    </row>
    <row r="57" spans="1:14" ht="9.75" customHeight="1" x14ac:dyDescent="0.25">
      <c r="A57" s="493"/>
      <c r="B57" s="527"/>
      <c r="C57" s="574"/>
      <c r="D57" s="575"/>
      <c r="E57" s="285"/>
      <c r="F57" s="181"/>
      <c r="G57" s="318"/>
      <c r="H57" s="318"/>
      <c r="I57" s="318"/>
      <c r="J57" s="318"/>
      <c r="K57" s="318"/>
      <c r="L57" s="318"/>
      <c r="M57" s="318"/>
      <c r="N57" s="318"/>
    </row>
    <row r="58" spans="1:14" ht="9.75" customHeight="1" x14ac:dyDescent="0.25">
      <c r="A58" s="493"/>
      <c r="B58" s="527"/>
      <c r="C58" s="574"/>
      <c r="D58" s="575"/>
      <c r="E58" s="285"/>
      <c r="F58" s="181"/>
      <c r="G58" s="318"/>
      <c r="H58" s="318"/>
      <c r="I58" s="318"/>
      <c r="J58" s="318"/>
      <c r="K58" s="318"/>
      <c r="L58" s="318"/>
      <c r="M58" s="318"/>
      <c r="N58" s="318"/>
    </row>
    <row r="59" spans="1:14" ht="36.6" customHeight="1" x14ac:dyDescent="0.25">
      <c r="A59" s="493"/>
      <c r="B59" s="527"/>
      <c r="C59" s="574"/>
      <c r="D59" s="575"/>
      <c r="E59" s="285"/>
      <c r="F59" s="181"/>
      <c r="G59" s="318"/>
      <c r="H59" s="318"/>
      <c r="I59" s="318"/>
      <c r="J59" s="318"/>
      <c r="K59" s="318"/>
      <c r="L59" s="318"/>
      <c r="M59" s="318"/>
      <c r="N59" s="318"/>
    </row>
    <row r="60" spans="1:14" ht="14.45" customHeight="1" x14ac:dyDescent="0.25">
      <c r="A60" s="493"/>
      <c r="B60" s="527"/>
      <c r="C60" s="574"/>
      <c r="D60" s="575"/>
      <c r="E60" s="285"/>
      <c r="F60" s="181"/>
      <c r="G60" s="318"/>
      <c r="H60" s="318"/>
      <c r="I60" s="318"/>
      <c r="J60" s="318"/>
      <c r="K60" s="318"/>
      <c r="L60" s="318"/>
      <c r="M60" s="318"/>
      <c r="N60" s="318"/>
    </row>
    <row r="61" spans="1:14" ht="16.350000000000001" customHeight="1" x14ac:dyDescent="0.25">
      <c r="A61" s="493"/>
      <c r="B61" s="527"/>
      <c r="C61" s="574"/>
      <c r="D61" s="575"/>
      <c r="E61" s="285"/>
      <c r="F61" s="181"/>
      <c r="G61" s="318"/>
      <c r="H61" s="318"/>
      <c r="I61" s="318"/>
      <c r="J61" s="318"/>
      <c r="K61" s="318"/>
      <c r="L61" s="318"/>
      <c r="M61" s="318"/>
      <c r="N61" s="318"/>
    </row>
    <row r="62" spans="1:14" ht="9.75" customHeight="1" x14ac:dyDescent="0.25">
      <c r="A62" s="493"/>
      <c r="B62" s="527"/>
      <c r="C62" s="574"/>
      <c r="D62" s="575"/>
      <c r="E62" s="285"/>
      <c r="F62" s="181"/>
      <c r="G62" s="318"/>
      <c r="H62" s="318"/>
      <c r="I62" s="318"/>
      <c r="J62" s="318"/>
      <c r="K62" s="318"/>
      <c r="L62" s="318"/>
      <c r="M62" s="318"/>
      <c r="N62" s="318"/>
    </row>
    <row r="63" spans="1:14" ht="9.75" customHeight="1" x14ac:dyDescent="0.25">
      <c r="A63" s="663" t="s">
        <v>235</v>
      </c>
      <c r="B63" s="620" t="s">
        <v>236</v>
      </c>
      <c r="C63" s="491">
        <f>$C$9*0.05</f>
        <v>0.19963250000000002</v>
      </c>
      <c r="D63" s="637"/>
      <c r="E63" s="285"/>
      <c r="F63" s="181"/>
      <c r="G63" s="318"/>
      <c r="H63" s="318"/>
      <c r="I63" s="318"/>
      <c r="J63" s="318"/>
      <c r="K63" s="318"/>
      <c r="L63" s="318"/>
      <c r="M63" s="318"/>
      <c r="N63" s="318"/>
    </row>
    <row r="64" spans="1:14" ht="9.75" customHeight="1" x14ac:dyDescent="0.25">
      <c r="A64" s="664"/>
      <c r="B64" s="621"/>
      <c r="C64" s="492"/>
      <c r="D64" s="638"/>
      <c r="E64" s="285"/>
      <c r="F64" s="181"/>
      <c r="G64" s="318"/>
      <c r="H64" s="318"/>
      <c r="I64" s="318"/>
      <c r="J64" s="318"/>
      <c r="K64" s="318"/>
      <c r="L64" s="318"/>
      <c r="M64" s="318"/>
      <c r="N64" s="318"/>
    </row>
    <row r="65" spans="1:14" ht="9.75" customHeight="1" x14ac:dyDescent="0.25">
      <c r="A65" s="664"/>
      <c r="B65" s="621"/>
      <c r="C65" s="492"/>
      <c r="D65" s="638"/>
      <c r="E65" s="285"/>
      <c r="F65" s="181"/>
      <c r="G65" s="318"/>
      <c r="H65" s="318"/>
      <c r="I65" s="318"/>
      <c r="J65" s="318"/>
      <c r="K65" s="318"/>
      <c r="L65" s="318"/>
      <c r="M65" s="318"/>
      <c r="N65" s="318"/>
    </row>
    <row r="66" spans="1:14" ht="9.75" customHeight="1" x14ac:dyDescent="0.25">
      <c r="A66" s="664"/>
      <c r="B66" s="621"/>
      <c r="C66" s="492"/>
      <c r="D66" s="638"/>
      <c r="E66" s="285"/>
      <c r="F66" s="181"/>
      <c r="G66" s="318"/>
      <c r="H66" s="318"/>
      <c r="I66" s="318"/>
      <c r="J66" s="318"/>
      <c r="K66" s="318"/>
      <c r="L66" s="318"/>
      <c r="M66" s="318"/>
      <c r="N66" s="318"/>
    </row>
    <row r="67" spans="1:14" ht="9.75" customHeight="1" x14ac:dyDescent="0.25">
      <c r="A67" s="664"/>
      <c r="B67" s="621"/>
      <c r="C67" s="492"/>
      <c r="D67" s="638"/>
      <c r="E67" s="285"/>
      <c r="F67" s="181"/>
      <c r="G67" s="318"/>
      <c r="H67" s="318"/>
      <c r="I67" s="318"/>
      <c r="J67" s="318"/>
      <c r="K67" s="318"/>
      <c r="L67" s="318"/>
      <c r="M67" s="318"/>
      <c r="N67" s="318"/>
    </row>
    <row r="68" spans="1:14" ht="9.75" customHeight="1" x14ac:dyDescent="0.25">
      <c r="A68" s="664"/>
      <c r="B68" s="621"/>
      <c r="C68" s="492"/>
      <c r="D68" s="638"/>
      <c r="E68" s="285"/>
      <c r="F68" s="181"/>
      <c r="G68" s="318"/>
      <c r="H68" s="318"/>
      <c r="I68" s="318"/>
      <c r="J68" s="318"/>
      <c r="K68" s="318"/>
      <c r="L68" s="318"/>
      <c r="M68" s="318"/>
      <c r="N68" s="318"/>
    </row>
    <row r="69" spans="1:14" ht="9.75" customHeight="1" x14ac:dyDescent="0.25">
      <c r="A69" s="664"/>
      <c r="B69" s="621"/>
      <c r="C69" s="492"/>
      <c r="D69" s="638"/>
      <c r="E69" s="285"/>
      <c r="F69" s="181"/>
      <c r="G69" s="318"/>
      <c r="H69" s="318"/>
      <c r="I69" s="318"/>
      <c r="J69" s="318"/>
      <c r="K69" s="318"/>
      <c r="L69" s="318"/>
      <c r="M69" s="318"/>
      <c r="N69" s="318"/>
    </row>
    <row r="70" spans="1:14" ht="9.75" customHeight="1" x14ac:dyDescent="0.25">
      <c r="A70" s="664"/>
      <c r="B70" s="621"/>
      <c r="C70" s="492"/>
      <c r="D70" s="638"/>
      <c r="E70" s="285"/>
      <c r="F70" s="181"/>
      <c r="G70" s="318"/>
      <c r="H70" s="318"/>
      <c r="I70" s="318"/>
      <c r="J70" s="318"/>
      <c r="K70" s="318"/>
      <c r="L70" s="318"/>
      <c r="M70" s="318"/>
      <c r="N70" s="318"/>
    </row>
    <row r="71" spans="1:14" ht="9.75" customHeight="1" x14ac:dyDescent="0.25">
      <c r="A71" s="493" t="s">
        <v>237</v>
      </c>
      <c r="B71" s="527" t="s">
        <v>238</v>
      </c>
      <c r="C71" s="574"/>
      <c r="D71" s="575"/>
      <c r="E71" s="393"/>
      <c r="F71" s="181"/>
      <c r="G71" s="181"/>
      <c r="H71" s="181"/>
      <c r="I71" s="181"/>
      <c r="J71" s="181"/>
      <c r="K71" s="181"/>
      <c r="L71" s="181"/>
      <c r="M71" s="181"/>
      <c r="N71" s="181"/>
    </row>
    <row r="72" spans="1:14" ht="9.75" customHeight="1" x14ac:dyDescent="0.25">
      <c r="A72" s="493"/>
      <c r="B72" s="527"/>
      <c r="C72" s="574"/>
      <c r="D72" s="575"/>
      <c r="E72" s="285"/>
      <c r="F72" s="181"/>
      <c r="G72" s="181"/>
      <c r="H72" s="181"/>
      <c r="I72" s="181"/>
      <c r="J72" s="181"/>
      <c r="K72" s="181"/>
      <c r="L72" s="181"/>
      <c r="M72" s="181"/>
      <c r="N72" s="181"/>
    </row>
    <row r="73" spans="1:14" ht="9.75" customHeight="1" x14ac:dyDescent="0.25">
      <c r="A73" s="493"/>
      <c r="B73" s="527"/>
      <c r="C73" s="574"/>
      <c r="D73" s="575"/>
      <c r="E73" s="285"/>
      <c r="F73" s="181"/>
      <c r="G73" s="181"/>
      <c r="H73" s="181"/>
      <c r="I73" s="181"/>
      <c r="J73" s="181"/>
      <c r="K73" s="181"/>
      <c r="L73" s="181"/>
      <c r="M73" s="181"/>
      <c r="N73" s="181"/>
    </row>
    <row r="74" spans="1:14" ht="9.75" customHeight="1" x14ac:dyDescent="0.25">
      <c r="A74" s="493"/>
      <c r="B74" s="527"/>
      <c r="C74" s="574"/>
      <c r="D74" s="575"/>
      <c r="E74" s="285"/>
      <c r="F74" s="181"/>
      <c r="G74" s="181"/>
      <c r="H74" s="181"/>
      <c r="I74" s="181"/>
      <c r="J74" s="181"/>
      <c r="K74" s="181"/>
      <c r="L74" s="181"/>
      <c r="M74" s="181"/>
      <c r="N74" s="181"/>
    </row>
    <row r="75" spans="1:14" ht="9.75" customHeight="1" x14ac:dyDescent="0.25">
      <c r="A75" s="493"/>
      <c r="B75" s="527"/>
      <c r="C75" s="574"/>
      <c r="D75" s="575"/>
      <c r="E75" s="285"/>
      <c r="F75" s="181"/>
      <c r="G75" s="181"/>
      <c r="H75" s="181"/>
      <c r="I75" s="181"/>
      <c r="J75" s="181"/>
      <c r="K75" s="181"/>
      <c r="L75" s="181"/>
      <c r="M75" s="181"/>
      <c r="N75" s="181"/>
    </row>
    <row r="76" spans="1:14" ht="9.75" customHeight="1" x14ac:dyDescent="0.25">
      <c r="A76" s="493"/>
      <c r="B76" s="527"/>
      <c r="C76" s="574"/>
      <c r="D76" s="575"/>
      <c r="E76" s="297"/>
      <c r="F76" s="181"/>
      <c r="G76" s="181"/>
      <c r="H76" s="181"/>
      <c r="I76" s="181"/>
      <c r="J76" s="181"/>
      <c r="K76" s="181"/>
      <c r="L76" s="181"/>
      <c r="M76" s="181"/>
      <c r="N76" s="181"/>
    </row>
    <row r="77" spans="1:14" ht="9.75" customHeight="1" x14ac:dyDescent="0.25">
      <c r="A77" s="493"/>
      <c r="B77" s="527"/>
      <c r="C77" s="574"/>
      <c r="D77" s="575"/>
      <c r="E77" s="297"/>
      <c r="F77" s="181"/>
      <c r="G77" s="181"/>
      <c r="H77" s="181"/>
      <c r="I77" s="181"/>
      <c r="J77" s="181"/>
      <c r="K77" s="181"/>
      <c r="L77" s="181"/>
      <c r="M77" s="181"/>
      <c r="N77" s="181"/>
    </row>
    <row r="78" spans="1:14" ht="9.75" customHeight="1" x14ac:dyDescent="0.25">
      <c r="A78" s="493"/>
      <c r="B78" s="527"/>
      <c r="C78" s="574"/>
      <c r="D78" s="575"/>
      <c r="E78" s="297"/>
      <c r="F78" s="181"/>
      <c r="G78" s="181"/>
      <c r="H78" s="181"/>
      <c r="I78" s="181"/>
      <c r="J78" s="181"/>
      <c r="K78" s="181"/>
      <c r="L78" s="181"/>
      <c r="M78" s="181"/>
      <c r="N78" s="181"/>
    </row>
    <row r="79" spans="1:14" ht="12" thickBot="1" x14ac:dyDescent="0.3">
      <c r="D79" s="171"/>
      <c r="G79" s="333"/>
      <c r="H79" s="332"/>
    </row>
    <row r="80" spans="1:14" ht="12" thickBot="1" x14ac:dyDescent="0.3">
      <c r="G80" s="259" t="s">
        <v>425</v>
      </c>
      <c r="H80" s="332" t="s">
        <v>442</v>
      </c>
    </row>
    <row r="81" spans="7:8" ht="12" thickBot="1" x14ac:dyDescent="0.3">
      <c r="G81" s="259" t="s">
        <v>412</v>
      </c>
      <c r="H81" s="332" t="s">
        <v>441</v>
      </c>
    </row>
    <row r="82" spans="7:8" ht="12" thickBot="1" x14ac:dyDescent="0.3">
      <c r="G82" s="259" t="s">
        <v>414</v>
      </c>
      <c r="H82" s="332" t="s">
        <v>443</v>
      </c>
    </row>
  </sheetData>
  <protectedRanges>
    <protectedRange sqref="C3:D4 C6:D7 C10 E9:F10 D19:M19 D25:M26 F15:F18 F14:H14 D20:D24 D30:M31 D27:D29 K63:M63 E76:F78 F20:F24 G27:M29 G55:H58 I71:N78 D14:D18 H59:H61 F55:F62 J14:M14 F54:H54 K54:L62 F64:F75 D32:D78 E63 I15:J18 I20:J24 F53:L53 I64:L70 I54:J63" name="Range1_1"/>
    <protectedRange password="CDC0" sqref="E15:E18" name="Range1_8_1_1_1"/>
    <protectedRange password="CDC0" sqref="E20:E23" name="Range1_7_1"/>
    <protectedRange password="CDC0" sqref="F27:F28" name="Range1_20_1"/>
    <protectedRange password="CDC0" sqref="E27:E29" name="Range1_6_3_1"/>
    <protectedRange sqref="G62:H62 G59:G61 H63:H78" name="Range1_1_2"/>
    <protectedRange password="CDC0" sqref="H79:H80" name="Range1_14_1_1_2_1"/>
    <protectedRange password="CDC0" sqref="E72:E75 G73:G82 E64:E70 G63:G71" name="Range1_5_1"/>
    <protectedRange sqref="G15:H18 K15:M18" name="Range1_1_2_1"/>
    <protectedRange sqref="G20:H24 K20:M24 M53:M62 M64:M70" name="Range1_1_3"/>
    <protectedRange password="CDC0" sqref="E41" name="Range1_4_2_1_5_1_1"/>
    <protectedRange password="CDC0" sqref="E46" name="Range1_31_1_5_1_1"/>
    <protectedRange password="CDC0" sqref="E47:E48" name="Range1_33_1_5_1_1"/>
    <protectedRange password="CDC0" sqref="E49" name="Range1_1_1_1_5_1_1"/>
    <protectedRange password="CDC0" sqref="E50:E52" name="Range1_1_1_3_1_5_1_1"/>
    <protectedRange password="CDC0" sqref="E44:E45" name="Range1_35_1_5_1_1"/>
    <protectedRange password="CDC0" sqref="E42" name="Range1_4_4_1_1_5_1_1"/>
    <protectedRange password="CDC0" sqref="I32:I51 G32:G51" name="Range1_1_1_1_2"/>
    <protectedRange password="CDC0" sqref="I14" name="Range1_5_6_1_1_1_1_1_1_1_1"/>
  </protectedRanges>
  <mergeCells count="57">
    <mergeCell ref="A63:A70"/>
    <mergeCell ref="B63:B70"/>
    <mergeCell ref="C63:C70"/>
    <mergeCell ref="D63:D70"/>
    <mergeCell ref="A71:A78"/>
    <mergeCell ref="B71:B78"/>
    <mergeCell ref="C71:C78"/>
    <mergeCell ref="D71:D78"/>
    <mergeCell ref="A32:A52"/>
    <mergeCell ref="B32:B52"/>
    <mergeCell ref="C32:C52"/>
    <mergeCell ref="D32:D52"/>
    <mergeCell ref="A53:A62"/>
    <mergeCell ref="B53:B62"/>
    <mergeCell ref="C53:C62"/>
    <mergeCell ref="D53:D62"/>
    <mergeCell ref="A20:A26"/>
    <mergeCell ref="B20:B26"/>
    <mergeCell ref="C20:C26"/>
    <mergeCell ref="D20:D26"/>
    <mergeCell ref="A27:A31"/>
    <mergeCell ref="B27:B31"/>
    <mergeCell ref="C27:C31"/>
    <mergeCell ref="D27:D31"/>
    <mergeCell ref="K12:K13"/>
    <mergeCell ref="L12:L13"/>
    <mergeCell ref="M12:M13"/>
    <mergeCell ref="N12:N13"/>
    <mergeCell ref="A15:A19"/>
    <mergeCell ref="B15:B19"/>
    <mergeCell ref="C15:C19"/>
    <mergeCell ref="D15:D19"/>
    <mergeCell ref="E12:E13"/>
    <mergeCell ref="F12:F13"/>
    <mergeCell ref="G12:G13"/>
    <mergeCell ref="H12:H13"/>
    <mergeCell ref="I12:I13"/>
    <mergeCell ref="J12:J13"/>
    <mergeCell ref="A9:B9"/>
    <mergeCell ref="C9:D9"/>
    <mergeCell ref="A10:B10"/>
    <mergeCell ref="C10:D10"/>
    <mergeCell ref="A12:B13"/>
    <mergeCell ref="C12:D12"/>
    <mergeCell ref="A8:B8"/>
    <mergeCell ref="C8:D8"/>
    <mergeCell ref="K2:L5"/>
    <mergeCell ref="A3:B3"/>
    <mergeCell ref="A4:B4"/>
    <mergeCell ref="C4:D4"/>
    <mergeCell ref="A5:B5"/>
    <mergeCell ref="C5:D5"/>
    <mergeCell ref="A6:B6"/>
    <mergeCell ref="C6:D6"/>
    <mergeCell ref="A7:B7"/>
    <mergeCell ref="C7:D7"/>
    <mergeCell ref="F7:M7"/>
  </mergeCells>
  <hyperlinks>
    <hyperlink ref="L1" location="'b. List of templates'!A1" display="RETURN TO TEMPLATE LIST" xr:uid="{00000000-0004-0000-2200-000000000000}"/>
  </hyperlink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50"/>
  <sheetViews>
    <sheetView topLeftCell="A16" workbookViewId="0">
      <selection activeCell="D8" sqref="D8"/>
    </sheetView>
  </sheetViews>
  <sheetFormatPr defaultColWidth="9.140625" defaultRowHeight="11.25" x14ac:dyDescent="0.25"/>
  <cols>
    <col min="1" max="1" width="4.85546875" style="156" customWidth="1"/>
    <col min="2" max="2" width="28.42578125" style="156" customWidth="1"/>
    <col min="3" max="3" width="16.85546875" style="155" customWidth="1"/>
    <col min="4" max="5" width="43" style="156" customWidth="1"/>
    <col min="6" max="6" width="14.140625" style="156" customWidth="1"/>
    <col min="7" max="7" width="19.85546875" style="156" customWidth="1"/>
    <col min="8" max="8" width="5.42578125" style="156" bestFit="1" customWidth="1"/>
    <col min="9" max="9" width="21.85546875" style="156" customWidth="1"/>
    <col min="10" max="10" width="5.42578125" style="156" bestFit="1" customWidth="1"/>
    <col min="11" max="11" width="13.140625" style="156" customWidth="1"/>
    <col min="12" max="12" width="13" style="156" customWidth="1"/>
    <col min="13" max="13" width="26.5703125" style="156" bestFit="1" customWidth="1"/>
    <col min="14" max="14" width="11.85546875" style="156" customWidth="1"/>
    <col min="15" max="15" width="16.85546875" style="156" customWidth="1"/>
    <col min="16" max="16" width="33.140625" style="156" customWidth="1"/>
    <col min="17" max="16384" width="9.140625" style="156"/>
  </cols>
  <sheetData>
    <row r="1" spans="1:16" ht="21" thickBot="1" x14ac:dyDescent="0.3">
      <c r="A1" s="82" t="s">
        <v>302</v>
      </c>
      <c r="B1" s="154"/>
      <c r="L1" s="85"/>
      <c r="M1" s="86" t="s">
        <v>177</v>
      </c>
      <c r="N1" s="85"/>
    </row>
    <row r="2" spans="1:16" ht="9.75" customHeight="1" x14ac:dyDescent="0.25">
      <c r="K2" s="589" t="s">
        <v>303</v>
      </c>
      <c r="L2" s="590"/>
      <c r="M2" s="87" t="s">
        <v>180</v>
      </c>
      <c r="N2" s="183">
        <f>SUM(C13:C49)</f>
        <v>0</v>
      </c>
    </row>
    <row r="3" spans="1:16" ht="12.75" customHeight="1" x14ac:dyDescent="0.25">
      <c r="A3" s="512" t="s">
        <v>181</v>
      </c>
      <c r="B3" s="513"/>
      <c r="C3" s="187" t="s">
        <v>405</v>
      </c>
      <c r="D3" s="158" t="s">
        <v>182</v>
      </c>
      <c r="E3" s="388"/>
      <c r="K3" s="591"/>
      <c r="L3" s="592"/>
      <c r="M3" s="90" t="s">
        <v>183</v>
      </c>
      <c r="N3" s="184">
        <f>$C$10</f>
        <v>0</v>
      </c>
    </row>
    <row r="4" spans="1:16" ht="12.75" customHeight="1" x14ac:dyDescent="0.25">
      <c r="A4" s="517" t="s">
        <v>184</v>
      </c>
      <c r="B4" s="676"/>
      <c r="C4" s="197">
        <v>2024</v>
      </c>
      <c r="D4" s="348">
        <v>45381</v>
      </c>
      <c r="E4" s="389"/>
      <c r="K4" s="591"/>
      <c r="L4" s="592"/>
      <c r="M4" s="90" t="s">
        <v>185</v>
      </c>
      <c r="N4" s="184">
        <f>$C$9</f>
        <v>4.391915</v>
      </c>
    </row>
    <row r="5" spans="1:16" ht="12.75" customHeight="1" thickBot="1" x14ac:dyDescent="0.3">
      <c r="A5" s="512" t="s">
        <v>186</v>
      </c>
      <c r="B5" s="540"/>
      <c r="C5" s="198" t="s">
        <v>320</v>
      </c>
      <c r="D5" s="161"/>
      <c r="E5" s="161"/>
      <c r="K5" s="593"/>
      <c r="L5" s="594"/>
      <c r="M5" s="93"/>
      <c r="N5" s="94"/>
    </row>
    <row r="6" spans="1:16" ht="27.75" customHeight="1" x14ac:dyDescent="0.25">
      <c r="A6" s="527" t="s">
        <v>290</v>
      </c>
      <c r="B6" s="540"/>
      <c r="C6" s="160">
        <v>8783.83</v>
      </c>
      <c r="D6" s="163"/>
      <c r="E6" s="163"/>
    </row>
    <row r="7" spans="1:16" ht="37.5" customHeight="1" x14ac:dyDescent="0.25">
      <c r="A7" s="527" t="s">
        <v>291</v>
      </c>
      <c r="B7" s="540"/>
      <c r="C7" s="177">
        <v>8783.83</v>
      </c>
      <c r="D7" s="164"/>
      <c r="E7" s="164"/>
      <c r="F7" s="668" t="s">
        <v>322</v>
      </c>
      <c r="G7" s="669"/>
      <c r="H7" s="669"/>
      <c r="I7" s="669"/>
      <c r="J7" s="669"/>
      <c r="K7" s="669"/>
      <c r="L7" s="669"/>
      <c r="M7" s="669"/>
      <c r="N7" s="669"/>
      <c r="O7" s="670"/>
    </row>
    <row r="8" spans="1:16" ht="20.100000000000001" customHeight="1" x14ac:dyDescent="0.25">
      <c r="A8" s="527" t="s">
        <v>191</v>
      </c>
      <c r="B8" s="513"/>
      <c r="C8" s="211" t="s">
        <v>192</v>
      </c>
      <c r="D8" s="149" t="s">
        <v>193</v>
      </c>
      <c r="E8" s="394"/>
      <c r="F8" s="212" t="s">
        <v>194</v>
      </c>
    </row>
    <row r="9" spans="1:16" ht="21.75" customHeight="1" x14ac:dyDescent="0.25">
      <c r="A9" s="623" t="s">
        <v>284</v>
      </c>
      <c r="B9" s="624"/>
      <c r="C9" s="213">
        <f>($C$7)/2000</f>
        <v>4.391915</v>
      </c>
      <c r="D9" s="165"/>
      <c r="E9" s="390"/>
      <c r="F9" s="166"/>
    </row>
    <row r="10" spans="1:16" ht="14.25" customHeight="1" x14ac:dyDescent="0.25">
      <c r="A10" s="527" t="s">
        <v>243</v>
      </c>
      <c r="B10" s="540"/>
      <c r="C10" s="203">
        <v>0</v>
      </c>
      <c r="D10" s="167"/>
      <c r="E10" s="391"/>
      <c r="F10" s="168"/>
    </row>
    <row r="11" spans="1:16" ht="9.75" customHeight="1" x14ac:dyDescent="0.25">
      <c r="B11" s="169"/>
      <c r="C11" s="170"/>
      <c r="D11" s="172"/>
      <c r="E11" s="172"/>
      <c r="F11" s="172"/>
    </row>
    <row r="12" spans="1:16" s="85" customFormat="1" ht="63" customHeight="1" x14ac:dyDescent="0.25">
      <c r="A12" s="565" t="s">
        <v>197</v>
      </c>
      <c r="B12" s="566"/>
      <c r="C12" s="204" t="s">
        <v>244</v>
      </c>
      <c r="D12" s="205" t="s">
        <v>199</v>
      </c>
      <c r="E12" s="205"/>
      <c r="F12" s="205" t="s">
        <v>200</v>
      </c>
      <c r="G12" s="205" t="s">
        <v>201</v>
      </c>
      <c r="H12" s="173" t="s">
        <v>202</v>
      </c>
      <c r="I12" s="205" t="s">
        <v>203</v>
      </c>
      <c r="J12" s="173" t="s">
        <v>202</v>
      </c>
      <c r="K12" s="206" t="s">
        <v>204</v>
      </c>
      <c r="L12" s="205" t="s">
        <v>205</v>
      </c>
      <c r="M12" s="205" t="s">
        <v>245</v>
      </c>
      <c r="N12" s="205" t="s">
        <v>246</v>
      </c>
      <c r="O12" s="205" t="s">
        <v>206</v>
      </c>
      <c r="P12" s="354" t="s">
        <v>207</v>
      </c>
    </row>
    <row r="13" spans="1:16" ht="21.95" customHeight="1" x14ac:dyDescent="0.25">
      <c r="A13" s="617" t="s">
        <v>247</v>
      </c>
      <c r="B13" s="620" t="s">
        <v>248</v>
      </c>
      <c r="C13" s="657"/>
      <c r="D13" s="285"/>
      <c r="E13" s="285"/>
      <c r="F13" s="289"/>
      <c r="G13" s="285"/>
      <c r="H13" s="285"/>
      <c r="I13" s="378"/>
      <c r="J13" s="288"/>
      <c r="K13" s="288"/>
      <c r="L13" s="288"/>
      <c r="M13" s="288"/>
      <c r="N13" s="288"/>
      <c r="O13" s="288"/>
      <c r="P13" s="288"/>
    </row>
    <row r="14" spans="1:16" ht="11.25" customHeight="1" x14ac:dyDescent="0.25">
      <c r="A14" s="618"/>
      <c r="B14" s="621"/>
      <c r="C14" s="658"/>
      <c r="D14" s="181"/>
      <c r="E14" s="181"/>
      <c r="F14" s="289"/>
      <c r="G14" s="285"/>
      <c r="H14" s="285"/>
      <c r="I14" s="181"/>
      <c r="J14" s="288"/>
      <c r="K14" s="323"/>
      <c r="L14" s="288"/>
      <c r="M14" s="323"/>
      <c r="N14" s="288"/>
      <c r="O14" s="323"/>
      <c r="P14" s="288"/>
    </row>
    <row r="15" spans="1:16" ht="11.25" customHeight="1" x14ac:dyDescent="0.25">
      <c r="A15" s="618"/>
      <c r="B15" s="621"/>
      <c r="C15" s="658"/>
      <c r="D15" s="181"/>
      <c r="E15" s="181"/>
      <c r="F15" s="289"/>
      <c r="G15" s="285"/>
      <c r="H15" s="285"/>
      <c r="I15" s="181"/>
      <c r="J15" s="288"/>
      <c r="K15" s="323"/>
      <c r="L15" s="288"/>
      <c r="M15" s="288"/>
      <c r="N15" s="288"/>
      <c r="O15" s="288"/>
      <c r="P15" s="288"/>
    </row>
    <row r="16" spans="1:16" ht="26.1" customHeight="1" x14ac:dyDescent="0.25">
      <c r="A16" s="618"/>
      <c r="B16" s="621"/>
      <c r="C16" s="658"/>
      <c r="D16" s="285"/>
      <c r="E16" s="285"/>
      <c r="F16" s="289"/>
      <c r="G16" s="285"/>
      <c r="H16" s="285"/>
      <c r="I16" s="181"/>
      <c r="J16" s="288"/>
      <c r="K16" s="323"/>
      <c r="L16" s="288"/>
      <c r="M16" s="323"/>
      <c r="N16" s="288"/>
      <c r="O16" s="323"/>
      <c r="P16" s="288"/>
    </row>
    <row r="17" spans="1:17" ht="11.25" customHeight="1" x14ac:dyDescent="0.25">
      <c r="A17" s="618"/>
      <c r="B17" s="621"/>
      <c r="C17" s="658"/>
      <c r="D17" s="181"/>
      <c r="E17" s="181"/>
      <c r="F17" s="289"/>
      <c r="G17" s="285"/>
      <c r="H17" s="285"/>
      <c r="I17" s="181"/>
      <c r="J17" s="288"/>
      <c r="K17" s="288"/>
      <c r="L17" s="288"/>
      <c r="M17" s="288"/>
      <c r="N17" s="288"/>
      <c r="O17" s="288"/>
      <c r="P17" s="288"/>
    </row>
    <row r="18" spans="1:17" ht="11.25" customHeight="1" x14ac:dyDescent="0.15">
      <c r="A18" s="619"/>
      <c r="B18" s="622"/>
      <c r="C18" s="659"/>
      <c r="D18" s="304"/>
      <c r="E18" s="304"/>
      <c r="F18" s="285"/>
      <c r="G18" s="285"/>
      <c r="H18" s="285"/>
      <c r="I18" s="181"/>
      <c r="J18" s="288"/>
      <c r="K18" s="288"/>
      <c r="L18" s="288"/>
      <c r="M18" s="288"/>
      <c r="N18" s="288"/>
      <c r="O18" s="288"/>
      <c r="P18" s="288"/>
    </row>
    <row r="19" spans="1:17" ht="11.25" customHeight="1" x14ac:dyDescent="0.25">
      <c r="A19" s="617" t="s">
        <v>249</v>
      </c>
      <c r="B19" s="620" t="s">
        <v>250</v>
      </c>
      <c r="C19" s="657"/>
      <c r="D19" s="181"/>
      <c r="E19" s="181"/>
      <c r="F19" s="289"/>
      <c r="G19" s="285"/>
      <c r="H19" s="285"/>
      <c r="I19" s="181"/>
      <c r="J19" s="288"/>
      <c r="K19" s="288"/>
      <c r="L19" s="311"/>
      <c r="M19" s="288"/>
      <c r="N19" s="288"/>
      <c r="O19" s="288"/>
      <c r="P19" s="288"/>
    </row>
    <row r="20" spans="1:17" ht="11.25" customHeight="1" x14ac:dyDescent="0.25">
      <c r="A20" s="618"/>
      <c r="B20" s="621"/>
      <c r="C20" s="658"/>
      <c r="D20" s="285"/>
      <c r="E20" s="285"/>
      <c r="F20" s="181"/>
      <c r="G20" s="181"/>
      <c r="H20" s="181"/>
      <c r="I20" s="181"/>
      <c r="J20" s="288"/>
      <c r="K20" s="288"/>
      <c r="L20" s="288"/>
      <c r="M20" s="288"/>
      <c r="N20" s="288"/>
      <c r="O20" s="288"/>
      <c r="P20" s="288"/>
    </row>
    <row r="21" spans="1:17" ht="11.25" customHeight="1" x14ac:dyDescent="0.25">
      <c r="A21" s="618"/>
      <c r="B21" s="621"/>
      <c r="C21" s="658"/>
      <c r="D21" s="181"/>
      <c r="E21" s="181"/>
      <c r="F21" s="289"/>
      <c r="G21" s="285"/>
      <c r="H21" s="285"/>
      <c r="I21" s="181"/>
      <c r="J21" s="288"/>
      <c r="K21" s="288"/>
      <c r="L21" s="311"/>
      <c r="M21" s="288"/>
      <c r="N21" s="288"/>
      <c r="O21" s="288"/>
      <c r="P21" s="288"/>
    </row>
    <row r="22" spans="1:17" ht="11.25" customHeight="1" x14ac:dyDescent="0.25">
      <c r="A22" s="618"/>
      <c r="B22" s="621"/>
      <c r="C22" s="658"/>
      <c r="D22" s="285"/>
      <c r="E22" s="285"/>
      <c r="F22" s="181"/>
      <c r="G22" s="181"/>
      <c r="H22" s="181"/>
      <c r="I22" s="181"/>
      <c r="J22" s="288"/>
      <c r="K22" s="288"/>
      <c r="L22" s="362"/>
      <c r="M22" s="288"/>
      <c r="N22" s="311"/>
      <c r="O22" s="288"/>
      <c r="P22" s="288"/>
      <c r="Q22" s="180"/>
    </row>
    <row r="23" spans="1:17" ht="11.25" customHeight="1" x14ac:dyDescent="0.25">
      <c r="A23" s="618"/>
      <c r="B23" s="621"/>
      <c r="C23" s="658"/>
      <c r="D23" s="285"/>
      <c r="E23" s="285"/>
      <c r="F23" s="181"/>
      <c r="G23" s="181"/>
      <c r="H23" s="181"/>
      <c r="I23" s="181"/>
      <c r="J23" s="288"/>
      <c r="K23" s="288"/>
      <c r="L23" s="311"/>
      <c r="M23" s="288"/>
      <c r="N23" s="311"/>
      <c r="O23" s="288"/>
      <c r="P23" s="288"/>
      <c r="Q23" s="180"/>
    </row>
    <row r="24" spans="1:17" ht="11.25" customHeight="1" x14ac:dyDescent="0.25">
      <c r="A24" s="619"/>
      <c r="B24" s="622"/>
      <c r="C24" s="658"/>
      <c r="D24" s="294"/>
      <c r="E24" s="294"/>
      <c r="F24" s="294"/>
      <c r="G24" s="294"/>
      <c r="H24" s="294"/>
      <c r="I24" s="294"/>
      <c r="J24" s="294"/>
      <c r="K24" s="294"/>
      <c r="L24" s="181"/>
      <c r="M24" s="181"/>
      <c r="N24" s="294"/>
      <c r="O24" s="181"/>
      <c r="P24" s="181"/>
      <c r="Q24" s="180"/>
    </row>
    <row r="25" spans="1:17" ht="11.25" customHeight="1" x14ac:dyDescent="0.25">
      <c r="A25" s="141" t="s">
        <v>251</v>
      </c>
      <c r="B25" s="95" t="s">
        <v>252</v>
      </c>
      <c r="C25" s="160"/>
      <c r="D25" s="294"/>
      <c r="E25" s="294"/>
      <c r="F25" s="294"/>
      <c r="G25" s="294"/>
      <c r="H25" s="294"/>
      <c r="I25" s="294"/>
      <c r="J25" s="294"/>
      <c r="K25" s="294"/>
      <c r="L25" s="294"/>
      <c r="M25" s="294"/>
      <c r="N25" s="294"/>
      <c r="O25" s="181"/>
      <c r="P25" s="181"/>
    </row>
    <row r="26" spans="1:17" ht="11.25" customHeight="1" x14ac:dyDescent="0.25">
      <c r="A26" s="548" t="s">
        <v>253</v>
      </c>
      <c r="B26" s="527" t="s">
        <v>254</v>
      </c>
      <c r="C26" s="657"/>
      <c r="D26" s="181"/>
      <c r="E26" s="181"/>
      <c r="F26" s="285"/>
      <c r="G26" s="285"/>
      <c r="H26" s="285"/>
      <c r="I26" s="181"/>
      <c r="J26" s="181"/>
      <c r="K26" s="181"/>
      <c r="L26" s="181"/>
      <c r="M26" s="181"/>
      <c r="N26" s="181"/>
      <c r="O26" s="181"/>
      <c r="P26" s="181"/>
    </row>
    <row r="27" spans="1:17" ht="11.25" customHeight="1" x14ac:dyDescent="0.25">
      <c r="A27" s="548"/>
      <c r="B27" s="527"/>
      <c r="C27" s="658"/>
      <c r="D27" s="181"/>
      <c r="E27" s="181"/>
      <c r="F27" s="285"/>
      <c r="G27" s="285"/>
      <c r="H27" s="285"/>
      <c r="I27" s="181"/>
      <c r="J27" s="181"/>
      <c r="K27" s="181"/>
      <c r="L27" s="181"/>
      <c r="M27" s="181"/>
      <c r="N27" s="181"/>
      <c r="O27" s="181"/>
      <c r="P27" s="181"/>
    </row>
    <row r="28" spans="1:17" ht="11.25" customHeight="1" x14ac:dyDescent="0.25">
      <c r="A28" s="548"/>
      <c r="B28" s="527"/>
      <c r="C28" s="658"/>
      <c r="D28" s="181"/>
      <c r="E28" s="181"/>
      <c r="F28" s="285"/>
      <c r="G28" s="285"/>
      <c r="H28" s="285"/>
      <c r="I28" s="181"/>
      <c r="J28" s="181"/>
      <c r="K28" s="181"/>
      <c r="L28" s="181"/>
      <c r="M28" s="181"/>
      <c r="N28" s="181"/>
      <c r="O28" s="181"/>
      <c r="P28" s="181"/>
    </row>
    <row r="29" spans="1:17" ht="11.25" customHeight="1" x14ac:dyDescent="0.25">
      <c r="A29" s="548"/>
      <c r="B29" s="527"/>
      <c r="C29" s="658"/>
      <c r="D29" s="181"/>
      <c r="E29" s="181"/>
      <c r="F29" s="285"/>
      <c r="G29" s="285"/>
      <c r="H29" s="285"/>
      <c r="I29" s="181"/>
      <c r="J29" s="181"/>
      <c r="K29" s="181"/>
      <c r="L29" s="181"/>
      <c r="M29" s="181"/>
      <c r="N29" s="181"/>
      <c r="O29" s="181"/>
      <c r="P29" s="181"/>
    </row>
    <row r="30" spans="1:17" ht="11.25" customHeight="1" x14ac:dyDescent="0.25">
      <c r="A30" s="548"/>
      <c r="B30" s="527"/>
      <c r="C30" s="658"/>
      <c r="D30" s="181"/>
      <c r="E30" s="181"/>
      <c r="F30" s="285"/>
      <c r="G30" s="285"/>
      <c r="H30" s="285"/>
      <c r="I30" s="181"/>
      <c r="J30" s="181"/>
      <c r="K30" s="181"/>
      <c r="L30" s="181"/>
      <c r="M30" s="181"/>
      <c r="N30" s="181"/>
      <c r="O30" s="181"/>
      <c r="P30" s="181"/>
    </row>
    <row r="31" spans="1:17" ht="11.25" customHeight="1" x14ac:dyDescent="0.25">
      <c r="A31" s="548"/>
      <c r="B31" s="527"/>
      <c r="C31" s="658"/>
      <c r="D31" s="181"/>
      <c r="E31" s="181"/>
      <c r="F31" s="285"/>
      <c r="G31" s="285"/>
      <c r="H31" s="285"/>
      <c r="I31" s="181"/>
      <c r="J31" s="181"/>
      <c r="K31" s="181"/>
      <c r="L31" s="181"/>
      <c r="M31" s="181"/>
      <c r="N31" s="181"/>
      <c r="O31" s="181"/>
      <c r="P31" s="181"/>
    </row>
    <row r="32" spans="1:17" ht="11.25" customHeight="1" x14ac:dyDescent="0.25">
      <c r="A32" s="548"/>
      <c r="B32" s="527"/>
      <c r="C32" s="658"/>
      <c r="D32" s="181"/>
      <c r="E32" s="181"/>
      <c r="F32" s="285"/>
      <c r="G32" s="285"/>
      <c r="H32" s="285"/>
      <c r="I32" s="181"/>
      <c r="J32" s="181"/>
      <c r="K32" s="181"/>
      <c r="L32" s="181"/>
      <c r="M32" s="181"/>
      <c r="N32" s="181"/>
      <c r="O32" s="181"/>
      <c r="P32" s="181"/>
    </row>
    <row r="33" spans="1:16" ht="11.25" customHeight="1" x14ac:dyDescent="0.25">
      <c r="A33" s="548"/>
      <c r="B33" s="527"/>
      <c r="C33" s="658"/>
      <c r="D33" s="181"/>
      <c r="E33" s="181"/>
      <c r="F33" s="285"/>
      <c r="G33" s="285"/>
      <c r="H33" s="285"/>
      <c r="I33" s="181"/>
      <c r="J33" s="181"/>
      <c r="K33" s="181"/>
      <c r="L33" s="181"/>
      <c r="M33" s="181"/>
      <c r="N33" s="181"/>
      <c r="O33" s="181"/>
      <c r="P33" s="181"/>
    </row>
    <row r="34" spans="1:16" ht="11.25" customHeight="1" x14ac:dyDescent="0.25">
      <c r="A34" s="548"/>
      <c r="B34" s="527"/>
      <c r="C34" s="659"/>
      <c r="D34" s="181"/>
      <c r="E34" s="181"/>
      <c r="F34" s="285"/>
      <c r="G34" s="285"/>
      <c r="H34" s="285"/>
      <c r="I34" s="181"/>
      <c r="J34" s="181"/>
      <c r="K34" s="181"/>
      <c r="L34" s="181"/>
      <c r="M34" s="181"/>
      <c r="N34" s="181"/>
      <c r="O34" s="181"/>
      <c r="P34" s="181"/>
    </row>
    <row r="35" spans="1:16" ht="11.25" customHeight="1" x14ac:dyDescent="0.25">
      <c r="A35" s="548" t="s">
        <v>255</v>
      </c>
      <c r="B35" s="527" t="s">
        <v>256</v>
      </c>
      <c r="C35" s="657"/>
      <c r="D35" s="181"/>
      <c r="E35" s="181"/>
      <c r="F35" s="285"/>
      <c r="G35" s="285"/>
      <c r="H35" s="285"/>
      <c r="I35" s="181"/>
      <c r="J35" s="181"/>
      <c r="K35" s="181"/>
      <c r="L35" s="181"/>
      <c r="M35" s="181"/>
      <c r="N35" s="181"/>
      <c r="O35" s="181"/>
      <c r="P35" s="181"/>
    </row>
    <row r="36" spans="1:16" ht="11.25" customHeight="1" x14ac:dyDescent="0.25">
      <c r="A36" s="548"/>
      <c r="B36" s="527"/>
      <c r="C36" s="658"/>
      <c r="D36" s="181"/>
      <c r="E36" s="181"/>
      <c r="F36" s="285"/>
      <c r="G36" s="285"/>
      <c r="H36" s="285"/>
      <c r="I36" s="181"/>
      <c r="J36" s="181"/>
      <c r="K36" s="181"/>
      <c r="L36" s="181"/>
      <c r="M36" s="181"/>
      <c r="N36" s="181"/>
      <c r="O36" s="181"/>
      <c r="P36" s="181"/>
    </row>
    <row r="37" spans="1:16" ht="11.25" customHeight="1" x14ac:dyDescent="0.25">
      <c r="A37" s="548"/>
      <c r="B37" s="527"/>
      <c r="C37" s="658"/>
      <c r="D37" s="181"/>
      <c r="E37" s="181"/>
      <c r="F37" s="285"/>
      <c r="G37" s="285"/>
      <c r="H37" s="285"/>
      <c r="I37" s="181"/>
      <c r="J37" s="181"/>
      <c r="K37" s="181"/>
      <c r="L37" s="181"/>
      <c r="M37" s="181"/>
      <c r="N37" s="181"/>
      <c r="O37" s="181"/>
      <c r="P37" s="181"/>
    </row>
    <row r="38" spans="1:16" ht="11.25" customHeight="1" x14ac:dyDescent="0.25">
      <c r="A38" s="548"/>
      <c r="B38" s="527"/>
      <c r="C38" s="658"/>
      <c r="D38" s="181"/>
      <c r="E38" s="181"/>
      <c r="F38" s="285"/>
      <c r="G38" s="310"/>
      <c r="H38" s="285"/>
      <c r="I38" s="181"/>
      <c r="J38" s="181"/>
      <c r="K38" s="181"/>
      <c r="L38" s="181"/>
      <c r="M38" s="181"/>
      <c r="N38" s="181"/>
      <c r="O38" s="181"/>
      <c r="P38" s="181"/>
    </row>
    <row r="39" spans="1:16" ht="11.25" customHeight="1" x14ac:dyDescent="0.25">
      <c r="A39" s="548"/>
      <c r="B39" s="527"/>
      <c r="C39" s="658"/>
      <c r="D39" s="181"/>
      <c r="E39" s="181"/>
      <c r="F39" s="285"/>
      <c r="G39" s="310"/>
      <c r="H39" s="285"/>
      <c r="I39" s="181"/>
      <c r="J39" s="181"/>
      <c r="K39" s="181"/>
      <c r="L39" s="181"/>
      <c r="M39" s="181"/>
      <c r="N39" s="181"/>
      <c r="O39" s="181"/>
      <c r="P39" s="181"/>
    </row>
    <row r="40" spans="1:16" ht="11.25" customHeight="1" x14ac:dyDescent="0.25">
      <c r="A40" s="548"/>
      <c r="B40" s="527"/>
      <c r="C40" s="659"/>
      <c r="D40" s="181"/>
      <c r="E40" s="181"/>
      <c r="F40" s="285"/>
      <c r="G40" s="310"/>
      <c r="H40" s="285"/>
      <c r="I40" s="181"/>
      <c r="J40" s="181"/>
      <c r="K40" s="181"/>
      <c r="L40" s="181"/>
      <c r="M40" s="181"/>
      <c r="N40" s="181"/>
      <c r="O40" s="181"/>
      <c r="P40" s="181"/>
    </row>
    <row r="41" spans="1:16" ht="11.25" customHeight="1" x14ac:dyDescent="0.15">
      <c r="A41" s="687" t="s">
        <v>257</v>
      </c>
      <c r="B41" s="567" t="s">
        <v>258</v>
      </c>
      <c r="C41" s="686"/>
      <c r="D41" s="304"/>
      <c r="E41" s="304"/>
      <c r="F41" s="285"/>
      <c r="G41" s="310"/>
      <c r="H41" s="285"/>
      <c r="I41" s="181"/>
      <c r="J41" s="181"/>
      <c r="K41" s="181"/>
      <c r="L41" s="181"/>
      <c r="M41" s="181"/>
      <c r="N41" s="181"/>
      <c r="O41" s="181"/>
      <c r="P41" s="181"/>
    </row>
    <row r="42" spans="1:16" ht="11.25" customHeight="1" x14ac:dyDescent="0.25">
      <c r="A42" s="687"/>
      <c r="B42" s="567"/>
      <c r="C42" s="686"/>
      <c r="D42" s="311"/>
      <c r="E42" s="311"/>
      <c r="F42" s="285"/>
      <c r="G42" s="285"/>
      <c r="H42" s="285"/>
      <c r="I42" s="181"/>
      <c r="J42" s="181"/>
      <c r="K42" s="181"/>
      <c r="L42" s="181"/>
      <c r="M42" s="181"/>
      <c r="N42" s="181"/>
      <c r="O42" s="181"/>
      <c r="P42" s="181"/>
    </row>
    <row r="43" spans="1:16" ht="11.25" customHeight="1" x14ac:dyDescent="0.25">
      <c r="A43" s="687"/>
      <c r="B43" s="567"/>
      <c r="C43" s="686"/>
      <c r="D43" s="285"/>
      <c r="E43" s="285"/>
      <c r="F43" s="285"/>
      <c r="G43" s="285"/>
      <c r="H43" s="285"/>
      <c r="I43" s="181"/>
      <c r="J43" s="181"/>
      <c r="K43" s="181"/>
      <c r="L43" s="181"/>
      <c r="M43" s="181"/>
      <c r="N43" s="181"/>
      <c r="O43" s="181"/>
      <c r="P43" s="181"/>
    </row>
    <row r="44" spans="1:16" ht="11.25" customHeight="1" x14ac:dyDescent="0.25">
      <c r="A44" s="687"/>
      <c r="B44" s="567"/>
      <c r="C44" s="686"/>
      <c r="D44" s="318"/>
      <c r="E44" s="318"/>
      <c r="F44" s="318"/>
      <c r="G44" s="285"/>
      <c r="H44" s="285"/>
      <c r="I44" s="181"/>
      <c r="J44" s="181"/>
      <c r="K44" s="181"/>
      <c r="L44" s="181"/>
      <c r="M44" s="181"/>
      <c r="N44" s="181"/>
      <c r="O44" s="181"/>
      <c r="P44" s="181"/>
    </row>
    <row r="45" spans="1:16" ht="11.25" customHeight="1" x14ac:dyDescent="0.25">
      <c r="A45" s="687"/>
      <c r="B45" s="567"/>
      <c r="C45" s="686"/>
      <c r="D45" s="285"/>
      <c r="E45" s="285"/>
      <c r="F45" s="181"/>
      <c r="G45" s="181"/>
      <c r="H45" s="181"/>
      <c r="I45" s="181"/>
      <c r="J45" s="181"/>
      <c r="K45" s="181"/>
      <c r="L45" s="181"/>
      <c r="M45" s="181"/>
      <c r="N45" s="181"/>
      <c r="O45" s="181"/>
      <c r="P45" s="181"/>
    </row>
    <row r="46" spans="1:16" ht="11.25" customHeight="1" x14ac:dyDescent="0.25">
      <c r="A46" s="687"/>
      <c r="B46" s="567"/>
      <c r="C46" s="686"/>
      <c r="D46" s="285"/>
      <c r="E46" s="285"/>
      <c r="F46" s="181"/>
      <c r="G46" s="181"/>
      <c r="H46" s="181"/>
      <c r="I46" s="181"/>
      <c r="J46" s="181"/>
      <c r="K46" s="181"/>
      <c r="L46" s="181"/>
      <c r="M46" s="181"/>
      <c r="N46" s="181"/>
      <c r="O46" s="181"/>
      <c r="P46" s="181"/>
    </row>
    <row r="47" spans="1:16" ht="11.25" customHeight="1" x14ac:dyDescent="0.25">
      <c r="A47" s="687"/>
      <c r="B47" s="567"/>
      <c r="C47" s="686"/>
      <c r="D47" s="285"/>
      <c r="E47" s="285"/>
      <c r="F47" s="181"/>
      <c r="G47" s="181"/>
      <c r="H47" s="181"/>
      <c r="I47" s="181"/>
      <c r="J47" s="181"/>
      <c r="K47" s="181"/>
      <c r="L47" s="181"/>
      <c r="M47" s="181"/>
      <c r="N47" s="181"/>
      <c r="O47" s="181"/>
      <c r="P47" s="181"/>
    </row>
    <row r="48" spans="1:16" ht="11.25" customHeight="1" x14ac:dyDescent="0.25">
      <c r="A48" s="687"/>
      <c r="B48" s="567"/>
      <c r="C48" s="686"/>
      <c r="D48" s="285"/>
      <c r="E48" s="285"/>
      <c r="F48" s="181"/>
      <c r="G48" s="181"/>
      <c r="H48" s="181"/>
      <c r="I48" s="181"/>
      <c r="J48" s="181"/>
      <c r="K48" s="181"/>
      <c r="L48" s="181"/>
      <c r="M48" s="181"/>
      <c r="N48" s="181"/>
      <c r="O48" s="181"/>
      <c r="P48" s="181"/>
    </row>
    <row r="49" spans="1:16" ht="11.25" customHeight="1" x14ac:dyDescent="0.25">
      <c r="A49" s="687"/>
      <c r="B49" s="567"/>
      <c r="C49" s="686"/>
      <c r="D49" s="285"/>
      <c r="E49" s="285"/>
      <c r="F49" s="181"/>
      <c r="G49" s="181"/>
      <c r="H49" s="181"/>
      <c r="I49" s="181"/>
      <c r="J49" s="181"/>
      <c r="K49" s="181"/>
      <c r="L49" s="181"/>
      <c r="M49" s="181"/>
      <c r="N49" s="181"/>
      <c r="O49" s="181"/>
      <c r="P49" s="181"/>
    </row>
    <row r="50" spans="1:16" ht="11.25" customHeight="1" x14ac:dyDescent="0.25">
      <c r="A50" s="687"/>
      <c r="B50" s="567"/>
      <c r="C50" s="686"/>
      <c r="D50" s="285"/>
      <c r="E50" s="285"/>
      <c r="F50" s="181"/>
      <c r="G50" s="181"/>
      <c r="H50" s="181"/>
      <c r="I50" s="181"/>
      <c r="J50" s="181"/>
      <c r="K50" s="181"/>
      <c r="L50" s="181"/>
      <c r="M50" s="181"/>
      <c r="N50" s="181"/>
      <c r="O50" s="181"/>
      <c r="P50" s="181"/>
    </row>
  </sheetData>
  <protectedRanges>
    <protectedRange sqref="C6:C7 C10 D9:F10 C3:C4 D18:E18 D26:E40 H26:P41 F42:P42 Q22:Q24 G13:H17 L20:L21 F43:O44 J13:O13 O25:P25 L14:L18 M14:O21 I14:K19 G19 H18:H19 G21:H21 J21:K21 I20:I21" name="Range1"/>
    <protectedRange password="CDC0" sqref="D41:E41" name="Range1_3"/>
    <protectedRange password="CDC0" sqref="D13:E16" name="Range1_1_2_1_1"/>
    <protectedRange sqref="F18:G18 G26:G37 D19:E19" name="Range1_1_1"/>
    <protectedRange password="CDC0" sqref="G38:G39" name="Range1_14_1_1_2_1"/>
    <protectedRange password="CDC0" sqref="D17:E17" name="Range1_1_2_1"/>
    <protectedRange password="CDC0" sqref="I13" name="Range1_5_6_1_1_1_1_1_1_1_1_1"/>
    <protectedRange sqref="O22 F22 M22 J22:K22" name="Range1_1_3"/>
    <protectedRange sqref="H22" name="Range1_1_2_2"/>
    <protectedRange password="CDC0" sqref="D22:E22 I22 G22" name="Range1_5_1_2"/>
    <protectedRange sqref="M23 O23 J23:K23 F23" name="Range1_1_5"/>
    <protectedRange sqref="H23" name="Range1_1_2_4"/>
    <protectedRange password="CDC0" sqref="I23 D23:E23 G23" name="Range1_5_1_4"/>
    <protectedRange sqref="D45:E50 O45:O50 I45:M50" name="Range1_1_7"/>
    <protectedRange sqref="H45:H50" name="Range1_1_2_6"/>
    <protectedRange password="CDC0" sqref="G45:G50" name="Range1_5_1_6"/>
    <protectedRange sqref="J20:K20 F20 O24 L24:M24" name="Range1_1_8"/>
    <protectedRange sqref="H20" name="Range1_1_2_7"/>
    <protectedRange password="CDC0" sqref="D20:E20 G20" name="Range1_5_1_7"/>
  </protectedRanges>
  <mergeCells count="26">
    <mergeCell ref="A7:B7"/>
    <mergeCell ref="F7:O7"/>
    <mergeCell ref="K2:L5"/>
    <mergeCell ref="A3:B3"/>
    <mergeCell ref="A4:B4"/>
    <mergeCell ref="A5:B5"/>
    <mergeCell ref="A6:B6"/>
    <mergeCell ref="A8:B8"/>
    <mergeCell ref="A9:B9"/>
    <mergeCell ref="A10:B10"/>
    <mergeCell ref="A12:B12"/>
    <mergeCell ref="A13:A18"/>
    <mergeCell ref="B13:B18"/>
    <mergeCell ref="C13:C18"/>
    <mergeCell ref="A26:A34"/>
    <mergeCell ref="B26:B34"/>
    <mergeCell ref="C26:C34"/>
    <mergeCell ref="B19:B24"/>
    <mergeCell ref="C19:C24"/>
    <mergeCell ref="A19:A24"/>
    <mergeCell ref="A35:A40"/>
    <mergeCell ref="B35:B40"/>
    <mergeCell ref="C35:C40"/>
    <mergeCell ref="C41:C50"/>
    <mergeCell ref="B41:B50"/>
    <mergeCell ref="A41:A50"/>
  </mergeCells>
  <hyperlinks>
    <hyperlink ref="M1" location="'b. List of templates'!A1" display="RETURN TO TEMPLATE LIST" xr:uid="{00000000-0004-0000-2300-000000000000}"/>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N43"/>
  <sheetViews>
    <sheetView topLeftCell="A22" workbookViewId="0">
      <selection activeCell="D41" sqref="D41:D42"/>
    </sheetView>
  </sheetViews>
  <sheetFormatPr defaultColWidth="9.140625" defaultRowHeight="10.5" x14ac:dyDescent="0.25"/>
  <cols>
    <col min="1" max="1" width="40" style="85" customWidth="1"/>
    <col min="2" max="2" width="38" style="84" customWidth="1"/>
    <col min="3" max="3" width="40.140625" style="85" bestFit="1" customWidth="1"/>
    <col min="4" max="4" width="18" style="85" customWidth="1"/>
    <col min="5" max="5" width="13.85546875" style="85" customWidth="1"/>
    <col min="6" max="6" width="5.140625" style="85" customWidth="1"/>
    <col min="7" max="7" width="16.5703125" style="85" customWidth="1"/>
    <col min="8" max="8" width="5.42578125" style="85" customWidth="1"/>
    <col min="9" max="9" width="14.5703125" style="85" customWidth="1"/>
    <col min="10" max="11" width="13.42578125" style="85" customWidth="1"/>
    <col min="12" max="12" width="26.85546875" style="85" bestFit="1" customWidth="1"/>
    <col min="13" max="13" width="26.85546875" style="85" customWidth="1"/>
    <col min="14" max="14" width="45.140625" style="85" customWidth="1"/>
    <col min="15" max="16384" width="9.140625" style="85"/>
  </cols>
  <sheetData>
    <row r="1" spans="1:14" ht="20.25" x14ac:dyDescent="0.25">
      <c r="A1" s="82" t="s">
        <v>259</v>
      </c>
      <c r="L1" s="86" t="s">
        <v>177</v>
      </c>
    </row>
    <row r="2" spans="1:14" ht="21" customHeight="1" x14ac:dyDescent="0.25"/>
    <row r="3" spans="1:14" ht="12.75" customHeight="1" x14ac:dyDescent="0.25">
      <c r="A3" s="146" t="s">
        <v>181</v>
      </c>
      <c r="B3" s="127" t="s">
        <v>405</v>
      </c>
      <c r="C3" s="128" t="s">
        <v>182</v>
      </c>
    </row>
    <row r="4" spans="1:14" ht="16.5" customHeight="1" x14ac:dyDescent="0.25">
      <c r="A4" s="147" t="s">
        <v>184</v>
      </c>
      <c r="B4" s="129">
        <v>2024</v>
      </c>
      <c r="C4" s="215">
        <v>45037</v>
      </c>
    </row>
    <row r="5" spans="1:14" ht="15.75" customHeight="1" thickBot="1" x14ac:dyDescent="0.3">
      <c r="A5" s="146" t="s">
        <v>186</v>
      </c>
      <c r="B5" s="130" t="s">
        <v>323</v>
      </c>
      <c r="C5" s="92"/>
    </row>
    <row r="6" spans="1:14" ht="20.25" customHeight="1" thickBot="1" x14ac:dyDescent="0.3">
      <c r="A6" s="116" t="s">
        <v>260</v>
      </c>
      <c r="B6" s="135">
        <v>12</v>
      </c>
    </row>
    <row r="7" spans="1:14" ht="9.75" customHeight="1" x14ac:dyDescent="0.25">
      <c r="B7" s="99"/>
      <c r="C7" s="108"/>
      <c r="D7" s="108"/>
    </row>
    <row r="8" spans="1:14" s="110" customFormat="1" ht="63" customHeight="1" x14ac:dyDescent="0.25">
      <c r="A8" s="136" t="s">
        <v>261</v>
      </c>
      <c r="B8" s="113" t="s">
        <v>244</v>
      </c>
      <c r="C8" s="139" t="s">
        <v>199</v>
      </c>
      <c r="D8" s="139" t="s">
        <v>200</v>
      </c>
      <c r="E8" s="277" t="s">
        <v>201</v>
      </c>
      <c r="F8" s="137" t="s">
        <v>202</v>
      </c>
      <c r="G8" s="277" t="s">
        <v>203</v>
      </c>
      <c r="H8" s="137" t="s">
        <v>202</v>
      </c>
      <c r="I8" s="278" t="s">
        <v>204</v>
      </c>
      <c r="J8" s="139" t="s">
        <v>205</v>
      </c>
      <c r="K8" s="139" t="s">
        <v>245</v>
      </c>
      <c r="L8" s="139" t="s">
        <v>246</v>
      </c>
      <c r="M8" s="139" t="s">
        <v>206</v>
      </c>
      <c r="N8" s="295" t="s">
        <v>207</v>
      </c>
    </row>
    <row r="9" spans="1:14" ht="9.75" customHeight="1" x14ac:dyDescent="0.25">
      <c r="A9" s="527" t="s">
        <v>262</v>
      </c>
      <c r="B9" s="688">
        <v>12</v>
      </c>
      <c r="C9" s="288" t="s">
        <v>561</v>
      </c>
      <c r="D9" s="288" t="s">
        <v>566</v>
      </c>
      <c r="E9" s="288" t="s">
        <v>651</v>
      </c>
      <c r="F9" s="288" t="s">
        <v>470</v>
      </c>
      <c r="G9" s="288" t="s">
        <v>651</v>
      </c>
      <c r="H9" s="288" t="s">
        <v>470</v>
      </c>
      <c r="I9" s="288">
        <v>10</v>
      </c>
      <c r="J9" s="288">
        <v>10</v>
      </c>
      <c r="K9" s="288">
        <v>20</v>
      </c>
      <c r="L9" s="314"/>
      <c r="M9" s="288">
        <v>20</v>
      </c>
      <c r="N9" s="314" t="s">
        <v>469</v>
      </c>
    </row>
    <row r="10" spans="1:14" ht="9.75" customHeight="1" x14ac:dyDescent="0.25">
      <c r="A10" s="527"/>
      <c r="B10" s="689"/>
      <c r="C10" s="288" t="s">
        <v>387</v>
      </c>
      <c r="D10" s="288" t="s">
        <v>566</v>
      </c>
      <c r="E10" s="288" t="s">
        <v>651</v>
      </c>
      <c r="F10" s="288" t="s">
        <v>470</v>
      </c>
      <c r="G10" s="288" t="s">
        <v>651</v>
      </c>
      <c r="H10" s="288" t="s">
        <v>470</v>
      </c>
      <c r="I10" s="313">
        <v>5</v>
      </c>
      <c r="J10" s="313">
        <v>5</v>
      </c>
      <c r="K10" s="313">
        <v>5</v>
      </c>
      <c r="L10" s="288"/>
      <c r="M10" s="313">
        <v>5</v>
      </c>
      <c r="N10" s="288" t="s">
        <v>469</v>
      </c>
    </row>
    <row r="11" spans="1:14" ht="9.75" customHeight="1" x14ac:dyDescent="0.25">
      <c r="A11" s="527"/>
      <c r="B11" s="689"/>
      <c r="C11" s="288" t="s">
        <v>388</v>
      </c>
      <c r="D11" s="288" t="s">
        <v>566</v>
      </c>
      <c r="E11" s="288" t="s">
        <v>651</v>
      </c>
      <c r="F11" s="288" t="s">
        <v>470</v>
      </c>
      <c r="G11" s="288" t="s">
        <v>651</v>
      </c>
      <c r="H11" s="288" t="s">
        <v>470</v>
      </c>
      <c r="I11" s="288">
        <v>10</v>
      </c>
      <c r="J11" s="288">
        <v>10</v>
      </c>
      <c r="K11" s="288">
        <v>50</v>
      </c>
      <c r="L11" s="288"/>
      <c r="M11" s="288">
        <v>50</v>
      </c>
      <c r="N11" s="288" t="s">
        <v>469</v>
      </c>
    </row>
    <row r="12" spans="1:14" ht="9.75" customHeight="1" x14ac:dyDescent="0.25">
      <c r="A12" s="527"/>
      <c r="B12" s="689"/>
      <c r="C12" s="288" t="s">
        <v>390</v>
      </c>
      <c r="D12" s="288" t="s">
        <v>566</v>
      </c>
      <c r="E12" s="288" t="s">
        <v>651</v>
      </c>
      <c r="F12" s="288" t="s">
        <v>470</v>
      </c>
      <c r="G12" s="288" t="s">
        <v>651</v>
      </c>
      <c r="H12" s="288" t="s">
        <v>470</v>
      </c>
      <c r="I12" s="288">
        <v>5</v>
      </c>
      <c r="J12" s="288">
        <v>5</v>
      </c>
      <c r="K12" s="288">
        <v>5</v>
      </c>
      <c r="L12" s="313"/>
      <c r="M12" s="288">
        <v>5</v>
      </c>
      <c r="N12" s="313" t="s">
        <v>469</v>
      </c>
    </row>
    <row r="13" spans="1:14" ht="9.75" customHeight="1" x14ac:dyDescent="0.25">
      <c r="A13" s="527"/>
      <c r="B13" s="689"/>
      <c r="C13" s="288" t="s">
        <v>391</v>
      </c>
      <c r="D13" s="288" t="s">
        <v>566</v>
      </c>
      <c r="E13" s="288" t="s">
        <v>651</v>
      </c>
      <c r="F13" s="288" t="s">
        <v>470</v>
      </c>
      <c r="G13" s="288" t="s">
        <v>651</v>
      </c>
      <c r="H13" s="288" t="s">
        <v>470</v>
      </c>
      <c r="I13" s="288">
        <v>10</v>
      </c>
      <c r="J13" s="288">
        <v>10</v>
      </c>
      <c r="K13" s="288">
        <v>20</v>
      </c>
      <c r="L13" s="288"/>
      <c r="M13" s="288">
        <v>20</v>
      </c>
      <c r="N13" s="288" t="s">
        <v>469</v>
      </c>
    </row>
    <row r="14" spans="1:14" ht="9.75" customHeight="1" x14ac:dyDescent="0.25">
      <c r="A14" s="527"/>
      <c r="B14" s="689"/>
      <c r="C14" s="288" t="s">
        <v>410</v>
      </c>
      <c r="D14" s="288" t="s">
        <v>566</v>
      </c>
      <c r="E14" s="288" t="s">
        <v>651</v>
      </c>
      <c r="F14" s="288" t="s">
        <v>470</v>
      </c>
      <c r="G14" s="288" t="s">
        <v>651</v>
      </c>
      <c r="H14" s="288" t="s">
        <v>470</v>
      </c>
      <c r="I14" s="288">
        <v>10</v>
      </c>
      <c r="J14" s="288">
        <v>10</v>
      </c>
      <c r="K14" s="299">
        <v>10</v>
      </c>
      <c r="L14" s="288"/>
      <c r="M14" s="299">
        <v>10</v>
      </c>
      <c r="N14" s="288" t="s">
        <v>469</v>
      </c>
    </row>
    <row r="15" spans="1:14" ht="9.75" customHeight="1" x14ac:dyDescent="0.25">
      <c r="A15" s="527"/>
      <c r="B15" s="689"/>
      <c r="C15" s="288" t="s">
        <v>397</v>
      </c>
      <c r="D15" s="288" t="s">
        <v>566</v>
      </c>
      <c r="E15" s="288" t="s">
        <v>651</v>
      </c>
      <c r="F15" s="288" t="s">
        <v>470</v>
      </c>
      <c r="G15" s="288" t="s">
        <v>651</v>
      </c>
      <c r="H15" s="288" t="s">
        <v>470</v>
      </c>
      <c r="I15" s="288">
        <v>10</v>
      </c>
      <c r="J15" s="288">
        <v>10</v>
      </c>
      <c r="K15" s="313">
        <v>10</v>
      </c>
      <c r="L15" s="313"/>
      <c r="M15" s="313">
        <v>10</v>
      </c>
      <c r="N15" s="313" t="s">
        <v>469</v>
      </c>
    </row>
    <row r="16" spans="1:14" ht="9.75" customHeight="1" x14ac:dyDescent="0.25">
      <c r="A16" s="527"/>
      <c r="B16" s="689"/>
      <c r="C16" s="288" t="s">
        <v>398</v>
      </c>
      <c r="D16" s="288" t="s">
        <v>566</v>
      </c>
      <c r="E16" s="288" t="s">
        <v>651</v>
      </c>
      <c r="F16" s="288" t="s">
        <v>470</v>
      </c>
      <c r="G16" s="288" t="s">
        <v>651</v>
      </c>
      <c r="H16" s="288" t="s">
        <v>470</v>
      </c>
      <c r="I16" s="288">
        <v>10</v>
      </c>
      <c r="J16" s="288">
        <v>10</v>
      </c>
      <c r="K16" s="288">
        <v>10</v>
      </c>
      <c r="L16" s="288"/>
      <c r="M16" s="288">
        <v>10</v>
      </c>
      <c r="N16" s="288" t="s">
        <v>469</v>
      </c>
    </row>
    <row r="17" spans="1:14" ht="9.75" customHeight="1" x14ac:dyDescent="0.25">
      <c r="A17" s="527"/>
      <c r="B17" s="689"/>
      <c r="C17" s="288" t="s">
        <v>399</v>
      </c>
      <c r="D17" s="288" t="s">
        <v>566</v>
      </c>
      <c r="E17" s="288" t="s">
        <v>651</v>
      </c>
      <c r="F17" s="288" t="s">
        <v>470</v>
      </c>
      <c r="G17" s="288" t="s">
        <v>651</v>
      </c>
      <c r="H17" s="288" t="s">
        <v>470</v>
      </c>
      <c r="I17" s="288">
        <v>10</v>
      </c>
      <c r="J17" s="288">
        <v>10</v>
      </c>
      <c r="K17" s="316">
        <v>10</v>
      </c>
      <c r="L17" s="288"/>
      <c r="M17" s="316">
        <v>10</v>
      </c>
      <c r="N17" s="288" t="s">
        <v>469</v>
      </c>
    </row>
    <row r="18" spans="1:14" ht="9.75" customHeight="1" x14ac:dyDescent="0.25">
      <c r="A18" s="527"/>
      <c r="B18" s="689"/>
      <c r="C18" s="288" t="s">
        <v>389</v>
      </c>
      <c r="D18" s="288" t="s">
        <v>566</v>
      </c>
      <c r="E18" s="288" t="s">
        <v>651</v>
      </c>
      <c r="F18" s="288" t="s">
        <v>470</v>
      </c>
      <c r="G18" s="288" t="s">
        <v>651</v>
      </c>
      <c r="H18" s="288" t="s">
        <v>470</v>
      </c>
      <c r="I18" s="288">
        <v>10</v>
      </c>
      <c r="J18" s="288">
        <v>10</v>
      </c>
      <c r="K18" s="313">
        <v>50</v>
      </c>
      <c r="L18" s="288"/>
      <c r="M18" s="313">
        <v>50</v>
      </c>
      <c r="N18" s="288" t="s">
        <v>469</v>
      </c>
    </row>
    <row r="19" spans="1:14" ht="9.75" customHeight="1" x14ac:dyDescent="0.25">
      <c r="A19" s="527"/>
      <c r="B19" s="689"/>
      <c r="C19" s="288" t="s">
        <v>411</v>
      </c>
      <c r="D19" s="288" t="s">
        <v>566</v>
      </c>
      <c r="E19" s="288" t="s">
        <v>651</v>
      </c>
      <c r="F19" s="288" t="s">
        <v>470</v>
      </c>
      <c r="G19" s="288" t="s">
        <v>651</v>
      </c>
      <c r="H19" s="288" t="s">
        <v>470</v>
      </c>
      <c r="I19" s="288">
        <v>10</v>
      </c>
      <c r="J19" s="288">
        <v>10</v>
      </c>
      <c r="K19" s="288">
        <v>10</v>
      </c>
      <c r="L19" s="288"/>
      <c r="M19" s="288">
        <v>10</v>
      </c>
      <c r="N19" s="288" t="s">
        <v>469</v>
      </c>
    </row>
    <row r="20" spans="1:14" s="145" customFormat="1" ht="9" customHeight="1" x14ac:dyDescent="0.25">
      <c r="A20" s="527" t="s">
        <v>263</v>
      </c>
      <c r="B20" s="689"/>
      <c r="C20" s="288" t="s">
        <v>395</v>
      </c>
      <c r="D20" s="288" t="s">
        <v>566</v>
      </c>
      <c r="E20" s="288" t="s">
        <v>651</v>
      </c>
      <c r="F20" s="288" t="s">
        <v>470</v>
      </c>
      <c r="G20" s="288" t="s">
        <v>651</v>
      </c>
      <c r="H20" s="288" t="s">
        <v>470</v>
      </c>
      <c r="I20" s="288">
        <v>10</v>
      </c>
      <c r="J20" s="288">
        <v>10</v>
      </c>
      <c r="K20" s="288">
        <v>50</v>
      </c>
      <c r="L20" s="288"/>
      <c r="M20" s="288">
        <v>50</v>
      </c>
      <c r="N20" s="288" t="s">
        <v>469</v>
      </c>
    </row>
    <row r="21" spans="1:14" ht="9.75" customHeight="1" x14ac:dyDescent="0.25">
      <c r="A21" s="527"/>
      <c r="B21" s="689"/>
      <c r="C21" s="318" t="s">
        <v>394</v>
      </c>
      <c r="D21" s="288" t="s">
        <v>566</v>
      </c>
      <c r="E21" s="288" t="s">
        <v>651</v>
      </c>
      <c r="F21" s="288" t="s">
        <v>470</v>
      </c>
      <c r="G21" s="288" t="s">
        <v>651</v>
      </c>
      <c r="H21" s="288" t="s">
        <v>470</v>
      </c>
      <c r="I21" s="318">
        <v>10</v>
      </c>
      <c r="J21" s="318">
        <v>10</v>
      </c>
      <c r="K21" s="318">
        <v>20</v>
      </c>
      <c r="L21" s="318"/>
      <c r="M21" s="318">
        <v>20</v>
      </c>
      <c r="N21" s="288" t="s">
        <v>469</v>
      </c>
    </row>
    <row r="22" spans="1:14" ht="9.75" customHeight="1" x14ac:dyDescent="0.25">
      <c r="A22" s="527"/>
      <c r="B22" s="689"/>
      <c r="C22" s="288" t="s">
        <v>464</v>
      </c>
      <c r="D22" s="288" t="s">
        <v>566</v>
      </c>
      <c r="E22" s="288" t="s">
        <v>651</v>
      </c>
      <c r="F22" s="288" t="s">
        <v>470</v>
      </c>
      <c r="G22" s="288" t="s">
        <v>651</v>
      </c>
      <c r="H22" s="288" t="s">
        <v>470</v>
      </c>
      <c r="I22" s="318">
        <v>10</v>
      </c>
      <c r="J22" s="318">
        <v>10</v>
      </c>
      <c r="K22" s="288">
        <v>10</v>
      </c>
      <c r="L22" s="288"/>
      <c r="M22" s="288">
        <v>10</v>
      </c>
      <c r="N22" s="288" t="s">
        <v>469</v>
      </c>
    </row>
    <row r="23" spans="1:14" ht="9.75" customHeight="1" x14ac:dyDescent="0.25">
      <c r="A23" s="527"/>
      <c r="B23" s="689"/>
      <c r="C23" s="288" t="s">
        <v>437</v>
      </c>
      <c r="D23" s="288" t="s">
        <v>566</v>
      </c>
      <c r="E23" s="288" t="s">
        <v>651</v>
      </c>
      <c r="F23" s="288" t="s">
        <v>470</v>
      </c>
      <c r="G23" s="288" t="s">
        <v>651</v>
      </c>
      <c r="H23" s="288" t="s">
        <v>470</v>
      </c>
      <c r="I23" s="318">
        <v>10</v>
      </c>
      <c r="J23" s="318">
        <v>10</v>
      </c>
      <c r="K23" s="313">
        <v>10</v>
      </c>
      <c r="L23" s="313"/>
      <c r="M23" s="313">
        <v>10</v>
      </c>
      <c r="N23" s="313" t="s">
        <v>469</v>
      </c>
    </row>
    <row r="24" spans="1:14" ht="9.75" customHeight="1" x14ac:dyDescent="0.25">
      <c r="A24" s="527"/>
      <c r="B24" s="689"/>
      <c r="C24" s="414" t="s">
        <v>400</v>
      </c>
      <c r="D24" s="288" t="s">
        <v>566</v>
      </c>
      <c r="E24" s="288" t="s">
        <v>651</v>
      </c>
      <c r="F24" s="288" t="s">
        <v>470</v>
      </c>
      <c r="G24" s="288" t="s">
        <v>651</v>
      </c>
      <c r="H24" s="288" t="s">
        <v>470</v>
      </c>
      <c r="I24" s="318">
        <v>10</v>
      </c>
      <c r="J24" s="318">
        <v>10</v>
      </c>
      <c r="K24" s="288">
        <v>10</v>
      </c>
      <c r="L24" s="288"/>
      <c r="M24" s="288">
        <v>10</v>
      </c>
      <c r="N24" s="288" t="s">
        <v>469</v>
      </c>
    </row>
    <row r="25" spans="1:14" ht="9.75" customHeight="1" x14ac:dyDescent="0.25">
      <c r="A25" s="527"/>
      <c r="B25" s="689"/>
      <c r="C25" s="288" t="s">
        <v>401</v>
      </c>
      <c r="D25" s="288" t="s">
        <v>566</v>
      </c>
      <c r="E25" s="288" t="s">
        <v>651</v>
      </c>
      <c r="F25" s="288" t="s">
        <v>470</v>
      </c>
      <c r="G25" s="288" t="s">
        <v>651</v>
      </c>
      <c r="H25" s="288" t="s">
        <v>470</v>
      </c>
      <c r="I25" s="288">
        <v>5</v>
      </c>
      <c r="J25" s="288">
        <v>5</v>
      </c>
      <c r="K25" s="288" t="s">
        <v>453</v>
      </c>
      <c r="L25" s="314"/>
      <c r="M25" s="288" t="s">
        <v>453</v>
      </c>
      <c r="N25" s="314" t="s">
        <v>469</v>
      </c>
    </row>
    <row r="26" spans="1:14" ht="9.75" customHeight="1" x14ac:dyDescent="0.25">
      <c r="A26" s="527"/>
      <c r="B26" s="689"/>
      <c r="C26" s="288" t="s">
        <v>463</v>
      </c>
      <c r="D26" s="288" t="s">
        <v>733</v>
      </c>
      <c r="E26" s="288"/>
      <c r="F26" s="288"/>
      <c r="G26" s="318"/>
      <c r="H26" s="366"/>
      <c r="I26" s="288"/>
      <c r="J26" s="288"/>
      <c r="K26" s="288"/>
      <c r="L26" s="288"/>
      <c r="M26" s="288"/>
      <c r="N26" s="288"/>
    </row>
    <row r="27" spans="1:14" ht="9.75" customHeight="1" x14ac:dyDescent="0.25">
      <c r="A27" s="527" t="s">
        <v>264</v>
      </c>
      <c r="B27" s="689"/>
      <c r="C27" s="288"/>
      <c r="D27" s="288"/>
      <c r="E27" s="288"/>
      <c r="F27" s="288"/>
      <c r="G27" s="288"/>
      <c r="H27" s="311"/>
      <c r="I27" s="288"/>
      <c r="J27" s="288"/>
      <c r="K27" s="288"/>
      <c r="L27" s="288"/>
      <c r="M27" s="288"/>
      <c r="N27" s="288"/>
    </row>
    <row r="28" spans="1:14" ht="9.75" customHeight="1" x14ac:dyDescent="0.25">
      <c r="A28" s="527"/>
      <c r="B28" s="689"/>
      <c r="C28" s="288"/>
      <c r="D28" s="288"/>
      <c r="E28" s="288"/>
      <c r="F28" s="288"/>
      <c r="G28" s="318"/>
      <c r="H28" s="366"/>
      <c r="I28" s="288"/>
      <c r="J28" s="288"/>
      <c r="K28" s="288"/>
      <c r="L28" s="288"/>
      <c r="M28" s="288"/>
      <c r="N28" s="288"/>
    </row>
    <row r="29" spans="1:14" ht="9.75" customHeight="1" x14ac:dyDescent="0.25">
      <c r="A29" s="527"/>
      <c r="B29" s="689"/>
      <c r="C29" s="288"/>
      <c r="D29" s="288"/>
      <c r="E29" s="288"/>
      <c r="F29" s="288"/>
      <c r="G29" s="318"/>
      <c r="H29" s="366"/>
      <c r="I29" s="288"/>
      <c r="J29" s="288"/>
      <c r="K29" s="288"/>
      <c r="L29" s="288"/>
      <c r="M29" s="288"/>
      <c r="N29" s="288"/>
    </row>
    <row r="30" spans="1:14" ht="9.75" customHeight="1" x14ac:dyDescent="0.25">
      <c r="A30" s="527"/>
      <c r="B30" s="689"/>
      <c r="C30" s="288"/>
      <c r="D30" s="288"/>
      <c r="E30" s="288"/>
      <c r="F30" s="288"/>
      <c r="G30" s="318"/>
      <c r="H30" s="366"/>
      <c r="I30" s="288"/>
      <c r="J30" s="288"/>
      <c r="K30" s="288"/>
      <c r="L30" s="288"/>
      <c r="M30" s="288"/>
      <c r="N30" s="288"/>
    </row>
    <row r="31" spans="1:14" ht="9.75" customHeight="1" x14ac:dyDescent="0.25">
      <c r="A31" s="527"/>
      <c r="B31" s="689"/>
      <c r="C31" s="288"/>
      <c r="D31" s="288"/>
      <c r="E31" s="288"/>
      <c r="F31" s="288"/>
      <c r="G31" s="318"/>
      <c r="H31" s="366"/>
      <c r="I31" s="288"/>
      <c r="J31" s="288"/>
      <c r="K31" s="288"/>
      <c r="L31" s="288"/>
      <c r="M31" s="288"/>
      <c r="N31" s="288"/>
    </row>
    <row r="32" spans="1:14" ht="9.75" customHeight="1" x14ac:dyDescent="0.25">
      <c r="A32" s="527"/>
      <c r="B32" s="689"/>
      <c r="C32" s="288"/>
      <c r="D32" s="288"/>
      <c r="E32" s="288"/>
      <c r="F32" s="288"/>
      <c r="G32" s="318"/>
      <c r="H32" s="366"/>
      <c r="I32" s="288"/>
      <c r="J32" s="288"/>
      <c r="K32" s="288"/>
      <c r="L32" s="288"/>
      <c r="M32" s="288"/>
      <c r="N32" s="288"/>
    </row>
    <row r="33" spans="1:14" ht="9.75" customHeight="1" x14ac:dyDescent="0.25">
      <c r="A33" s="527"/>
      <c r="B33" s="689"/>
      <c r="C33" s="288"/>
      <c r="D33" s="288"/>
      <c r="E33" s="288"/>
      <c r="F33" s="288"/>
      <c r="G33" s="318"/>
      <c r="H33" s="366"/>
      <c r="I33" s="288"/>
      <c r="J33" s="288"/>
      <c r="K33" s="288"/>
      <c r="L33" s="288"/>
      <c r="M33" s="288"/>
      <c r="N33" s="288"/>
    </row>
    <row r="34" spans="1:14" ht="9.75" customHeight="1" x14ac:dyDescent="0.25">
      <c r="A34" s="527" t="s">
        <v>265</v>
      </c>
      <c r="B34" s="689"/>
      <c r="C34" s="288" t="s">
        <v>408</v>
      </c>
      <c r="D34" s="288" t="s">
        <v>566</v>
      </c>
      <c r="E34" s="288" t="s">
        <v>651</v>
      </c>
      <c r="F34" s="288" t="s">
        <v>470</v>
      </c>
      <c r="G34" s="288" t="s">
        <v>651</v>
      </c>
      <c r="H34" s="288" t="s">
        <v>470</v>
      </c>
      <c r="I34" s="318">
        <v>10</v>
      </c>
      <c r="J34" s="318">
        <v>10</v>
      </c>
      <c r="K34" s="313">
        <v>10</v>
      </c>
      <c r="L34" s="299"/>
      <c r="M34" s="313">
        <v>10</v>
      </c>
      <c r="N34" s="314" t="s">
        <v>469</v>
      </c>
    </row>
    <row r="35" spans="1:14" ht="9.75" customHeight="1" x14ac:dyDescent="0.25">
      <c r="A35" s="527"/>
      <c r="B35" s="689"/>
      <c r="C35" s="288" t="s">
        <v>425</v>
      </c>
      <c r="D35" s="288" t="s">
        <v>566</v>
      </c>
      <c r="E35" s="288" t="s">
        <v>651</v>
      </c>
      <c r="F35" s="288" t="s">
        <v>470</v>
      </c>
      <c r="G35" s="288" t="s">
        <v>651</v>
      </c>
      <c r="H35" s="288" t="s">
        <v>470</v>
      </c>
      <c r="I35" s="318">
        <v>10</v>
      </c>
      <c r="J35" s="318">
        <v>10</v>
      </c>
      <c r="K35" s="318">
        <v>20</v>
      </c>
      <c r="L35" s="288"/>
      <c r="M35" s="318">
        <v>20</v>
      </c>
      <c r="N35" s="314" t="s">
        <v>469</v>
      </c>
    </row>
    <row r="36" spans="1:14" ht="9.75" customHeight="1" x14ac:dyDescent="0.25">
      <c r="A36" s="527"/>
      <c r="B36" s="689"/>
      <c r="C36" s="288" t="s">
        <v>412</v>
      </c>
      <c r="D36" s="288" t="s">
        <v>566</v>
      </c>
      <c r="E36" s="288" t="s">
        <v>651</v>
      </c>
      <c r="F36" s="288" t="s">
        <v>470</v>
      </c>
      <c r="G36" s="288" t="s">
        <v>651</v>
      </c>
      <c r="H36" s="288" t="s">
        <v>470</v>
      </c>
      <c r="I36" s="318">
        <v>10</v>
      </c>
      <c r="J36" s="318">
        <v>10</v>
      </c>
      <c r="K36" s="318">
        <v>50</v>
      </c>
      <c r="L36" s="288"/>
      <c r="M36" s="318">
        <v>50</v>
      </c>
      <c r="N36" s="314" t="s">
        <v>469</v>
      </c>
    </row>
    <row r="37" spans="1:14" ht="9.75" customHeight="1" x14ac:dyDescent="0.25">
      <c r="A37" s="527"/>
      <c r="B37" s="689"/>
      <c r="C37" s="288" t="s">
        <v>414</v>
      </c>
      <c r="D37" s="288" t="s">
        <v>566</v>
      </c>
      <c r="E37" s="288" t="s">
        <v>651</v>
      </c>
      <c r="F37" s="288" t="s">
        <v>470</v>
      </c>
      <c r="G37" s="288" t="s">
        <v>651</v>
      </c>
      <c r="H37" s="288" t="s">
        <v>470</v>
      </c>
      <c r="I37" s="318">
        <v>10</v>
      </c>
      <c r="J37" s="318">
        <v>10</v>
      </c>
      <c r="K37" s="318">
        <v>50</v>
      </c>
      <c r="L37" s="288"/>
      <c r="M37" s="318">
        <v>50</v>
      </c>
      <c r="N37" s="314" t="s">
        <v>469</v>
      </c>
    </row>
    <row r="38" spans="1:14" s="145" customFormat="1" ht="12.75" customHeight="1" x14ac:dyDescent="0.25">
      <c r="A38" s="527"/>
      <c r="B38" s="689"/>
      <c r="C38" s="288" t="s">
        <v>392</v>
      </c>
      <c r="D38" s="288" t="s">
        <v>566</v>
      </c>
      <c r="E38" s="288" t="s">
        <v>651</v>
      </c>
      <c r="F38" s="288" t="s">
        <v>470</v>
      </c>
      <c r="G38" s="288" t="s">
        <v>651</v>
      </c>
      <c r="H38" s="288" t="s">
        <v>470</v>
      </c>
      <c r="I38" s="318">
        <v>10</v>
      </c>
      <c r="J38" s="318">
        <v>10</v>
      </c>
      <c r="K38" s="288">
        <v>20</v>
      </c>
      <c r="L38" s="288"/>
      <c r="M38" s="288">
        <v>20</v>
      </c>
      <c r="N38" s="314" t="s">
        <v>469</v>
      </c>
    </row>
    <row r="39" spans="1:14" ht="9.75" customHeight="1" x14ac:dyDescent="0.25">
      <c r="A39" s="527" t="s">
        <v>266</v>
      </c>
      <c r="B39" s="689"/>
      <c r="C39" s="288" t="s">
        <v>562</v>
      </c>
      <c r="D39" s="288" t="s">
        <v>566</v>
      </c>
      <c r="E39" s="288" t="s">
        <v>651</v>
      </c>
      <c r="F39" s="288" t="s">
        <v>470</v>
      </c>
      <c r="G39" s="288" t="s">
        <v>651</v>
      </c>
      <c r="H39" s="288" t="s">
        <v>470</v>
      </c>
      <c r="I39" s="288">
        <v>10</v>
      </c>
      <c r="J39" s="288">
        <v>10</v>
      </c>
      <c r="K39" s="288">
        <v>10</v>
      </c>
      <c r="L39" s="288"/>
      <c r="M39" s="288">
        <v>10</v>
      </c>
      <c r="N39" s="314" t="s">
        <v>469</v>
      </c>
    </row>
    <row r="40" spans="1:14" ht="9.75" customHeight="1" x14ac:dyDescent="0.25">
      <c r="A40" s="527"/>
      <c r="B40" s="689"/>
      <c r="C40" s="288" t="s">
        <v>727</v>
      </c>
      <c r="D40" s="288" t="s">
        <v>566</v>
      </c>
      <c r="E40" s="288" t="s">
        <v>651</v>
      </c>
      <c r="F40" s="288" t="s">
        <v>470</v>
      </c>
      <c r="G40" s="288" t="s">
        <v>651</v>
      </c>
      <c r="H40" s="288" t="s">
        <v>470</v>
      </c>
      <c r="I40" s="288">
        <v>10</v>
      </c>
      <c r="J40" s="288">
        <v>10</v>
      </c>
      <c r="K40" s="288">
        <v>20</v>
      </c>
      <c r="L40" s="314"/>
      <c r="M40" s="288">
        <v>20</v>
      </c>
      <c r="N40" s="314" t="s">
        <v>469</v>
      </c>
    </row>
    <row r="41" spans="1:14" ht="9.75" customHeight="1" x14ac:dyDescent="0.25">
      <c r="A41" s="527"/>
      <c r="B41" s="689"/>
      <c r="C41" s="288" t="s">
        <v>563</v>
      </c>
      <c r="D41" s="288" t="s">
        <v>733</v>
      </c>
      <c r="E41" s="288"/>
      <c r="F41" s="288"/>
      <c r="G41" s="288"/>
      <c r="H41" s="288"/>
      <c r="I41" s="288"/>
      <c r="J41" s="288"/>
      <c r="K41" s="288"/>
      <c r="L41" s="288"/>
      <c r="M41" s="288"/>
      <c r="N41" s="288"/>
    </row>
    <row r="42" spans="1:14" ht="9.75" customHeight="1" x14ac:dyDescent="0.25">
      <c r="A42" s="527"/>
      <c r="B42" s="689"/>
      <c r="C42" s="288" t="s">
        <v>565</v>
      </c>
      <c r="D42" s="288" t="s">
        <v>733</v>
      </c>
      <c r="E42" s="288"/>
      <c r="F42" s="288"/>
      <c r="G42" s="288"/>
      <c r="H42" s="288"/>
      <c r="I42" s="318"/>
      <c r="J42" s="318"/>
      <c r="K42" s="318"/>
      <c r="L42" s="318"/>
      <c r="M42" s="318"/>
      <c r="N42" s="318"/>
    </row>
    <row r="43" spans="1:14" ht="9.75" customHeight="1" x14ac:dyDescent="0.25">
      <c r="A43" s="527"/>
      <c r="B43" s="633"/>
      <c r="C43" s="288" t="s">
        <v>409</v>
      </c>
      <c r="D43" s="288" t="s">
        <v>566</v>
      </c>
      <c r="E43" s="288" t="s">
        <v>651</v>
      </c>
      <c r="F43" s="288" t="s">
        <v>470</v>
      </c>
      <c r="G43" s="288" t="s">
        <v>651</v>
      </c>
      <c r="H43" s="288" t="s">
        <v>470</v>
      </c>
      <c r="I43" s="288">
        <v>5</v>
      </c>
      <c r="J43" s="288">
        <v>5</v>
      </c>
      <c r="K43" s="288">
        <v>5</v>
      </c>
      <c r="L43" s="288"/>
      <c r="M43" s="288">
        <v>5</v>
      </c>
      <c r="N43" s="314" t="s">
        <v>469</v>
      </c>
    </row>
  </sheetData>
  <protectedRanges>
    <protectedRange sqref="C4" name="Range2_1"/>
    <protectedRange password="CDC0" sqref="B3:B4" name="Range1_1"/>
    <protectedRange password="CDC0" sqref="D27:D33" name="Range1_3_3_1"/>
    <protectedRange password="CDC0" sqref="M28:M33 I28:I30 K28:K30 I31:K33" name="Range1_4"/>
    <protectedRange password="CDC0" sqref="N26:N33 N41" name="Range1_1_4"/>
    <protectedRange password="CDC0" sqref="E27" name="Range1_1_1_5_1_1_1_1"/>
    <protectedRange password="CDC0" sqref="G27" name="Range1_1_1_5_1_1_3_1"/>
    <protectedRange password="CDC0" sqref="G31:H33" name="Range1_3_1"/>
    <protectedRange password="CDC0" sqref="G26:H26" name="Range1_3_4_1"/>
    <protectedRange password="CDC0" sqref="L9:L11 F9:F25 H9:H25 N9:N11 N34:N40 N43" name="Range1_5_3"/>
    <protectedRange password="CDC0" sqref="I9:K11 I13:J20 M9:M11" name="Range1_1_2_1_1"/>
    <protectedRange password="CDC0" sqref="L12 N12" name="Range1_9_1"/>
    <protectedRange password="CDC0" sqref="I12:K12 M12" name="Range1_1_2_3_1"/>
    <protectedRange password="CDC0" sqref="L13:L16 N13:N16" name="Range1_11_1"/>
    <protectedRange password="CDC0" sqref="K13:K16 M13:M16" name="Range1_1_2_5_1"/>
    <protectedRange password="CDC0" sqref="C34" name="Range1_1_1_7_1"/>
    <protectedRange password="CDC0" sqref="L34 H34:H43 F34:F43" name="Range1_13_1"/>
    <protectedRange password="CDC0" sqref="K34 M34" name="Range1_1_5_1"/>
    <protectedRange password="CDC0" sqref="L18 N18" name="Range1_15_1"/>
    <protectedRange password="CDC0" sqref="K18 M18" name="Range1_1_2_9_1"/>
    <protectedRange password="CDC0" sqref="C19" name="Range1_4_4_1_3_1"/>
    <protectedRange password="CDC0" sqref="L19 N19" name="Range1_17_1"/>
    <protectedRange password="CDC0" sqref="K19 M19" name="Range1_1_2_11_1"/>
    <protectedRange password="CDC0" sqref="K17:N17" name="Range1_2_1_1_1"/>
    <protectedRange password="CDC0" sqref="L20 N20:N22" name="Range1_19_1"/>
    <protectedRange password="CDC0" sqref="K20 M20" name="Range1_1_7_1"/>
    <protectedRange password="CDC0" sqref="L40" name="Range1_22_1"/>
    <protectedRange password="CDC0" sqref="K40 M40" name="Range1_1_10_1"/>
    <protectedRange password="CDC0" sqref="N42" name="Range1_5_4_1"/>
    <protectedRange password="CDC0" sqref="L23:L24 N23:N24" name="Range1_24_1"/>
    <protectedRange password="CDC0" sqref="C23:C24" name="Range1_33_3_1"/>
    <protectedRange password="CDC0" sqref="K23:K24 M23:M24" name="Range1_1_12_1"/>
    <protectedRange password="CDC0" sqref="L25 N25" name="Range1_25_1"/>
    <protectedRange password="CDC0" sqref="L43" name="Range1_27_1"/>
    <protectedRange password="CDC0" sqref="K43 M43" name="Range1_1_15_1"/>
  </protectedRanges>
  <mergeCells count="6">
    <mergeCell ref="A9:A19"/>
    <mergeCell ref="B9:B43"/>
    <mergeCell ref="A20:A26"/>
    <mergeCell ref="A27:A33"/>
    <mergeCell ref="A34:A38"/>
    <mergeCell ref="A39:A43"/>
  </mergeCells>
  <hyperlinks>
    <hyperlink ref="L1" location="'b. List of templates'!A1" display="RETURN TO TEMPLATE LIST"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23"/>
  <sheetViews>
    <sheetView topLeftCell="A8" workbookViewId="0">
      <selection activeCell="C6" sqref="C6"/>
    </sheetView>
  </sheetViews>
  <sheetFormatPr defaultColWidth="9.140625" defaultRowHeight="10.5" x14ac:dyDescent="0.25"/>
  <cols>
    <col min="1" max="1" width="35.140625" style="85" customWidth="1"/>
    <col min="2" max="2" width="23.85546875" style="84" customWidth="1"/>
    <col min="3" max="3" width="30.85546875" style="85" customWidth="1"/>
    <col min="4" max="4" width="18" style="85" customWidth="1"/>
    <col min="5" max="5" width="13.85546875" style="85" customWidth="1"/>
    <col min="6" max="6" width="5.140625" style="85" customWidth="1"/>
    <col min="7" max="7" width="16.5703125" style="85" customWidth="1"/>
    <col min="8" max="8" width="5.42578125" style="85" customWidth="1"/>
    <col min="9" max="9" width="14.5703125" style="85" customWidth="1"/>
    <col min="10" max="11" width="13.42578125" style="85" customWidth="1"/>
    <col min="12" max="12" width="26.5703125" style="85" bestFit="1" customWidth="1"/>
    <col min="13" max="13" width="23.5703125" style="85" customWidth="1"/>
    <col min="14" max="14" width="45.140625" style="85" customWidth="1"/>
    <col min="15" max="16384" width="9.140625" style="85"/>
  </cols>
  <sheetData>
    <row r="1" spans="1:14" ht="21" thickBot="1" x14ac:dyDescent="0.3">
      <c r="A1" s="82" t="s">
        <v>267</v>
      </c>
      <c r="I1" s="83" t="s">
        <v>178</v>
      </c>
      <c r="L1" s="86" t="s">
        <v>177</v>
      </c>
    </row>
    <row r="2" spans="1:14" ht="9.75" customHeight="1" x14ac:dyDescent="0.25">
      <c r="F2" s="507" t="s">
        <v>268</v>
      </c>
      <c r="G2" s="570"/>
      <c r="H2" s="571"/>
      <c r="I2" s="87" t="s">
        <v>180</v>
      </c>
      <c r="J2" s="183">
        <f>SUM(B13:B23)</f>
        <v>0</v>
      </c>
    </row>
    <row r="3" spans="1:14" ht="12.75" customHeight="1" x14ac:dyDescent="0.25">
      <c r="A3" s="146" t="s">
        <v>181</v>
      </c>
      <c r="B3" s="127" t="s">
        <v>405</v>
      </c>
      <c r="C3" s="128" t="s">
        <v>182</v>
      </c>
      <c r="F3" s="509"/>
      <c r="G3" s="568"/>
      <c r="H3" s="508"/>
      <c r="I3" s="90" t="s">
        <v>183</v>
      </c>
      <c r="J3" s="184">
        <f>$B$10</f>
        <v>0</v>
      </c>
    </row>
    <row r="4" spans="1:14" ht="16.5" customHeight="1" x14ac:dyDescent="0.25">
      <c r="A4" s="147" t="s">
        <v>184</v>
      </c>
      <c r="B4" s="129">
        <v>2024</v>
      </c>
      <c r="C4" s="215">
        <v>45381</v>
      </c>
      <c r="F4" s="509"/>
      <c r="G4" s="568"/>
      <c r="H4" s="508"/>
      <c r="I4" s="90" t="s">
        <v>185</v>
      </c>
      <c r="J4" s="184">
        <f>$B$9</f>
        <v>0</v>
      </c>
    </row>
    <row r="5" spans="1:14" ht="15.75" customHeight="1" thickBot="1" x14ac:dyDescent="0.3">
      <c r="A5" s="146" t="s">
        <v>186</v>
      </c>
      <c r="B5" s="130" t="s">
        <v>324</v>
      </c>
      <c r="C5" s="92"/>
      <c r="F5" s="510"/>
      <c r="G5" s="572"/>
      <c r="H5" s="511"/>
      <c r="I5" s="93"/>
      <c r="J5" s="94"/>
    </row>
    <row r="6" spans="1:14" ht="37.5" customHeight="1" thickBot="1" x14ac:dyDescent="0.3">
      <c r="A6" s="116" t="s">
        <v>290</v>
      </c>
      <c r="B6" s="131">
        <v>7985.3</v>
      </c>
      <c r="I6" s="96"/>
    </row>
    <row r="7" spans="1:14" ht="46.5" customHeight="1" thickBot="1" x14ac:dyDescent="0.3">
      <c r="A7" s="116" t="s">
        <v>294</v>
      </c>
      <c r="B7" s="148">
        <v>7985.3</v>
      </c>
      <c r="C7" s="524" t="s">
        <v>325</v>
      </c>
      <c r="D7" s="525"/>
      <c r="E7" s="525"/>
      <c r="F7" s="525"/>
      <c r="G7" s="525"/>
      <c r="H7" s="525"/>
      <c r="I7" s="525"/>
      <c r="J7" s="526"/>
      <c r="M7" s="98"/>
      <c r="N7" s="98"/>
    </row>
    <row r="8" spans="1:14" ht="20.100000000000001" customHeight="1" x14ac:dyDescent="0.25">
      <c r="A8" s="116" t="s">
        <v>191</v>
      </c>
      <c r="B8" s="149" t="s">
        <v>270</v>
      </c>
      <c r="C8" s="150" t="s">
        <v>194</v>
      </c>
      <c r="D8" s="150"/>
    </row>
    <row r="9" spans="1:14" ht="21.75" customHeight="1" thickBot="1" x14ac:dyDescent="0.3">
      <c r="A9" s="116" t="s">
        <v>271</v>
      </c>
      <c r="B9" s="151"/>
      <c r="C9" s="152"/>
      <c r="D9" s="153"/>
    </row>
    <row r="10" spans="1:14" ht="20.25" customHeight="1" thickBot="1" x14ac:dyDescent="0.3">
      <c r="A10" s="116" t="s">
        <v>243</v>
      </c>
      <c r="B10" s="135">
        <f>B13+B16</f>
        <v>0</v>
      </c>
      <c r="C10" s="104"/>
      <c r="D10" s="105"/>
    </row>
    <row r="11" spans="1:14" ht="9.75" customHeight="1" x14ac:dyDescent="0.25">
      <c r="B11" s="99"/>
      <c r="C11" s="108"/>
      <c r="D11" s="108"/>
    </row>
    <row r="12" spans="1:14" s="110" customFormat="1" ht="63" customHeight="1" x14ac:dyDescent="0.25">
      <c r="A12" s="136" t="s">
        <v>272</v>
      </c>
      <c r="B12" s="113" t="s">
        <v>244</v>
      </c>
      <c r="C12" s="139" t="s">
        <v>199</v>
      </c>
      <c r="D12" s="139" t="s">
        <v>200</v>
      </c>
      <c r="E12" s="277" t="s">
        <v>201</v>
      </c>
      <c r="F12" s="137" t="s">
        <v>202</v>
      </c>
      <c r="G12" s="277" t="s">
        <v>203</v>
      </c>
      <c r="H12" s="137" t="s">
        <v>202</v>
      </c>
      <c r="I12" s="278" t="s">
        <v>204</v>
      </c>
      <c r="J12" s="139" t="s">
        <v>205</v>
      </c>
      <c r="K12" s="139" t="s">
        <v>245</v>
      </c>
      <c r="L12" s="139" t="s">
        <v>246</v>
      </c>
      <c r="M12" s="139" t="s">
        <v>206</v>
      </c>
      <c r="N12" s="295" t="s">
        <v>207</v>
      </c>
    </row>
    <row r="13" spans="1:14" ht="11.25" customHeight="1" x14ac:dyDescent="0.25">
      <c r="A13" s="527"/>
      <c r="B13" s="569"/>
      <c r="C13" s="181"/>
      <c r="D13" s="181"/>
      <c r="E13" s="181"/>
      <c r="F13" s="181"/>
      <c r="G13" s="181"/>
      <c r="H13" s="181"/>
      <c r="I13" s="181"/>
      <c r="J13" s="181"/>
      <c r="K13" s="181"/>
      <c r="L13" s="181"/>
      <c r="M13" s="181"/>
      <c r="N13" s="181"/>
    </row>
    <row r="14" spans="1:14" ht="9.75" customHeight="1" x14ac:dyDescent="0.25">
      <c r="A14" s="527"/>
      <c r="B14" s="569"/>
      <c r="C14" s="181"/>
      <c r="D14" s="181"/>
      <c r="E14" s="181"/>
      <c r="F14" s="181"/>
      <c r="G14" s="181"/>
      <c r="H14" s="181"/>
      <c r="I14" s="181"/>
      <c r="J14" s="181"/>
      <c r="K14" s="181"/>
      <c r="L14" s="181"/>
      <c r="M14" s="181"/>
      <c r="N14" s="181"/>
    </row>
    <row r="15" spans="1:14" ht="9.75" customHeight="1" x14ac:dyDescent="0.25">
      <c r="A15" s="527"/>
      <c r="B15" s="569"/>
      <c r="C15" s="181"/>
      <c r="D15" s="181"/>
      <c r="E15" s="181"/>
      <c r="F15" s="181"/>
      <c r="G15" s="181"/>
      <c r="H15" s="181"/>
      <c r="I15" s="181"/>
      <c r="J15" s="181"/>
      <c r="K15" s="181"/>
      <c r="L15" s="181"/>
      <c r="M15" s="181"/>
      <c r="N15" s="181"/>
    </row>
    <row r="16" spans="1:14" ht="11.25" customHeight="1" x14ac:dyDescent="0.25">
      <c r="A16" s="527"/>
      <c r="B16" s="549"/>
      <c r="C16" s="181"/>
      <c r="D16" s="181"/>
      <c r="E16" s="181"/>
      <c r="F16" s="181"/>
      <c r="G16" s="181"/>
      <c r="H16" s="181"/>
      <c r="I16" s="181"/>
      <c r="J16" s="181"/>
      <c r="K16" s="181"/>
      <c r="L16" s="261"/>
      <c r="M16" s="261"/>
      <c r="N16" s="181"/>
    </row>
    <row r="17" spans="1:14" ht="14.45" customHeight="1" x14ac:dyDescent="0.25">
      <c r="A17" s="527"/>
      <c r="B17" s="550"/>
      <c r="C17" s="181"/>
      <c r="D17" s="181"/>
      <c r="E17" s="181"/>
      <c r="F17" s="181"/>
      <c r="G17" s="181"/>
      <c r="H17" s="181"/>
      <c r="I17" s="181"/>
      <c r="J17" s="181"/>
      <c r="K17" s="181"/>
      <c r="L17" s="181"/>
      <c r="M17" s="181"/>
      <c r="N17" s="181"/>
    </row>
    <row r="18" spans="1:14" ht="15" customHeight="1" x14ac:dyDescent="0.25">
      <c r="A18" s="527"/>
      <c r="B18" s="558"/>
      <c r="C18" s="181"/>
      <c r="D18" s="315"/>
      <c r="E18" s="181"/>
      <c r="F18" s="315"/>
      <c r="G18" s="181"/>
      <c r="H18" s="181"/>
      <c r="I18" s="181"/>
      <c r="J18" s="181"/>
      <c r="K18" s="181"/>
      <c r="L18" s="181"/>
      <c r="M18" s="181"/>
      <c r="N18" s="181"/>
    </row>
    <row r="19" spans="1:14" ht="11.25" customHeight="1" x14ac:dyDescent="0.25">
      <c r="A19" s="527"/>
      <c r="B19" s="569"/>
      <c r="C19" s="181"/>
      <c r="D19" s="289"/>
      <c r="E19" s="181"/>
      <c r="F19" s="181"/>
      <c r="G19" s="181"/>
      <c r="H19" s="181"/>
      <c r="I19" s="181"/>
      <c r="J19" s="181"/>
      <c r="K19" s="181"/>
      <c r="L19" s="181"/>
      <c r="M19" s="181"/>
      <c r="N19" s="181"/>
    </row>
    <row r="20" spans="1:14" ht="9.75" customHeight="1" x14ac:dyDescent="0.25">
      <c r="A20" s="527"/>
      <c r="B20" s="569"/>
      <c r="C20" s="181"/>
      <c r="D20" s="181"/>
      <c r="E20" s="181"/>
      <c r="F20" s="181"/>
      <c r="G20" s="181"/>
      <c r="H20" s="181"/>
      <c r="I20" s="181"/>
      <c r="J20" s="181"/>
      <c r="K20" s="181"/>
      <c r="L20" s="181"/>
      <c r="M20" s="181"/>
      <c r="N20" s="181"/>
    </row>
    <row r="21" spans="1:14" ht="9.75" customHeight="1" x14ac:dyDescent="0.25">
      <c r="A21" s="527"/>
      <c r="B21" s="569"/>
      <c r="C21" s="181"/>
      <c r="D21" s="181"/>
      <c r="E21" s="181"/>
      <c r="F21" s="181"/>
      <c r="G21" s="181"/>
      <c r="H21" s="181"/>
      <c r="I21" s="181"/>
      <c r="J21" s="181"/>
      <c r="K21" s="181"/>
      <c r="L21" s="181"/>
      <c r="M21" s="181"/>
      <c r="N21" s="181"/>
    </row>
    <row r="22" spans="1:14" ht="9.75" customHeight="1" x14ac:dyDescent="0.25">
      <c r="A22" s="527"/>
      <c r="B22" s="569"/>
      <c r="C22" s="181"/>
      <c r="D22" s="181"/>
      <c r="E22" s="181"/>
      <c r="F22" s="181"/>
      <c r="G22" s="181"/>
      <c r="H22" s="181"/>
      <c r="I22" s="181"/>
      <c r="J22" s="181"/>
      <c r="K22" s="181"/>
      <c r="L22" s="181"/>
      <c r="M22" s="181"/>
      <c r="N22" s="181"/>
    </row>
    <row r="23" spans="1:14" ht="9.75" customHeight="1" x14ac:dyDescent="0.25">
      <c r="A23" s="527"/>
      <c r="B23" s="569"/>
      <c r="C23" s="181"/>
      <c r="D23" s="181"/>
      <c r="E23" s="181"/>
      <c r="F23" s="181"/>
      <c r="G23" s="181"/>
      <c r="H23" s="181"/>
      <c r="I23" s="181"/>
      <c r="J23" s="181"/>
      <c r="K23" s="181"/>
      <c r="L23" s="181"/>
      <c r="M23" s="181"/>
      <c r="N23" s="181"/>
    </row>
  </sheetData>
  <protectedRanges>
    <protectedRange sqref="C4" name="Range2_1"/>
    <protectedRange password="CDC0" sqref="D13 C14:D15 D16" name="Range1_3_1"/>
    <protectedRange password="CDC0" sqref="C19" name="Range1_2_2_1"/>
    <protectedRange password="CDC0" sqref="E18 G18:N18" name="Range1_3_2"/>
    <protectedRange password="CDC0" sqref="I13:M15" name="Range1_1_3"/>
    <protectedRange password="CDC0" sqref="N13:N15" name="Range1_3_1_1_1"/>
    <protectedRange password="CDC0" sqref="E16:N16" name="Range1_1_2"/>
    <protectedRange password="CDC0" sqref="C16" name="Range1_3_1_1_3"/>
    <protectedRange password="CDC0" sqref="D17:N17" name="Range1_3_5"/>
    <protectedRange password="CDC0" sqref="C17" name="Range1_1_1_2"/>
  </protectedRanges>
  <mergeCells count="8">
    <mergeCell ref="A19:A23"/>
    <mergeCell ref="B19:B23"/>
    <mergeCell ref="F2:H5"/>
    <mergeCell ref="C7:J7"/>
    <mergeCell ref="A13:A15"/>
    <mergeCell ref="B13:B15"/>
    <mergeCell ref="A16:A18"/>
    <mergeCell ref="B16:B18"/>
  </mergeCells>
  <hyperlinks>
    <hyperlink ref="L1" location="'b. List of templates'!A1" display="RETURN TO TEMPLATE LIST" xr:uid="{00000000-0004-0000-2500-000000000000}"/>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45"/>
  <sheetViews>
    <sheetView tabSelected="1" zoomScaleNormal="100" workbookViewId="0">
      <selection activeCell="N34" sqref="N34"/>
    </sheetView>
  </sheetViews>
  <sheetFormatPr defaultColWidth="9.140625" defaultRowHeight="11.25" x14ac:dyDescent="0.25"/>
  <cols>
    <col min="1" max="1" width="4.85546875" style="156" customWidth="1"/>
    <col min="2" max="2" width="23" style="156" customWidth="1"/>
    <col min="3" max="3" width="7" style="155" customWidth="1"/>
    <col min="4" max="4" width="6.85546875" style="156" customWidth="1"/>
    <col min="5" max="5" width="61.85546875" style="156" bestFit="1" customWidth="1"/>
    <col min="6" max="6" width="14.140625" style="156" customWidth="1"/>
    <col min="7" max="7" width="19.85546875" style="156" customWidth="1"/>
    <col min="8" max="8" width="5.5703125" style="156" customWidth="1"/>
    <col min="9" max="9" width="21.85546875" style="156" customWidth="1"/>
    <col min="10" max="10" width="5.140625" style="156" customWidth="1"/>
    <col min="11" max="11" width="12.140625" style="156" customWidth="1"/>
    <col min="12" max="12" width="26.5703125" style="156" bestFit="1" customWidth="1"/>
    <col min="13" max="13" width="13.85546875" style="156" customWidth="1"/>
    <col min="14" max="14" width="51.140625" style="156" bestFit="1" customWidth="1"/>
    <col min="15" max="16384" width="9.140625" style="156"/>
  </cols>
  <sheetData>
    <row r="1" spans="1:14" ht="21" thickBot="1" x14ac:dyDescent="0.3">
      <c r="A1" s="82" t="s">
        <v>296</v>
      </c>
      <c r="B1" s="154"/>
      <c r="L1" s="86" t="s">
        <v>177</v>
      </c>
      <c r="M1" s="83" t="s">
        <v>313</v>
      </c>
      <c r="N1" s="85"/>
    </row>
    <row r="2" spans="1:14" ht="9.75" customHeight="1" x14ac:dyDescent="0.25">
      <c r="K2" s="589" t="s">
        <v>179</v>
      </c>
      <c r="L2" s="590"/>
      <c r="M2" s="87" t="s">
        <v>180</v>
      </c>
      <c r="N2" s="183">
        <f>SUM(D14:D45)</f>
        <v>21</v>
      </c>
    </row>
    <row r="3" spans="1:14" ht="12.75" customHeight="1" x14ac:dyDescent="0.25">
      <c r="A3" s="512" t="s">
        <v>181</v>
      </c>
      <c r="B3" s="513"/>
      <c r="C3" s="595" t="s">
        <v>331</v>
      </c>
      <c r="D3" s="596"/>
      <c r="E3" s="158" t="s">
        <v>182</v>
      </c>
      <c r="K3" s="591"/>
      <c r="L3" s="592"/>
      <c r="M3" s="90" t="s">
        <v>183</v>
      </c>
      <c r="N3" s="184">
        <f>$C$10</f>
        <v>21</v>
      </c>
    </row>
    <row r="4" spans="1:14" ht="12.75" customHeight="1" x14ac:dyDescent="0.25">
      <c r="A4" s="517" t="s">
        <v>184</v>
      </c>
      <c r="B4" s="518"/>
      <c r="C4" s="595">
        <v>2024</v>
      </c>
      <c r="D4" s="597"/>
      <c r="E4" s="348" t="s">
        <v>595</v>
      </c>
      <c r="K4" s="591"/>
      <c r="L4" s="592"/>
      <c r="M4" s="90" t="s">
        <v>185</v>
      </c>
      <c r="N4" s="184">
        <f>$C$9</f>
        <v>10.38</v>
      </c>
    </row>
    <row r="5" spans="1:14" ht="12.75" customHeight="1" thickBot="1" x14ac:dyDescent="0.3">
      <c r="A5" s="512" t="s">
        <v>186</v>
      </c>
      <c r="B5" s="513"/>
      <c r="C5" s="598" t="s">
        <v>88</v>
      </c>
      <c r="D5" s="599"/>
      <c r="E5" s="161"/>
      <c r="K5" s="593"/>
      <c r="L5" s="594"/>
      <c r="M5" s="93"/>
      <c r="N5" s="94"/>
    </row>
    <row r="6" spans="1:14" ht="46.5" customHeight="1" thickBot="1" x14ac:dyDescent="0.25">
      <c r="A6" s="652" t="s">
        <v>290</v>
      </c>
      <c r="B6" s="653"/>
      <c r="C6" s="600">
        <v>519</v>
      </c>
      <c r="D6" s="601"/>
      <c r="E6" s="239" t="s">
        <v>532</v>
      </c>
    </row>
    <row r="7" spans="1:14" ht="45.75" customHeight="1" thickBot="1" x14ac:dyDescent="0.25">
      <c r="A7" s="652" t="s">
        <v>291</v>
      </c>
      <c r="B7" s="653"/>
      <c r="C7" s="630">
        <v>519</v>
      </c>
      <c r="D7" s="631"/>
      <c r="E7" s="164"/>
      <c r="F7" s="524" t="s">
        <v>326</v>
      </c>
      <c r="G7" s="603"/>
      <c r="H7" s="603"/>
      <c r="I7" s="603"/>
      <c r="J7" s="603"/>
      <c r="K7" s="603"/>
      <c r="L7" s="603"/>
      <c r="M7" s="604"/>
    </row>
    <row r="8" spans="1:14" ht="20.100000000000001" customHeight="1" thickBot="1" x14ac:dyDescent="0.3">
      <c r="A8" s="527" t="s">
        <v>191</v>
      </c>
      <c r="B8" s="513"/>
      <c r="C8" s="690" t="s">
        <v>192</v>
      </c>
      <c r="D8" s="691"/>
      <c r="E8" s="149" t="s">
        <v>193</v>
      </c>
      <c r="F8" s="334" t="s">
        <v>287</v>
      </c>
    </row>
    <row r="9" spans="1:14" ht="21.75" customHeight="1" thickBot="1" x14ac:dyDescent="0.3">
      <c r="A9" s="535" t="s">
        <v>195</v>
      </c>
      <c r="B9" s="536"/>
      <c r="C9" s="611">
        <f>IF($C$7&lt;=5000, ($C$7/50), (($C$7-5000)/500)+(5000/50))</f>
        <v>10.38</v>
      </c>
      <c r="D9" s="612"/>
      <c r="E9" s="165"/>
      <c r="F9" s="166"/>
    </row>
    <row r="10" spans="1:14" ht="14.25" customHeight="1" thickBot="1" x14ac:dyDescent="0.3">
      <c r="A10" s="527" t="s">
        <v>243</v>
      </c>
      <c r="B10" s="513"/>
      <c r="C10" s="613">
        <f>D14+D15+D20+D27+D32+D33</f>
        <v>21</v>
      </c>
      <c r="D10" s="614"/>
      <c r="E10" s="167"/>
      <c r="F10" s="168"/>
    </row>
    <row r="11" spans="1:14" ht="9.75" customHeight="1" x14ac:dyDescent="0.25">
      <c r="B11" s="169"/>
      <c r="C11" s="170"/>
      <c r="D11" s="171"/>
      <c r="E11" s="172"/>
      <c r="F11" s="172"/>
    </row>
    <row r="12" spans="1:14" ht="24" customHeight="1" x14ac:dyDescent="0.25">
      <c r="A12" s="541" t="s">
        <v>197</v>
      </c>
      <c r="B12" s="542"/>
      <c r="C12" s="615" t="s">
        <v>276</v>
      </c>
      <c r="D12" s="616"/>
      <c r="E12" s="579" t="s">
        <v>199</v>
      </c>
      <c r="F12" s="579" t="s">
        <v>200</v>
      </c>
      <c r="G12" s="641" t="s">
        <v>201</v>
      </c>
      <c r="H12" s="626" t="s">
        <v>202</v>
      </c>
      <c r="I12" s="579" t="s">
        <v>203</v>
      </c>
      <c r="J12" s="626" t="s">
        <v>202</v>
      </c>
      <c r="K12" s="639" t="s">
        <v>277</v>
      </c>
      <c r="L12" s="579" t="s">
        <v>278</v>
      </c>
      <c r="M12" s="579" t="s">
        <v>309</v>
      </c>
      <c r="N12" s="579" t="s">
        <v>207</v>
      </c>
    </row>
    <row r="13" spans="1:14" ht="27" customHeight="1" x14ac:dyDescent="0.25">
      <c r="A13" s="545"/>
      <c r="B13" s="546"/>
      <c r="C13" s="174" t="s">
        <v>211</v>
      </c>
      <c r="D13" s="175" t="s">
        <v>212</v>
      </c>
      <c r="E13" s="580"/>
      <c r="F13" s="588"/>
      <c r="G13" s="667"/>
      <c r="H13" s="627"/>
      <c r="I13" s="580"/>
      <c r="J13" s="627"/>
      <c r="K13" s="666"/>
      <c r="L13" s="580"/>
      <c r="M13" s="580"/>
      <c r="N13" s="580"/>
    </row>
    <row r="14" spans="1:14" ht="27.6" customHeight="1" x14ac:dyDescent="0.25">
      <c r="A14" s="115" t="s">
        <v>223</v>
      </c>
      <c r="B14" s="116" t="s">
        <v>224</v>
      </c>
      <c r="C14" s="124">
        <v>1</v>
      </c>
      <c r="D14" s="338">
        <v>5</v>
      </c>
      <c r="E14" s="318" t="s">
        <v>224</v>
      </c>
      <c r="F14" s="318" t="s">
        <v>88</v>
      </c>
      <c r="G14" s="318" t="s">
        <v>450</v>
      </c>
      <c r="H14" s="318" t="s">
        <v>470</v>
      </c>
      <c r="I14" s="384" t="s">
        <v>526</v>
      </c>
      <c r="J14" s="318" t="s">
        <v>470</v>
      </c>
      <c r="K14" s="318">
        <v>7.4999999999999997E-2</v>
      </c>
      <c r="L14" s="318">
        <v>9.5000000000000001E-2</v>
      </c>
      <c r="M14" s="318" t="s">
        <v>453</v>
      </c>
      <c r="N14" s="326" t="s">
        <v>680</v>
      </c>
    </row>
    <row r="15" spans="1:14" ht="9.75" customHeight="1" x14ac:dyDescent="0.25">
      <c r="A15" s="493" t="s">
        <v>225</v>
      </c>
      <c r="B15" s="512" t="s">
        <v>226</v>
      </c>
      <c r="C15" s="574">
        <v>1</v>
      </c>
      <c r="D15" s="692">
        <v>3</v>
      </c>
      <c r="E15" s="318" t="s">
        <v>381</v>
      </c>
      <c r="F15" s="318" t="s">
        <v>88</v>
      </c>
      <c r="G15" s="318" t="s">
        <v>610</v>
      </c>
      <c r="H15" s="318" t="s">
        <v>470</v>
      </c>
      <c r="I15" s="318" t="s">
        <v>610</v>
      </c>
      <c r="J15" s="318" t="s">
        <v>470</v>
      </c>
      <c r="K15" s="318">
        <v>0.25</v>
      </c>
      <c r="L15" s="362">
        <v>0.28899999999999998</v>
      </c>
      <c r="M15" s="318" t="s">
        <v>453</v>
      </c>
      <c r="N15" s="326" t="s">
        <v>680</v>
      </c>
    </row>
    <row r="16" spans="1:14" ht="9.75" customHeight="1" x14ac:dyDescent="0.25">
      <c r="A16" s="493"/>
      <c r="B16" s="512"/>
      <c r="C16" s="574"/>
      <c r="D16" s="692"/>
      <c r="E16" s="318" t="s">
        <v>382</v>
      </c>
      <c r="F16" s="318" t="s">
        <v>88</v>
      </c>
      <c r="G16" s="318" t="s">
        <v>610</v>
      </c>
      <c r="H16" s="318" t="s">
        <v>470</v>
      </c>
      <c r="I16" s="318" t="s">
        <v>610</v>
      </c>
      <c r="J16" s="318" t="s">
        <v>470</v>
      </c>
      <c r="K16" s="318">
        <v>0.25</v>
      </c>
      <c r="L16" s="362">
        <v>0.32800000000000001</v>
      </c>
      <c r="M16" s="318" t="s">
        <v>453</v>
      </c>
      <c r="N16" s="326" t="s">
        <v>680</v>
      </c>
    </row>
    <row r="17" spans="1:15" ht="9.75" customHeight="1" x14ac:dyDescent="0.25">
      <c r="A17" s="493"/>
      <c r="B17" s="512"/>
      <c r="C17" s="574"/>
      <c r="D17" s="692"/>
      <c r="E17" s="318" t="s">
        <v>383</v>
      </c>
      <c r="F17" s="318" t="s">
        <v>88</v>
      </c>
      <c r="G17" s="318" t="s">
        <v>610</v>
      </c>
      <c r="H17" s="318" t="s">
        <v>470</v>
      </c>
      <c r="I17" s="318" t="s">
        <v>610</v>
      </c>
      <c r="J17" s="318" t="s">
        <v>470</v>
      </c>
      <c r="K17" s="318">
        <v>0.25</v>
      </c>
      <c r="L17" s="362">
        <v>0.30199999999999999</v>
      </c>
      <c r="M17" s="318" t="s">
        <v>453</v>
      </c>
      <c r="N17" s="326" t="s">
        <v>680</v>
      </c>
    </row>
    <row r="18" spans="1:15" ht="9.75" customHeight="1" x14ac:dyDescent="0.25">
      <c r="A18" s="493"/>
      <c r="B18" s="512"/>
      <c r="C18" s="574"/>
      <c r="D18" s="692"/>
      <c r="E18" s="318" t="s">
        <v>384</v>
      </c>
      <c r="F18" s="318" t="s">
        <v>88</v>
      </c>
      <c r="G18" s="318" t="s">
        <v>610</v>
      </c>
      <c r="H18" s="318" t="s">
        <v>470</v>
      </c>
      <c r="I18" s="318" t="s">
        <v>610</v>
      </c>
      <c r="J18" s="318" t="s">
        <v>470</v>
      </c>
      <c r="K18" s="318">
        <v>0.25</v>
      </c>
      <c r="L18" s="362">
        <v>0.31900000000000001</v>
      </c>
      <c r="M18" s="318" t="s">
        <v>453</v>
      </c>
      <c r="N18" s="326" t="s">
        <v>680</v>
      </c>
    </row>
    <row r="19" spans="1:15" ht="9.75" customHeight="1" x14ac:dyDescent="0.25">
      <c r="A19" s="493"/>
      <c r="B19" s="512"/>
      <c r="C19" s="574"/>
      <c r="D19" s="692"/>
      <c r="E19" s="318"/>
      <c r="F19" s="318"/>
      <c r="G19" s="318"/>
      <c r="H19" s="318"/>
      <c r="I19" s="318"/>
      <c r="J19" s="318"/>
      <c r="K19" s="318"/>
      <c r="L19" s="318"/>
      <c r="M19" s="318"/>
      <c r="N19" s="326"/>
    </row>
    <row r="20" spans="1:15" ht="9.75" customHeight="1" x14ac:dyDescent="0.25">
      <c r="A20" s="493" t="s">
        <v>227</v>
      </c>
      <c r="B20" s="512" t="s">
        <v>228</v>
      </c>
      <c r="C20" s="574">
        <v>1</v>
      </c>
      <c r="D20" s="692">
        <v>3</v>
      </c>
      <c r="E20" s="181" t="s">
        <v>559</v>
      </c>
      <c r="F20" s="318" t="s">
        <v>88</v>
      </c>
      <c r="G20" s="318" t="s">
        <v>610</v>
      </c>
      <c r="H20" s="318" t="s">
        <v>470</v>
      </c>
      <c r="I20" s="318" t="s">
        <v>610</v>
      </c>
      <c r="J20" s="318" t="s">
        <v>470</v>
      </c>
      <c r="K20" s="318">
        <v>0.5</v>
      </c>
      <c r="L20" s="362">
        <v>0.7</v>
      </c>
      <c r="M20" s="318" t="s">
        <v>453</v>
      </c>
      <c r="N20" s="326" t="s">
        <v>680</v>
      </c>
    </row>
    <row r="21" spans="1:15" ht="9.75" customHeight="1" x14ac:dyDescent="0.25">
      <c r="A21" s="493"/>
      <c r="B21" s="512"/>
      <c r="C21" s="574"/>
      <c r="D21" s="692"/>
      <c r="E21" s="181" t="s">
        <v>557</v>
      </c>
      <c r="F21" s="318" t="s">
        <v>88</v>
      </c>
      <c r="G21" s="318" t="s">
        <v>610</v>
      </c>
      <c r="H21" s="318" t="s">
        <v>470</v>
      </c>
      <c r="I21" s="318" t="s">
        <v>610</v>
      </c>
      <c r="J21" s="318" t="s">
        <v>470</v>
      </c>
      <c r="K21" s="318">
        <v>0.5</v>
      </c>
      <c r="L21" s="362">
        <v>0.38</v>
      </c>
      <c r="M21" s="318" t="s">
        <v>453</v>
      </c>
      <c r="N21" s="326" t="s">
        <v>680</v>
      </c>
    </row>
    <row r="22" spans="1:15" ht="9.75" customHeight="1" x14ac:dyDescent="0.25">
      <c r="A22" s="493"/>
      <c r="B22" s="512"/>
      <c r="C22" s="574"/>
      <c r="D22" s="692"/>
      <c r="E22" s="181" t="s">
        <v>558</v>
      </c>
      <c r="F22" s="318" t="s">
        <v>88</v>
      </c>
      <c r="G22" s="318" t="s">
        <v>610</v>
      </c>
      <c r="H22" s="318" t="s">
        <v>470</v>
      </c>
      <c r="I22" s="318" t="s">
        <v>610</v>
      </c>
      <c r="J22" s="318" t="s">
        <v>470</v>
      </c>
      <c r="K22" s="318">
        <v>0.5</v>
      </c>
      <c r="L22" s="362">
        <v>0.33</v>
      </c>
      <c r="M22" s="318" t="s">
        <v>453</v>
      </c>
      <c r="N22" s="326" t="s">
        <v>680</v>
      </c>
    </row>
    <row r="23" spans="1:15" ht="9.75" customHeight="1" x14ac:dyDescent="0.25">
      <c r="A23" s="493"/>
      <c r="B23" s="512"/>
      <c r="C23" s="574"/>
      <c r="D23" s="692"/>
      <c r="E23" s="181" t="s">
        <v>380</v>
      </c>
      <c r="F23" s="318" t="s">
        <v>88</v>
      </c>
      <c r="G23" s="318" t="s">
        <v>610</v>
      </c>
      <c r="H23" s="318" t="s">
        <v>470</v>
      </c>
      <c r="I23" s="318" t="s">
        <v>610</v>
      </c>
      <c r="J23" s="318" t="s">
        <v>470</v>
      </c>
      <c r="K23" s="318">
        <v>0.5</v>
      </c>
      <c r="L23" s="362">
        <v>0.34</v>
      </c>
      <c r="M23" s="318" t="s">
        <v>453</v>
      </c>
      <c r="N23" s="326" t="s">
        <v>680</v>
      </c>
    </row>
    <row r="24" spans="1:15" ht="9.75" customHeight="1" x14ac:dyDescent="0.25">
      <c r="A24" s="493"/>
      <c r="B24" s="512"/>
      <c r="C24" s="574"/>
      <c r="D24" s="692"/>
      <c r="E24" s="181"/>
      <c r="F24" s="318"/>
      <c r="G24" s="318"/>
      <c r="H24" s="318"/>
      <c r="I24" s="318"/>
      <c r="J24" s="318"/>
      <c r="K24" s="318"/>
      <c r="L24" s="318"/>
      <c r="M24" s="318"/>
      <c r="N24" s="318"/>
    </row>
    <row r="25" spans="1:15" ht="9.75" customHeight="1" x14ac:dyDescent="0.25">
      <c r="A25" s="493"/>
      <c r="B25" s="512"/>
      <c r="C25" s="574"/>
      <c r="D25" s="692"/>
      <c r="E25" s="318"/>
      <c r="F25" s="318"/>
      <c r="G25" s="318"/>
      <c r="H25" s="318"/>
      <c r="I25" s="318"/>
      <c r="J25" s="318"/>
      <c r="K25" s="318"/>
      <c r="L25" s="318"/>
      <c r="M25" s="318"/>
      <c r="N25" s="318"/>
    </row>
    <row r="26" spans="1:15" ht="9.75" customHeight="1" x14ac:dyDescent="0.25">
      <c r="A26" s="493"/>
      <c r="B26" s="512"/>
      <c r="C26" s="574"/>
      <c r="D26" s="692"/>
      <c r="E26" s="318"/>
      <c r="F26" s="318"/>
      <c r="G26" s="318"/>
      <c r="H26" s="318"/>
      <c r="I26" s="318"/>
      <c r="J26" s="318"/>
      <c r="K26" s="318"/>
      <c r="L26" s="318"/>
      <c r="M26" s="318"/>
      <c r="N26" s="318"/>
    </row>
    <row r="27" spans="1:15" ht="9.75" customHeight="1" x14ac:dyDescent="0.25">
      <c r="A27" s="493" t="s">
        <v>229</v>
      </c>
      <c r="B27" s="512" t="s">
        <v>230</v>
      </c>
      <c r="C27" s="574">
        <f>$C$9*0.05</f>
        <v>0.51900000000000002</v>
      </c>
      <c r="D27" s="692">
        <v>0</v>
      </c>
      <c r="E27" s="318"/>
      <c r="F27" s="318"/>
      <c r="G27" s="318"/>
      <c r="H27" s="318"/>
      <c r="I27" s="318"/>
      <c r="J27" s="318"/>
      <c r="K27" s="318"/>
      <c r="L27" s="318"/>
      <c r="M27" s="318"/>
      <c r="N27" s="318"/>
    </row>
    <row r="28" spans="1:15" ht="9.75" customHeight="1" x14ac:dyDescent="0.25">
      <c r="A28" s="493"/>
      <c r="B28" s="512"/>
      <c r="C28" s="574"/>
      <c r="D28" s="692"/>
      <c r="E28" s="318"/>
      <c r="F28" s="318"/>
      <c r="G28" s="318"/>
      <c r="H28" s="318"/>
      <c r="I28" s="318"/>
      <c r="J28" s="318"/>
      <c r="K28" s="318"/>
      <c r="L28" s="318"/>
      <c r="M28" s="318"/>
      <c r="N28" s="318"/>
    </row>
    <row r="29" spans="1:15" ht="9.75" customHeight="1" x14ac:dyDescent="0.25">
      <c r="A29" s="493"/>
      <c r="B29" s="512"/>
      <c r="C29" s="574"/>
      <c r="D29" s="692"/>
      <c r="E29" s="318"/>
      <c r="F29" s="318"/>
      <c r="G29" s="318"/>
      <c r="H29" s="318"/>
      <c r="I29" s="318"/>
      <c r="J29" s="318"/>
      <c r="K29" s="318"/>
      <c r="L29" s="318"/>
      <c r="M29" s="318"/>
      <c r="N29" s="318"/>
    </row>
    <row r="30" spans="1:15" ht="9.75" customHeight="1" x14ac:dyDescent="0.25">
      <c r="A30" s="493"/>
      <c r="B30" s="512"/>
      <c r="C30" s="574"/>
      <c r="D30" s="692"/>
      <c r="E30" s="318"/>
      <c r="F30" s="318"/>
      <c r="G30" s="318"/>
      <c r="H30" s="318"/>
      <c r="I30" s="318"/>
      <c r="J30" s="318"/>
      <c r="K30" s="318"/>
      <c r="L30" s="318"/>
      <c r="M30" s="318"/>
      <c r="N30" s="318"/>
      <c r="O30" s="298"/>
    </row>
    <row r="31" spans="1:15" ht="9.75" customHeight="1" x14ac:dyDescent="0.25">
      <c r="A31" s="493"/>
      <c r="B31" s="512"/>
      <c r="C31" s="574"/>
      <c r="D31" s="692"/>
      <c r="E31" s="318"/>
      <c r="F31" s="318"/>
      <c r="G31" s="318"/>
      <c r="H31" s="318"/>
      <c r="I31" s="318"/>
      <c r="J31" s="318"/>
      <c r="K31" s="318"/>
      <c r="L31" s="318"/>
      <c r="M31" s="318"/>
      <c r="N31" s="318"/>
    </row>
    <row r="32" spans="1:15" ht="9.75" customHeight="1" x14ac:dyDescent="0.25">
      <c r="A32" s="115" t="s">
        <v>231</v>
      </c>
      <c r="B32" s="95" t="s">
        <v>232</v>
      </c>
      <c r="C32" s="124">
        <f>$C$9*0.05</f>
        <v>0.51900000000000002</v>
      </c>
      <c r="D32" s="338">
        <v>0</v>
      </c>
      <c r="E32" s="318"/>
      <c r="F32" s="318"/>
      <c r="G32" s="318"/>
      <c r="H32" s="318"/>
      <c r="I32" s="318"/>
      <c r="J32" s="318"/>
      <c r="K32" s="318"/>
      <c r="L32" s="318"/>
      <c r="M32" s="318"/>
      <c r="N32" s="318"/>
    </row>
    <row r="33" spans="1:16" ht="30" customHeight="1" x14ac:dyDescent="0.25">
      <c r="A33" s="663" t="s">
        <v>233</v>
      </c>
      <c r="B33" s="620" t="s">
        <v>234</v>
      </c>
      <c r="C33" s="491">
        <f>$C$9*0.05</f>
        <v>0.51900000000000002</v>
      </c>
      <c r="D33" s="637">
        <v>10</v>
      </c>
      <c r="E33" s="288" t="s">
        <v>653</v>
      </c>
      <c r="F33" s="288" t="s">
        <v>436</v>
      </c>
      <c r="G33" s="318" t="s">
        <v>610</v>
      </c>
      <c r="H33" s="318" t="s">
        <v>470</v>
      </c>
      <c r="I33" s="318" t="s">
        <v>479</v>
      </c>
      <c r="J33" s="318" t="s">
        <v>470</v>
      </c>
      <c r="K33" s="288">
        <v>30</v>
      </c>
      <c r="L33" s="288">
        <v>2.5299999999999998</v>
      </c>
      <c r="M33" s="318" t="s">
        <v>453</v>
      </c>
      <c r="N33" s="288" t="s">
        <v>680</v>
      </c>
      <c r="O33" s="424"/>
      <c r="P33" s="180"/>
    </row>
    <row r="34" spans="1:16" ht="15.95" customHeight="1" x14ac:dyDescent="0.25">
      <c r="A34" s="664"/>
      <c r="B34" s="621"/>
      <c r="C34" s="492"/>
      <c r="D34" s="638"/>
      <c r="E34" s="288" t="s">
        <v>724</v>
      </c>
      <c r="F34" s="288" t="s">
        <v>436</v>
      </c>
      <c r="G34" s="318" t="s">
        <v>610</v>
      </c>
      <c r="H34" s="318" t="s">
        <v>470</v>
      </c>
      <c r="I34" s="318" t="s">
        <v>610</v>
      </c>
      <c r="J34" s="318" t="s">
        <v>470</v>
      </c>
      <c r="K34" s="288" t="s">
        <v>654</v>
      </c>
      <c r="L34" s="288"/>
      <c r="M34" s="318"/>
      <c r="N34" s="260" t="s">
        <v>680</v>
      </c>
      <c r="O34" s="424"/>
      <c r="P34" s="180"/>
    </row>
    <row r="35" spans="1:16" ht="18.600000000000001" customHeight="1" x14ac:dyDescent="0.25">
      <c r="A35" s="664"/>
      <c r="B35" s="621"/>
      <c r="C35" s="492"/>
      <c r="D35" s="638"/>
      <c r="E35" s="318" t="s">
        <v>731</v>
      </c>
      <c r="F35" s="288" t="s">
        <v>436</v>
      </c>
      <c r="G35" s="318" t="s">
        <v>610</v>
      </c>
      <c r="H35" s="318" t="s">
        <v>470</v>
      </c>
      <c r="I35" s="318" t="s">
        <v>479</v>
      </c>
      <c r="J35" s="318" t="s">
        <v>470</v>
      </c>
      <c r="K35" s="288">
        <v>5</v>
      </c>
      <c r="L35" s="288" t="s">
        <v>725</v>
      </c>
      <c r="M35" s="318" t="s">
        <v>453</v>
      </c>
      <c r="N35" s="288" t="s">
        <v>680</v>
      </c>
      <c r="O35" s="424"/>
      <c r="P35" s="180"/>
    </row>
    <row r="36" spans="1:16" ht="20.100000000000001" customHeight="1" x14ac:dyDescent="0.25">
      <c r="A36" s="664"/>
      <c r="B36" s="621"/>
      <c r="C36" s="492"/>
      <c r="D36" s="638"/>
      <c r="E36" s="318" t="s">
        <v>418</v>
      </c>
      <c r="F36" s="288" t="s">
        <v>436</v>
      </c>
      <c r="G36" s="318" t="s">
        <v>450</v>
      </c>
      <c r="H36" s="318" t="s">
        <v>470</v>
      </c>
      <c r="I36" s="318" t="s">
        <v>479</v>
      </c>
      <c r="J36" s="318" t="s">
        <v>470</v>
      </c>
      <c r="K36" s="288">
        <v>5</v>
      </c>
      <c r="L36" s="288" t="s">
        <v>726</v>
      </c>
      <c r="M36" s="318" t="s">
        <v>453</v>
      </c>
      <c r="N36" s="288" t="s">
        <v>680</v>
      </c>
      <c r="O36" s="424"/>
      <c r="P36" s="180"/>
    </row>
    <row r="37" spans="1:16" ht="16.5" customHeight="1" x14ac:dyDescent="0.25">
      <c r="A37" s="664"/>
      <c r="B37" s="621"/>
      <c r="C37" s="492"/>
      <c r="D37" s="638"/>
      <c r="E37" s="318" t="s">
        <v>634</v>
      </c>
      <c r="F37" s="318" t="s">
        <v>436</v>
      </c>
      <c r="G37" s="318" t="s">
        <v>610</v>
      </c>
      <c r="H37" s="318" t="s">
        <v>470</v>
      </c>
      <c r="I37" s="318" t="s">
        <v>610</v>
      </c>
      <c r="J37" s="366" t="s">
        <v>470</v>
      </c>
      <c r="K37" s="318">
        <v>15</v>
      </c>
      <c r="L37" s="362">
        <v>15</v>
      </c>
      <c r="M37" s="318" t="s">
        <v>453</v>
      </c>
      <c r="N37" s="288" t="s">
        <v>626</v>
      </c>
      <c r="O37" s="442"/>
      <c r="P37" s="180"/>
    </row>
    <row r="38" spans="1:16" ht="9.75" customHeight="1" x14ac:dyDescent="0.25">
      <c r="A38" s="493" t="s">
        <v>237</v>
      </c>
      <c r="B38" s="527" t="s">
        <v>238</v>
      </c>
      <c r="C38" s="574"/>
      <c r="D38" s="575"/>
      <c r="E38" s="318"/>
      <c r="F38" s="318"/>
      <c r="G38" s="318"/>
      <c r="H38" s="318"/>
      <c r="I38" s="318"/>
      <c r="J38" s="318"/>
      <c r="K38" s="318"/>
      <c r="L38" s="318"/>
      <c r="M38" s="318"/>
      <c r="N38" s="318"/>
    </row>
    <row r="39" spans="1:16" ht="9.75" customHeight="1" x14ac:dyDescent="0.25">
      <c r="A39" s="493"/>
      <c r="B39" s="527"/>
      <c r="C39" s="574"/>
      <c r="D39" s="575"/>
      <c r="E39" s="318"/>
      <c r="F39" s="318"/>
      <c r="G39" s="318"/>
      <c r="H39" s="318"/>
      <c r="I39" s="318"/>
      <c r="J39" s="318"/>
      <c r="K39" s="318"/>
      <c r="L39" s="318"/>
      <c r="M39" s="318"/>
      <c r="N39" s="318"/>
    </row>
    <row r="40" spans="1:16" ht="9.75" customHeight="1" x14ac:dyDescent="0.25">
      <c r="A40" s="493"/>
      <c r="B40" s="527"/>
      <c r="C40" s="574"/>
      <c r="D40" s="575"/>
      <c r="E40" s="318"/>
      <c r="F40" s="318"/>
      <c r="G40" s="318"/>
      <c r="H40" s="318"/>
      <c r="I40" s="318"/>
      <c r="J40" s="318"/>
      <c r="K40" s="318"/>
      <c r="L40" s="318"/>
      <c r="M40" s="318"/>
      <c r="N40" s="318"/>
    </row>
    <row r="41" spans="1:16" ht="9.75" customHeight="1" x14ac:dyDescent="0.25">
      <c r="A41" s="493"/>
      <c r="B41" s="527"/>
      <c r="C41" s="574"/>
      <c r="D41" s="575"/>
      <c r="E41" s="318"/>
      <c r="F41" s="318"/>
      <c r="G41" s="318"/>
      <c r="H41" s="318"/>
      <c r="I41" s="318"/>
      <c r="J41" s="318"/>
      <c r="K41" s="318"/>
      <c r="L41" s="318"/>
      <c r="M41" s="318"/>
      <c r="N41" s="318"/>
    </row>
    <row r="42" spans="1:16" ht="9.75" customHeight="1" x14ac:dyDescent="0.25">
      <c r="A42" s="493"/>
      <c r="B42" s="527"/>
      <c r="C42" s="574"/>
      <c r="D42" s="575"/>
      <c r="E42" s="318"/>
      <c r="F42" s="318"/>
      <c r="G42" s="318"/>
      <c r="H42" s="318"/>
      <c r="I42" s="318"/>
      <c r="J42" s="318"/>
      <c r="K42" s="318"/>
      <c r="L42" s="318"/>
      <c r="M42" s="318"/>
      <c r="N42" s="318"/>
    </row>
    <row r="43" spans="1:16" ht="9.75" customHeight="1" x14ac:dyDescent="0.25">
      <c r="A43" s="493"/>
      <c r="B43" s="527"/>
      <c r="C43" s="574"/>
      <c r="D43" s="575"/>
      <c r="E43" s="318"/>
      <c r="F43" s="318"/>
      <c r="G43" s="318"/>
      <c r="H43" s="318"/>
      <c r="I43" s="318"/>
      <c r="J43" s="318"/>
      <c r="K43" s="318"/>
      <c r="L43" s="318"/>
      <c r="M43" s="318"/>
      <c r="N43" s="318"/>
    </row>
    <row r="44" spans="1:16" ht="9.75" customHeight="1" x14ac:dyDescent="0.25">
      <c r="A44" s="493"/>
      <c r="B44" s="527"/>
      <c r="C44" s="574"/>
      <c r="D44" s="575"/>
      <c r="E44" s="318"/>
      <c r="F44" s="318"/>
      <c r="G44" s="318"/>
      <c r="H44" s="318"/>
      <c r="I44" s="318"/>
      <c r="J44" s="318"/>
      <c r="K44" s="318"/>
      <c r="L44" s="318"/>
      <c r="M44" s="318"/>
      <c r="N44" s="318"/>
    </row>
    <row r="45" spans="1:16" ht="9.75" customHeight="1" x14ac:dyDescent="0.25">
      <c r="A45" s="493"/>
      <c r="B45" s="527"/>
      <c r="C45" s="574"/>
      <c r="D45" s="575"/>
      <c r="E45" s="318"/>
      <c r="F45" s="318"/>
      <c r="G45" s="318"/>
      <c r="H45" s="318"/>
      <c r="I45" s="318"/>
      <c r="J45" s="318"/>
      <c r="K45" s="318"/>
      <c r="L45" s="318"/>
      <c r="M45" s="318"/>
      <c r="N45" s="318"/>
    </row>
  </sheetData>
  <protectedRanges>
    <protectedRange sqref="C3:D4 C6:D7 C10 F15:F18 F14:H14 D20:D24 F20:F24 D27:D29 H27:M29 D14:D18 D32:D37 J14:M14 J15:J18 I24:J24 J20:J23 I19:M19 H15:H24 D38:N45 D30:M31 D25:M26 D19:G19 E9:F10 I32:M32 F32" name="Range1_1"/>
    <protectedRange password="CDC0" sqref="E15:E18" name="Range1_8_1_1_1"/>
    <protectedRange password="CDC0" sqref="E27:E29" name="Range1_6_3_1"/>
    <protectedRange sqref="K15:M18 G15:G18 G20:G23 M33:M37 I15:I18 I20:I23" name="Range1_1_2"/>
    <protectedRange sqref="G24 K20:M24 H32" name="Range1_1_4"/>
    <protectedRange password="CDC0" sqref="E20:E23" name="Range1_7_1_1_1_1"/>
    <protectedRange sqref="F33:L36 O33:O36" name="Range1_2"/>
    <protectedRange password="CDC0" sqref="E33:E34" name="Range1_1_1"/>
  </protectedRanges>
  <mergeCells count="50">
    <mergeCell ref="A38:A45"/>
    <mergeCell ref="B38:B45"/>
    <mergeCell ref="C38:C45"/>
    <mergeCell ref="D38:D45"/>
    <mergeCell ref="B33:B37"/>
    <mergeCell ref="A33:A37"/>
    <mergeCell ref="C33:C37"/>
    <mergeCell ref="D33:D37"/>
    <mergeCell ref="A20:A26"/>
    <mergeCell ref="B20:B26"/>
    <mergeCell ref="C20:C26"/>
    <mergeCell ref="D20:D26"/>
    <mergeCell ref="A27:A31"/>
    <mergeCell ref="B27:B31"/>
    <mergeCell ref="C27:C31"/>
    <mergeCell ref="D27:D31"/>
    <mergeCell ref="K12:K13"/>
    <mergeCell ref="L12:L13"/>
    <mergeCell ref="M12:M13"/>
    <mergeCell ref="N12:N13"/>
    <mergeCell ref="A15:A19"/>
    <mergeCell ref="B15:B19"/>
    <mergeCell ref="C15:C19"/>
    <mergeCell ref="D15:D19"/>
    <mergeCell ref="E12:E13"/>
    <mergeCell ref="F12:F13"/>
    <mergeCell ref="G12:G13"/>
    <mergeCell ref="H12:H13"/>
    <mergeCell ref="I12:I13"/>
    <mergeCell ref="J12:J13"/>
    <mergeCell ref="A9:B9"/>
    <mergeCell ref="C9:D9"/>
    <mergeCell ref="A10:B10"/>
    <mergeCell ref="C10:D10"/>
    <mergeCell ref="A12:B13"/>
    <mergeCell ref="C12:D12"/>
    <mergeCell ref="A8:B8"/>
    <mergeCell ref="C8:D8"/>
    <mergeCell ref="K2:L5"/>
    <mergeCell ref="A3:B3"/>
    <mergeCell ref="C3:D3"/>
    <mergeCell ref="A4:B4"/>
    <mergeCell ref="C4:D4"/>
    <mergeCell ref="A5:B5"/>
    <mergeCell ref="C5:D5"/>
    <mergeCell ref="A6:B6"/>
    <mergeCell ref="C6:D6"/>
    <mergeCell ref="A7:B7"/>
    <mergeCell ref="C7:D7"/>
    <mergeCell ref="F7:M7"/>
  </mergeCells>
  <hyperlinks>
    <hyperlink ref="L1" location="'b. List of templates'!A1" display="RETURN TO TEMPLATE LIST" xr:uid="{00000000-0004-0000-26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1"/>
  <sheetViews>
    <sheetView workbookViewId="0">
      <selection activeCell="B8" sqref="B8"/>
    </sheetView>
  </sheetViews>
  <sheetFormatPr defaultRowHeight="15" x14ac:dyDescent="0.25"/>
  <cols>
    <col min="1" max="1" width="18.5703125" customWidth="1"/>
    <col min="2" max="2" width="84.140625" customWidth="1"/>
    <col min="3" max="3" width="4" customWidth="1"/>
    <col min="4" max="4" width="72.5703125" customWidth="1"/>
  </cols>
  <sheetData>
    <row r="1" spans="1:4" ht="15.75" thickBot="1" x14ac:dyDescent="0.3">
      <c r="B1" s="71" t="s">
        <v>132</v>
      </c>
      <c r="D1" s="71" t="s">
        <v>132</v>
      </c>
    </row>
    <row r="2" spans="1:4" ht="16.5" thickBot="1" x14ac:dyDescent="0.3">
      <c r="A2" s="72" t="s">
        <v>133</v>
      </c>
      <c r="B2" s="73" t="s">
        <v>134</v>
      </c>
      <c r="D2" s="74" t="s">
        <v>135</v>
      </c>
    </row>
    <row r="3" spans="1:4" ht="48" thickBot="1" x14ac:dyDescent="0.3">
      <c r="A3" s="75" t="s">
        <v>15</v>
      </c>
      <c r="B3" s="76" t="s">
        <v>136</v>
      </c>
      <c r="D3" s="77" t="s">
        <v>137</v>
      </c>
    </row>
    <row r="4" spans="1:4" ht="16.5" thickBot="1" x14ac:dyDescent="0.3">
      <c r="A4" s="75" t="s">
        <v>138</v>
      </c>
      <c r="B4" s="76" t="s">
        <v>139</v>
      </c>
      <c r="D4" s="77" t="s">
        <v>140</v>
      </c>
    </row>
    <row r="5" spans="1:4" ht="16.5" thickBot="1" x14ac:dyDescent="0.3">
      <c r="A5" s="75" t="s">
        <v>29</v>
      </c>
      <c r="B5" s="76" t="s">
        <v>141</v>
      </c>
      <c r="D5" s="77" t="s">
        <v>141</v>
      </c>
    </row>
    <row r="6" spans="1:4" ht="16.5" thickBot="1" x14ac:dyDescent="0.3">
      <c r="A6" s="75" t="s">
        <v>34</v>
      </c>
      <c r="B6" s="76" t="s">
        <v>141</v>
      </c>
      <c r="D6" s="77" t="s">
        <v>141</v>
      </c>
    </row>
    <row r="7" spans="1:4" ht="48" thickBot="1" x14ac:dyDescent="0.3">
      <c r="A7" s="75" t="s">
        <v>39</v>
      </c>
      <c r="B7" s="76" t="s">
        <v>142</v>
      </c>
      <c r="D7" s="77" t="s">
        <v>143</v>
      </c>
    </row>
    <row r="8" spans="1:4" ht="79.5" thickBot="1" x14ac:dyDescent="0.3">
      <c r="A8" s="76" t="s">
        <v>144</v>
      </c>
      <c r="B8" s="76" t="s">
        <v>145</v>
      </c>
      <c r="D8" s="77" t="s">
        <v>145</v>
      </c>
    </row>
    <row r="9" spans="1:4" ht="32.25" thickBot="1" x14ac:dyDescent="0.3">
      <c r="A9" s="75" t="s">
        <v>146</v>
      </c>
      <c r="B9" s="76" t="s">
        <v>147</v>
      </c>
      <c r="D9" s="77" t="s">
        <v>147</v>
      </c>
    </row>
    <row r="10" spans="1:4" ht="32.25" thickBot="1" x14ac:dyDescent="0.3">
      <c r="A10" s="75" t="s">
        <v>148</v>
      </c>
      <c r="B10" s="76" t="s">
        <v>149</v>
      </c>
      <c r="D10" s="77" t="s">
        <v>149</v>
      </c>
    </row>
    <row r="11" spans="1:4" ht="63.75" thickBot="1" x14ac:dyDescent="0.3">
      <c r="A11" s="76" t="s">
        <v>150</v>
      </c>
      <c r="B11" s="76" t="s">
        <v>151</v>
      </c>
      <c r="D11" s="77" t="s">
        <v>152</v>
      </c>
    </row>
    <row r="12" spans="1:4" ht="48" thickBot="1" x14ac:dyDescent="0.3">
      <c r="A12" s="75" t="s">
        <v>88</v>
      </c>
      <c r="B12" s="76" t="s">
        <v>153</v>
      </c>
      <c r="D12" s="78" t="s">
        <v>153</v>
      </c>
    </row>
    <row r="13" spans="1:4" ht="16.5" thickBot="1" x14ac:dyDescent="0.3">
      <c r="A13" s="79" t="s">
        <v>93</v>
      </c>
      <c r="B13" s="80" t="s">
        <v>154</v>
      </c>
    </row>
    <row r="15" spans="1:4" x14ac:dyDescent="0.25">
      <c r="A15" t="s">
        <v>155</v>
      </c>
    </row>
    <row r="16" spans="1:4" ht="15.75" thickBot="1" x14ac:dyDescent="0.3"/>
    <row r="17" spans="1:4" ht="18.75" customHeight="1" thickBot="1" x14ac:dyDescent="0.3">
      <c r="A17" s="477" t="s">
        <v>156</v>
      </c>
      <c r="B17" s="478"/>
      <c r="C17" s="478"/>
      <c r="D17" s="479"/>
    </row>
    <row r="19" spans="1:4" ht="38.25" customHeight="1" x14ac:dyDescent="0.25">
      <c r="A19" s="81" t="s">
        <v>102</v>
      </c>
      <c r="B19" s="480" t="s">
        <v>157</v>
      </c>
      <c r="C19" s="480"/>
      <c r="D19" s="480"/>
    </row>
    <row r="20" spans="1:4" ht="51.75" customHeight="1" x14ac:dyDescent="0.25">
      <c r="A20" s="81" t="s">
        <v>105</v>
      </c>
      <c r="B20" s="481" t="s">
        <v>158</v>
      </c>
      <c r="C20" s="480"/>
      <c r="D20" s="480"/>
    </row>
    <row r="21" spans="1:4" ht="40.5" customHeight="1" x14ac:dyDescent="0.25">
      <c r="A21" s="81" t="s">
        <v>108</v>
      </c>
      <c r="B21" s="481" t="s">
        <v>159</v>
      </c>
      <c r="C21" s="480"/>
      <c r="D21" s="480"/>
    </row>
    <row r="22" spans="1:4" ht="36" customHeight="1" x14ac:dyDescent="0.25">
      <c r="A22" s="81" t="s">
        <v>111</v>
      </c>
      <c r="B22" s="481" t="s">
        <v>160</v>
      </c>
      <c r="C22" s="480"/>
      <c r="D22" s="480"/>
    </row>
    <row r="23" spans="1:4" ht="21" customHeight="1" x14ac:dyDescent="0.25">
      <c r="A23" s="81" t="s">
        <v>114</v>
      </c>
      <c r="B23" s="474" t="s">
        <v>161</v>
      </c>
      <c r="C23" s="474"/>
      <c r="D23" s="474"/>
    </row>
    <row r="24" spans="1:4" ht="19.5" customHeight="1" x14ac:dyDescent="0.25">
      <c r="A24" s="81" t="s">
        <v>128</v>
      </c>
      <c r="B24" s="476" t="s">
        <v>162</v>
      </c>
      <c r="C24" s="474"/>
      <c r="D24" s="474"/>
    </row>
    <row r="25" spans="1:4" ht="33" customHeight="1" x14ac:dyDescent="0.25">
      <c r="A25" s="81" t="s">
        <v>130</v>
      </c>
      <c r="B25" s="474" t="s">
        <v>163</v>
      </c>
      <c r="C25" s="474"/>
      <c r="D25" s="474"/>
    </row>
    <row r="26" spans="1:4" ht="34.5" customHeight="1" x14ac:dyDescent="0.25">
      <c r="A26" s="81" t="s">
        <v>164</v>
      </c>
      <c r="B26" s="474" t="s">
        <v>165</v>
      </c>
      <c r="C26" s="474"/>
      <c r="D26" s="474"/>
    </row>
    <row r="27" spans="1:4" ht="119.25" customHeight="1" x14ac:dyDescent="0.25">
      <c r="A27" s="81" t="s">
        <v>166</v>
      </c>
      <c r="B27" s="474" t="s">
        <v>167</v>
      </c>
      <c r="C27" s="474"/>
      <c r="D27" s="474"/>
    </row>
    <row r="28" spans="1:4" ht="38.25" customHeight="1" x14ac:dyDescent="0.25">
      <c r="A28" s="81" t="s">
        <v>168</v>
      </c>
      <c r="B28" s="474" t="s">
        <v>169</v>
      </c>
      <c r="C28" s="474"/>
      <c r="D28" s="474"/>
    </row>
    <row r="29" spans="1:4" ht="38.25" customHeight="1" x14ac:dyDescent="0.25">
      <c r="A29" s="81" t="s">
        <v>170</v>
      </c>
      <c r="B29" s="474" t="s">
        <v>171</v>
      </c>
      <c r="C29" s="474"/>
      <c r="D29" s="474"/>
    </row>
    <row r="30" spans="1:4" ht="50.25" customHeight="1" x14ac:dyDescent="0.25">
      <c r="A30" s="81" t="s">
        <v>172</v>
      </c>
      <c r="B30" s="474" t="s">
        <v>173</v>
      </c>
      <c r="C30" s="475"/>
      <c r="D30" s="475"/>
    </row>
    <row r="31" spans="1:4" ht="44.25" customHeight="1" x14ac:dyDescent="0.25">
      <c r="A31" s="81" t="s">
        <v>174</v>
      </c>
      <c r="B31" s="474" t="s">
        <v>175</v>
      </c>
      <c r="C31" s="474"/>
      <c r="D31" s="474"/>
    </row>
  </sheetData>
  <mergeCells count="14">
    <mergeCell ref="B23:D23"/>
    <mergeCell ref="A17:D17"/>
    <mergeCell ref="B19:D19"/>
    <mergeCell ref="B20:D20"/>
    <mergeCell ref="B21:D21"/>
    <mergeCell ref="B22:D22"/>
    <mergeCell ref="B30:D30"/>
    <mergeCell ref="B31:D31"/>
    <mergeCell ref="B24:D24"/>
    <mergeCell ref="B25:D25"/>
    <mergeCell ref="B26:D26"/>
    <mergeCell ref="B27:D27"/>
    <mergeCell ref="B28:D28"/>
    <mergeCell ref="B29:D29"/>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45"/>
  <sheetViews>
    <sheetView topLeftCell="A12" workbookViewId="0">
      <selection activeCell="K23" sqref="K23"/>
    </sheetView>
  </sheetViews>
  <sheetFormatPr defaultColWidth="9.140625" defaultRowHeight="11.25" x14ac:dyDescent="0.25"/>
  <cols>
    <col min="1" max="1" width="4.85546875" style="156" customWidth="1"/>
    <col min="2" max="2" width="24.85546875" style="156" customWidth="1"/>
    <col min="3" max="3" width="16.85546875" style="155" customWidth="1"/>
    <col min="4" max="4" width="39.85546875" style="156" customWidth="1"/>
    <col min="5" max="5" width="37.5703125" style="156" customWidth="1"/>
    <col min="6" max="6" width="19.85546875" style="156" customWidth="1"/>
    <col min="7" max="7" width="5.42578125" style="156" bestFit="1" customWidth="1"/>
    <col min="8" max="8" width="21.85546875" style="156" customWidth="1"/>
    <col min="9" max="9" width="5.42578125" style="156" bestFit="1" customWidth="1"/>
    <col min="10" max="10" width="13.5703125" style="156" customWidth="1"/>
    <col min="11" max="11" width="13.140625" style="156" customWidth="1"/>
    <col min="12" max="12" width="26.5703125" style="156" bestFit="1" customWidth="1"/>
    <col min="13" max="13" width="11.85546875" style="156" customWidth="1"/>
    <col min="14" max="14" width="17.5703125" style="156" customWidth="1"/>
    <col min="15" max="15" width="51.140625" style="156" bestFit="1" customWidth="1"/>
    <col min="16" max="16384" width="9.140625" style="156"/>
  </cols>
  <sheetData>
    <row r="1" spans="1:15" ht="21" thickBot="1" x14ac:dyDescent="0.3">
      <c r="A1" s="82" t="s">
        <v>302</v>
      </c>
      <c r="B1" s="154"/>
      <c r="K1" s="85"/>
      <c r="L1" s="86" t="s">
        <v>177</v>
      </c>
      <c r="M1" s="85"/>
    </row>
    <row r="2" spans="1:15" ht="9.75" customHeight="1" x14ac:dyDescent="0.25">
      <c r="J2" s="589" t="s">
        <v>303</v>
      </c>
      <c r="K2" s="590"/>
      <c r="L2" s="87" t="s">
        <v>180</v>
      </c>
      <c r="M2" s="183">
        <f>SUM(C13:C45)</f>
        <v>14</v>
      </c>
    </row>
    <row r="3" spans="1:15" ht="12.75" customHeight="1" x14ac:dyDescent="0.25">
      <c r="A3" s="512" t="s">
        <v>181</v>
      </c>
      <c r="B3" s="513"/>
      <c r="C3" s="187" t="s">
        <v>331</v>
      </c>
      <c r="D3" s="158" t="s">
        <v>182</v>
      </c>
      <c r="J3" s="591"/>
      <c r="K3" s="592"/>
      <c r="L3" s="90" t="s">
        <v>183</v>
      </c>
      <c r="M3" s="184">
        <f>$C$10</f>
        <v>14</v>
      </c>
    </row>
    <row r="4" spans="1:15" ht="12.75" customHeight="1" x14ac:dyDescent="0.25">
      <c r="A4" s="517" t="s">
        <v>184</v>
      </c>
      <c r="B4" s="676"/>
      <c r="C4" s="197">
        <v>2023</v>
      </c>
      <c r="D4" s="196" t="s">
        <v>404</v>
      </c>
      <c r="J4" s="591"/>
      <c r="K4" s="592"/>
      <c r="L4" s="90" t="s">
        <v>185</v>
      </c>
      <c r="M4" s="184">
        <f>$C$9</f>
        <v>10.38</v>
      </c>
    </row>
    <row r="5" spans="1:15" ht="12.75" customHeight="1" thickBot="1" x14ac:dyDescent="0.3">
      <c r="A5" s="512" t="s">
        <v>186</v>
      </c>
      <c r="B5" s="540"/>
      <c r="C5" s="198" t="s">
        <v>88</v>
      </c>
      <c r="D5" s="161"/>
      <c r="J5" s="593"/>
      <c r="K5" s="594"/>
      <c r="L5" s="93"/>
      <c r="M5" s="94"/>
    </row>
    <row r="6" spans="1:15" ht="46.5" customHeight="1" x14ac:dyDescent="0.25">
      <c r="A6" s="527" t="s">
        <v>290</v>
      </c>
      <c r="B6" s="540"/>
      <c r="C6" s="160">
        <v>519</v>
      </c>
      <c r="D6" s="163"/>
    </row>
    <row r="7" spans="1:15" ht="45.75" customHeight="1" x14ac:dyDescent="0.25">
      <c r="A7" s="527" t="s">
        <v>291</v>
      </c>
      <c r="B7" s="540"/>
      <c r="C7" s="177">
        <v>519</v>
      </c>
      <c r="D7" s="164"/>
      <c r="E7" s="668" t="s">
        <v>327</v>
      </c>
      <c r="F7" s="669"/>
      <c r="G7" s="669"/>
      <c r="H7" s="669"/>
      <c r="I7" s="669"/>
      <c r="J7" s="669"/>
      <c r="K7" s="669"/>
      <c r="L7" s="669"/>
      <c r="M7" s="669"/>
      <c r="N7" s="670"/>
    </row>
    <row r="8" spans="1:15" ht="20.100000000000001" customHeight="1" x14ac:dyDescent="0.25">
      <c r="A8" s="527" t="s">
        <v>191</v>
      </c>
      <c r="B8" s="513"/>
      <c r="C8" s="199" t="s">
        <v>192</v>
      </c>
      <c r="D8" s="149" t="s">
        <v>193</v>
      </c>
      <c r="E8" s="199" t="s">
        <v>194</v>
      </c>
    </row>
    <row r="9" spans="1:15" ht="25.5" customHeight="1" x14ac:dyDescent="0.25">
      <c r="A9" s="623" t="s">
        <v>328</v>
      </c>
      <c r="B9" s="624"/>
      <c r="C9" s="200">
        <f>IF($C$7&lt;=5000, ($C$7/50), (($C$7-5000)/500)+(5000/50))</f>
        <v>10.38</v>
      </c>
      <c r="D9" s="201"/>
      <c r="E9" s="202"/>
    </row>
    <row r="10" spans="1:15" ht="14.25" customHeight="1" x14ac:dyDescent="0.25">
      <c r="A10" s="527" t="s">
        <v>243</v>
      </c>
      <c r="B10" s="540"/>
      <c r="C10" s="203">
        <v>14</v>
      </c>
      <c r="D10" s="167"/>
      <c r="E10" s="168"/>
    </row>
    <row r="11" spans="1:15" ht="9.75" customHeight="1" x14ac:dyDescent="0.25">
      <c r="B11" s="169"/>
      <c r="C11" s="170"/>
      <c r="D11" s="172"/>
      <c r="E11" s="172"/>
    </row>
    <row r="12" spans="1:15" s="85" customFormat="1" ht="63" customHeight="1" x14ac:dyDescent="0.25">
      <c r="A12" s="565" t="s">
        <v>197</v>
      </c>
      <c r="B12" s="566"/>
      <c r="C12" s="204" t="s">
        <v>244</v>
      </c>
      <c r="D12" s="205" t="s">
        <v>199</v>
      </c>
      <c r="E12" s="205" t="s">
        <v>200</v>
      </c>
      <c r="F12" s="205" t="s">
        <v>201</v>
      </c>
      <c r="G12" s="173" t="s">
        <v>202</v>
      </c>
      <c r="H12" s="205" t="s">
        <v>203</v>
      </c>
      <c r="I12" s="173" t="s">
        <v>202</v>
      </c>
      <c r="J12" s="206" t="s">
        <v>204</v>
      </c>
      <c r="K12" s="205" t="s">
        <v>205</v>
      </c>
      <c r="L12" s="205" t="s">
        <v>245</v>
      </c>
      <c r="M12" s="205" t="s">
        <v>246</v>
      </c>
      <c r="N12" s="205" t="s">
        <v>206</v>
      </c>
      <c r="O12" s="207" t="s">
        <v>207</v>
      </c>
    </row>
    <row r="13" spans="1:15" ht="26.45" customHeight="1" x14ac:dyDescent="0.25">
      <c r="A13" s="548" t="s">
        <v>247</v>
      </c>
      <c r="B13" s="527" t="s">
        <v>248</v>
      </c>
      <c r="C13" s="657"/>
      <c r="D13" s="181"/>
      <c r="E13" s="181"/>
      <c r="F13" s="285"/>
      <c r="G13" s="285"/>
      <c r="H13" s="285"/>
      <c r="I13" s="285"/>
      <c r="J13" s="181"/>
      <c r="K13" s="181"/>
      <c r="L13" s="181"/>
      <c r="M13" s="181"/>
      <c r="N13" s="181"/>
      <c r="O13" s="181"/>
    </row>
    <row r="14" spans="1:15" ht="26.45" customHeight="1" x14ac:dyDescent="0.25">
      <c r="A14" s="548"/>
      <c r="B14" s="527"/>
      <c r="C14" s="658"/>
      <c r="D14" s="181"/>
      <c r="E14" s="181"/>
      <c r="F14" s="285"/>
      <c r="G14" s="285"/>
      <c r="H14" s="285"/>
      <c r="I14" s="285"/>
      <c r="J14" s="181"/>
      <c r="K14" s="181"/>
      <c r="L14" s="181"/>
      <c r="M14" s="181"/>
      <c r="N14" s="181"/>
      <c r="O14" s="181"/>
    </row>
    <row r="15" spans="1:15" ht="21.95" customHeight="1" x14ac:dyDescent="0.25">
      <c r="A15" s="548"/>
      <c r="B15" s="527"/>
      <c r="C15" s="658"/>
      <c r="D15" s="181"/>
      <c r="E15" s="181"/>
      <c r="F15" s="285"/>
      <c r="G15" s="285"/>
      <c r="H15" s="285"/>
      <c r="I15" s="285"/>
      <c r="J15" s="181"/>
      <c r="K15" s="181"/>
      <c r="L15" s="181"/>
      <c r="M15" s="181"/>
      <c r="N15" s="181"/>
      <c r="O15" s="181"/>
    </row>
    <row r="16" spans="1:15" ht="11.25" customHeight="1" x14ac:dyDescent="0.25">
      <c r="A16" s="548"/>
      <c r="B16" s="527"/>
      <c r="C16" s="658"/>
      <c r="D16" s="181"/>
      <c r="E16" s="181"/>
      <c r="F16" s="285"/>
      <c r="G16" s="285"/>
      <c r="H16" s="285"/>
      <c r="I16" s="285"/>
      <c r="J16" s="181"/>
      <c r="K16" s="181"/>
      <c r="L16" s="181"/>
      <c r="M16" s="181"/>
      <c r="N16" s="181"/>
      <c r="O16" s="181"/>
    </row>
    <row r="17" spans="1:15" ht="20.100000000000001" customHeight="1" x14ac:dyDescent="0.25">
      <c r="A17" s="548"/>
      <c r="B17" s="527"/>
      <c r="C17" s="658"/>
      <c r="D17" s="285"/>
      <c r="E17" s="318"/>
      <c r="F17" s="318"/>
      <c r="G17" s="318"/>
      <c r="H17" s="318"/>
      <c r="I17" s="366"/>
      <c r="J17" s="318"/>
      <c r="K17" s="362"/>
      <c r="L17" s="288"/>
      <c r="M17" s="288"/>
      <c r="N17" s="288"/>
      <c r="O17" s="181"/>
    </row>
    <row r="18" spans="1:15" ht="35.1" customHeight="1" x14ac:dyDescent="0.25">
      <c r="A18" s="548"/>
      <c r="B18" s="527"/>
      <c r="C18" s="658"/>
      <c r="D18" s="181"/>
      <c r="E18" s="285"/>
      <c r="F18" s="324"/>
      <c r="G18" s="324"/>
      <c r="H18" s="181"/>
      <c r="I18" s="181"/>
      <c r="J18" s="181"/>
      <c r="K18" s="181"/>
      <c r="L18" s="181"/>
      <c r="M18" s="181"/>
      <c r="N18" s="181"/>
      <c r="O18" s="181"/>
    </row>
    <row r="19" spans="1:15" ht="11.25" customHeight="1" x14ac:dyDescent="0.25">
      <c r="A19" s="548"/>
      <c r="B19" s="527"/>
      <c r="C19" s="658"/>
      <c r="D19" s="181"/>
      <c r="E19" s="285"/>
      <c r="F19" s="324"/>
      <c r="G19" s="324"/>
      <c r="H19" s="181"/>
      <c r="I19" s="181"/>
      <c r="J19" s="181"/>
      <c r="K19" s="181"/>
      <c r="L19" s="181"/>
      <c r="M19" s="181"/>
      <c r="N19" s="181"/>
      <c r="O19" s="181"/>
    </row>
    <row r="20" spans="1:15" ht="11.25" customHeight="1" x14ac:dyDescent="0.25">
      <c r="A20" s="548"/>
      <c r="B20" s="527"/>
      <c r="C20" s="658"/>
      <c r="D20" s="181"/>
      <c r="E20" s="181"/>
      <c r="F20" s="324"/>
      <c r="G20" s="324"/>
      <c r="H20" s="181"/>
      <c r="I20" s="181"/>
      <c r="J20" s="181"/>
      <c r="K20" s="181"/>
      <c r="L20" s="181"/>
      <c r="M20" s="181"/>
      <c r="N20" s="181"/>
      <c r="O20" s="181"/>
    </row>
    <row r="21" spans="1:15" ht="11.25" customHeight="1" x14ac:dyDescent="0.15">
      <c r="A21" s="548" t="s">
        <v>249</v>
      </c>
      <c r="B21" s="527" t="s">
        <v>250</v>
      </c>
      <c r="C21" s="657">
        <v>14</v>
      </c>
      <c r="D21" s="181" t="s">
        <v>419</v>
      </c>
      <c r="E21" s="181" t="s">
        <v>436</v>
      </c>
      <c r="F21" s="181" t="s">
        <v>650</v>
      </c>
      <c r="G21" s="304" t="s">
        <v>470</v>
      </c>
      <c r="H21" s="181" t="s">
        <v>487</v>
      </c>
      <c r="I21" s="285" t="s">
        <v>470</v>
      </c>
      <c r="J21" s="181">
        <v>10</v>
      </c>
      <c r="K21" s="181">
        <v>10</v>
      </c>
      <c r="L21" s="181">
        <v>100</v>
      </c>
      <c r="M21" s="181"/>
      <c r="N21" s="181">
        <v>100</v>
      </c>
      <c r="O21" s="181" t="s">
        <v>466</v>
      </c>
    </row>
    <row r="22" spans="1:15" ht="11.25" customHeight="1" x14ac:dyDescent="0.15">
      <c r="A22" s="548"/>
      <c r="B22" s="527"/>
      <c r="C22" s="658"/>
      <c r="D22" s="181" t="s">
        <v>396</v>
      </c>
      <c r="E22" s="181" t="s">
        <v>436</v>
      </c>
      <c r="F22" s="181" t="s">
        <v>650</v>
      </c>
      <c r="G22" s="304" t="s">
        <v>470</v>
      </c>
      <c r="H22" s="181" t="s">
        <v>610</v>
      </c>
      <c r="I22" s="285" t="s">
        <v>470</v>
      </c>
      <c r="J22" s="181">
        <v>20</v>
      </c>
      <c r="K22" s="181">
        <v>20</v>
      </c>
      <c r="L22" s="181">
        <v>200</v>
      </c>
      <c r="M22" s="181"/>
      <c r="N22" s="181">
        <v>200</v>
      </c>
      <c r="O22" s="181" t="s">
        <v>466</v>
      </c>
    </row>
    <row r="23" spans="1:15" ht="11.25" customHeight="1" x14ac:dyDescent="0.25">
      <c r="A23" s="548"/>
      <c r="B23" s="527"/>
      <c r="C23" s="658"/>
      <c r="D23" s="325"/>
      <c r="E23" s="324"/>
      <c r="F23" s="324"/>
      <c r="G23" s="324"/>
      <c r="H23" s="181"/>
      <c r="I23" s="181"/>
      <c r="J23" s="181"/>
      <c r="K23" s="181"/>
      <c r="L23" s="181"/>
      <c r="M23" s="181"/>
      <c r="N23" s="181"/>
      <c r="O23" s="181"/>
    </row>
    <row r="24" spans="1:15" ht="11.25" customHeight="1" x14ac:dyDescent="0.25">
      <c r="A24" s="548"/>
      <c r="B24" s="527"/>
      <c r="C24" s="659"/>
      <c r="D24" s="325"/>
      <c r="E24" s="324"/>
      <c r="F24" s="324"/>
      <c r="G24" s="324"/>
      <c r="H24" s="181"/>
      <c r="I24" s="181"/>
      <c r="J24" s="181"/>
      <c r="K24" s="181"/>
      <c r="L24" s="181"/>
      <c r="M24" s="181"/>
      <c r="N24" s="181"/>
      <c r="O24" s="181"/>
    </row>
    <row r="25" spans="1:15" ht="11.25" customHeight="1" x14ac:dyDescent="0.25">
      <c r="A25" s="141" t="s">
        <v>251</v>
      </c>
      <c r="B25" s="95" t="s">
        <v>252</v>
      </c>
      <c r="C25" s="195"/>
      <c r="D25" s="325"/>
      <c r="E25" s="324"/>
      <c r="F25" s="324"/>
      <c r="G25" s="324"/>
      <c r="H25" s="181"/>
      <c r="I25" s="181"/>
      <c r="J25" s="181"/>
      <c r="K25" s="181"/>
      <c r="L25" s="181"/>
      <c r="M25" s="181"/>
      <c r="N25" s="181"/>
      <c r="O25" s="181"/>
    </row>
    <row r="26" spans="1:15" ht="11.25" customHeight="1" x14ac:dyDescent="0.25">
      <c r="A26" s="548" t="s">
        <v>253</v>
      </c>
      <c r="B26" s="527" t="s">
        <v>254</v>
      </c>
      <c r="C26" s="657"/>
      <c r="D26" s="325"/>
      <c r="E26" s="324"/>
      <c r="F26" s="324"/>
      <c r="G26" s="324"/>
      <c r="H26" s="181"/>
      <c r="I26" s="181"/>
      <c r="J26" s="181"/>
      <c r="K26" s="181"/>
      <c r="L26" s="181"/>
      <c r="M26" s="181"/>
      <c r="N26" s="181"/>
      <c r="O26" s="181"/>
    </row>
    <row r="27" spans="1:15" ht="11.25" customHeight="1" x14ac:dyDescent="0.25">
      <c r="A27" s="548"/>
      <c r="B27" s="527"/>
      <c r="C27" s="658"/>
      <c r="D27" s="325"/>
      <c r="E27" s="324"/>
      <c r="F27" s="324"/>
      <c r="G27" s="324"/>
      <c r="H27" s="181"/>
      <c r="I27" s="181"/>
      <c r="J27" s="181"/>
      <c r="K27" s="181"/>
      <c r="L27" s="181"/>
      <c r="M27" s="181"/>
      <c r="N27" s="181"/>
      <c r="O27" s="181"/>
    </row>
    <row r="28" spans="1:15" ht="11.25" customHeight="1" x14ac:dyDescent="0.25">
      <c r="A28" s="548"/>
      <c r="B28" s="527"/>
      <c r="C28" s="658"/>
      <c r="D28" s="325"/>
      <c r="E28" s="324"/>
      <c r="F28" s="324"/>
      <c r="G28" s="324"/>
      <c r="H28" s="181"/>
      <c r="I28" s="181"/>
      <c r="J28" s="181"/>
      <c r="K28" s="181"/>
      <c r="L28" s="181"/>
      <c r="M28" s="181"/>
      <c r="N28" s="181"/>
      <c r="O28" s="181"/>
    </row>
    <row r="29" spans="1:15" ht="11.25" customHeight="1" x14ac:dyDescent="0.25">
      <c r="A29" s="548"/>
      <c r="B29" s="527"/>
      <c r="C29" s="658"/>
      <c r="D29" s="325"/>
      <c r="E29" s="324"/>
      <c r="F29" s="324"/>
      <c r="G29" s="324"/>
      <c r="H29" s="181"/>
      <c r="I29" s="181"/>
      <c r="J29" s="181"/>
      <c r="K29" s="181"/>
      <c r="L29" s="181"/>
      <c r="M29" s="181"/>
      <c r="N29" s="181"/>
      <c r="O29" s="181"/>
    </row>
    <row r="30" spans="1:15" ht="11.25" customHeight="1" x14ac:dyDescent="0.25">
      <c r="A30" s="548"/>
      <c r="B30" s="527"/>
      <c r="C30" s="658"/>
      <c r="D30" s="325"/>
      <c r="E30" s="324"/>
      <c r="F30" s="324"/>
      <c r="G30" s="324"/>
      <c r="H30" s="181"/>
      <c r="I30" s="181"/>
      <c r="J30" s="181"/>
      <c r="K30" s="181"/>
      <c r="L30" s="181"/>
      <c r="M30" s="181"/>
      <c r="N30" s="181"/>
      <c r="O30" s="181"/>
    </row>
    <row r="31" spans="1:15" ht="11.25" customHeight="1" x14ac:dyDescent="0.25">
      <c r="A31" s="548"/>
      <c r="B31" s="527"/>
      <c r="C31" s="658"/>
      <c r="D31" s="325"/>
      <c r="E31" s="324"/>
      <c r="F31" s="324"/>
      <c r="G31" s="324"/>
      <c r="H31" s="181"/>
      <c r="I31" s="181"/>
      <c r="J31" s="181"/>
      <c r="K31" s="181"/>
      <c r="L31" s="181"/>
      <c r="M31" s="181"/>
      <c r="N31" s="181"/>
      <c r="O31" s="181"/>
    </row>
    <row r="32" spans="1:15" ht="11.25" customHeight="1" x14ac:dyDescent="0.25">
      <c r="A32" s="548"/>
      <c r="B32" s="527"/>
      <c r="C32" s="658"/>
      <c r="D32" s="325"/>
      <c r="E32" s="324"/>
      <c r="F32" s="324"/>
      <c r="G32" s="324"/>
      <c r="H32" s="181"/>
      <c r="I32" s="181"/>
      <c r="J32" s="181"/>
      <c r="K32" s="181"/>
      <c r="L32" s="181"/>
      <c r="M32" s="181"/>
      <c r="N32" s="181"/>
      <c r="O32" s="181"/>
    </row>
    <row r="33" spans="1:15" ht="11.25" customHeight="1" x14ac:dyDescent="0.25">
      <c r="A33" s="548"/>
      <c r="B33" s="527"/>
      <c r="C33" s="658"/>
      <c r="D33" s="325"/>
      <c r="E33" s="324"/>
      <c r="F33" s="324"/>
      <c r="G33" s="324"/>
      <c r="H33" s="181"/>
      <c r="I33" s="181"/>
      <c r="J33" s="181"/>
      <c r="K33" s="181"/>
      <c r="L33" s="181"/>
      <c r="M33" s="181"/>
      <c r="N33" s="181"/>
      <c r="O33" s="181"/>
    </row>
    <row r="34" spans="1:15" ht="11.25" customHeight="1" x14ac:dyDescent="0.25">
      <c r="A34" s="548"/>
      <c r="B34" s="527"/>
      <c r="C34" s="659"/>
      <c r="D34" s="325"/>
      <c r="E34" s="324"/>
      <c r="F34" s="324"/>
      <c r="G34" s="324"/>
      <c r="H34" s="181"/>
      <c r="I34" s="181"/>
      <c r="J34" s="181"/>
      <c r="K34" s="181"/>
      <c r="L34" s="181"/>
      <c r="M34" s="181"/>
      <c r="N34" s="181"/>
      <c r="O34" s="181"/>
    </row>
    <row r="35" spans="1:15" ht="11.25" customHeight="1" x14ac:dyDescent="0.25">
      <c r="A35" s="548" t="s">
        <v>255</v>
      </c>
      <c r="B35" s="527" t="s">
        <v>256</v>
      </c>
      <c r="C35" s="657"/>
      <c r="D35" s="325"/>
      <c r="E35" s="324"/>
      <c r="F35" s="324"/>
      <c r="G35" s="324"/>
      <c r="H35" s="181"/>
      <c r="I35" s="181"/>
      <c r="J35" s="181"/>
      <c r="K35" s="181"/>
      <c r="L35" s="181"/>
      <c r="M35" s="181"/>
      <c r="N35" s="181"/>
      <c r="O35" s="181"/>
    </row>
    <row r="36" spans="1:15" ht="11.25" customHeight="1" x14ac:dyDescent="0.25">
      <c r="A36" s="548"/>
      <c r="B36" s="527"/>
      <c r="C36" s="658"/>
      <c r="D36" s="325"/>
      <c r="E36" s="324"/>
      <c r="F36" s="324"/>
      <c r="G36" s="324"/>
      <c r="H36" s="181"/>
      <c r="I36" s="181"/>
      <c r="J36" s="181"/>
      <c r="K36" s="181"/>
      <c r="L36" s="181"/>
      <c r="M36" s="181"/>
      <c r="N36" s="181"/>
      <c r="O36" s="181"/>
    </row>
    <row r="37" spans="1:15" ht="11.25" customHeight="1" x14ac:dyDescent="0.25">
      <c r="A37" s="548"/>
      <c r="B37" s="527"/>
      <c r="C37" s="658"/>
      <c r="D37" s="325"/>
      <c r="E37" s="324"/>
      <c r="F37" s="324"/>
      <c r="G37" s="324"/>
      <c r="H37" s="181"/>
      <c r="I37" s="181"/>
      <c r="J37" s="181"/>
      <c r="K37" s="181"/>
      <c r="L37" s="181"/>
      <c r="M37" s="181"/>
      <c r="N37" s="181"/>
      <c r="O37" s="181"/>
    </row>
    <row r="38" spans="1:15" ht="11.25" customHeight="1" x14ac:dyDescent="0.25">
      <c r="A38" s="548"/>
      <c r="B38" s="527"/>
      <c r="C38" s="658"/>
      <c r="D38" s="325"/>
      <c r="E38" s="324"/>
      <c r="F38" s="324"/>
      <c r="G38" s="324"/>
      <c r="H38" s="181"/>
      <c r="I38" s="181"/>
      <c r="J38" s="181"/>
      <c r="K38" s="181"/>
      <c r="L38" s="181"/>
      <c r="M38" s="181"/>
      <c r="N38" s="181"/>
      <c r="O38" s="181"/>
    </row>
    <row r="39" spans="1:15" ht="11.25" customHeight="1" x14ac:dyDescent="0.25">
      <c r="A39" s="548"/>
      <c r="B39" s="527"/>
      <c r="C39" s="658"/>
      <c r="D39" s="325"/>
      <c r="E39" s="324"/>
      <c r="F39" s="324"/>
      <c r="G39" s="324"/>
      <c r="H39" s="181"/>
      <c r="I39" s="181"/>
      <c r="J39" s="181"/>
      <c r="K39" s="181"/>
      <c r="L39" s="181"/>
      <c r="M39" s="181"/>
      <c r="N39" s="181"/>
      <c r="O39" s="181"/>
    </row>
    <row r="40" spans="1:15" ht="11.25" customHeight="1" x14ac:dyDescent="0.25">
      <c r="A40" s="548"/>
      <c r="B40" s="527"/>
      <c r="C40" s="659"/>
      <c r="D40" s="325"/>
      <c r="E40" s="324"/>
      <c r="F40" s="324"/>
      <c r="G40" s="324"/>
      <c r="H40" s="181"/>
      <c r="I40" s="181"/>
      <c r="J40" s="181"/>
      <c r="K40" s="181"/>
      <c r="L40" s="181"/>
      <c r="M40" s="181"/>
      <c r="N40" s="181"/>
      <c r="O40" s="181"/>
    </row>
    <row r="41" spans="1:15" ht="11.25" customHeight="1" x14ac:dyDescent="0.25">
      <c r="A41" s="548" t="s">
        <v>257</v>
      </c>
      <c r="B41" s="527" t="s">
        <v>258</v>
      </c>
      <c r="C41" s="657"/>
      <c r="D41" s="325"/>
      <c r="E41" s="324"/>
      <c r="F41" s="324"/>
      <c r="G41" s="324"/>
      <c r="H41" s="181"/>
      <c r="I41" s="181"/>
      <c r="J41" s="181"/>
      <c r="K41" s="181"/>
      <c r="L41" s="181"/>
      <c r="M41" s="181"/>
      <c r="N41" s="181"/>
      <c r="O41" s="181"/>
    </row>
    <row r="42" spans="1:15" ht="11.25" customHeight="1" x14ac:dyDescent="0.25">
      <c r="A42" s="548"/>
      <c r="B42" s="527"/>
      <c r="C42" s="658"/>
      <c r="D42" s="325"/>
      <c r="E42" s="324"/>
      <c r="F42" s="324"/>
      <c r="G42" s="324"/>
      <c r="H42" s="181"/>
      <c r="I42" s="181"/>
      <c r="J42" s="181"/>
      <c r="K42" s="181"/>
      <c r="L42" s="181"/>
      <c r="M42" s="181"/>
      <c r="N42" s="181"/>
      <c r="O42" s="181"/>
    </row>
    <row r="43" spans="1:15" ht="11.25" customHeight="1" x14ac:dyDescent="0.25">
      <c r="A43" s="548"/>
      <c r="B43" s="527"/>
      <c r="C43" s="658"/>
      <c r="D43" s="325"/>
      <c r="E43" s="324"/>
      <c r="F43" s="324"/>
      <c r="G43" s="324"/>
      <c r="H43" s="181"/>
      <c r="I43" s="181"/>
      <c r="J43" s="181"/>
      <c r="K43" s="181"/>
      <c r="L43" s="181"/>
      <c r="M43" s="181"/>
      <c r="N43" s="181"/>
      <c r="O43" s="181"/>
    </row>
    <row r="44" spans="1:15" ht="11.25" customHeight="1" x14ac:dyDescent="0.25">
      <c r="A44" s="548"/>
      <c r="B44" s="527"/>
      <c r="C44" s="658"/>
      <c r="D44" s="325"/>
      <c r="E44" s="324"/>
      <c r="F44" s="324"/>
      <c r="G44" s="324"/>
      <c r="H44" s="181"/>
      <c r="I44" s="181"/>
      <c r="J44" s="181"/>
      <c r="K44" s="181"/>
      <c r="L44" s="181"/>
      <c r="M44" s="181"/>
      <c r="N44" s="181"/>
      <c r="O44" s="181"/>
    </row>
    <row r="45" spans="1:15" ht="11.25" customHeight="1" x14ac:dyDescent="0.25">
      <c r="A45" s="548"/>
      <c r="B45" s="527"/>
      <c r="C45" s="659"/>
      <c r="D45" s="325"/>
      <c r="E45" s="324"/>
      <c r="F45" s="324"/>
      <c r="G45" s="324"/>
      <c r="H45" s="181"/>
      <c r="I45" s="181"/>
      <c r="J45" s="181"/>
      <c r="K45" s="181"/>
      <c r="L45" s="181"/>
      <c r="M45" s="181"/>
      <c r="N45" s="181"/>
      <c r="O45" s="181"/>
    </row>
  </sheetData>
  <protectedRanges>
    <protectedRange sqref="C6:C7 C10 D9:E10 C3:C4 D20 D23:O45 D21:N22 F18:O20 E13:N16" name="Range1"/>
    <protectedRange password="CDC0" sqref="D13:D16 D18:D19" name="Range1_1_1"/>
    <protectedRange sqref="L17:N17" name="Range1_1"/>
    <protectedRange password="CDC0" sqref="O13:O17" name="Range1_1_1_1"/>
  </protectedRanges>
  <mergeCells count="26">
    <mergeCell ref="A7:B7"/>
    <mergeCell ref="E7:N7"/>
    <mergeCell ref="J2:K5"/>
    <mergeCell ref="A3:B3"/>
    <mergeCell ref="A4:B4"/>
    <mergeCell ref="A5:B5"/>
    <mergeCell ref="A6:B6"/>
    <mergeCell ref="A8:B8"/>
    <mergeCell ref="A9:B9"/>
    <mergeCell ref="A10:B10"/>
    <mergeCell ref="A12:B12"/>
    <mergeCell ref="A13:A20"/>
    <mergeCell ref="B13:B20"/>
    <mergeCell ref="C13:C20"/>
    <mergeCell ref="A21:A24"/>
    <mergeCell ref="B21:B24"/>
    <mergeCell ref="C21:C24"/>
    <mergeCell ref="A26:A34"/>
    <mergeCell ref="B26:B34"/>
    <mergeCell ref="C26:C34"/>
    <mergeCell ref="A35:A40"/>
    <mergeCell ref="B35:B40"/>
    <mergeCell ref="C35:C40"/>
    <mergeCell ref="A41:A45"/>
    <mergeCell ref="B41:B45"/>
    <mergeCell ref="C41:C45"/>
  </mergeCells>
  <hyperlinks>
    <hyperlink ref="L1" location="'b. List of templates'!A1" display="RETURN TO TEMPLATE LIST" xr:uid="{00000000-0004-0000-2700-000000000000}"/>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N49"/>
  <sheetViews>
    <sheetView workbookViewId="0">
      <selection activeCell="G24" sqref="G24"/>
    </sheetView>
  </sheetViews>
  <sheetFormatPr defaultColWidth="9.140625" defaultRowHeight="10.5" x14ac:dyDescent="0.25"/>
  <cols>
    <col min="1" max="1" width="35.140625" style="85" customWidth="1"/>
    <col min="2" max="2" width="18" style="84" customWidth="1"/>
    <col min="3" max="3" width="30.85546875" style="85" customWidth="1"/>
    <col min="4" max="4" width="18" style="85" customWidth="1"/>
    <col min="5" max="5" width="13.85546875" style="85" customWidth="1"/>
    <col min="6" max="6" width="5.140625" style="85" customWidth="1"/>
    <col min="7" max="7" width="18.85546875" style="85" customWidth="1"/>
    <col min="8" max="8" width="5.42578125" style="85" customWidth="1"/>
    <col min="9" max="9" width="14.5703125" style="85" customWidth="1"/>
    <col min="10" max="11" width="13.42578125" style="85" customWidth="1"/>
    <col min="12" max="12" width="26.5703125" style="85" bestFit="1" customWidth="1"/>
    <col min="13" max="13" width="26.85546875" style="85" customWidth="1"/>
    <col min="14" max="14" width="45.140625" style="85" customWidth="1"/>
    <col min="15" max="16384" width="9.140625" style="85"/>
  </cols>
  <sheetData>
    <row r="1" spans="1:14" ht="20.25" x14ac:dyDescent="0.25">
      <c r="A1" s="82" t="s">
        <v>259</v>
      </c>
      <c r="L1" s="86" t="s">
        <v>177</v>
      </c>
    </row>
    <row r="2" spans="1:14" ht="9.75" customHeight="1" x14ac:dyDescent="0.25"/>
    <row r="3" spans="1:14" ht="12.75" customHeight="1" x14ac:dyDescent="0.25">
      <c r="A3" s="146" t="s">
        <v>181</v>
      </c>
      <c r="B3" s="127" t="s">
        <v>331</v>
      </c>
      <c r="C3" s="128" t="s">
        <v>182</v>
      </c>
    </row>
    <row r="4" spans="1:14" ht="16.5" customHeight="1" x14ac:dyDescent="0.25">
      <c r="A4" s="147" t="s">
        <v>184</v>
      </c>
      <c r="B4" s="129">
        <v>2023</v>
      </c>
      <c r="C4" s="215">
        <v>45037</v>
      </c>
    </row>
    <row r="5" spans="1:14" ht="15.75" customHeight="1" thickBot="1" x14ac:dyDescent="0.3">
      <c r="A5" s="146" t="s">
        <v>186</v>
      </c>
      <c r="B5" s="130" t="s">
        <v>88</v>
      </c>
      <c r="C5" s="92"/>
    </row>
    <row r="6" spans="1:14" ht="20.25" customHeight="1" thickBot="1" x14ac:dyDescent="0.3">
      <c r="A6" s="116" t="s">
        <v>260</v>
      </c>
      <c r="B6" s="135">
        <f>B19+B30+B37</f>
        <v>0</v>
      </c>
    </row>
    <row r="7" spans="1:14" ht="9.75" customHeight="1" x14ac:dyDescent="0.25">
      <c r="B7" s="99"/>
      <c r="C7" s="108"/>
      <c r="D7" s="108"/>
    </row>
    <row r="8" spans="1:14" s="110" customFormat="1" ht="55.5" customHeight="1" x14ac:dyDescent="0.25">
      <c r="A8" s="136" t="s">
        <v>261</v>
      </c>
      <c r="B8" s="113" t="s">
        <v>244</v>
      </c>
      <c r="C8" s="139" t="s">
        <v>199</v>
      </c>
      <c r="D8" s="139" t="s">
        <v>200</v>
      </c>
      <c r="E8" s="277" t="s">
        <v>201</v>
      </c>
      <c r="F8" s="137" t="s">
        <v>202</v>
      </c>
      <c r="G8" s="277" t="s">
        <v>203</v>
      </c>
      <c r="H8" s="137" t="s">
        <v>202</v>
      </c>
      <c r="I8" s="278" t="s">
        <v>204</v>
      </c>
      <c r="J8" s="139" t="s">
        <v>205</v>
      </c>
      <c r="K8" s="139" t="s">
        <v>245</v>
      </c>
      <c r="L8" s="139" t="s">
        <v>246</v>
      </c>
      <c r="M8" s="139" t="s">
        <v>206</v>
      </c>
      <c r="N8" s="295" t="s">
        <v>207</v>
      </c>
    </row>
    <row r="9" spans="1:14" ht="9.75" customHeight="1" x14ac:dyDescent="0.15">
      <c r="A9" s="527" t="s">
        <v>262</v>
      </c>
      <c r="B9" s="547"/>
      <c r="C9" s="401"/>
      <c r="D9" s="304"/>
      <c r="E9" s="181"/>
      <c r="F9" s="181"/>
      <c r="G9" s="181"/>
      <c r="H9" s="181"/>
      <c r="I9" s="181"/>
      <c r="J9" s="181"/>
      <c r="K9" s="181"/>
      <c r="L9" s="181"/>
      <c r="M9" s="181"/>
      <c r="N9" s="181"/>
    </row>
    <row r="10" spans="1:14" ht="9.75" customHeight="1" x14ac:dyDescent="0.25">
      <c r="A10" s="527"/>
      <c r="B10" s="547"/>
      <c r="C10" s="401"/>
      <c r="D10" s="181"/>
      <c r="E10" s="181"/>
      <c r="F10" s="181"/>
      <c r="G10" s="181"/>
      <c r="H10" s="181"/>
      <c r="I10" s="181"/>
      <c r="J10" s="181"/>
      <c r="K10" s="181"/>
      <c r="L10" s="181"/>
      <c r="M10" s="181"/>
      <c r="N10" s="181"/>
    </row>
    <row r="11" spans="1:14" ht="9.75" customHeight="1" x14ac:dyDescent="0.25">
      <c r="A11" s="527"/>
      <c r="B11" s="547"/>
      <c r="C11" s="401"/>
      <c r="D11" s="181"/>
      <c r="E11" s="181"/>
      <c r="F11" s="181"/>
      <c r="G11" s="181"/>
      <c r="H11" s="181"/>
      <c r="I11" s="181"/>
      <c r="J11" s="181"/>
      <c r="K11" s="181"/>
      <c r="L11" s="181"/>
      <c r="M11" s="181"/>
      <c r="N11" s="181"/>
    </row>
    <row r="12" spans="1:14" ht="9.75" customHeight="1" x14ac:dyDescent="0.25">
      <c r="A12" s="527"/>
      <c r="B12" s="547"/>
      <c r="C12" s="401"/>
      <c r="D12" s="181"/>
      <c r="E12" s="181"/>
      <c r="F12" s="181"/>
      <c r="G12" s="181"/>
      <c r="H12" s="181"/>
      <c r="I12" s="181"/>
      <c r="J12" s="181"/>
      <c r="K12" s="181"/>
      <c r="L12" s="181"/>
      <c r="M12" s="181"/>
      <c r="N12" s="181"/>
    </row>
    <row r="13" spans="1:14" ht="9.75" customHeight="1" x14ac:dyDescent="0.25">
      <c r="A13" s="527"/>
      <c r="B13" s="547"/>
      <c r="C13" s="401"/>
      <c r="D13" s="181"/>
      <c r="E13" s="181"/>
      <c r="F13" s="181"/>
      <c r="G13" s="181"/>
      <c r="H13" s="181"/>
      <c r="I13" s="181"/>
      <c r="J13" s="181"/>
      <c r="K13" s="181"/>
      <c r="L13" s="181"/>
      <c r="M13" s="181"/>
      <c r="N13" s="181"/>
    </row>
    <row r="14" spans="1:14" ht="9.75" customHeight="1" x14ac:dyDescent="0.25">
      <c r="A14" s="527"/>
      <c r="B14" s="547"/>
      <c r="C14" s="401"/>
      <c r="D14" s="181"/>
      <c r="E14" s="181"/>
      <c r="F14" s="181"/>
      <c r="G14" s="181"/>
      <c r="H14" s="181"/>
      <c r="I14" s="181"/>
      <c r="J14" s="181"/>
      <c r="K14" s="181"/>
      <c r="L14" s="181"/>
      <c r="M14" s="181"/>
      <c r="N14" s="181"/>
    </row>
    <row r="15" spans="1:14" ht="9.75" customHeight="1" x14ac:dyDescent="0.25">
      <c r="A15" s="527"/>
      <c r="B15" s="547"/>
      <c r="C15" s="401"/>
      <c r="D15" s="289"/>
      <c r="E15" s="181"/>
      <c r="F15" s="181"/>
      <c r="G15" s="181"/>
      <c r="H15" s="181"/>
      <c r="I15" s="181"/>
      <c r="J15" s="181"/>
      <c r="K15" s="181"/>
      <c r="L15" s="181"/>
      <c r="M15" s="181"/>
      <c r="N15" s="181"/>
    </row>
    <row r="16" spans="1:14" ht="9.75" customHeight="1" x14ac:dyDescent="0.25">
      <c r="A16" s="527"/>
      <c r="B16" s="547"/>
      <c r="C16" s="181"/>
      <c r="D16" s="289"/>
      <c r="E16" s="181"/>
      <c r="F16" s="181"/>
      <c r="G16" s="181"/>
      <c r="H16" s="181"/>
      <c r="I16" s="181"/>
      <c r="J16" s="181"/>
      <c r="K16" s="181"/>
      <c r="L16" s="181"/>
      <c r="M16" s="181"/>
      <c r="N16" s="181"/>
    </row>
    <row r="17" spans="1:14" ht="9.75" customHeight="1" x14ac:dyDescent="0.25">
      <c r="A17" s="527"/>
      <c r="B17" s="547"/>
      <c r="C17" s="181"/>
      <c r="D17" s="289"/>
      <c r="E17" s="181"/>
      <c r="F17" s="181"/>
      <c r="G17" s="181"/>
      <c r="H17" s="181"/>
      <c r="I17" s="181"/>
      <c r="J17" s="181"/>
      <c r="K17" s="181"/>
      <c r="L17" s="181"/>
      <c r="M17" s="181"/>
      <c r="N17" s="181"/>
    </row>
    <row r="18" spans="1:14" ht="9.75" customHeight="1" x14ac:dyDescent="0.25">
      <c r="A18" s="527"/>
      <c r="B18" s="547"/>
      <c r="C18" s="288"/>
      <c r="D18" s="289"/>
      <c r="E18" s="181"/>
      <c r="F18" s="181"/>
      <c r="G18" s="181"/>
      <c r="H18" s="181"/>
      <c r="I18" s="181"/>
      <c r="J18" s="181"/>
      <c r="K18" s="181"/>
      <c r="L18" s="181"/>
      <c r="M18" s="181"/>
      <c r="N18" s="181"/>
    </row>
    <row r="19" spans="1:14" s="145" customFormat="1" ht="9" customHeight="1" x14ac:dyDescent="0.25">
      <c r="A19" s="527" t="s">
        <v>263</v>
      </c>
      <c r="B19" s="569"/>
      <c r="C19" s="288"/>
      <c r="D19" s="289"/>
      <c r="E19" s="181"/>
      <c r="F19" s="289"/>
      <c r="G19" s="181"/>
      <c r="H19" s="318"/>
      <c r="I19" s="318"/>
      <c r="J19" s="318"/>
      <c r="K19" s="345"/>
      <c r="L19" s="181"/>
      <c r="M19" s="181"/>
      <c r="N19" s="181"/>
    </row>
    <row r="20" spans="1:14" ht="9.75" customHeight="1" x14ac:dyDescent="0.25">
      <c r="A20" s="527"/>
      <c r="B20" s="569"/>
      <c r="C20" s="181"/>
      <c r="D20" s="289"/>
      <c r="E20" s="181"/>
      <c r="F20" s="289"/>
      <c r="G20" s="181"/>
      <c r="H20" s="318"/>
      <c r="I20" s="318"/>
      <c r="J20" s="318"/>
      <c r="K20" s="345"/>
      <c r="L20" s="181"/>
      <c r="M20" s="181"/>
      <c r="N20" s="181"/>
    </row>
    <row r="21" spans="1:14" ht="9.75" customHeight="1" x14ac:dyDescent="0.25">
      <c r="A21" s="527"/>
      <c r="B21" s="569"/>
      <c r="C21" s="181"/>
      <c r="D21" s="289"/>
      <c r="E21" s="181"/>
      <c r="F21" s="289"/>
      <c r="G21" s="181"/>
      <c r="H21" s="318"/>
      <c r="I21" s="318"/>
      <c r="J21" s="318"/>
      <c r="K21" s="345"/>
      <c r="L21" s="181"/>
      <c r="M21" s="181"/>
      <c r="N21" s="181"/>
    </row>
    <row r="22" spans="1:14" ht="9.75" customHeight="1" x14ac:dyDescent="0.25">
      <c r="A22" s="527"/>
      <c r="B22" s="569"/>
      <c r="C22" s="181"/>
      <c r="D22" s="289"/>
      <c r="E22" s="181"/>
      <c r="F22" s="289"/>
      <c r="G22" s="181"/>
      <c r="H22" s="318"/>
      <c r="I22" s="318"/>
      <c r="J22" s="318"/>
      <c r="K22" s="345"/>
      <c r="L22" s="181"/>
      <c r="M22" s="181"/>
      <c r="N22" s="181"/>
    </row>
    <row r="23" spans="1:14" ht="9.75" customHeight="1" x14ac:dyDescent="0.25">
      <c r="A23" s="527"/>
      <c r="B23" s="569"/>
      <c r="C23" s="288"/>
      <c r="D23" s="289"/>
      <c r="E23" s="181"/>
      <c r="F23" s="289"/>
      <c r="G23" s="181"/>
      <c r="H23" s="318"/>
      <c r="I23" s="318"/>
      <c r="J23" s="318"/>
      <c r="K23" s="345"/>
      <c r="L23" s="181"/>
      <c r="M23" s="181"/>
      <c r="N23" s="181"/>
    </row>
    <row r="24" spans="1:14" ht="9.75" customHeight="1" x14ac:dyDescent="0.25">
      <c r="A24" s="527"/>
      <c r="B24" s="569"/>
      <c r="C24" s="181"/>
      <c r="D24" s="289"/>
      <c r="E24" s="181"/>
      <c r="F24" s="289"/>
      <c r="G24" s="181"/>
      <c r="H24" s="318"/>
      <c r="I24" s="318"/>
      <c r="J24" s="318"/>
      <c r="K24" s="345"/>
      <c r="L24" s="181"/>
      <c r="M24" s="181"/>
      <c r="N24" s="181"/>
    </row>
    <row r="25" spans="1:14" ht="9.75" customHeight="1" x14ac:dyDescent="0.25">
      <c r="A25" s="527"/>
      <c r="B25" s="569"/>
      <c r="C25" s="181"/>
      <c r="D25" s="289"/>
      <c r="E25" s="181"/>
      <c r="F25" s="289"/>
      <c r="G25" s="181"/>
      <c r="H25" s="318"/>
      <c r="I25" s="318"/>
      <c r="J25" s="318"/>
      <c r="K25" s="345"/>
      <c r="L25" s="181"/>
      <c r="M25" s="181"/>
      <c r="N25" s="181"/>
    </row>
    <row r="26" spans="1:14" ht="9.75" customHeight="1" x14ac:dyDescent="0.25">
      <c r="A26" s="527"/>
      <c r="B26" s="569"/>
      <c r="C26" s="181"/>
      <c r="D26" s="289"/>
      <c r="E26" s="181"/>
      <c r="F26" s="289"/>
      <c r="G26" s="181"/>
      <c r="H26" s="318"/>
      <c r="I26" s="318"/>
      <c r="J26" s="318"/>
      <c r="K26" s="345"/>
      <c r="L26" s="181"/>
      <c r="M26" s="181"/>
      <c r="N26" s="181"/>
    </row>
    <row r="27" spans="1:14" ht="9.75" customHeight="1" x14ac:dyDescent="0.15">
      <c r="A27" s="527"/>
      <c r="B27" s="569"/>
      <c r="C27" s="260"/>
      <c r="D27" s="304"/>
      <c r="E27" s="181"/>
      <c r="F27" s="304"/>
      <c r="G27" s="181"/>
      <c r="H27" s="318"/>
      <c r="I27" s="318"/>
      <c r="J27" s="318"/>
      <c r="K27" s="345"/>
      <c r="L27" s="181"/>
      <c r="M27" s="181"/>
      <c r="N27" s="181"/>
    </row>
    <row r="28" spans="1:14" ht="9.75" customHeight="1" x14ac:dyDescent="0.15">
      <c r="A28" s="527"/>
      <c r="B28" s="569"/>
      <c r="C28" s="181"/>
      <c r="D28" s="304"/>
      <c r="E28" s="181"/>
      <c r="F28" s="304"/>
      <c r="G28" s="181"/>
      <c r="H28" s="318"/>
      <c r="I28" s="318"/>
      <c r="J28" s="318"/>
      <c r="K28" s="345"/>
      <c r="L28" s="181"/>
      <c r="M28" s="181"/>
      <c r="N28" s="181"/>
    </row>
    <row r="29" spans="1:14" ht="9.75" customHeight="1" x14ac:dyDescent="0.15">
      <c r="A29" s="527"/>
      <c r="B29" s="569"/>
      <c r="C29" s="288"/>
      <c r="D29" s="304"/>
      <c r="E29" s="181"/>
      <c r="F29" s="304"/>
      <c r="G29" s="181"/>
      <c r="H29" s="318"/>
      <c r="I29" s="318"/>
      <c r="J29" s="318"/>
      <c r="K29" s="345"/>
      <c r="L29" s="181"/>
      <c r="M29" s="181"/>
      <c r="N29" s="181"/>
    </row>
    <row r="30" spans="1:14" ht="36.6" customHeight="1" x14ac:dyDescent="0.25">
      <c r="A30" s="527" t="s">
        <v>264</v>
      </c>
      <c r="B30" s="569"/>
      <c r="C30" s="181"/>
      <c r="D30" s="289"/>
      <c r="E30" s="181"/>
      <c r="F30" s="181"/>
      <c r="G30" s="380"/>
      <c r="H30" s="318"/>
      <c r="I30" s="318"/>
      <c r="J30" s="318"/>
      <c r="K30" s="316"/>
      <c r="L30" s="288"/>
      <c r="M30" s="288"/>
      <c r="N30" s="181"/>
    </row>
    <row r="31" spans="1:14" ht="9.75" customHeight="1" x14ac:dyDescent="0.25">
      <c r="A31" s="527"/>
      <c r="B31" s="569"/>
      <c r="C31" s="181"/>
      <c r="D31" s="289"/>
      <c r="E31" s="181"/>
      <c r="F31" s="181"/>
      <c r="G31" s="380"/>
      <c r="H31" s="318"/>
      <c r="I31" s="318"/>
      <c r="J31" s="318"/>
      <c r="K31" s="316"/>
      <c r="L31" s="288"/>
      <c r="M31" s="288"/>
      <c r="N31" s="181"/>
    </row>
    <row r="32" spans="1:14" ht="9.75" customHeight="1" x14ac:dyDescent="0.25">
      <c r="A32" s="527"/>
      <c r="B32" s="569"/>
      <c r="C32" s="181"/>
      <c r="D32" s="289"/>
      <c r="E32" s="181"/>
      <c r="F32" s="181"/>
      <c r="G32" s="380"/>
      <c r="H32" s="318"/>
      <c r="I32" s="318"/>
      <c r="J32" s="318"/>
      <c r="K32" s="316"/>
      <c r="L32" s="288"/>
      <c r="M32" s="288"/>
      <c r="N32" s="181"/>
    </row>
    <row r="33" spans="1:14" ht="9.75" customHeight="1" x14ac:dyDescent="0.25">
      <c r="A33" s="527"/>
      <c r="B33" s="569"/>
      <c r="C33" s="181"/>
      <c r="D33" s="289"/>
      <c r="E33" s="181"/>
      <c r="F33" s="181"/>
      <c r="G33" s="181"/>
      <c r="H33" s="318"/>
      <c r="I33" s="318"/>
      <c r="J33" s="362"/>
      <c r="K33" s="316"/>
      <c r="L33" s="288"/>
      <c r="M33" s="288"/>
      <c r="N33" s="181"/>
    </row>
    <row r="34" spans="1:14" ht="9.75" customHeight="1" x14ac:dyDescent="0.25">
      <c r="A34" s="527"/>
      <c r="B34" s="569"/>
      <c r="C34" s="260"/>
      <c r="D34" s="289"/>
      <c r="E34" s="181"/>
      <c r="F34" s="181"/>
      <c r="G34" s="181"/>
      <c r="H34" s="318"/>
      <c r="I34" s="318"/>
      <c r="J34" s="362"/>
      <c r="K34" s="316"/>
      <c r="L34" s="288"/>
      <c r="M34" s="288"/>
      <c r="N34" s="181"/>
    </row>
    <row r="35" spans="1:14" ht="9.75" customHeight="1" x14ac:dyDescent="0.25">
      <c r="A35" s="527"/>
      <c r="B35" s="569"/>
      <c r="C35" s="181"/>
      <c r="D35" s="289"/>
      <c r="E35" s="181"/>
      <c r="F35" s="181"/>
      <c r="G35" s="181"/>
      <c r="H35" s="318"/>
      <c r="I35" s="318"/>
      <c r="J35" s="362"/>
      <c r="K35" s="316"/>
      <c r="L35" s="288"/>
      <c r="M35" s="288"/>
      <c r="N35" s="181"/>
    </row>
    <row r="36" spans="1:14" ht="9.75" customHeight="1" x14ac:dyDescent="0.15">
      <c r="A36" s="527"/>
      <c r="B36" s="569"/>
      <c r="C36" s="260"/>
      <c r="D36" s="181"/>
      <c r="E36" s="181"/>
      <c r="F36" s="304"/>
      <c r="G36" s="181"/>
      <c r="H36" s="318"/>
      <c r="I36" s="318"/>
      <c r="J36" s="318"/>
      <c r="K36" s="345"/>
      <c r="L36" s="181"/>
      <c r="M36" s="181"/>
      <c r="N36" s="181"/>
    </row>
    <row r="37" spans="1:14" s="145" customFormat="1" ht="12.75" customHeight="1" x14ac:dyDescent="0.25">
      <c r="A37" s="527" t="s">
        <v>265</v>
      </c>
      <c r="B37" s="569"/>
      <c r="C37" s="181"/>
      <c r="D37" s="289"/>
      <c r="E37" s="181"/>
      <c r="F37" s="289"/>
      <c r="G37" s="181"/>
      <c r="H37" s="318"/>
      <c r="I37" s="318"/>
      <c r="J37" s="318"/>
      <c r="K37" s="345"/>
      <c r="L37" s="181"/>
      <c r="M37" s="181"/>
      <c r="N37" s="181"/>
    </row>
    <row r="38" spans="1:14" ht="9.75" customHeight="1" x14ac:dyDescent="0.15">
      <c r="A38" s="527"/>
      <c r="B38" s="569"/>
      <c r="C38" s="260"/>
      <c r="D38" s="181"/>
      <c r="E38" s="382"/>
      <c r="F38" s="289"/>
      <c r="G38" s="181"/>
      <c r="H38" s="318"/>
      <c r="I38" s="318"/>
      <c r="J38" s="318"/>
      <c r="K38" s="383"/>
      <c r="L38" s="181"/>
      <c r="M38" s="349"/>
      <c r="N38" s="181"/>
    </row>
    <row r="39" spans="1:14" ht="9.75" customHeight="1" x14ac:dyDescent="0.15">
      <c r="A39" s="527"/>
      <c r="B39" s="569"/>
      <c r="C39" s="260"/>
      <c r="D39" s="181"/>
      <c r="E39" s="382"/>
      <c r="F39" s="289"/>
      <c r="G39" s="181"/>
      <c r="H39" s="318"/>
      <c r="I39" s="318"/>
      <c r="J39" s="318"/>
      <c r="K39" s="383"/>
      <c r="L39" s="181"/>
      <c r="M39" s="350"/>
      <c r="N39" s="181"/>
    </row>
    <row r="40" spans="1:14" ht="9.75" customHeight="1" x14ac:dyDescent="0.15">
      <c r="A40" s="527"/>
      <c r="B40" s="569"/>
      <c r="C40" s="260"/>
      <c r="D40" s="181"/>
      <c r="E40" s="382"/>
      <c r="F40" s="289"/>
      <c r="G40" s="181"/>
      <c r="H40" s="318"/>
      <c r="I40" s="318"/>
      <c r="J40" s="318"/>
      <c r="K40" s="383"/>
      <c r="L40" s="181"/>
      <c r="M40" s="350"/>
      <c r="N40" s="181"/>
    </row>
    <row r="41" spans="1:14" ht="9.75" customHeight="1" x14ac:dyDescent="0.15">
      <c r="A41" s="527"/>
      <c r="B41" s="569"/>
      <c r="C41" s="181"/>
      <c r="D41" s="181"/>
      <c r="E41" s="382"/>
      <c r="F41" s="289"/>
      <c r="G41" s="181"/>
      <c r="H41" s="318"/>
      <c r="I41" s="318"/>
      <c r="J41" s="318"/>
      <c r="K41" s="383"/>
      <c r="L41" s="181"/>
      <c r="M41" s="350"/>
      <c r="N41" s="181"/>
    </row>
    <row r="42" spans="1:14" ht="9.75" customHeight="1" x14ac:dyDescent="0.15">
      <c r="A42" s="527"/>
      <c r="B42" s="569"/>
      <c r="C42" s="181"/>
      <c r="D42" s="181"/>
      <c r="E42" s="382"/>
      <c r="F42" s="289"/>
      <c r="G42" s="181"/>
      <c r="H42" s="318"/>
      <c r="I42" s="318"/>
      <c r="J42" s="318"/>
      <c r="K42" s="383"/>
      <c r="L42" s="181"/>
      <c r="M42" s="350"/>
      <c r="N42" s="181"/>
    </row>
    <row r="43" spans="1:14" ht="9.75" customHeight="1" x14ac:dyDescent="0.25">
      <c r="A43" s="527"/>
      <c r="B43" s="569"/>
      <c r="C43" s="181"/>
      <c r="D43" s="181"/>
      <c r="E43" s="181"/>
      <c r="F43" s="181"/>
      <c r="G43" s="181"/>
      <c r="H43" s="181"/>
      <c r="I43" s="181"/>
      <c r="J43" s="181"/>
      <c r="K43" s="181"/>
      <c r="L43" s="181"/>
      <c r="M43" s="181"/>
      <c r="N43" s="181"/>
    </row>
    <row r="44" spans="1:14" ht="9.75" customHeight="1" x14ac:dyDescent="0.25">
      <c r="A44" s="527" t="s">
        <v>266</v>
      </c>
      <c r="B44" s="569"/>
      <c r="C44" s="181"/>
      <c r="D44" s="181"/>
      <c r="E44" s="181"/>
      <c r="F44" s="181"/>
      <c r="G44" s="181"/>
      <c r="H44" s="181"/>
      <c r="I44" s="181"/>
      <c r="J44" s="181"/>
      <c r="K44" s="181"/>
      <c r="L44" s="181"/>
      <c r="M44" s="181"/>
      <c r="N44" s="181"/>
    </row>
    <row r="45" spans="1:14" ht="9.75" customHeight="1" x14ac:dyDescent="0.25">
      <c r="A45" s="527"/>
      <c r="B45" s="569"/>
      <c r="C45" s="181"/>
      <c r="D45" s="181"/>
      <c r="E45" s="181"/>
      <c r="F45" s="181"/>
      <c r="G45" s="181"/>
      <c r="H45" s="181"/>
      <c r="I45" s="181"/>
      <c r="J45" s="181"/>
      <c r="K45" s="181"/>
      <c r="L45" s="181"/>
      <c r="M45" s="181"/>
      <c r="N45" s="181"/>
    </row>
    <row r="46" spans="1:14" ht="9.75" customHeight="1" x14ac:dyDescent="0.25">
      <c r="A46" s="527"/>
      <c r="B46" s="569"/>
      <c r="C46" s="181"/>
      <c r="D46" s="181"/>
      <c r="E46" s="181"/>
      <c r="F46" s="181"/>
      <c r="G46" s="181"/>
      <c r="H46" s="181"/>
      <c r="I46" s="181"/>
      <c r="J46" s="181"/>
      <c r="K46" s="181"/>
      <c r="L46" s="181"/>
      <c r="M46" s="181"/>
      <c r="N46" s="181"/>
    </row>
    <row r="47" spans="1:14" ht="9.75" customHeight="1" x14ac:dyDescent="0.25">
      <c r="A47" s="527"/>
      <c r="B47" s="569"/>
      <c r="C47" s="181"/>
      <c r="D47" s="181"/>
      <c r="E47" s="181"/>
      <c r="F47" s="181"/>
      <c r="G47" s="181"/>
      <c r="H47" s="181"/>
      <c r="I47" s="181"/>
      <c r="J47" s="181"/>
      <c r="K47" s="181"/>
      <c r="L47" s="181"/>
      <c r="M47" s="181"/>
      <c r="N47" s="181"/>
    </row>
    <row r="48" spans="1:14" ht="9.75" customHeight="1" x14ac:dyDescent="0.25">
      <c r="A48" s="527"/>
      <c r="B48" s="569"/>
      <c r="C48" s="181"/>
      <c r="D48" s="181"/>
      <c r="E48" s="181"/>
      <c r="F48" s="181"/>
      <c r="G48" s="181"/>
      <c r="H48" s="181"/>
      <c r="I48" s="181"/>
      <c r="J48" s="181"/>
      <c r="K48" s="181"/>
      <c r="L48" s="181"/>
      <c r="M48" s="181"/>
      <c r="N48" s="181"/>
    </row>
    <row r="49" spans="1:14" ht="9.75" customHeight="1" x14ac:dyDescent="0.25">
      <c r="A49" s="527"/>
      <c r="B49" s="569"/>
      <c r="C49" s="181"/>
      <c r="D49" s="181"/>
      <c r="E49" s="181"/>
      <c r="F49" s="181"/>
      <c r="G49" s="181"/>
      <c r="H49" s="181"/>
      <c r="I49" s="181"/>
      <c r="J49" s="181"/>
      <c r="K49" s="181"/>
      <c r="L49" s="181"/>
      <c r="M49" s="181"/>
      <c r="N49" s="181"/>
    </row>
  </sheetData>
  <protectedRanges>
    <protectedRange password="CDC0" sqref="B3:B4 C43:N43 C45:N49 D44:N44 D9:N14 D37:M37 E15:N18 E27:N29 E19:M26 F38:G42 D36:F36 H36:M36" name="Range1"/>
    <protectedRange sqref="C36" name="Range1_1"/>
    <protectedRange sqref="C44" name="Range1_3"/>
    <protectedRange sqref="C18" name="Range1_4"/>
    <protectedRange sqref="C29" name="Range1_3_1"/>
    <protectedRange sqref="C16:C17" name="Range1_5"/>
    <protectedRange sqref="C27:C28" name="Range1_3_2"/>
    <protectedRange password="CDC0" sqref="F33:H33 F30:F32 H30:H32 F34:F35 H34:H35 G34:G36" name="Range1_1_1_1"/>
    <protectedRange sqref="E30:E35" name="Range1_5_1"/>
    <protectedRange password="CDC0" sqref="L30:L35" name="Range1_1_1_1_1"/>
    <protectedRange password="CDC0" sqref="M30:M35 I30:K35" name="Range1_6"/>
    <protectedRange sqref="M38:M42 C38:E42 H38:K42" name="Range1_2_2"/>
    <protectedRange password="CDC0" sqref="G30:G32" name="Range1_5_6_1_1_1_1_1_1_1_1_1_1"/>
    <protectedRange sqref="C9:C15" name="Range1_1_1"/>
  </protectedRanges>
  <mergeCells count="10">
    <mergeCell ref="A37:A43"/>
    <mergeCell ref="B37:B43"/>
    <mergeCell ref="A44:A49"/>
    <mergeCell ref="B44:B49"/>
    <mergeCell ref="A9:A18"/>
    <mergeCell ref="B9:B18"/>
    <mergeCell ref="A19:A29"/>
    <mergeCell ref="B19:B29"/>
    <mergeCell ref="A30:A36"/>
    <mergeCell ref="B30:B36"/>
  </mergeCells>
  <phoneticPr fontId="89" type="noConversion"/>
  <hyperlinks>
    <hyperlink ref="L1" location="'b. List of templates'!A1" display="RETURN TO TEMPLATE LIST" xr:uid="{00000000-0004-0000-2800-000000000000}"/>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19"/>
  <sheetViews>
    <sheetView topLeftCell="A12" workbookViewId="0">
      <selection activeCell="C18" sqref="C18"/>
    </sheetView>
  </sheetViews>
  <sheetFormatPr defaultColWidth="9.140625" defaultRowHeight="10.5" x14ac:dyDescent="0.25"/>
  <cols>
    <col min="1" max="1" width="35.140625" style="85" customWidth="1"/>
    <col min="2" max="2" width="22.85546875" style="84" customWidth="1"/>
    <col min="3" max="3" width="30.85546875" style="85" customWidth="1"/>
    <col min="4" max="4" width="18" style="85" customWidth="1"/>
    <col min="5" max="5" width="13.85546875" style="85" customWidth="1"/>
    <col min="6" max="6" width="5.140625" style="85" customWidth="1"/>
    <col min="7" max="7" width="16.5703125" style="85" customWidth="1"/>
    <col min="8" max="8" width="5.42578125" style="85" customWidth="1"/>
    <col min="9" max="9" width="14.5703125" style="85" customWidth="1"/>
    <col min="10" max="11" width="13.42578125" style="85" customWidth="1"/>
    <col min="12" max="12" width="26.5703125" style="85" bestFit="1" customWidth="1"/>
    <col min="13" max="13" width="23.5703125" style="85" customWidth="1"/>
    <col min="14" max="14" width="45.140625" style="85" customWidth="1"/>
    <col min="15" max="16384" width="9.140625" style="85"/>
  </cols>
  <sheetData>
    <row r="1" spans="1:14" ht="21" thickBot="1" x14ac:dyDescent="0.3">
      <c r="A1" s="82" t="s">
        <v>267</v>
      </c>
      <c r="I1" s="83" t="s">
        <v>178</v>
      </c>
      <c r="L1" s="86" t="s">
        <v>177</v>
      </c>
    </row>
    <row r="2" spans="1:14" x14ac:dyDescent="0.25">
      <c r="F2" s="507" t="s">
        <v>268</v>
      </c>
      <c r="G2" s="570"/>
      <c r="H2" s="571"/>
      <c r="I2" s="87" t="s">
        <v>180</v>
      </c>
      <c r="J2" s="183">
        <f>SUM(B13:B19)</f>
        <v>0</v>
      </c>
    </row>
    <row r="3" spans="1:14" ht="14.25" x14ac:dyDescent="0.25">
      <c r="A3" s="146" t="s">
        <v>181</v>
      </c>
      <c r="B3" s="127" t="s">
        <v>331</v>
      </c>
      <c r="C3" s="128" t="s">
        <v>182</v>
      </c>
      <c r="F3" s="509"/>
      <c r="G3" s="568"/>
      <c r="H3" s="508"/>
      <c r="I3" s="90" t="s">
        <v>183</v>
      </c>
      <c r="J3" s="184">
        <f>$B$10</f>
        <v>0</v>
      </c>
    </row>
    <row r="4" spans="1:14" ht="20.25" x14ac:dyDescent="0.25">
      <c r="A4" s="147" t="s">
        <v>184</v>
      </c>
      <c r="B4" s="129">
        <v>2023</v>
      </c>
      <c r="C4" s="215">
        <v>45037</v>
      </c>
      <c r="F4" s="509"/>
      <c r="G4" s="568"/>
      <c r="H4" s="508"/>
      <c r="I4" s="90" t="s">
        <v>185</v>
      </c>
      <c r="J4" s="184">
        <f>$B$9</f>
        <v>0.39923076923076922</v>
      </c>
    </row>
    <row r="5" spans="1:14" ht="18" thickBot="1" x14ac:dyDescent="0.3">
      <c r="A5" s="146" t="s">
        <v>186</v>
      </c>
      <c r="B5" s="130" t="s">
        <v>88</v>
      </c>
      <c r="C5" s="92"/>
      <c r="F5" s="510"/>
      <c r="G5" s="572"/>
      <c r="H5" s="511"/>
      <c r="I5" s="93"/>
      <c r="J5" s="94"/>
    </row>
    <row r="6" spans="1:14" ht="21.75" thickBot="1" x14ac:dyDescent="0.3">
      <c r="A6" s="116" t="s">
        <v>290</v>
      </c>
      <c r="B6" s="131">
        <v>519</v>
      </c>
      <c r="I6" s="96"/>
    </row>
    <row r="7" spans="1:14" ht="32.25" thickBot="1" x14ac:dyDescent="0.3">
      <c r="A7" s="116" t="s">
        <v>294</v>
      </c>
      <c r="B7" s="148">
        <v>519</v>
      </c>
      <c r="C7" s="524" t="s">
        <v>329</v>
      </c>
      <c r="D7" s="525"/>
      <c r="E7" s="525"/>
      <c r="F7" s="525"/>
      <c r="G7" s="525"/>
      <c r="H7" s="525"/>
      <c r="I7" s="525"/>
      <c r="J7" s="526"/>
      <c r="M7" s="98"/>
      <c r="N7" s="98"/>
    </row>
    <row r="8" spans="1:14" ht="21" x14ac:dyDescent="0.25">
      <c r="A8" s="116" t="s">
        <v>191</v>
      </c>
      <c r="B8" s="149" t="s">
        <v>270</v>
      </c>
      <c r="C8" s="150" t="s">
        <v>194</v>
      </c>
      <c r="D8" s="150"/>
    </row>
    <row r="9" spans="1:14" ht="21.75" thickBot="1" x14ac:dyDescent="0.3">
      <c r="A9" s="116" t="s">
        <v>271</v>
      </c>
      <c r="B9" s="151">
        <f>$B$7/1300</f>
        <v>0.39923076923076922</v>
      </c>
      <c r="C9" s="152"/>
      <c r="D9" s="153"/>
    </row>
    <row r="10" spans="1:14" ht="15" thickBot="1" x14ac:dyDescent="0.3">
      <c r="A10" s="116" t="s">
        <v>243</v>
      </c>
      <c r="B10" s="135"/>
      <c r="C10" s="104"/>
      <c r="D10" s="105"/>
    </row>
    <row r="11" spans="1:14" x14ac:dyDescent="0.25">
      <c r="B11" s="99"/>
      <c r="C11" s="108"/>
      <c r="D11" s="108"/>
    </row>
    <row r="12" spans="1:14" s="110" customFormat="1" ht="73.5" x14ac:dyDescent="0.25">
      <c r="A12" s="136" t="s">
        <v>272</v>
      </c>
      <c r="B12" s="113" t="s">
        <v>244</v>
      </c>
      <c r="C12" s="139" t="s">
        <v>199</v>
      </c>
      <c r="D12" s="139" t="s">
        <v>200</v>
      </c>
      <c r="E12" s="277" t="s">
        <v>201</v>
      </c>
      <c r="F12" s="137" t="s">
        <v>202</v>
      </c>
      <c r="G12" s="277" t="s">
        <v>203</v>
      </c>
      <c r="H12" s="137" t="s">
        <v>202</v>
      </c>
      <c r="I12" s="278" t="s">
        <v>204</v>
      </c>
      <c r="J12" s="139" t="s">
        <v>205</v>
      </c>
      <c r="K12" s="139" t="s">
        <v>245</v>
      </c>
      <c r="L12" s="139" t="s">
        <v>246</v>
      </c>
      <c r="M12" s="139" t="s">
        <v>206</v>
      </c>
      <c r="N12" s="295" t="s">
        <v>207</v>
      </c>
    </row>
    <row r="13" spans="1:14" x14ac:dyDescent="0.25">
      <c r="A13" s="527" t="s">
        <v>274</v>
      </c>
      <c r="B13" s="569"/>
      <c r="C13" s="181"/>
      <c r="D13" s="181"/>
      <c r="E13" s="181"/>
      <c r="F13" s="181"/>
      <c r="G13" s="181"/>
      <c r="H13" s="181"/>
      <c r="I13" s="181"/>
      <c r="J13" s="181"/>
      <c r="K13" s="181"/>
      <c r="L13" s="261"/>
      <c r="M13" s="261"/>
      <c r="N13" s="261"/>
    </row>
    <row r="14" spans="1:14" x14ac:dyDescent="0.25">
      <c r="A14" s="527"/>
      <c r="B14" s="569"/>
      <c r="C14" s="406"/>
      <c r="D14" s="120"/>
      <c r="E14" s="120"/>
      <c r="F14" s="120"/>
      <c r="G14" s="120"/>
      <c r="H14" s="120"/>
      <c r="I14" s="121"/>
      <c r="J14" s="120"/>
      <c r="K14" s="120"/>
      <c r="L14" s="120"/>
      <c r="M14" s="120"/>
      <c r="N14" s="123"/>
    </row>
    <row r="15" spans="1:14" x14ac:dyDescent="0.25">
      <c r="A15" s="527" t="s">
        <v>266</v>
      </c>
      <c r="B15" s="569"/>
      <c r="C15" s="142"/>
      <c r="D15" s="117"/>
      <c r="E15" s="117"/>
      <c r="F15" s="118"/>
      <c r="G15" s="118"/>
      <c r="H15" s="118"/>
      <c r="I15" s="122"/>
      <c r="J15" s="117"/>
      <c r="K15" s="117"/>
      <c r="L15" s="117"/>
      <c r="M15" s="117"/>
      <c r="N15" s="142"/>
    </row>
    <row r="16" spans="1:14" x14ac:dyDescent="0.25">
      <c r="A16" s="527"/>
      <c r="B16" s="569"/>
      <c r="C16" s="142"/>
      <c r="D16" s="117"/>
      <c r="E16" s="117"/>
      <c r="F16" s="118"/>
      <c r="G16" s="118"/>
      <c r="H16" s="118"/>
      <c r="I16" s="122"/>
      <c r="J16" s="117"/>
      <c r="K16" s="117"/>
      <c r="L16" s="117"/>
      <c r="M16" s="117"/>
      <c r="N16" s="142"/>
    </row>
    <row r="17" spans="1:14" x14ac:dyDescent="0.25">
      <c r="A17" s="527"/>
      <c r="B17" s="569"/>
      <c r="C17" s="142"/>
      <c r="D17" s="117"/>
      <c r="E17" s="117"/>
      <c r="F17" s="117"/>
      <c r="G17" s="117"/>
      <c r="H17" s="117"/>
      <c r="I17" s="144"/>
      <c r="J17" s="117"/>
      <c r="K17" s="117"/>
      <c r="L17" s="117"/>
      <c r="M17" s="117"/>
      <c r="N17" s="142"/>
    </row>
    <row r="18" spans="1:14" x14ac:dyDescent="0.25">
      <c r="A18" s="527"/>
      <c r="B18" s="569"/>
      <c r="C18" s="144"/>
      <c r="D18" s="143"/>
      <c r="E18" s="117"/>
      <c r="F18" s="117"/>
      <c r="G18" s="117"/>
      <c r="H18" s="117"/>
      <c r="I18" s="144"/>
      <c r="J18" s="117"/>
      <c r="K18" s="117"/>
      <c r="L18" s="117"/>
      <c r="M18" s="117"/>
      <c r="N18" s="142"/>
    </row>
    <row r="19" spans="1:14" x14ac:dyDescent="0.25">
      <c r="A19" s="527"/>
      <c r="B19" s="569"/>
      <c r="C19" s="123"/>
      <c r="D19" s="119"/>
      <c r="E19" s="120"/>
      <c r="F19" s="120"/>
      <c r="G19" s="120"/>
      <c r="H19" s="120"/>
      <c r="I19" s="121"/>
      <c r="J19" s="120"/>
      <c r="K19" s="120"/>
      <c r="L19" s="120"/>
      <c r="M19" s="120"/>
      <c r="N19" s="123"/>
    </row>
  </sheetData>
  <protectedRanges>
    <protectedRange sqref="C4" name="Range2_1"/>
    <protectedRange password="CDC0" sqref="B6:B7 B3:B4 C9:D9 C14:N19 D13:N13" name="Range1_1"/>
    <protectedRange password="CDC0" sqref="C13" name="Range1_3_1_1"/>
  </protectedRanges>
  <mergeCells count="6">
    <mergeCell ref="F2:H5"/>
    <mergeCell ref="C7:J7"/>
    <mergeCell ref="A13:A14"/>
    <mergeCell ref="B13:B14"/>
    <mergeCell ref="A15:A19"/>
    <mergeCell ref="B15:B19"/>
  </mergeCells>
  <hyperlinks>
    <hyperlink ref="L1" location="'b. List of templates'!A1" display="RETURN TO TEMPLATE LIST" xr:uid="{00000000-0004-0000-2900-000000000000}"/>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39"/>
  <sheetViews>
    <sheetView topLeftCell="B10" workbookViewId="0">
      <selection activeCell="F31" sqref="F31"/>
    </sheetView>
  </sheetViews>
  <sheetFormatPr defaultColWidth="9.140625" defaultRowHeight="11.25" x14ac:dyDescent="0.25"/>
  <cols>
    <col min="1" max="1" width="4.85546875" style="156" customWidth="1"/>
    <col min="2" max="2" width="23" style="156" customWidth="1"/>
    <col min="3" max="3" width="7" style="155" customWidth="1"/>
    <col min="4" max="4" width="6.85546875" style="156" customWidth="1"/>
    <col min="5" max="5" width="34.85546875" style="156" customWidth="1"/>
    <col min="6" max="6" width="14.140625" style="156" customWidth="1"/>
    <col min="7" max="7" width="19.85546875" style="156" customWidth="1"/>
    <col min="8" max="8" width="5.42578125" style="156" customWidth="1"/>
    <col min="9" max="9" width="21.85546875" style="156" customWidth="1"/>
    <col min="10" max="10" width="5.42578125" style="156" customWidth="1"/>
    <col min="11" max="11" width="12.140625" style="156" customWidth="1"/>
    <col min="12" max="12" width="26.5703125" style="156" bestFit="1" customWidth="1"/>
    <col min="13" max="13" width="13.85546875" style="156" customWidth="1"/>
    <col min="14" max="14" width="51.140625" style="156" bestFit="1" customWidth="1"/>
    <col min="15" max="16384" width="9.140625" style="156"/>
  </cols>
  <sheetData>
    <row r="1" spans="1:14" ht="21" thickBot="1" x14ac:dyDescent="0.3">
      <c r="A1" s="82" t="s">
        <v>176</v>
      </c>
      <c r="B1" s="154"/>
      <c r="L1" s="86" t="s">
        <v>177</v>
      </c>
      <c r="M1" s="85" t="s">
        <v>178</v>
      </c>
      <c r="N1" s="85"/>
    </row>
    <row r="2" spans="1:14" ht="9.75" customHeight="1" x14ac:dyDescent="0.25">
      <c r="K2" s="589" t="s">
        <v>179</v>
      </c>
      <c r="L2" s="590"/>
      <c r="M2" s="87" t="s">
        <v>180</v>
      </c>
      <c r="N2" s="183">
        <f>SUM(D14:D38)</f>
        <v>5</v>
      </c>
    </row>
    <row r="3" spans="1:14" ht="12.75" customHeight="1" x14ac:dyDescent="0.25">
      <c r="A3" s="512" t="s">
        <v>181</v>
      </c>
      <c r="B3" s="513"/>
      <c r="C3" s="595" t="s">
        <v>331</v>
      </c>
      <c r="D3" s="596"/>
      <c r="E3" s="158" t="s">
        <v>182</v>
      </c>
      <c r="K3" s="591"/>
      <c r="L3" s="592"/>
      <c r="M3" s="90" t="s">
        <v>183</v>
      </c>
      <c r="N3" s="184">
        <f>$C$10</f>
        <v>5</v>
      </c>
    </row>
    <row r="4" spans="1:14" ht="12.75" customHeight="1" x14ac:dyDescent="0.25">
      <c r="A4" s="517" t="s">
        <v>184</v>
      </c>
      <c r="B4" s="518"/>
      <c r="C4" s="595">
        <v>2024</v>
      </c>
      <c r="D4" s="597"/>
      <c r="E4" s="343">
        <v>45381</v>
      </c>
      <c r="K4" s="591"/>
      <c r="L4" s="592"/>
      <c r="M4" s="90" t="s">
        <v>185</v>
      </c>
      <c r="N4" s="184">
        <f>$C$9</f>
        <v>1</v>
      </c>
    </row>
    <row r="5" spans="1:14" ht="12.75" customHeight="1" thickBot="1" x14ac:dyDescent="0.3">
      <c r="A5" s="512" t="s">
        <v>186</v>
      </c>
      <c r="B5" s="513"/>
      <c r="C5" s="598" t="s">
        <v>93</v>
      </c>
      <c r="D5" s="599"/>
      <c r="E5" s="161"/>
      <c r="K5" s="593"/>
      <c r="L5" s="594"/>
      <c r="M5" s="93"/>
      <c r="N5" s="94"/>
    </row>
    <row r="6" spans="1:14" ht="46.5" customHeight="1" thickBot="1" x14ac:dyDescent="0.3">
      <c r="A6" s="527" t="s">
        <v>188</v>
      </c>
      <c r="B6" s="540"/>
      <c r="C6" s="600">
        <v>300</v>
      </c>
      <c r="D6" s="601"/>
      <c r="E6" s="163"/>
    </row>
    <row r="7" spans="1:14" ht="45.75" customHeight="1" thickBot="1" x14ac:dyDescent="0.3">
      <c r="A7" s="527" t="s">
        <v>189</v>
      </c>
      <c r="B7" s="540"/>
      <c r="C7" s="630">
        <v>300</v>
      </c>
      <c r="D7" s="631"/>
      <c r="E7" s="164"/>
      <c r="F7" s="602" t="s">
        <v>330</v>
      </c>
      <c r="G7" s="603"/>
      <c r="H7" s="603"/>
      <c r="I7" s="603"/>
      <c r="J7" s="603"/>
      <c r="K7" s="603"/>
      <c r="L7" s="603"/>
      <c r="M7" s="604"/>
    </row>
    <row r="8" spans="1:14" ht="20.100000000000001" customHeight="1" thickBot="1" x14ac:dyDescent="0.3">
      <c r="A8" s="527" t="s">
        <v>191</v>
      </c>
      <c r="B8" s="513"/>
      <c r="C8" s="693" t="s">
        <v>192</v>
      </c>
      <c r="D8" s="694"/>
      <c r="E8" s="149" t="s">
        <v>193</v>
      </c>
      <c r="F8" s="212" t="s">
        <v>287</v>
      </c>
    </row>
    <row r="9" spans="1:14" ht="21.75" customHeight="1" thickBot="1" x14ac:dyDescent="0.3">
      <c r="A9" s="535" t="s">
        <v>195</v>
      </c>
      <c r="B9" s="536"/>
      <c r="C9" s="611">
        <f>$C$7/300</f>
        <v>1</v>
      </c>
      <c r="D9" s="612"/>
      <c r="E9" s="165"/>
      <c r="F9" s="166"/>
    </row>
    <row r="10" spans="1:14" ht="14.25" customHeight="1" thickBot="1" x14ac:dyDescent="0.3">
      <c r="A10" s="527" t="s">
        <v>196</v>
      </c>
      <c r="B10" s="513"/>
      <c r="C10" s="613">
        <f>D14+D15+D21+D34</f>
        <v>5</v>
      </c>
      <c r="D10" s="614"/>
      <c r="E10" s="167"/>
      <c r="F10" s="168"/>
    </row>
    <row r="11" spans="1:14" ht="9.75" customHeight="1" x14ac:dyDescent="0.25">
      <c r="B11" s="169"/>
      <c r="C11" s="170"/>
      <c r="D11" s="171"/>
      <c r="E11" s="172"/>
      <c r="F11" s="172"/>
    </row>
    <row r="12" spans="1:14" ht="24" customHeight="1" x14ac:dyDescent="0.25">
      <c r="A12" s="541" t="s">
        <v>197</v>
      </c>
      <c r="B12" s="542"/>
      <c r="C12" s="615" t="s">
        <v>276</v>
      </c>
      <c r="D12" s="616"/>
      <c r="E12" s="579" t="s">
        <v>199</v>
      </c>
      <c r="F12" s="579" t="s">
        <v>200</v>
      </c>
      <c r="G12" s="579" t="s">
        <v>201</v>
      </c>
      <c r="H12" s="585" t="s">
        <v>202</v>
      </c>
      <c r="I12" s="579" t="s">
        <v>203</v>
      </c>
      <c r="J12" s="585" t="s">
        <v>202</v>
      </c>
      <c r="K12" s="579" t="s">
        <v>277</v>
      </c>
      <c r="L12" s="579" t="s">
        <v>278</v>
      </c>
      <c r="M12" s="579" t="s">
        <v>279</v>
      </c>
      <c r="N12" s="579" t="s">
        <v>207</v>
      </c>
    </row>
    <row r="13" spans="1:14" ht="28.5" customHeight="1" x14ac:dyDescent="0.25">
      <c r="A13" s="545"/>
      <c r="B13" s="546"/>
      <c r="C13" s="174" t="s">
        <v>211</v>
      </c>
      <c r="D13" s="175" t="s">
        <v>212</v>
      </c>
      <c r="E13" s="580"/>
      <c r="F13" s="580"/>
      <c r="G13" s="580"/>
      <c r="H13" s="586"/>
      <c r="I13" s="580"/>
      <c r="J13" s="586"/>
      <c r="K13" s="580"/>
      <c r="L13" s="580"/>
      <c r="M13" s="580"/>
      <c r="N13" s="580"/>
    </row>
    <row r="14" spans="1:14" ht="16.5" customHeight="1" x14ac:dyDescent="0.25">
      <c r="A14" s="115" t="s">
        <v>223</v>
      </c>
      <c r="B14" s="116" t="s">
        <v>224</v>
      </c>
      <c r="C14" s="124">
        <v>5</v>
      </c>
      <c r="D14" s="637">
        <v>5</v>
      </c>
      <c r="E14" s="181" t="s">
        <v>603</v>
      </c>
      <c r="F14" s="181" t="s">
        <v>499</v>
      </c>
      <c r="G14" s="181" t="s">
        <v>610</v>
      </c>
      <c r="H14" s="181" t="s">
        <v>470</v>
      </c>
      <c r="I14" s="181" t="s">
        <v>610</v>
      </c>
      <c r="J14" s="181" t="s">
        <v>470</v>
      </c>
      <c r="K14" s="181">
        <v>0.1</v>
      </c>
      <c r="L14" s="181">
        <v>0.1</v>
      </c>
      <c r="M14" s="181">
        <v>0.1</v>
      </c>
      <c r="N14" s="181" t="s">
        <v>560</v>
      </c>
    </row>
    <row r="15" spans="1:14" ht="9.75" customHeight="1" x14ac:dyDescent="0.25">
      <c r="A15" s="493" t="s">
        <v>225</v>
      </c>
      <c r="B15" s="512" t="s">
        <v>226</v>
      </c>
      <c r="C15" s="574">
        <v>5</v>
      </c>
      <c r="D15" s="638"/>
      <c r="E15" s="181" t="s">
        <v>382</v>
      </c>
      <c r="F15" s="181" t="s">
        <v>499</v>
      </c>
      <c r="G15" s="181" t="s">
        <v>610</v>
      </c>
      <c r="H15" s="181" t="s">
        <v>470</v>
      </c>
      <c r="I15" s="181" t="s">
        <v>610</v>
      </c>
      <c r="J15" s="181" t="s">
        <v>470</v>
      </c>
      <c r="K15" s="181">
        <v>0.5</v>
      </c>
      <c r="L15" s="181">
        <v>0.5</v>
      </c>
      <c r="M15" s="181">
        <v>0.5</v>
      </c>
      <c r="N15" s="181" t="s">
        <v>560</v>
      </c>
    </row>
    <row r="16" spans="1:14" ht="9.75" customHeight="1" x14ac:dyDescent="0.25">
      <c r="A16" s="493"/>
      <c r="B16" s="512"/>
      <c r="C16" s="574"/>
      <c r="D16" s="638"/>
      <c r="E16" s="181" t="s">
        <v>381</v>
      </c>
      <c r="F16" s="181" t="s">
        <v>499</v>
      </c>
      <c r="G16" s="181" t="s">
        <v>610</v>
      </c>
      <c r="H16" s="181" t="s">
        <v>470</v>
      </c>
      <c r="I16" s="181" t="s">
        <v>610</v>
      </c>
      <c r="J16" s="181" t="s">
        <v>470</v>
      </c>
      <c r="K16" s="181">
        <v>0.5</v>
      </c>
      <c r="L16" s="181">
        <v>0.5</v>
      </c>
      <c r="M16" s="181">
        <v>0.5</v>
      </c>
      <c r="N16" s="181" t="s">
        <v>560</v>
      </c>
    </row>
    <row r="17" spans="1:14" ht="9.75" customHeight="1" x14ac:dyDescent="0.25">
      <c r="A17" s="493"/>
      <c r="B17" s="512"/>
      <c r="C17" s="574"/>
      <c r="D17" s="638"/>
      <c r="E17" s="181" t="s">
        <v>384</v>
      </c>
      <c r="F17" s="181" t="s">
        <v>499</v>
      </c>
      <c r="G17" s="181" t="s">
        <v>610</v>
      </c>
      <c r="H17" s="181" t="s">
        <v>470</v>
      </c>
      <c r="I17" s="181" t="s">
        <v>610</v>
      </c>
      <c r="J17" s="181" t="s">
        <v>470</v>
      </c>
      <c r="K17" s="181">
        <v>0.5</v>
      </c>
      <c r="L17" s="181">
        <v>0.5</v>
      </c>
      <c r="M17" s="181">
        <v>0.5</v>
      </c>
      <c r="N17" s="181" t="s">
        <v>560</v>
      </c>
    </row>
    <row r="18" spans="1:14" ht="9.75" customHeight="1" x14ac:dyDescent="0.25">
      <c r="A18" s="493"/>
      <c r="B18" s="512"/>
      <c r="C18" s="574"/>
      <c r="D18" s="638"/>
      <c r="E18" s="181" t="s">
        <v>383</v>
      </c>
      <c r="F18" s="181" t="s">
        <v>499</v>
      </c>
      <c r="G18" s="181" t="s">
        <v>610</v>
      </c>
      <c r="H18" s="181" t="s">
        <v>470</v>
      </c>
      <c r="I18" s="181" t="s">
        <v>610</v>
      </c>
      <c r="J18" s="181" t="s">
        <v>470</v>
      </c>
      <c r="K18" s="181">
        <v>0.5</v>
      </c>
      <c r="L18" s="181">
        <v>0.5</v>
      </c>
      <c r="M18" s="181">
        <v>0.5</v>
      </c>
      <c r="N18" s="181" t="s">
        <v>560</v>
      </c>
    </row>
    <row r="19" spans="1:14" ht="9.75" customHeight="1" x14ac:dyDescent="0.25">
      <c r="A19" s="493"/>
      <c r="B19" s="512"/>
      <c r="C19" s="574"/>
      <c r="D19" s="638"/>
      <c r="E19" s="181"/>
      <c r="F19" s="181"/>
      <c r="G19" s="181"/>
      <c r="H19" s="181"/>
      <c r="I19" s="181"/>
      <c r="J19" s="181"/>
      <c r="K19" s="181"/>
      <c r="L19" s="181"/>
      <c r="M19" s="181"/>
      <c r="N19" s="181"/>
    </row>
    <row r="20" spans="1:14" ht="9.75" customHeight="1" x14ac:dyDescent="0.25">
      <c r="A20" s="493"/>
      <c r="B20" s="512"/>
      <c r="C20" s="574"/>
      <c r="D20" s="638"/>
      <c r="E20" s="181"/>
      <c r="F20" s="181"/>
      <c r="G20" s="181"/>
      <c r="H20" s="181"/>
      <c r="I20" s="181"/>
      <c r="J20" s="181"/>
      <c r="K20" s="181"/>
      <c r="L20" s="181"/>
      <c r="M20" s="181"/>
      <c r="N20" s="181"/>
    </row>
    <row r="21" spans="1:14" ht="9.75" customHeight="1" x14ac:dyDescent="0.25">
      <c r="A21" s="493" t="s">
        <v>227</v>
      </c>
      <c r="B21" s="512" t="s">
        <v>228</v>
      </c>
      <c r="C21" s="574">
        <v>5</v>
      </c>
      <c r="D21" s="638"/>
      <c r="E21" s="181" t="s">
        <v>542</v>
      </c>
      <c r="F21" s="181" t="s">
        <v>499</v>
      </c>
      <c r="G21" s="181" t="s">
        <v>610</v>
      </c>
      <c r="H21" s="181" t="s">
        <v>470</v>
      </c>
      <c r="I21" s="181" t="s">
        <v>610</v>
      </c>
      <c r="J21" s="181" t="s">
        <v>470</v>
      </c>
      <c r="K21" s="181">
        <v>1</v>
      </c>
      <c r="L21" s="181">
        <v>1</v>
      </c>
      <c r="M21" s="181">
        <v>1</v>
      </c>
      <c r="N21" s="181" t="s">
        <v>560</v>
      </c>
    </row>
    <row r="22" spans="1:14" ht="9.75" customHeight="1" x14ac:dyDescent="0.25">
      <c r="A22" s="493"/>
      <c r="B22" s="512"/>
      <c r="C22" s="574"/>
      <c r="D22" s="638"/>
      <c r="E22" s="181" t="s">
        <v>543</v>
      </c>
      <c r="F22" s="181" t="s">
        <v>499</v>
      </c>
      <c r="G22" s="181" t="s">
        <v>610</v>
      </c>
      <c r="H22" s="181" t="s">
        <v>470</v>
      </c>
      <c r="I22" s="181" t="s">
        <v>610</v>
      </c>
      <c r="J22" s="181" t="s">
        <v>470</v>
      </c>
      <c r="K22" s="181">
        <v>1</v>
      </c>
      <c r="L22" s="181">
        <v>1</v>
      </c>
      <c r="M22" s="181">
        <v>1</v>
      </c>
      <c r="N22" s="181" t="s">
        <v>560</v>
      </c>
    </row>
    <row r="23" spans="1:14" ht="9.75" customHeight="1" x14ac:dyDescent="0.25">
      <c r="A23" s="493"/>
      <c r="B23" s="512"/>
      <c r="C23" s="574"/>
      <c r="D23" s="638"/>
      <c r="E23" s="181" t="s">
        <v>544</v>
      </c>
      <c r="F23" s="181" t="s">
        <v>499</v>
      </c>
      <c r="G23" s="181" t="s">
        <v>610</v>
      </c>
      <c r="H23" s="181" t="s">
        <v>470</v>
      </c>
      <c r="I23" s="181" t="s">
        <v>610</v>
      </c>
      <c r="J23" s="181" t="s">
        <v>470</v>
      </c>
      <c r="K23" s="181">
        <v>1</v>
      </c>
      <c r="L23" s="181">
        <v>1</v>
      </c>
      <c r="M23" s="181">
        <v>1</v>
      </c>
      <c r="N23" s="181" t="s">
        <v>560</v>
      </c>
    </row>
    <row r="24" spans="1:14" ht="9.75" customHeight="1" x14ac:dyDescent="0.25">
      <c r="A24" s="493"/>
      <c r="B24" s="512"/>
      <c r="C24" s="574"/>
      <c r="D24" s="638"/>
      <c r="E24" s="181" t="s">
        <v>545</v>
      </c>
      <c r="F24" s="181" t="s">
        <v>499</v>
      </c>
      <c r="G24" s="181" t="s">
        <v>610</v>
      </c>
      <c r="H24" s="181" t="s">
        <v>470</v>
      </c>
      <c r="I24" s="181" t="s">
        <v>610</v>
      </c>
      <c r="J24" s="181" t="s">
        <v>470</v>
      </c>
      <c r="K24" s="181">
        <v>1</v>
      </c>
      <c r="L24" s="181">
        <v>1</v>
      </c>
      <c r="M24" s="181">
        <v>1</v>
      </c>
      <c r="N24" s="181" t="s">
        <v>560</v>
      </c>
    </row>
    <row r="25" spans="1:14" ht="9.75" customHeight="1" x14ac:dyDescent="0.25">
      <c r="A25" s="493"/>
      <c r="B25" s="512"/>
      <c r="C25" s="574"/>
      <c r="D25" s="638"/>
      <c r="E25" s="288"/>
      <c r="F25" s="288"/>
      <c r="G25" s="181"/>
      <c r="H25" s="288"/>
      <c r="I25" s="288"/>
      <c r="J25" s="288"/>
      <c r="K25" s="351"/>
      <c r="L25" s="288"/>
      <c r="M25" s="288"/>
      <c r="N25" s="288"/>
    </row>
    <row r="26" spans="1:14" ht="9.75" customHeight="1" x14ac:dyDescent="0.25">
      <c r="A26" s="493"/>
      <c r="B26" s="512"/>
      <c r="C26" s="574"/>
      <c r="D26" s="638"/>
      <c r="E26" s="288"/>
      <c r="F26" s="288"/>
      <c r="G26" s="288"/>
      <c r="H26" s="288"/>
      <c r="I26" s="288"/>
      <c r="J26" s="288"/>
      <c r="K26" s="288"/>
      <c r="L26" s="288"/>
      <c r="M26" s="288"/>
      <c r="N26" s="288"/>
    </row>
    <row r="27" spans="1:14" ht="9.75" customHeight="1" x14ac:dyDescent="0.25">
      <c r="A27" s="493"/>
      <c r="B27" s="512"/>
      <c r="C27" s="574"/>
      <c r="D27" s="638"/>
      <c r="E27" s="288"/>
      <c r="F27" s="288"/>
      <c r="G27" s="288"/>
      <c r="H27" s="288"/>
      <c r="I27" s="288"/>
      <c r="J27" s="288"/>
      <c r="K27" s="288"/>
      <c r="L27" s="288"/>
      <c r="M27" s="288"/>
      <c r="N27" s="288"/>
    </row>
    <row r="28" spans="1:14" ht="9.75" customHeight="1" x14ac:dyDescent="0.25">
      <c r="A28" s="493"/>
      <c r="B28" s="512"/>
      <c r="C28" s="574"/>
      <c r="D28" s="638"/>
      <c r="E28" s="288"/>
      <c r="F28" s="288"/>
      <c r="G28" s="288"/>
      <c r="H28" s="288"/>
      <c r="I28" s="288"/>
      <c r="J28" s="288"/>
      <c r="K28" s="288"/>
      <c r="L28" s="288"/>
      <c r="M28" s="288"/>
      <c r="N28" s="288"/>
    </row>
    <row r="29" spans="1:14" ht="9.75" customHeight="1" x14ac:dyDescent="0.25">
      <c r="A29" s="493"/>
      <c r="B29" s="512"/>
      <c r="C29" s="574"/>
      <c r="D29" s="638"/>
      <c r="E29" s="288"/>
      <c r="F29" s="288"/>
      <c r="G29" s="288"/>
      <c r="H29" s="288"/>
      <c r="I29" s="288"/>
      <c r="J29" s="288"/>
      <c r="K29" s="288"/>
      <c r="L29" s="288"/>
      <c r="M29" s="288"/>
      <c r="N29" s="288"/>
    </row>
    <row r="30" spans="1:14" ht="9.75" customHeight="1" x14ac:dyDescent="0.25">
      <c r="A30" s="493"/>
      <c r="B30" s="512"/>
      <c r="C30" s="574"/>
      <c r="D30" s="638"/>
      <c r="E30" s="288"/>
      <c r="F30" s="288"/>
      <c r="G30" s="288"/>
      <c r="H30" s="288"/>
      <c r="I30" s="288"/>
      <c r="J30" s="288"/>
      <c r="K30" s="288"/>
      <c r="L30" s="288"/>
      <c r="M30" s="288"/>
      <c r="N30" s="288"/>
    </row>
    <row r="31" spans="1:14" ht="9.75" customHeight="1" x14ac:dyDescent="0.25">
      <c r="A31" s="493"/>
      <c r="B31" s="512"/>
      <c r="C31" s="574"/>
      <c r="D31" s="638"/>
      <c r="E31" s="288"/>
      <c r="F31" s="288"/>
      <c r="G31" s="288"/>
      <c r="H31" s="288"/>
      <c r="I31" s="288"/>
      <c r="J31" s="288"/>
      <c r="K31" s="288"/>
      <c r="L31" s="288"/>
      <c r="M31" s="288"/>
      <c r="N31" s="288"/>
    </row>
    <row r="32" spans="1:14" ht="9.75" customHeight="1" x14ac:dyDescent="0.25">
      <c r="A32" s="493"/>
      <c r="B32" s="512"/>
      <c r="C32" s="574"/>
      <c r="D32" s="638"/>
      <c r="E32" s="288"/>
      <c r="F32" s="288"/>
      <c r="G32" s="288"/>
      <c r="H32" s="288"/>
      <c r="I32" s="288"/>
      <c r="J32" s="288"/>
      <c r="K32" s="288"/>
      <c r="L32" s="288"/>
      <c r="M32" s="288"/>
      <c r="N32" s="288"/>
    </row>
    <row r="33" spans="1:14" ht="9.75" customHeight="1" x14ac:dyDescent="0.25">
      <c r="A33" s="493"/>
      <c r="B33" s="512"/>
      <c r="C33" s="574"/>
      <c r="D33" s="638"/>
      <c r="E33" s="297"/>
      <c r="F33" s="181"/>
      <c r="G33" s="181"/>
      <c r="H33" s="181"/>
      <c r="I33" s="181"/>
      <c r="J33" s="181"/>
      <c r="K33" s="181"/>
      <c r="L33" s="181"/>
      <c r="M33" s="181"/>
      <c r="N33" s="181"/>
    </row>
    <row r="34" spans="1:14" ht="9.75" customHeight="1" x14ac:dyDescent="0.25">
      <c r="A34" s="493" t="s">
        <v>229</v>
      </c>
      <c r="B34" s="512" t="s">
        <v>230</v>
      </c>
      <c r="C34" s="574">
        <f>($C$9*0.05)</f>
        <v>0.05</v>
      </c>
      <c r="D34" s="459"/>
      <c r="E34" s="260"/>
      <c r="F34" s="260"/>
      <c r="G34" s="181"/>
      <c r="H34" s="181"/>
      <c r="I34" s="181"/>
      <c r="J34" s="181"/>
      <c r="K34" s="181"/>
      <c r="L34" s="181"/>
      <c r="M34" s="181"/>
      <c r="N34" s="181"/>
    </row>
    <row r="35" spans="1:14" ht="9.75" customHeight="1" x14ac:dyDescent="0.25">
      <c r="A35" s="493"/>
      <c r="B35" s="512"/>
      <c r="C35" s="574"/>
      <c r="D35" s="459"/>
      <c r="E35" s="260"/>
      <c r="F35" s="260"/>
      <c r="G35" s="181"/>
      <c r="H35" s="181"/>
      <c r="I35" s="181"/>
      <c r="J35" s="181"/>
      <c r="K35" s="181"/>
      <c r="L35" s="181"/>
      <c r="M35" s="181"/>
      <c r="N35" s="181"/>
    </row>
    <row r="36" spans="1:14" ht="9.75" customHeight="1" x14ac:dyDescent="0.25">
      <c r="A36" s="493"/>
      <c r="B36" s="512"/>
      <c r="C36" s="574"/>
      <c r="D36" s="459"/>
      <c r="E36" s="260"/>
      <c r="F36" s="260"/>
      <c r="G36" s="181"/>
      <c r="H36" s="181"/>
      <c r="I36" s="181"/>
      <c r="J36" s="181"/>
      <c r="K36" s="181"/>
      <c r="L36" s="181"/>
      <c r="M36" s="181"/>
      <c r="N36" s="181"/>
    </row>
    <row r="37" spans="1:14" ht="9.75" customHeight="1" x14ac:dyDescent="0.25">
      <c r="A37" s="493"/>
      <c r="B37" s="512"/>
      <c r="C37" s="574"/>
      <c r="D37" s="459"/>
      <c r="E37" s="297"/>
      <c r="F37" s="181"/>
      <c r="G37" s="181"/>
      <c r="H37" s="181"/>
      <c r="I37" s="181"/>
      <c r="J37" s="181"/>
      <c r="K37" s="181"/>
      <c r="L37" s="181"/>
      <c r="M37" s="181"/>
      <c r="N37" s="181"/>
    </row>
    <row r="38" spans="1:14" ht="9.75" customHeight="1" x14ac:dyDescent="0.25">
      <c r="A38" s="493"/>
      <c r="B38" s="512"/>
      <c r="C38" s="574"/>
      <c r="D38" s="460"/>
      <c r="E38" s="297"/>
      <c r="F38" s="181"/>
      <c r="G38" s="181"/>
      <c r="H38" s="181"/>
      <c r="I38" s="181"/>
      <c r="J38" s="181"/>
      <c r="K38" s="181"/>
      <c r="L38" s="181"/>
      <c r="M38" s="181"/>
      <c r="N38" s="181"/>
    </row>
    <row r="39" spans="1:14" x14ac:dyDescent="0.25">
      <c r="E39" s="294"/>
      <c r="F39" s="294"/>
      <c r="G39" s="294"/>
      <c r="H39" s="294"/>
      <c r="I39" s="294"/>
      <c r="J39" s="294"/>
      <c r="K39" s="294"/>
      <c r="L39" s="294"/>
      <c r="M39" s="294"/>
      <c r="N39" s="294"/>
    </row>
  </sheetData>
  <protectedRanges>
    <protectedRange sqref="F14" name="Range1_1_2_1"/>
    <protectedRange password="CDC0" sqref="H14 J14" name="Range1_26_1_1"/>
    <protectedRange password="CDC0" sqref="G14:G18 I14:I18 G21:G25 I21:I24" name="Range1_24_2_1_1"/>
    <protectedRange password="CDC0" sqref="K14:M14" name="Range1_25_1_1_1"/>
    <protectedRange sqref="F15:F18" name="Range1_1_1_1_1"/>
    <protectedRange password="CDC0" sqref="H15:H18 J15:J18" name="Range1_27_2_1"/>
    <protectedRange password="CDC0" sqref="E15:E18" name="Range1_26_1_1_1_1"/>
    <protectedRange sqref="F21:F24" name="Range1_1_1_1_3"/>
    <protectedRange password="CDC0" sqref="H21:H24 J21:J24" name="Range1_28_2"/>
    <protectedRange password="CDC0" sqref="K21:M24" name="Range1_29_1"/>
    <protectedRange password="CDC0" sqref="N14:N18 N21:N24" name="Range1_1"/>
  </protectedRanges>
  <mergeCells count="40">
    <mergeCell ref="A8:B8"/>
    <mergeCell ref="C8:D8"/>
    <mergeCell ref="K2:L5"/>
    <mergeCell ref="A3:B3"/>
    <mergeCell ref="C3:D3"/>
    <mergeCell ref="A4:B4"/>
    <mergeCell ref="C4:D4"/>
    <mergeCell ref="A5:B5"/>
    <mergeCell ref="C5:D5"/>
    <mergeCell ref="A6:B6"/>
    <mergeCell ref="C6:D6"/>
    <mergeCell ref="A7:B7"/>
    <mergeCell ref="C7:D7"/>
    <mergeCell ref="F7:M7"/>
    <mergeCell ref="A9:B9"/>
    <mergeCell ref="C9:D9"/>
    <mergeCell ref="A10:B10"/>
    <mergeCell ref="C10:D10"/>
    <mergeCell ref="A12:B13"/>
    <mergeCell ref="C12:D12"/>
    <mergeCell ref="A34:A38"/>
    <mergeCell ref="B34:B38"/>
    <mergeCell ref="C34:C38"/>
    <mergeCell ref="K12:K13"/>
    <mergeCell ref="L12:L13"/>
    <mergeCell ref="A15:A20"/>
    <mergeCell ref="B15:B20"/>
    <mergeCell ref="C15:C20"/>
    <mergeCell ref="E12:E13"/>
    <mergeCell ref="F12:F13"/>
    <mergeCell ref="D14:D33"/>
    <mergeCell ref="A21:A33"/>
    <mergeCell ref="B21:B33"/>
    <mergeCell ref="C21:C33"/>
    <mergeCell ref="M12:M13"/>
    <mergeCell ref="N12:N13"/>
    <mergeCell ref="G12:G13"/>
    <mergeCell ref="H12:H13"/>
    <mergeCell ref="I12:I13"/>
    <mergeCell ref="J12:J13"/>
  </mergeCells>
  <hyperlinks>
    <hyperlink ref="L1" location="'b. List of templates'!A1" display="RETURN TO TEMPLATE LIST" xr:uid="{00000000-0004-0000-2A00-000000000000}"/>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workbookViewId="0">
      <selection activeCell="B1" sqref="B1"/>
    </sheetView>
  </sheetViews>
  <sheetFormatPr defaultRowHeight="15" x14ac:dyDescent="0.25"/>
  <cols>
    <col min="2" max="2" width="13.42578125" customWidth="1"/>
    <col min="3" max="3" width="10.5703125" customWidth="1"/>
    <col min="4" max="4" width="11.5703125" customWidth="1"/>
  </cols>
  <sheetData>
    <row r="1" spans="1:8" s="218" customFormat="1" x14ac:dyDescent="0.25">
      <c r="A1" s="218" t="s">
        <v>332</v>
      </c>
      <c r="B1" s="218" t="s">
        <v>339</v>
      </c>
      <c r="C1" s="218" t="s">
        <v>334</v>
      </c>
      <c r="D1" s="218" t="s">
        <v>335</v>
      </c>
      <c r="E1" s="218" t="s">
        <v>342</v>
      </c>
      <c r="G1" s="218" t="s">
        <v>346</v>
      </c>
    </row>
    <row r="2" spans="1:8" x14ac:dyDescent="0.25">
      <c r="A2" t="s">
        <v>333</v>
      </c>
      <c r="B2" s="217">
        <v>118</v>
      </c>
      <c r="E2">
        <v>3</v>
      </c>
      <c r="G2">
        <v>4</v>
      </c>
    </row>
    <row r="3" spans="1:8" x14ac:dyDescent="0.25">
      <c r="A3" t="s">
        <v>336</v>
      </c>
      <c r="B3" s="216">
        <v>47</v>
      </c>
      <c r="E3">
        <v>3</v>
      </c>
      <c r="G3">
        <v>4</v>
      </c>
    </row>
    <row r="4" spans="1:8" x14ac:dyDescent="0.25">
      <c r="A4" t="s">
        <v>337</v>
      </c>
    </row>
    <row r="5" spans="1:8" x14ac:dyDescent="0.25">
      <c r="A5" t="s">
        <v>338</v>
      </c>
      <c r="B5" s="216">
        <v>9</v>
      </c>
      <c r="E5">
        <v>0</v>
      </c>
    </row>
    <row r="6" spans="1:8" x14ac:dyDescent="0.25">
      <c r="B6" s="216">
        <f>SUM(B2:B5)</f>
        <v>174</v>
      </c>
      <c r="E6">
        <f>SUM(E2:E5)</f>
        <v>6</v>
      </c>
      <c r="G6">
        <f>SUM(G2:G5)</f>
        <v>8</v>
      </c>
      <c r="H6" s="216">
        <f>SUM(B6:G6)</f>
        <v>188</v>
      </c>
    </row>
    <row r="7" spans="1:8" s="218" customFormat="1" x14ac:dyDescent="0.25">
      <c r="A7" s="218" t="s">
        <v>340</v>
      </c>
      <c r="E7" s="218" t="s">
        <v>343</v>
      </c>
      <c r="G7" s="218" t="s">
        <v>345</v>
      </c>
    </row>
    <row r="8" spans="1:8" x14ac:dyDescent="0.25">
      <c r="A8" t="s">
        <v>333</v>
      </c>
      <c r="B8" s="216">
        <v>6</v>
      </c>
      <c r="E8">
        <v>4</v>
      </c>
      <c r="G8">
        <v>3</v>
      </c>
    </row>
    <row r="9" spans="1:8" x14ac:dyDescent="0.25">
      <c r="A9" t="s">
        <v>336</v>
      </c>
      <c r="B9" s="216">
        <v>12</v>
      </c>
      <c r="E9">
        <v>4</v>
      </c>
      <c r="G9">
        <v>3</v>
      </c>
    </row>
    <row r="10" spans="1:8" x14ac:dyDescent="0.25">
      <c r="A10" t="s">
        <v>337</v>
      </c>
    </row>
    <row r="11" spans="1:8" x14ac:dyDescent="0.25">
      <c r="A11" t="s">
        <v>338</v>
      </c>
      <c r="B11" s="216">
        <v>2</v>
      </c>
      <c r="E11">
        <v>2</v>
      </c>
      <c r="G11">
        <v>2</v>
      </c>
    </row>
    <row r="12" spans="1:8" x14ac:dyDescent="0.25">
      <c r="B12" s="216">
        <f>SUM(B8:B11)</f>
        <v>20</v>
      </c>
      <c r="E12">
        <f>SUM(E8:E11)</f>
        <v>10</v>
      </c>
      <c r="G12">
        <f>SUM(G8:G11)</f>
        <v>8</v>
      </c>
      <c r="H12" s="216">
        <f>SUM(B12:G12)</f>
        <v>38</v>
      </c>
    </row>
    <row r="13" spans="1:8" s="218" customFormat="1" x14ac:dyDescent="0.25">
      <c r="A13" s="218" t="s">
        <v>341</v>
      </c>
      <c r="E13" s="218" t="s">
        <v>344</v>
      </c>
      <c r="G13" s="218" t="s">
        <v>347</v>
      </c>
    </row>
    <row r="14" spans="1:8" x14ac:dyDescent="0.25">
      <c r="A14" t="s">
        <v>333</v>
      </c>
      <c r="B14">
        <v>9</v>
      </c>
      <c r="E14">
        <v>2</v>
      </c>
      <c r="G14">
        <v>7</v>
      </c>
    </row>
    <row r="15" spans="1:8" x14ac:dyDescent="0.25">
      <c r="A15" t="s">
        <v>336</v>
      </c>
      <c r="B15">
        <v>9</v>
      </c>
      <c r="E15">
        <v>2</v>
      </c>
      <c r="G15">
        <v>7</v>
      </c>
    </row>
    <row r="16" spans="1:8" x14ac:dyDescent="0.25">
      <c r="A16" t="s">
        <v>337</v>
      </c>
    </row>
    <row r="17" spans="1:8" x14ac:dyDescent="0.25">
      <c r="A17" t="s">
        <v>338</v>
      </c>
      <c r="B17">
        <v>1</v>
      </c>
      <c r="E17">
        <v>1</v>
      </c>
    </row>
    <row r="18" spans="1:8" x14ac:dyDescent="0.25">
      <c r="B18">
        <f>SUM(B14:B17)</f>
        <v>19</v>
      </c>
      <c r="E18">
        <f>SUM(E14:E17)</f>
        <v>5</v>
      </c>
      <c r="G18">
        <f>SUM(G14:G17)</f>
        <v>14</v>
      </c>
      <c r="H18">
        <f>SUM(A18:G18)</f>
        <v>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7"/>
  <sheetViews>
    <sheetView workbookViewId="0">
      <selection activeCell="H20" sqref="H20"/>
    </sheetView>
  </sheetViews>
  <sheetFormatPr defaultColWidth="9.140625" defaultRowHeight="12.75" x14ac:dyDescent="0.2"/>
  <cols>
    <col min="1" max="5" width="9.140625" style="219"/>
    <col min="6" max="6" width="10.5703125" style="219" customWidth="1"/>
    <col min="7" max="16384" width="9.140625" style="219"/>
  </cols>
  <sheetData>
    <row r="1" spans="1:11" ht="13.5" thickBot="1" x14ac:dyDescent="0.25">
      <c r="B1" s="482" t="s">
        <v>348</v>
      </c>
      <c r="C1" s="483"/>
      <c r="D1" s="483"/>
      <c r="E1" s="483"/>
      <c r="F1" s="483"/>
      <c r="G1" s="483"/>
      <c r="H1" s="483"/>
      <c r="I1" s="483"/>
      <c r="J1" s="483"/>
      <c r="K1" s="484"/>
    </row>
    <row r="2" spans="1:11" ht="72.75" thickBot="1" x14ac:dyDescent="0.25">
      <c r="A2" s="220" t="s">
        <v>349</v>
      </c>
      <c r="B2" s="220" t="s">
        <v>350</v>
      </c>
      <c r="C2" s="220" t="s">
        <v>29</v>
      </c>
      <c r="D2" s="220" t="s">
        <v>34</v>
      </c>
      <c r="E2" s="220" t="s">
        <v>39</v>
      </c>
      <c r="F2" s="220" t="s">
        <v>144</v>
      </c>
      <c r="G2" s="220" t="s">
        <v>351</v>
      </c>
      <c r="H2" s="220" t="s">
        <v>148</v>
      </c>
      <c r="I2" s="220" t="s">
        <v>352</v>
      </c>
      <c r="J2" s="220" t="s">
        <v>88</v>
      </c>
      <c r="K2" s="221" t="s">
        <v>93</v>
      </c>
    </row>
    <row r="3" spans="1:11" ht="13.5" thickBot="1" x14ac:dyDescent="0.25">
      <c r="A3" s="222" t="s">
        <v>353</v>
      </c>
      <c r="B3" s="223" t="s">
        <v>354</v>
      </c>
      <c r="C3" s="223" t="s">
        <v>354</v>
      </c>
      <c r="D3" s="224"/>
      <c r="E3" s="224"/>
      <c r="F3" s="224"/>
      <c r="G3" s="224"/>
      <c r="H3" s="224"/>
      <c r="I3" s="223" t="s">
        <v>354</v>
      </c>
      <c r="J3" s="224"/>
      <c r="K3" s="225"/>
    </row>
    <row r="4" spans="1:11" ht="13.5" thickBot="1" x14ac:dyDescent="0.25">
      <c r="A4" s="222" t="s">
        <v>355</v>
      </c>
      <c r="B4" s="223" t="s">
        <v>354</v>
      </c>
      <c r="C4" s="223" t="s">
        <v>354</v>
      </c>
      <c r="D4" s="223" t="s">
        <v>354</v>
      </c>
      <c r="E4" s="224"/>
      <c r="F4" s="223"/>
      <c r="G4" s="224"/>
      <c r="H4" s="224"/>
      <c r="I4" s="224"/>
      <c r="J4" s="224"/>
      <c r="K4" s="225"/>
    </row>
    <row r="5" spans="1:11" ht="15" thickBot="1" x14ac:dyDescent="0.25">
      <c r="A5" s="222" t="s">
        <v>356</v>
      </c>
      <c r="B5" s="223" t="s">
        <v>354</v>
      </c>
      <c r="C5" s="223" t="s">
        <v>354</v>
      </c>
      <c r="D5" s="223" t="s">
        <v>354</v>
      </c>
      <c r="E5" s="224"/>
      <c r="F5" s="223" t="s">
        <v>357</v>
      </c>
      <c r="G5" s="224"/>
      <c r="H5" s="224"/>
      <c r="I5" s="224"/>
      <c r="J5" s="224"/>
      <c r="K5" s="225"/>
    </row>
    <row r="6" spans="1:11" ht="13.5" thickBot="1" x14ac:dyDescent="0.25">
      <c r="A6" s="222" t="s">
        <v>358</v>
      </c>
      <c r="B6" s="223" t="s">
        <v>354</v>
      </c>
      <c r="C6" s="223" t="s">
        <v>354</v>
      </c>
      <c r="D6" s="224"/>
      <c r="E6" s="224"/>
      <c r="F6" s="224"/>
      <c r="G6" s="224"/>
      <c r="H6" s="224"/>
      <c r="I6" s="224"/>
      <c r="J6" s="224"/>
      <c r="K6" s="225"/>
    </row>
    <row r="7" spans="1:11" ht="13.5" thickBot="1" x14ac:dyDescent="0.25">
      <c r="A7" s="222" t="s">
        <v>359</v>
      </c>
      <c r="B7" s="223" t="s">
        <v>354</v>
      </c>
      <c r="C7" s="223" t="s">
        <v>354</v>
      </c>
      <c r="D7" s="223" t="s">
        <v>354</v>
      </c>
      <c r="E7" s="223" t="s">
        <v>354</v>
      </c>
      <c r="F7" s="224"/>
      <c r="G7" s="224"/>
      <c r="H7" s="224"/>
      <c r="I7" s="224"/>
      <c r="J7" s="224"/>
      <c r="K7" s="225"/>
    </row>
    <row r="8" spans="1:11" ht="13.5" thickBot="1" x14ac:dyDescent="0.25">
      <c r="A8" s="222" t="s">
        <v>360</v>
      </c>
      <c r="B8" s="223" t="s">
        <v>354</v>
      </c>
      <c r="C8" s="223" t="s">
        <v>354</v>
      </c>
      <c r="D8" s="223" t="s">
        <v>354</v>
      </c>
      <c r="E8" s="223" t="s">
        <v>354</v>
      </c>
      <c r="F8" s="223" t="s">
        <v>354</v>
      </c>
      <c r="G8" s="223" t="s">
        <v>354</v>
      </c>
      <c r="H8" s="223" t="s">
        <v>354</v>
      </c>
      <c r="I8" s="223" t="s">
        <v>354</v>
      </c>
      <c r="J8" s="223" t="s">
        <v>354</v>
      </c>
      <c r="K8" s="226" t="s">
        <v>354</v>
      </c>
    </row>
    <row r="9" spans="1:11" ht="13.5" thickBot="1" x14ac:dyDescent="0.25">
      <c r="A9" s="222" t="s">
        <v>361</v>
      </c>
      <c r="B9" s="224"/>
      <c r="C9" s="224"/>
      <c r="D9" s="224"/>
      <c r="E9" s="224"/>
      <c r="F9" s="223" t="s">
        <v>354</v>
      </c>
      <c r="G9" s="224"/>
      <c r="H9" s="224"/>
      <c r="I9" s="224"/>
      <c r="J9" s="224"/>
      <c r="K9" s="225"/>
    </row>
    <row r="10" spans="1:11" ht="13.5" thickBot="1" x14ac:dyDescent="0.25">
      <c r="A10" s="227" t="s">
        <v>362</v>
      </c>
      <c r="B10" s="228" t="s">
        <v>354</v>
      </c>
      <c r="C10" s="228" t="s">
        <v>354</v>
      </c>
      <c r="D10" s="228" t="s">
        <v>354</v>
      </c>
      <c r="E10" s="228" t="s">
        <v>354</v>
      </c>
      <c r="F10" s="228" t="s">
        <v>354</v>
      </c>
      <c r="G10" s="228" t="s">
        <v>354</v>
      </c>
      <c r="H10" s="228" t="s">
        <v>354</v>
      </c>
      <c r="I10" s="228" t="s">
        <v>354</v>
      </c>
      <c r="J10" s="228" t="s">
        <v>354</v>
      </c>
      <c r="K10" s="229"/>
    </row>
    <row r="11" spans="1:11" ht="13.5" thickBot="1" x14ac:dyDescent="0.25">
      <c r="A11" s="230" t="s">
        <v>363</v>
      </c>
      <c r="B11" s="231" t="s">
        <v>354</v>
      </c>
      <c r="C11" s="231" t="s">
        <v>354</v>
      </c>
      <c r="D11" s="231" t="s">
        <v>354</v>
      </c>
      <c r="E11" s="231" t="s">
        <v>354</v>
      </c>
      <c r="F11" s="231" t="s">
        <v>354</v>
      </c>
      <c r="G11" s="231" t="s">
        <v>354</v>
      </c>
      <c r="H11" s="231" t="s">
        <v>354</v>
      </c>
      <c r="I11" s="231" t="s">
        <v>354</v>
      </c>
      <c r="J11" s="231" t="s">
        <v>354</v>
      </c>
      <c r="K11" s="232"/>
    </row>
    <row r="12" spans="1:11" ht="13.5" thickBot="1" x14ac:dyDescent="0.25">
      <c r="A12" s="227" t="s">
        <v>364</v>
      </c>
      <c r="B12" s="228" t="s">
        <v>354</v>
      </c>
      <c r="C12" s="228" t="s">
        <v>354</v>
      </c>
      <c r="D12" s="233"/>
      <c r="E12" s="228" t="s">
        <v>354</v>
      </c>
      <c r="F12" s="233"/>
      <c r="G12" s="233"/>
      <c r="H12" s="228" t="s">
        <v>354</v>
      </c>
      <c r="I12" s="228" t="s">
        <v>354</v>
      </c>
      <c r="J12" s="233"/>
      <c r="K12" s="229"/>
    </row>
    <row r="13" spans="1:11" ht="13.5" thickBot="1" x14ac:dyDescent="0.25">
      <c r="A13" s="234" t="s">
        <v>365</v>
      </c>
      <c r="B13" s="235"/>
      <c r="C13" s="235"/>
      <c r="D13" s="235"/>
      <c r="E13" s="235"/>
      <c r="F13" s="235"/>
      <c r="G13" s="235"/>
      <c r="H13" s="235"/>
      <c r="I13" s="235"/>
      <c r="J13" s="235"/>
      <c r="K13" s="236"/>
    </row>
    <row r="14" spans="1:11" ht="13.5" thickBot="1" x14ac:dyDescent="0.25">
      <c r="A14" s="234" t="s">
        <v>366</v>
      </c>
      <c r="B14" s="237" t="s">
        <v>354</v>
      </c>
      <c r="C14" s="237" t="s">
        <v>354</v>
      </c>
      <c r="D14" s="237" t="s">
        <v>354</v>
      </c>
      <c r="E14" s="237" t="s">
        <v>354</v>
      </c>
      <c r="F14" s="237" t="s">
        <v>354</v>
      </c>
      <c r="G14" s="237" t="s">
        <v>354</v>
      </c>
      <c r="H14" s="237" t="s">
        <v>354</v>
      </c>
      <c r="I14" s="237" t="s">
        <v>354</v>
      </c>
      <c r="J14" s="237" t="s">
        <v>354</v>
      </c>
      <c r="K14" s="236"/>
    </row>
    <row r="15" spans="1:11" ht="13.5" thickBot="1" x14ac:dyDescent="0.25">
      <c r="A15" s="234" t="s">
        <v>367</v>
      </c>
      <c r="B15" s="235"/>
      <c r="C15" s="235"/>
      <c r="D15" s="235"/>
      <c r="E15" s="235"/>
      <c r="F15" s="235"/>
      <c r="G15" s="235"/>
      <c r="H15" s="235"/>
      <c r="I15" s="235"/>
      <c r="J15" s="235"/>
      <c r="K15" s="236"/>
    </row>
    <row r="17" spans="1:2" ht="15" x14ac:dyDescent="0.2">
      <c r="A17" s="238" t="s">
        <v>368</v>
      </c>
      <c r="B17" s="219" t="s">
        <v>369</v>
      </c>
    </row>
  </sheetData>
  <mergeCells count="1">
    <mergeCell ref="B1:K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7"/>
  <sheetViews>
    <sheetView topLeftCell="A44" zoomScale="110" zoomScaleNormal="110" workbookViewId="0">
      <selection activeCell="G55" sqref="G55"/>
    </sheetView>
  </sheetViews>
  <sheetFormatPr defaultColWidth="9.140625" defaultRowHeight="10.5" x14ac:dyDescent="0.25"/>
  <cols>
    <col min="1" max="1" width="4.85546875" style="85" customWidth="1"/>
    <col min="2" max="2" width="18.42578125" style="256" customWidth="1"/>
    <col min="3" max="3" width="6.42578125" style="84" customWidth="1"/>
    <col min="4" max="4" width="11.5703125" style="85" customWidth="1"/>
    <col min="5" max="5" width="6" style="85" customWidth="1"/>
    <col min="6" max="6" width="7" style="85" customWidth="1"/>
    <col min="7" max="7" width="36.42578125" style="85" bestFit="1" customWidth="1"/>
    <col min="8" max="8" width="16.85546875" style="85" customWidth="1"/>
    <col min="9" max="9" width="14.85546875" style="85" customWidth="1"/>
    <col min="10" max="10" width="8.5703125" style="85" customWidth="1"/>
    <col min="11" max="11" width="19.42578125" style="85" customWidth="1"/>
    <col min="12" max="12" width="14.5703125" style="85" customWidth="1"/>
    <col min="13" max="13" width="13.5703125" style="85" customWidth="1"/>
    <col min="14" max="14" width="13.42578125" style="85" customWidth="1"/>
    <col min="15" max="15" width="25.85546875" style="85" customWidth="1"/>
    <col min="16" max="16" width="61.140625" style="85" bestFit="1" customWidth="1"/>
    <col min="17" max="16384" width="9.140625" style="85"/>
  </cols>
  <sheetData>
    <row r="1" spans="1:16" ht="21" thickBot="1" x14ac:dyDescent="0.3">
      <c r="A1" s="82" t="s">
        <v>176</v>
      </c>
      <c r="B1" s="255"/>
      <c r="L1" s="248" t="s">
        <v>177</v>
      </c>
      <c r="M1" s="83" t="s">
        <v>178</v>
      </c>
    </row>
    <row r="2" spans="1:16" ht="9.75" customHeight="1" x14ac:dyDescent="0.25">
      <c r="K2" s="507" t="s">
        <v>179</v>
      </c>
      <c r="L2" s="508"/>
      <c r="M2" s="87" t="s">
        <v>180</v>
      </c>
      <c r="N2" s="88">
        <f>SUM(F15:F63)</f>
        <v>88</v>
      </c>
    </row>
    <row r="3" spans="1:16" ht="12.75" customHeight="1" x14ac:dyDescent="0.25">
      <c r="A3" s="512" t="s">
        <v>181</v>
      </c>
      <c r="B3" s="513"/>
      <c r="C3" s="514" t="s">
        <v>331</v>
      </c>
      <c r="D3" s="515"/>
      <c r="E3" s="516"/>
      <c r="F3" s="89"/>
      <c r="G3" s="243" t="s">
        <v>182</v>
      </c>
      <c r="K3" s="509"/>
      <c r="L3" s="508"/>
      <c r="M3" s="90" t="s">
        <v>183</v>
      </c>
      <c r="N3" s="91">
        <f>$C$10</f>
        <v>88</v>
      </c>
    </row>
    <row r="4" spans="1:16" ht="16.5" customHeight="1" x14ac:dyDescent="0.25">
      <c r="A4" s="517" t="s">
        <v>184</v>
      </c>
      <c r="B4" s="518"/>
      <c r="C4" s="519">
        <v>2024</v>
      </c>
      <c r="D4" s="520"/>
      <c r="E4" s="521"/>
      <c r="F4" s="89"/>
      <c r="G4" s="244">
        <v>45381</v>
      </c>
      <c r="K4" s="509"/>
      <c r="L4" s="508"/>
      <c r="M4" s="90" t="s">
        <v>185</v>
      </c>
      <c r="N4" s="91">
        <f>$C$9</f>
        <v>87.87</v>
      </c>
    </row>
    <row r="5" spans="1:16" ht="15.75" customHeight="1" thickBot="1" x14ac:dyDescent="0.3">
      <c r="A5" s="512" t="s">
        <v>186</v>
      </c>
      <c r="B5" s="513"/>
      <c r="C5" s="522" t="s">
        <v>187</v>
      </c>
      <c r="D5" s="523"/>
      <c r="E5" s="523"/>
      <c r="F5" s="92"/>
      <c r="G5" s="92"/>
      <c r="K5" s="510"/>
      <c r="L5" s="511"/>
      <c r="M5" s="93"/>
      <c r="N5" s="94"/>
    </row>
    <row r="6" spans="1:16" ht="38.25" customHeight="1" thickBot="1" x14ac:dyDescent="0.3">
      <c r="A6" s="527" t="s">
        <v>188</v>
      </c>
      <c r="B6" s="540"/>
      <c r="C6" s="534">
        <v>35148</v>
      </c>
      <c r="D6" s="534"/>
      <c r="E6" s="534"/>
      <c r="F6" s="89"/>
      <c r="G6" s="83" t="s">
        <v>532</v>
      </c>
      <c r="H6" s="214"/>
      <c r="M6" s="96"/>
    </row>
    <row r="7" spans="1:16" ht="44.25" customHeight="1" thickBot="1" x14ac:dyDescent="0.3">
      <c r="A7" s="527" t="s">
        <v>189</v>
      </c>
      <c r="B7" s="540"/>
      <c r="C7" s="534">
        <v>35148</v>
      </c>
      <c r="D7" s="534"/>
      <c r="E7" s="534"/>
      <c r="F7" s="97"/>
      <c r="G7" s="524" t="s">
        <v>190</v>
      </c>
      <c r="H7" s="525"/>
      <c r="I7" s="525"/>
      <c r="J7" s="525"/>
      <c r="K7" s="525"/>
      <c r="L7" s="525"/>
      <c r="M7" s="525"/>
      <c r="N7" s="526"/>
      <c r="O7" s="98"/>
      <c r="P7" s="98"/>
    </row>
    <row r="8" spans="1:16" ht="20.100000000000001" customHeight="1" thickBot="1" x14ac:dyDescent="0.3">
      <c r="A8" s="527" t="s">
        <v>191</v>
      </c>
      <c r="B8" s="513"/>
      <c r="C8" s="528" t="s">
        <v>192</v>
      </c>
      <c r="D8" s="529"/>
      <c r="E8" s="529"/>
      <c r="F8" s="530"/>
      <c r="G8" s="245" t="s">
        <v>193</v>
      </c>
      <c r="H8" s="249" t="s">
        <v>194</v>
      </c>
    </row>
    <row r="9" spans="1:16" ht="21.75" customHeight="1" thickBot="1" x14ac:dyDescent="0.3">
      <c r="A9" s="535" t="s">
        <v>195</v>
      </c>
      <c r="B9" s="536"/>
      <c r="C9" s="537">
        <f>C7*0.25%</f>
        <v>87.87</v>
      </c>
      <c r="D9" s="538"/>
      <c r="E9" s="538"/>
      <c r="F9" s="539"/>
      <c r="G9" s="246"/>
      <c r="H9" s="250"/>
    </row>
    <row r="10" spans="1:16" ht="14.25" customHeight="1" x14ac:dyDescent="0.25">
      <c r="A10" s="527" t="s">
        <v>196</v>
      </c>
      <c r="B10" s="513"/>
      <c r="C10" s="531">
        <f>F15+F18+F22+F30+F34+F37+F38+F42+F47+F48+F49+F50+F61</f>
        <v>88</v>
      </c>
      <c r="D10" s="532"/>
      <c r="E10" s="532"/>
      <c r="F10" s="533"/>
      <c r="G10" s="247"/>
      <c r="H10" s="250"/>
    </row>
    <row r="11" spans="1:16" ht="9.75" customHeight="1" x14ac:dyDescent="0.25">
      <c r="B11" s="257"/>
      <c r="C11" s="99"/>
      <c r="D11" s="107"/>
      <c r="E11" s="107"/>
      <c r="F11" s="107"/>
      <c r="G11" s="108"/>
      <c r="H11" s="265"/>
      <c r="I11" s="264"/>
      <c r="J11" s="264"/>
      <c r="K11" s="264"/>
    </row>
    <row r="12" spans="1:16" s="110" customFormat="1" ht="20.100000000000001" customHeight="1" x14ac:dyDescent="0.25">
      <c r="A12" s="541" t="s">
        <v>197</v>
      </c>
      <c r="B12" s="542"/>
      <c r="C12" s="503" t="s">
        <v>198</v>
      </c>
      <c r="D12" s="504"/>
      <c r="E12" s="504"/>
      <c r="F12" s="505"/>
      <c r="G12" s="500" t="s">
        <v>199</v>
      </c>
      <c r="H12" s="500" t="s">
        <v>200</v>
      </c>
      <c r="I12" s="500" t="s">
        <v>201</v>
      </c>
      <c r="J12" s="501" t="s">
        <v>202</v>
      </c>
      <c r="K12" s="500" t="s">
        <v>203</v>
      </c>
      <c r="L12" s="501" t="s">
        <v>202</v>
      </c>
      <c r="M12" s="500" t="s">
        <v>204</v>
      </c>
      <c r="N12" s="500" t="s">
        <v>205</v>
      </c>
      <c r="O12" s="500" t="s">
        <v>446</v>
      </c>
      <c r="P12" s="497" t="s">
        <v>207</v>
      </c>
    </row>
    <row r="13" spans="1:16" s="110" customFormat="1" ht="20.100000000000001" customHeight="1" x14ac:dyDescent="0.25">
      <c r="A13" s="543"/>
      <c r="B13" s="544"/>
      <c r="C13" s="111" t="s">
        <v>208</v>
      </c>
      <c r="D13" s="111" t="s">
        <v>209</v>
      </c>
      <c r="E13" s="112" t="s">
        <v>210</v>
      </c>
      <c r="F13" s="113" t="s">
        <v>210</v>
      </c>
      <c r="G13" s="500"/>
      <c r="H13" s="500"/>
      <c r="I13" s="500"/>
      <c r="J13" s="501"/>
      <c r="K13" s="500"/>
      <c r="L13" s="501"/>
      <c r="M13" s="500"/>
      <c r="N13" s="500"/>
      <c r="O13" s="500"/>
      <c r="P13" s="497"/>
    </row>
    <row r="14" spans="1:16" s="110" customFormat="1" ht="27.6" customHeight="1" x14ac:dyDescent="0.25">
      <c r="A14" s="545"/>
      <c r="B14" s="546"/>
      <c r="C14" s="114" t="s">
        <v>211</v>
      </c>
      <c r="D14" s="114" t="s">
        <v>211</v>
      </c>
      <c r="E14" s="114" t="s">
        <v>211</v>
      </c>
      <c r="F14" s="113" t="s">
        <v>212</v>
      </c>
      <c r="G14" s="500"/>
      <c r="H14" s="500"/>
      <c r="I14" s="500"/>
      <c r="J14" s="501"/>
      <c r="K14" s="500"/>
      <c r="L14" s="501"/>
      <c r="M14" s="500"/>
      <c r="N14" s="502"/>
      <c r="O14" s="500"/>
      <c r="P14" s="497"/>
    </row>
    <row r="15" spans="1:16" ht="38.450000000000003" customHeight="1" x14ac:dyDescent="0.25">
      <c r="A15" s="493" t="s">
        <v>213</v>
      </c>
      <c r="B15" s="506" t="s">
        <v>214</v>
      </c>
      <c r="C15" s="491">
        <f>0.5*($C$9*0.05)</f>
        <v>2.1967500000000002</v>
      </c>
      <c r="D15" s="491">
        <f>C15</f>
        <v>2.1967500000000002</v>
      </c>
      <c r="E15" s="491">
        <f>SUM(C15:D17)</f>
        <v>4.3935000000000004</v>
      </c>
      <c r="F15" s="498">
        <v>8</v>
      </c>
      <c r="G15" s="181" t="s">
        <v>444</v>
      </c>
      <c r="H15" s="181" t="s">
        <v>556</v>
      </c>
      <c r="I15" s="412" t="s">
        <v>554</v>
      </c>
      <c r="J15" s="285" t="s">
        <v>470</v>
      </c>
      <c r="K15" s="181" t="s">
        <v>454</v>
      </c>
      <c r="L15" s="181" t="s">
        <v>470</v>
      </c>
      <c r="M15" s="181">
        <v>0.5</v>
      </c>
      <c r="N15" s="311">
        <v>0.32</v>
      </c>
      <c r="O15" s="181" t="s">
        <v>453</v>
      </c>
      <c r="P15" s="285" t="s">
        <v>555</v>
      </c>
    </row>
    <row r="16" spans="1:16" ht="20.100000000000001" customHeight="1" x14ac:dyDescent="0.25">
      <c r="A16" s="493"/>
      <c r="B16" s="506"/>
      <c r="C16" s="492"/>
      <c r="D16" s="492"/>
      <c r="E16" s="492"/>
      <c r="F16" s="499"/>
      <c r="G16" s="181" t="s">
        <v>370</v>
      </c>
      <c r="H16" s="181" t="s">
        <v>447</v>
      </c>
      <c r="I16" s="412" t="s">
        <v>554</v>
      </c>
      <c r="J16" s="285" t="s">
        <v>470</v>
      </c>
      <c r="K16" s="181" t="s">
        <v>552</v>
      </c>
      <c r="L16" s="181" t="s">
        <v>470</v>
      </c>
      <c r="M16" s="181">
        <v>0.5</v>
      </c>
      <c r="N16" s="359">
        <v>0.32</v>
      </c>
      <c r="O16" s="181" t="s">
        <v>453</v>
      </c>
      <c r="P16" s="285" t="s">
        <v>555</v>
      </c>
    </row>
    <row r="17" spans="1:16" ht="21.6" customHeight="1" x14ac:dyDescent="0.25">
      <c r="A17" s="493"/>
      <c r="B17" s="506"/>
      <c r="C17" s="492"/>
      <c r="D17" s="492"/>
      <c r="E17" s="492"/>
      <c r="F17" s="499"/>
      <c r="G17" s="181" t="s">
        <v>371</v>
      </c>
      <c r="H17" s="181" t="s">
        <v>447</v>
      </c>
      <c r="I17" s="412" t="s">
        <v>554</v>
      </c>
      <c r="J17" s="285" t="s">
        <v>470</v>
      </c>
      <c r="K17" s="181" t="s">
        <v>552</v>
      </c>
      <c r="L17" s="181" t="s">
        <v>470</v>
      </c>
      <c r="M17" s="181">
        <v>0.5</v>
      </c>
      <c r="N17" s="359">
        <v>0.36</v>
      </c>
      <c r="O17" s="181" t="s">
        <v>453</v>
      </c>
      <c r="P17" s="285" t="s">
        <v>555</v>
      </c>
    </row>
    <row r="18" spans="1:16" ht="20.100000000000001" customHeight="1" x14ac:dyDescent="0.25">
      <c r="A18" s="493" t="s">
        <v>215</v>
      </c>
      <c r="B18" s="506" t="s">
        <v>216</v>
      </c>
      <c r="C18" s="491">
        <f>0.5*($C$9*5%)</f>
        <v>2.1967500000000002</v>
      </c>
      <c r="D18" s="491">
        <v>2</v>
      </c>
      <c r="E18" s="491">
        <f>SUM(C18:D21)</f>
        <v>4.1967499999999998</v>
      </c>
      <c r="F18" s="498">
        <v>8</v>
      </c>
      <c r="G18" s="181" t="s">
        <v>372</v>
      </c>
      <c r="H18" s="181" t="s">
        <v>447</v>
      </c>
      <c r="I18" s="181" t="s">
        <v>552</v>
      </c>
      <c r="J18" s="181" t="s">
        <v>470</v>
      </c>
      <c r="K18" s="181" t="s">
        <v>552</v>
      </c>
      <c r="L18" s="181" t="s">
        <v>470</v>
      </c>
      <c r="M18" s="181">
        <v>5</v>
      </c>
      <c r="N18" s="358">
        <v>1.31</v>
      </c>
      <c r="O18" s="181" t="s">
        <v>453</v>
      </c>
      <c r="P18" s="285" t="s">
        <v>555</v>
      </c>
    </row>
    <row r="19" spans="1:16" ht="24.6" customHeight="1" x14ac:dyDescent="0.25">
      <c r="A19" s="493"/>
      <c r="B19" s="506"/>
      <c r="C19" s="492"/>
      <c r="D19" s="492"/>
      <c r="E19" s="492"/>
      <c r="F19" s="499"/>
      <c r="G19" s="181" t="s">
        <v>373</v>
      </c>
      <c r="H19" s="181" t="s">
        <v>447</v>
      </c>
      <c r="I19" s="181" t="s">
        <v>552</v>
      </c>
      <c r="J19" s="181" t="s">
        <v>470</v>
      </c>
      <c r="K19" s="181" t="s">
        <v>552</v>
      </c>
      <c r="L19" s="181" t="s">
        <v>470</v>
      </c>
      <c r="M19" s="181">
        <v>5</v>
      </c>
      <c r="N19" s="356">
        <v>1.86</v>
      </c>
      <c r="O19" s="181" t="s">
        <v>453</v>
      </c>
      <c r="P19" s="285" t="s">
        <v>555</v>
      </c>
    </row>
    <row r="20" spans="1:16" ht="30.6" customHeight="1" x14ac:dyDescent="0.25">
      <c r="A20" s="493"/>
      <c r="B20" s="506"/>
      <c r="C20" s="492"/>
      <c r="D20" s="492"/>
      <c r="E20" s="492"/>
      <c r="F20" s="499"/>
      <c r="G20" s="181" t="s">
        <v>413</v>
      </c>
      <c r="H20" s="181" t="s">
        <v>447</v>
      </c>
      <c r="I20" s="181" t="s">
        <v>552</v>
      </c>
      <c r="J20" s="181" t="s">
        <v>470</v>
      </c>
      <c r="K20" s="181" t="s">
        <v>552</v>
      </c>
      <c r="L20" s="181" t="s">
        <v>470</v>
      </c>
      <c r="M20" s="181">
        <v>5</v>
      </c>
      <c r="N20" s="356">
        <v>1.4</v>
      </c>
      <c r="O20" s="181" t="s">
        <v>453</v>
      </c>
      <c r="P20" s="285" t="s">
        <v>555</v>
      </c>
    </row>
    <row r="21" spans="1:16" ht="26.45" customHeight="1" x14ac:dyDescent="0.25">
      <c r="A21" s="493"/>
      <c r="B21" s="506"/>
      <c r="C21" s="492"/>
      <c r="D21" s="492"/>
      <c r="E21" s="492"/>
      <c r="F21" s="499"/>
      <c r="G21" s="181" t="s">
        <v>374</v>
      </c>
      <c r="H21" s="181" t="s">
        <v>447</v>
      </c>
      <c r="I21" s="181" t="s">
        <v>552</v>
      </c>
      <c r="J21" s="181" t="s">
        <v>470</v>
      </c>
      <c r="K21" s="181" t="s">
        <v>552</v>
      </c>
      <c r="L21" s="181" t="s">
        <v>470</v>
      </c>
      <c r="M21" s="181">
        <v>5</v>
      </c>
      <c r="N21" s="357">
        <v>1.34</v>
      </c>
      <c r="O21" s="181" t="s">
        <v>453</v>
      </c>
      <c r="P21" s="285" t="s">
        <v>555</v>
      </c>
    </row>
    <row r="22" spans="1:16" ht="9.75" customHeight="1" x14ac:dyDescent="0.25">
      <c r="A22" s="493" t="s">
        <v>217</v>
      </c>
      <c r="B22" s="506" t="s">
        <v>218</v>
      </c>
      <c r="C22" s="491">
        <f>0.5*($C$9*5%)</f>
        <v>2.1967500000000002</v>
      </c>
      <c r="D22" s="491">
        <v>2</v>
      </c>
      <c r="E22" s="491">
        <f>SUM(C22:D29)</f>
        <v>4.1967499999999998</v>
      </c>
      <c r="F22" s="498">
        <v>7</v>
      </c>
      <c r="G22" s="181" t="s">
        <v>375</v>
      </c>
      <c r="H22" s="181" t="s">
        <v>449</v>
      </c>
      <c r="I22" s="181" t="s">
        <v>450</v>
      </c>
      <c r="J22" s="181" t="s">
        <v>470</v>
      </c>
      <c r="K22" s="181" t="s">
        <v>605</v>
      </c>
      <c r="L22" s="181" t="s">
        <v>470</v>
      </c>
      <c r="M22" s="181">
        <v>1</v>
      </c>
      <c r="N22" s="181">
        <v>0.2</v>
      </c>
      <c r="O22" s="181" t="s">
        <v>453</v>
      </c>
      <c r="P22" s="285" t="s">
        <v>560</v>
      </c>
    </row>
    <row r="23" spans="1:16" ht="9.75" customHeight="1" x14ac:dyDescent="0.25">
      <c r="A23" s="493"/>
      <c r="B23" s="506"/>
      <c r="C23" s="492"/>
      <c r="D23" s="492"/>
      <c r="E23" s="492"/>
      <c r="F23" s="499"/>
      <c r="G23" s="181" t="s">
        <v>639</v>
      </c>
      <c r="H23" s="181" t="s">
        <v>449</v>
      </c>
      <c r="I23" s="181" t="s">
        <v>450</v>
      </c>
      <c r="J23" s="181" t="s">
        <v>470</v>
      </c>
      <c r="K23" s="181" t="s">
        <v>605</v>
      </c>
      <c r="L23" s="181" t="s">
        <v>470</v>
      </c>
      <c r="M23" s="181">
        <v>0.25</v>
      </c>
      <c r="N23" s="181">
        <v>0.2</v>
      </c>
      <c r="O23" s="181" t="s">
        <v>453</v>
      </c>
      <c r="P23" s="285" t="s">
        <v>560</v>
      </c>
    </row>
    <row r="24" spans="1:16" ht="9.75" customHeight="1" x14ac:dyDescent="0.25">
      <c r="A24" s="493"/>
      <c r="B24" s="506"/>
      <c r="C24" s="492"/>
      <c r="D24" s="492"/>
      <c r="E24" s="492"/>
      <c r="F24" s="499"/>
      <c r="G24" s="181" t="s">
        <v>640</v>
      </c>
      <c r="H24" s="181" t="s">
        <v>449</v>
      </c>
      <c r="I24" s="181" t="s">
        <v>450</v>
      </c>
      <c r="J24" s="181" t="s">
        <v>470</v>
      </c>
      <c r="K24" s="181" t="s">
        <v>605</v>
      </c>
      <c r="L24" s="181" t="s">
        <v>470</v>
      </c>
      <c r="M24" s="181">
        <v>0.25</v>
      </c>
      <c r="N24" s="358">
        <v>0.2</v>
      </c>
      <c r="O24" s="181" t="s">
        <v>453</v>
      </c>
      <c r="P24" s="285" t="s">
        <v>560</v>
      </c>
    </row>
    <row r="25" spans="1:16" x14ac:dyDescent="0.25">
      <c r="A25" s="493"/>
      <c r="B25" s="506"/>
      <c r="C25" s="492"/>
      <c r="D25" s="492"/>
      <c r="E25" s="492"/>
      <c r="F25" s="499"/>
      <c r="G25" s="285" t="s">
        <v>604</v>
      </c>
      <c r="H25" s="285" t="s">
        <v>449</v>
      </c>
      <c r="I25" s="285" t="s">
        <v>450</v>
      </c>
      <c r="J25" s="181" t="s">
        <v>470</v>
      </c>
      <c r="K25" s="181" t="s">
        <v>605</v>
      </c>
      <c r="L25" s="181" t="s">
        <v>470</v>
      </c>
      <c r="M25" s="181">
        <v>0.5</v>
      </c>
      <c r="N25" s="181">
        <v>0.3</v>
      </c>
      <c r="O25" s="181" t="s">
        <v>453</v>
      </c>
      <c r="P25" s="285" t="s">
        <v>560</v>
      </c>
    </row>
    <row r="26" spans="1:16" x14ac:dyDescent="0.25">
      <c r="A26" s="493"/>
      <c r="B26" s="506"/>
      <c r="C26" s="492"/>
      <c r="D26" s="492"/>
      <c r="E26" s="492"/>
      <c r="F26" s="499"/>
      <c r="G26" s="285" t="s">
        <v>706</v>
      </c>
      <c r="H26" s="285" t="s">
        <v>707</v>
      </c>
      <c r="I26" s="285" t="s">
        <v>632</v>
      </c>
      <c r="J26" s="181" t="s">
        <v>470</v>
      </c>
      <c r="K26" s="181" t="s">
        <v>553</v>
      </c>
      <c r="L26" s="181" t="s">
        <v>470</v>
      </c>
      <c r="M26" s="181">
        <v>2.5000000000000001E-2</v>
      </c>
      <c r="N26" s="181">
        <v>0.25</v>
      </c>
      <c r="O26" s="181">
        <v>0.25</v>
      </c>
      <c r="P26" s="285" t="s">
        <v>560</v>
      </c>
    </row>
    <row r="27" spans="1:16" x14ac:dyDescent="0.25">
      <c r="A27" s="493"/>
      <c r="B27" s="506"/>
      <c r="C27" s="492"/>
      <c r="D27" s="492"/>
      <c r="E27" s="492"/>
      <c r="F27" s="499"/>
      <c r="G27" s="285" t="s">
        <v>708</v>
      </c>
      <c r="H27" s="285" t="s">
        <v>707</v>
      </c>
      <c r="I27" s="285" t="s">
        <v>632</v>
      </c>
      <c r="J27" s="181" t="s">
        <v>470</v>
      </c>
      <c r="K27" s="181" t="s">
        <v>553</v>
      </c>
      <c r="L27" s="181" t="s">
        <v>470</v>
      </c>
      <c r="M27" s="181">
        <v>0.3</v>
      </c>
      <c r="N27" s="181">
        <v>0.25</v>
      </c>
      <c r="O27" s="181">
        <v>0.25</v>
      </c>
      <c r="P27" s="285" t="s">
        <v>560</v>
      </c>
    </row>
    <row r="28" spans="1:16" x14ac:dyDescent="0.25">
      <c r="A28" s="493"/>
      <c r="B28" s="506"/>
      <c r="C28" s="492"/>
      <c r="D28" s="492"/>
      <c r="E28" s="492"/>
      <c r="F28" s="499"/>
      <c r="G28" s="285" t="s">
        <v>709</v>
      </c>
      <c r="H28" s="285" t="s">
        <v>707</v>
      </c>
      <c r="I28" s="285" t="s">
        <v>710</v>
      </c>
      <c r="J28" s="181" t="s">
        <v>470</v>
      </c>
      <c r="K28" s="181" t="s">
        <v>711</v>
      </c>
      <c r="L28" s="181" t="s">
        <v>470</v>
      </c>
      <c r="M28" s="181">
        <v>0.3</v>
      </c>
      <c r="N28" s="181">
        <v>0.25</v>
      </c>
      <c r="O28" s="181">
        <v>0.25</v>
      </c>
      <c r="P28" s="285" t="s">
        <v>560</v>
      </c>
    </row>
    <row r="29" spans="1:16" x14ac:dyDescent="0.25">
      <c r="A29" s="493"/>
      <c r="B29" s="506"/>
      <c r="C29" s="492"/>
      <c r="D29" s="492"/>
      <c r="E29" s="492"/>
      <c r="F29" s="499"/>
      <c r="G29" s="285" t="s">
        <v>641</v>
      </c>
      <c r="H29" s="181" t="s">
        <v>449</v>
      </c>
      <c r="I29" s="181" t="s">
        <v>450</v>
      </c>
      <c r="J29" s="181" t="s">
        <v>470</v>
      </c>
      <c r="K29" s="181" t="s">
        <v>605</v>
      </c>
      <c r="L29" s="181" t="s">
        <v>470</v>
      </c>
      <c r="M29" s="181">
        <v>0.25</v>
      </c>
      <c r="N29" s="181">
        <v>0.2</v>
      </c>
      <c r="O29" s="181" t="s">
        <v>453</v>
      </c>
      <c r="P29" s="285" t="s">
        <v>560</v>
      </c>
    </row>
    <row r="30" spans="1:16" ht="9.75" customHeight="1" x14ac:dyDescent="0.25">
      <c r="A30" s="493" t="s">
        <v>219</v>
      </c>
      <c r="B30" s="506" t="s">
        <v>220</v>
      </c>
      <c r="C30" s="491">
        <f>0.5*($C$9*5%)</f>
        <v>2.1967500000000002</v>
      </c>
      <c r="D30" s="491">
        <v>2</v>
      </c>
      <c r="E30" s="491">
        <f>SUM(C30:D33)</f>
        <v>4.1967499999999998</v>
      </c>
      <c r="F30" s="498">
        <v>8</v>
      </c>
      <c r="G30" s="181" t="s">
        <v>448</v>
      </c>
      <c r="H30" s="181" t="s">
        <v>551</v>
      </c>
      <c r="I30" s="181" t="s">
        <v>550</v>
      </c>
      <c r="J30" s="181" t="s">
        <v>470</v>
      </c>
      <c r="K30" s="181" t="s">
        <v>552</v>
      </c>
      <c r="L30" s="181" t="s">
        <v>470</v>
      </c>
      <c r="M30" s="181">
        <v>0.5</v>
      </c>
      <c r="N30" s="288" t="s">
        <v>503</v>
      </c>
      <c r="O30" s="181" t="s">
        <v>453</v>
      </c>
      <c r="P30" s="285" t="s">
        <v>555</v>
      </c>
    </row>
    <row r="31" spans="1:16" ht="17.100000000000001" customHeight="1" x14ac:dyDescent="0.25">
      <c r="A31" s="493"/>
      <c r="B31" s="506"/>
      <c r="C31" s="492"/>
      <c r="D31" s="492"/>
      <c r="E31" s="492"/>
      <c r="F31" s="499"/>
      <c r="G31" s="181" t="s">
        <v>376</v>
      </c>
      <c r="H31" s="181" t="s">
        <v>551</v>
      </c>
      <c r="I31" s="181" t="s">
        <v>550</v>
      </c>
      <c r="J31" s="181" t="s">
        <v>470</v>
      </c>
      <c r="K31" s="181" t="s">
        <v>552</v>
      </c>
      <c r="L31" s="181" t="s">
        <v>470</v>
      </c>
      <c r="M31" s="181">
        <v>0.5</v>
      </c>
      <c r="N31" s="288" t="s">
        <v>504</v>
      </c>
      <c r="O31" s="181" t="s">
        <v>453</v>
      </c>
      <c r="P31" s="285" t="s">
        <v>555</v>
      </c>
    </row>
    <row r="32" spans="1:16" ht="16.5" customHeight="1" x14ac:dyDescent="0.25">
      <c r="A32" s="493"/>
      <c r="B32" s="506"/>
      <c r="C32" s="492"/>
      <c r="D32" s="492"/>
      <c r="E32" s="492"/>
      <c r="F32" s="499"/>
      <c r="G32" s="181" t="s">
        <v>490</v>
      </c>
      <c r="H32" s="181" t="s">
        <v>551</v>
      </c>
      <c r="I32" s="181" t="s">
        <v>550</v>
      </c>
      <c r="J32" s="181" t="s">
        <v>470</v>
      </c>
      <c r="K32" s="181" t="s">
        <v>553</v>
      </c>
      <c r="L32" s="411" t="s">
        <v>470</v>
      </c>
      <c r="M32" s="181">
        <v>0.5</v>
      </c>
      <c r="N32" s="288">
        <v>0.31</v>
      </c>
      <c r="O32" s="181" t="s">
        <v>453</v>
      </c>
      <c r="P32" s="285" t="s">
        <v>555</v>
      </c>
    </row>
    <row r="33" spans="1:16" ht="23.1" customHeight="1" x14ac:dyDescent="0.25">
      <c r="A33" s="493"/>
      <c r="B33" s="506"/>
      <c r="C33" s="492"/>
      <c r="D33" s="492"/>
      <c r="E33" s="492"/>
      <c r="F33" s="499"/>
      <c r="G33" s="181" t="s">
        <v>491</v>
      </c>
      <c r="H33" s="181" t="s">
        <v>551</v>
      </c>
      <c r="I33" s="181" t="s">
        <v>550</v>
      </c>
      <c r="J33" s="181" t="s">
        <v>470</v>
      </c>
      <c r="K33" s="181" t="s">
        <v>553</v>
      </c>
      <c r="L33" s="411" t="s">
        <v>470</v>
      </c>
      <c r="M33" s="181">
        <v>0.5</v>
      </c>
      <c r="N33" s="288">
        <v>0.31</v>
      </c>
      <c r="O33" s="181" t="s">
        <v>453</v>
      </c>
      <c r="P33" s="285" t="s">
        <v>555</v>
      </c>
    </row>
    <row r="34" spans="1:16" ht="21.95" customHeight="1" x14ac:dyDescent="0.25">
      <c r="A34" s="493" t="s">
        <v>221</v>
      </c>
      <c r="B34" s="506" t="s">
        <v>222</v>
      </c>
      <c r="C34" s="491">
        <f>0.5*($C$9*5%)</f>
        <v>2.1967500000000002</v>
      </c>
      <c r="D34" s="491">
        <f>C34</f>
        <v>2.1967500000000002</v>
      </c>
      <c r="E34" s="491">
        <f>SUM(C34:D36)</f>
        <v>4.3935000000000004</v>
      </c>
      <c r="F34" s="498">
        <v>7</v>
      </c>
      <c r="G34" s="318" t="s">
        <v>377</v>
      </c>
      <c r="H34" s="181" t="s">
        <v>449</v>
      </c>
      <c r="I34" s="181" t="s">
        <v>445</v>
      </c>
      <c r="J34" s="181" t="s">
        <v>470</v>
      </c>
      <c r="K34" s="181" t="s">
        <v>454</v>
      </c>
      <c r="L34" s="181" t="s">
        <v>470</v>
      </c>
      <c r="M34" s="181">
        <v>0.1</v>
      </c>
      <c r="N34" s="288" t="s">
        <v>505</v>
      </c>
      <c r="O34" s="181" t="s">
        <v>633</v>
      </c>
      <c r="P34" s="285" t="s">
        <v>555</v>
      </c>
    </row>
    <row r="35" spans="1:16" ht="9.75" customHeight="1" x14ac:dyDescent="0.25">
      <c r="A35" s="493"/>
      <c r="B35" s="506"/>
      <c r="C35" s="492"/>
      <c r="D35" s="492"/>
      <c r="E35" s="492"/>
      <c r="F35" s="499"/>
      <c r="G35" s="181" t="s">
        <v>378</v>
      </c>
      <c r="H35" s="181" t="s">
        <v>449</v>
      </c>
      <c r="I35" s="181" t="s">
        <v>445</v>
      </c>
      <c r="J35" s="181" t="s">
        <v>470</v>
      </c>
      <c r="K35" s="181" t="s">
        <v>454</v>
      </c>
      <c r="L35" s="181" t="s">
        <v>470</v>
      </c>
      <c r="M35" s="181">
        <v>0.25</v>
      </c>
      <c r="N35" s="288" t="s">
        <v>506</v>
      </c>
      <c r="O35" s="181" t="s">
        <v>453</v>
      </c>
      <c r="P35" s="285" t="s">
        <v>555</v>
      </c>
    </row>
    <row r="36" spans="1:16" ht="9.75" customHeight="1" x14ac:dyDescent="0.25">
      <c r="A36" s="493"/>
      <c r="B36" s="506"/>
      <c r="C36" s="492"/>
      <c r="D36" s="492"/>
      <c r="E36" s="492"/>
      <c r="F36" s="499"/>
      <c r="G36" s="181" t="s">
        <v>379</v>
      </c>
      <c r="H36" s="181" t="s">
        <v>449</v>
      </c>
      <c r="I36" s="181" t="s">
        <v>445</v>
      </c>
      <c r="J36" s="181" t="s">
        <v>470</v>
      </c>
      <c r="K36" s="181" t="s">
        <v>454</v>
      </c>
      <c r="L36" s="181" t="s">
        <v>470</v>
      </c>
      <c r="M36" s="181">
        <v>0.25</v>
      </c>
      <c r="N36" s="288" t="s">
        <v>507</v>
      </c>
      <c r="O36" s="181" t="s">
        <v>453</v>
      </c>
      <c r="P36" s="285" t="s">
        <v>555</v>
      </c>
    </row>
    <row r="37" spans="1:16" ht="19.5" customHeight="1" x14ac:dyDescent="0.25">
      <c r="A37" s="115" t="s">
        <v>223</v>
      </c>
      <c r="B37" s="258" t="s">
        <v>224</v>
      </c>
      <c r="C37" s="124">
        <f>0.5*($C$9*5%)</f>
        <v>2.1967500000000002</v>
      </c>
      <c r="D37" s="124">
        <v>2</v>
      </c>
      <c r="E37" s="124">
        <f>SUM(C37:D37)</f>
        <v>4.1967499999999998</v>
      </c>
      <c r="F37" s="125">
        <v>17</v>
      </c>
      <c r="G37" s="181" t="s">
        <v>224</v>
      </c>
      <c r="H37" s="181" t="s">
        <v>449</v>
      </c>
      <c r="I37" s="181" t="s">
        <v>450</v>
      </c>
      <c r="J37" s="181" t="s">
        <v>470</v>
      </c>
      <c r="K37" s="181" t="s">
        <v>454</v>
      </c>
      <c r="L37" s="181" t="s">
        <v>470</v>
      </c>
      <c r="M37" s="181">
        <v>7.4999999999999997E-2</v>
      </c>
      <c r="N37" s="314" t="s">
        <v>508</v>
      </c>
      <c r="O37" s="345" t="s">
        <v>453</v>
      </c>
      <c r="P37" s="285" t="s">
        <v>555</v>
      </c>
    </row>
    <row r="38" spans="1:16" ht="9.75" customHeight="1" x14ac:dyDescent="0.25">
      <c r="A38" s="493" t="s">
        <v>225</v>
      </c>
      <c r="B38" s="496" t="s">
        <v>226</v>
      </c>
      <c r="C38" s="491">
        <v>0</v>
      </c>
      <c r="D38" s="491">
        <v>5</v>
      </c>
      <c r="E38" s="491">
        <f>SUM(C38:D38)</f>
        <v>5</v>
      </c>
      <c r="F38" s="485">
        <v>8</v>
      </c>
      <c r="G38" s="181" t="s">
        <v>381</v>
      </c>
      <c r="H38" s="181" t="s">
        <v>433</v>
      </c>
      <c r="I38" s="181" t="s">
        <v>445</v>
      </c>
      <c r="J38" s="181" t="s">
        <v>470</v>
      </c>
      <c r="K38" s="181" t="s">
        <v>454</v>
      </c>
      <c r="L38" s="181" t="s">
        <v>470</v>
      </c>
      <c r="M38" s="181">
        <v>0.25</v>
      </c>
      <c r="N38" s="356">
        <v>0.36899999999999999</v>
      </c>
      <c r="O38" s="345" t="s">
        <v>453</v>
      </c>
      <c r="P38" s="285" t="s">
        <v>555</v>
      </c>
    </row>
    <row r="39" spans="1:16" ht="9.75" customHeight="1" x14ac:dyDescent="0.25">
      <c r="A39" s="493"/>
      <c r="B39" s="496"/>
      <c r="C39" s="492"/>
      <c r="D39" s="492"/>
      <c r="E39" s="492"/>
      <c r="F39" s="486"/>
      <c r="G39" s="181" t="s">
        <v>382</v>
      </c>
      <c r="H39" s="181" t="s">
        <v>433</v>
      </c>
      <c r="I39" s="181" t="s">
        <v>445</v>
      </c>
      <c r="J39" s="181" t="s">
        <v>470</v>
      </c>
      <c r="K39" s="181" t="s">
        <v>454</v>
      </c>
      <c r="L39" s="181" t="s">
        <v>470</v>
      </c>
      <c r="M39" s="288">
        <v>0.5</v>
      </c>
      <c r="N39" s="358">
        <v>0.30599999999999999</v>
      </c>
      <c r="O39" s="345" t="s">
        <v>453</v>
      </c>
      <c r="P39" s="285" t="s">
        <v>555</v>
      </c>
    </row>
    <row r="40" spans="1:16" ht="9.75" customHeight="1" x14ac:dyDescent="0.25">
      <c r="A40" s="493"/>
      <c r="B40" s="496"/>
      <c r="C40" s="492"/>
      <c r="D40" s="492"/>
      <c r="E40" s="492"/>
      <c r="F40" s="486"/>
      <c r="G40" s="181" t="s">
        <v>383</v>
      </c>
      <c r="H40" s="181" t="s">
        <v>433</v>
      </c>
      <c r="I40" s="181" t="s">
        <v>445</v>
      </c>
      <c r="J40" s="181" t="s">
        <v>470</v>
      </c>
      <c r="K40" s="181" t="s">
        <v>454</v>
      </c>
      <c r="L40" s="181" t="s">
        <v>470</v>
      </c>
      <c r="M40" s="288">
        <v>0.5</v>
      </c>
      <c r="N40" s="358">
        <v>0.32800000000000001</v>
      </c>
      <c r="O40" s="345" t="s">
        <v>453</v>
      </c>
      <c r="P40" s="285" t="s">
        <v>555</v>
      </c>
    </row>
    <row r="41" spans="1:16" ht="9.75" customHeight="1" x14ac:dyDescent="0.25">
      <c r="A41" s="493"/>
      <c r="B41" s="496"/>
      <c r="C41" s="492"/>
      <c r="D41" s="492"/>
      <c r="E41" s="492"/>
      <c r="F41" s="486"/>
      <c r="G41" s="181" t="s">
        <v>384</v>
      </c>
      <c r="H41" s="181" t="s">
        <v>433</v>
      </c>
      <c r="I41" s="181" t="s">
        <v>445</v>
      </c>
      <c r="J41" s="181" t="s">
        <v>470</v>
      </c>
      <c r="K41" s="181" t="s">
        <v>454</v>
      </c>
      <c r="L41" s="181" t="s">
        <v>470</v>
      </c>
      <c r="M41" s="179">
        <v>0.25</v>
      </c>
      <c r="N41" s="356">
        <v>0.36199999999999999</v>
      </c>
      <c r="O41" s="345" t="s">
        <v>453</v>
      </c>
      <c r="P41" s="285" t="s">
        <v>555</v>
      </c>
    </row>
    <row r="42" spans="1:16" ht="15" customHeight="1" x14ac:dyDescent="0.25">
      <c r="A42" s="493" t="s">
        <v>227</v>
      </c>
      <c r="B42" s="496" t="s">
        <v>228</v>
      </c>
      <c r="C42" s="491">
        <f>0.5*($C$9*5%)</f>
        <v>2.1967500000000002</v>
      </c>
      <c r="D42" s="491">
        <f>C42</f>
        <v>2.1967500000000002</v>
      </c>
      <c r="E42" s="491">
        <f>SUM(C42:D42)</f>
        <v>4.3935000000000004</v>
      </c>
      <c r="F42" s="485">
        <v>8</v>
      </c>
      <c r="G42" s="285" t="s">
        <v>622</v>
      </c>
      <c r="H42" s="181" t="s">
        <v>433</v>
      </c>
      <c r="I42" s="181" t="s">
        <v>445</v>
      </c>
      <c r="J42" s="181" t="s">
        <v>470</v>
      </c>
      <c r="K42" s="260" t="s">
        <v>553</v>
      </c>
      <c r="L42" s="260" t="s">
        <v>470</v>
      </c>
      <c r="M42" s="181">
        <v>0.5</v>
      </c>
      <c r="N42" s="260">
        <v>0.5</v>
      </c>
      <c r="O42" s="181" t="s">
        <v>453</v>
      </c>
      <c r="P42" s="285" t="s">
        <v>555</v>
      </c>
    </row>
    <row r="43" spans="1:16" ht="9.75" customHeight="1" x14ac:dyDescent="0.25">
      <c r="A43" s="493"/>
      <c r="B43" s="496"/>
      <c r="C43" s="492"/>
      <c r="D43" s="492"/>
      <c r="E43" s="492"/>
      <c r="F43" s="486"/>
      <c r="G43" s="181" t="s">
        <v>557</v>
      </c>
      <c r="H43" s="181" t="s">
        <v>497</v>
      </c>
      <c r="I43" s="181" t="s">
        <v>445</v>
      </c>
      <c r="J43" s="181" t="s">
        <v>470</v>
      </c>
      <c r="K43" s="260" t="s">
        <v>445</v>
      </c>
      <c r="L43" s="260" t="s">
        <v>470</v>
      </c>
      <c r="M43" s="181">
        <v>0.5</v>
      </c>
      <c r="N43" s="260">
        <v>0.5</v>
      </c>
      <c r="O43" s="181" t="s">
        <v>453</v>
      </c>
      <c r="P43" s="285" t="s">
        <v>555</v>
      </c>
    </row>
    <row r="44" spans="1:16" ht="9.75" customHeight="1" x14ac:dyDescent="0.25">
      <c r="A44" s="493"/>
      <c r="B44" s="496"/>
      <c r="C44" s="492"/>
      <c r="D44" s="492"/>
      <c r="E44" s="492"/>
      <c r="F44" s="486"/>
      <c r="G44" s="181" t="s">
        <v>642</v>
      </c>
      <c r="H44" s="181" t="s">
        <v>497</v>
      </c>
      <c r="I44" s="181" t="s">
        <v>445</v>
      </c>
      <c r="J44" s="181" t="s">
        <v>470</v>
      </c>
      <c r="K44" s="260" t="s">
        <v>445</v>
      </c>
      <c r="L44" s="260" t="s">
        <v>470</v>
      </c>
      <c r="M44" s="181">
        <v>0.5</v>
      </c>
      <c r="N44" s="260">
        <v>0.5</v>
      </c>
      <c r="O44" s="181" t="s">
        <v>453</v>
      </c>
      <c r="P44" s="285" t="s">
        <v>555</v>
      </c>
    </row>
    <row r="45" spans="1:16" ht="9.75" customHeight="1" x14ac:dyDescent="0.25">
      <c r="A45" s="493"/>
      <c r="B45" s="496"/>
      <c r="C45" s="492"/>
      <c r="D45" s="492"/>
      <c r="E45" s="492"/>
      <c r="F45" s="486"/>
      <c r="G45" s="181" t="s">
        <v>380</v>
      </c>
      <c r="H45" s="181" t="s">
        <v>497</v>
      </c>
      <c r="I45" s="181" t="s">
        <v>445</v>
      </c>
      <c r="J45" s="181" t="s">
        <v>470</v>
      </c>
      <c r="K45" s="260" t="s">
        <v>445</v>
      </c>
      <c r="L45" s="260" t="s">
        <v>470</v>
      </c>
      <c r="M45" s="181">
        <v>0.5</v>
      </c>
      <c r="N45" s="260">
        <v>0.5</v>
      </c>
      <c r="O45" s="181" t="s">
        <v>453</v>
      </c>
      <c r="P45" s="285" t="s">
        <v>555</v>
      </c>
    </row>
    <row r="46" spans="1:16" ht="9.75" customHeight="1" x14ac:dyDescent="0.25">
      <c r="A46" s="493"/>
      <c r="B46" s="496"/>
      <c r="C46" s="492"/>
      <c r="D46" s="492"/>
      <c r="E46" s="492"/>
      <c r="F46" s="486"/>
      <c r="G46" s="260"/>
      <c r="H46" s="181"/>
      <c r="I46" s="260"/>
      <c r="J46" s="260"/>
      <c r="K46" s="181"/>
      <c r="L46" s="260"/>
      <c r="M46" s="260"/>
      <c r="N46" s="260"/>
      <c r="O46" s="260"/>
      <c r="P46" s="260"/>
    </row>
    <row r="47" spans="1:16" ht="17.100000000000001" customHeight="1" x14ac:dyDescent="0.25">
      <c r="A47" s="115" t="s">
        <v>229</v>
      </c>
      <c r="B47" s="336" t="s">
        <v>230</v>
      </c>
      <c r="C47" s="124">
        <v>0</v>
      </c>
      <c r="D47" s="124">
        <v>4</v>
      </c>
      <c r="E47" s="124">
        <f>SUM(C47:D47)</f>
        <v>4</v>
      </c>
      <c r="F47" s="413">
        <v>4</v>
      </c>
      <c r="G47" s="181" t="s">
        <v>451</v>
      </c>
      <c r="H47" s="181" t="s">
        <v>434</v>
      </c>
      <c r="I47" s="181" t="s">
        <v>553</v>
      </c>
      <c r="J47" s="181" t="s">
        <v>470</v>
      </c>
      <c r="K47" s="181" t="s">
        <v>605</v>
      </c>
      <c r="L47" s="181" t="s">
        <v>470</v>
      </c>
      <c r="M47" s="181">
        <v>4</v>
      </c>
      <c r="N47" s="181">
        <v>4</v>
      </c>
      <c r="O47" s="181" t="s">
        <v>453</v>
      </c>
      <c r="P47" s="181" t="s">
        <v>560</v>
      </c>
    </row>
    <row r="48" spans="1:16" s="214" customFormat="1" ht="26.45" customHeight="1" x14ac:dyDescent="0.25">
      <c r="A48" s="425" t="s">
        <v>564</v>
      </c>
      <c r="B48" s="426" t="s">
        <v>232</v>
      </c>
      <c r="C48" s="427"/>
      <c r="D48" s="427"/>
      <c r="E48" s="427"/>
      <c r="F48" s="428"/>
      <c r="G48" s="286"/>
      <c r="H48" s="429"/>
      <c r="I48" s="260"/>
      <c r="J48" s="429"/>
      <c r="K48" s="429"/>
      <c r="L48" s="430"/>
      <c r="M48" s="286"/>
      <c r="N48" s="286"/>
      <c r="O48" s="286"/>
      <c r="P48" s="260"/>
    </row>
    <row r="49" spans="1:16" ht="39.6" customHeight="1" x14ac:dyDescent="0.25">
      <c r="A49" s="115" t="s">
        <v>233</v>
      </c>
      <c r="B49" s="95" t="s">
        <v>234</v>
      </c>
      <c r="C49" s="124">
        <f>0.5*($C$9*5%)</f>
        <v>2.1967500000000002</v>
      </c>
      <c r="D49" s="124">
        <f>C49</f>
        <v>2.1967500000000002</v>
      </c>
      <c r="E49" s="124">
        <f>SUM(C49:D49)</f>
        <v>4.3935000000000004</v>
      </c>
      <c r="F49" s="413">
        <v>4</v>
      </c>
      <c r="G49" s="286" t="s">
        <v>702</v>
      </c>
      <c r="H49" s="181" t="s">
        <v>497</v>
      </c>
      <c r="I49" s="181" t="s">
        <v>445</v>
      </c>
      <c r="J49" s="181" t="s">
        <v>470</v>
      </c>
      <c r="K49" s="181"/>
      <c r="L49" s="260"/>
      <c r="M49" s="181">
        <v>20</v>
      </c>
      <c r="N49" s="260"/>
      <c r="O49" s="260"/>
      <c r="P49" s="181" t="s">
        <v>638</v>
      </c>
    </row>
    <row r="50" spans="1:16" ht="9.75" customHeight="1" x14ac:dyDescent="0.25">
      <c r="A50" s="493" t="s">
        <v>235</v>
      </c>
      <c r="B50" s="494" t="s">
        <v>236</v>
      </c>
      <c r="C50" s="491">
        <f>0.5*($C$9*5%)</f>
        <v>2.1967500000000002</v>
      </c>
      <c r="D50" s="491">
        <f>C50</f>
        <v>2.1967500000000002</v>
      </c>
      <c r="E50" s="491">
        <f>SUM(C50:D50)</f>
        <v>4.3935000000000004</v>
      </c>
      <c r="F50" s="485">
        <v>7</v>
      </c>
      <c r="G50" s="285" t="s">
        <v>703</v>
      </c>
      <c r="H50" s="181" t="s">
        <v>497</v>
      </c>
      <c r="I50" s="181" t="s">
        <v>445</v>
      </c>
      <c r="J50" s="181" t="s">
        <v>470</v>
      </c>
      <c r="K50" s="181"/>
      <c r="L50" s="260"/>
      <c r="M50" s="181" t="s">
        <v>704</v>
      </c>
      <c r="N50" s="260"/>
      <c r="O50" s="181" t="s">
        <v>453</v>
      </c>
      <c r="P50" s="181" t="s">
        <v>638</v>
      </c>
    </row>
    <row r="51" spans="1:16" ht="9.75" customHeight="1" x14ac:dyDescent="0.25">
      <c r="A51" s="493"/>
      <c r="B51" s="494"/>
      <c r="C51" s="492"/>
      <c r="D51" s="492"/>
      <c r="E51" s="492"/>
      <c r="F51" s="486"/>
      <c r="G51" s="285" t="s">
        <v>569</v>
      </c>
      <c r="H51" s="318" t="s">
        <v>433</v>
      </c>
      <c r="I51" s="318" t="s">
        <v>610</v>
      </c>
      <c r="J51" s="318" t="s">
        <v>470</v>
      </c>
      <c r="K51" s="318" t="s">
        <v>610</v>
      </c>
      <c r="L51" s="366" t="s">
        <v>470</v>
      </c>
      <c r="M51" s="318">
        <v>1</v>
      </c>
      <c r="N51" s="318">
        <v>1</v>
      </c>
      <c r="O51" s="181">
        <v>2</v>
      </c>
      <c r="P51" s="181" t="s">
        <v>560</v>
      </c>
    </row>
    <row r="52" spans="1:16" ht="9.75" customHeight="1" x14ac:dyDescent="0.25">
      <c r="A52" s="493"/>
      <c r="B52" s="494"/>
      <c r="C52" s="492"/>
      <c r="D52" s="492"/>
      <c r="E52" s="492"/>
      <c r="F52" s="486"/>
      <c r="G52" s="285" t="s">
        <v>424</v>
      </c>
      <c r="H52" s="318" t="s">
        <v>433</v>
      </c>
      <c r="I52" s="318" t="s">
        <v>610</v>
      </c>
      <c r="J52" s="318" t="s">
        <v>470</v>
      </c>
      <c r="K52" s="318" t="s">
        <v>610</v>
      </c>
      <c r="L52" s="366" t="s">
        <v>470</v>
      </c>
      <c r="M52" s="285">
        <v>2</v>
      </c>
      <c r="N52" s="285">
        <v>2</v>
      </c>
      <c r="O52" s="181">
        <v>2</v>
      </c>
      <c r="P52" s="181" t="s">
        <v>560</v>
      </c>
    </row>
    <row r="53" spans="1:16" ht="9.75" customHeight="1" x14ac:dyDescent="0.25">
      <c r="A53" s="493"/>
      <c r="B53" s="494"/>
      <c r="C53" s="492"/>
      <c r="D53" s="492"/>
      <c r="E53" s="492"/>
      <c r="F53" s="486"/>
      <c r="G53" s="285" t="s">
        <v>596</v>
      </c>
      <c r="H53" s="318" t="s">
        <v>433</v>
      </c>
      <c r="I53" s="318" t="s">
        <v>610</v>
      </c>
      <c r="J53" s="318" t="s">
        <v>470</v>
      </c>
      <c r="K53" s="318" t="s">
        <v>610</v>
      </c>
      <c r="L53" s="366" t="s">
        <v>470</v>
      </c>
      <c r="M53" s="285">
        <v>5</v>
      </c>
      <c r="N53" s="285">
        <v>5</v>
      </c>
      <c r="O53" s="181">
        <v>50</v>
      </c>
      <c r="P53" s="181" t="s">
        <v>560</v>
      </c>
    </row>
    <row r="54" spans="1:16" ht="9.75" customHeight="1" x14ac:dyDescent="0.25">
      <c r="A54" s="493"/>
      <c r="B54" s="494"/>
      <c r="C54" s="492"/>
      <c r="D54" s="492"/>
      <c r="E54" s="492"/>
      <c r="F54" s="486"/>
      <c r="G54" s="285" t="s">
        <v>597</v>
      </c>
      <c r="H54" s="318" t="s">
        <v>433</v>
      </c>
      <c r="I54" s="318" t="s">
        <v>610</v>
      </c>
      <c r="J54" s="318" t="s">
        <v>470</v>
      </c>
      <c r="K54" s="318" t="s">
        <v>610</v>
      </c>
      <c r="L54" s="366" t="s">
        <v>470</v>
      </c>
      <c r="M54" s="285">
        <v>5</v>
      </c>
      <c r="N54" s="285">
        <v>5</v>
      </c>
      <c r="O54" s="181">
        <v>5</v>
      </c>
      <c r="P54" s="181" t="s">
        <v>560</v>
      </c>
    </row>
    <row r="55" spans="1:16" ht="9.75" customHeight="1" x14ac:dyDescent="0.25">
      <c r="A55" s="493"/>
      <c r="B55" s="494"/>
      <c r="C55" s="492"/>
      <c r="D55" s="492"/>
      <c r="E55" s="492"/>
      <c r="F55" s="486"/>
      <c r="G55" s="285" t="s">
        <v>598</v>
      </c>
      <c r="H55" s="318" t="s">
        <v>433</v>
      </c>
      <c r="I55" s="318" t="s">
        <v>610</v>
      </c>
      <c r="J55" s="318" t="s">
        <v>470</v>
      </c>
      <c r="K55" s="318" t="s">
        <v>610</v>
      </c>
      <c r="L55" s="366" t="s">
        <v>470</v>
      </c>
      <c r="M55" s="318">
        <v>2</v>
      </c>
      <c r="N55" s="318">
        <v>2</v>
      </c>
      <c r="O55" s="181" t="s">
        <v>453</v>
      </c>
      <c r="P55" s="181" t="s">
        <v>560</v>
      </c>
    </row>
    <row r="56" spans="1:16" ht="9.75" customHeight="1" x14ac:dyDescent="0.25">
      <c r="A56" s="493"/>
      <c r="B56" s="494"/>
      <c r="C56" s="492"/>
      <c r="D56" s="492"/>
      <c r="E56" s="492"/>
      <c r="F56" s="486"/>
      <c r="G56" s="181"/>
      <c r="H56" s="289"/>
      <c r="I56" s="181"/>
      <c r="J56" s="289"/>
      <c r="K56" s="288"/>
      <c r="L56" s="288"/>
      <c r="M56" s="181"/>
      <c r="N56" s="181"/>
      <c r="O56" s="181"/>
      <c r="P56" s="181"/>
    </row>
    <row r="57" spans="1:16" ht="9.75" customHeight="1" x14ac:dyDescent="0.25">
      <c r="A57" s="493"/>
      <c r="B57" s="494"/>
      <c r="C57" s="492"/>
      <c r="D57" s="492"/>
      <c r="E57" s="492"/>
      <c r="F57" s="486"/>
      <c r="G57" s="181"/>
      <c r="H57" s="289"/>
      <c r="I57" s="181"/>
      <c r="J57" s="289"/>
      <c r="K57" s="288"/>
      <c r="L57" s="288"/>
      <c r="M57" s="181"/>
      <c r="N57" s="181"/>
      <c r="O57" s="181"/>
      <c r="P57" s="181"/>
    </row>
    <row r="58" spans="1:16" ht="9.75" customHeight="1" x14ac:dyDescent="0.25">
      <c r="A58" s="493"/>
      <c r="B58" s="494"/>
      <c r="C58" s="492"/>
      <c r="D58" s="492"/>
      <c r="E58" s="492"/>
      <c r="F58" s="486"/>
      <c r="G58" s="181"/>
      <c r="H58" s="289"/>
      <c r="I58" s="181"/>
      <c r="J58" s="289"/>
      <c r="K58" s="288"/>
      <c r="L58" s="288"/>
      <c r="M58" s="181"/>
      <c r="N58" s="181"/>
      <c r="O58" s="181"/>
      <c r="P58" s="181"/>
    </row>
    <row r="59" spans="1:16" ht="9.75" customHeight="1" x14ac:dyDescent="0.25">
      <c r="A59" s="493"/>
      <c r="B59" s="494"/>
      <c r="C59" s="492"/>
      <c r="D59" s="492"/>
      <c r="E59" s="492"/>
      <c r="F59" s="486"/>
      <c r="H59" s="181"/>
      <c r="I59" s="181"/>
      <c r="J59" s="181"/>
      <c r="K59" s="288"/>
      <c r="L59" s="288"/>
      <c r="M59" s="181"/>
      <c r="N59" s="181"/>
      <c r="O59" s="181"/>
      <c r="P59" s="181"/>
    </row>
    <row r="60" spans="1:16" ht="9.75" customHeight="1" x14ac:dyDescent="0.25">
      <c r="A60" s="493"/>
      <c r="B60" s="495"/>
      <c r="C60" s="492"/>
      <c r="D60" s="492"/>
      <c r="E60" s="492"/>
      <c r="F60" s="486"/>
      <c r="H60" s="181"/>
      <c r="I60" s="181"/>
      <c r="J60" s="181"/>
      <c r="K60" s="288"/>
      <c r="L60" s="288"/>
      <c r="M60" s="181"/>
      <c r="N60" s="181"/>
      <c r="O60" s="181"/>
      <c r="P60" s="181"/>
    </row>
    <row r="61" spans="1:16" ht="9.75" customHeight="1" x14ac:dyDescent="0.25">
      <c r="A61" s="487" t="s">
        <v>237</v>
      </c>
      <c r="B61" s="489" t="s">
        <v>238</v>
      </c>
      <c r="C61" s="491"/>
      <c r="D61" s="491"/>
      <c r="E61" s="491"/>
      <c r="F61" s="485">
        <v>2</v>
      </c>
      <c r="G61" s="181"/>
      <c r="H61" s="181"/>
      <c r="I61" s="181"/>
      <c r="J61" s="181"/>
      <c r="K61" s="181"/>
      <c r="L61" s="181"/>
      <c r="M61" s="181"/>
      <c r="N61" s="181"/>
      <c r="O61" s="181"/>
      <c r="P61" s="181"/>
    </row>
    <row r="62" spans="1:16" ht="9.75" customHeight="1" x14ac:dyDescent="0.25">
      <c r="A62" s="488"/>
      <c r="B62" s="490"/>
      <c r="C62" s="492"/>
      <c r="D62" s="492"/>
      <c r="E62" s="492"/>
      <c r="F62" s="486"/>
      <c r="G62" s="181" t="s">
        <v>606</v>
      </c>
      <c r="H62" s="181" t="s">
        <v>434</v>
      </c>
      <c r="I62" s="181" t="s">
        <v>610</v>
      </c>
      <c r="J62" s="181" t="s">
        <v>470</v>
      </c>
      <c r="K62" s="181" t="s">
        <v>610</v>
      </c>
      <c r="L62" s="181" t="s">
        <v>470</v>
      </c>
      <c r="M62" s="181">
        <v>1</v>
      </c>
      <c r="N62" s="181">
        <v>1</v>
      </c>
      <c r="O62" s="181" t="s">
        <v>453</v>
      </c>
      <c r="P62" s="181" t="s">
        <v>560</v>
      </c>
    </row>
    <row r="63" spans="1:16" ht="9.75" customHeight="1" x14ac:dyDescent="0.25">
      <c r="A63" s="488"/>
      <c r="B63" s="490"/>
      <c r="C63" s="492"/>
      <c r="D63" s="492"/>
      <c r="E63" s="492"/>
      <c r="F63" s="486"/>
      <c r="G63" s="181" t="s">
        <v>607</v>
      </c>
      <c r="H63" s="181" t="s">
        <v>434</v>
      </c>
      <c r="I63" s="181" t="s">
        <v>610</v>
      </c>
      <c r="J63" s="181" t="s">
        <v>470</v>
      </c>
      <c r="K63" s="181" t="s">
        <v>610</v>
      </c>
      <c r="L63" s="181" t="s">
        <v>470</v>
      </c>
      <c r="M63" s="181">
        <v>1</v>
      </c>
      <c r="N63" s="181">
        <v>1</v>
      </c>
      <c r="O63" s="181" t="s">
        <v>453</v>
      </c>
      <c r="P63" s="181" t="s">
        <v>560</v>
      </c>
    </row>
    <row r="64" spans="1:16" ht="9.75" customHeight="1" x14ac:dyDescent="0.25">
      <c r="A64" s="488"/>
      <c r="B64" s="490"/>
      <c r="C64" s="492"/>
      <c r="D64" s="492"/>
      <c r="E64" s="492"/>
      <c r="F64" s="486"/>
      <c r="G64" s="181" t="s">
        <v>608</v>
      </c>
      <c r="H64" s="181" t="s">
        <v>434</v>
      </c>
      <c r="I64" s="181" t="s">
        <v>610</v>
      </c>
      <c r="J64" s="181" t="s">
        <v>470</v>
      </c>
      <c r="K64" s="181" t="s">
        <v>610</v>
      </c>
      <c r="L64" s="181" t="s">
        <v>470</v>
      </c>
      <c r="M64" s="181">
        <v>4</v>
      </c>
      <c r="N64" s="181">
        <v>4</v>
      </c>
      <c r="O64" s="181" t="s">
        <v>453</v>
      </c>
      <c r="P64" s="181" t="s">
        <v>560</v>
      </c>
    </row>
    <row r="65" spans="1:16" ht="9.75" customHeight="1" x14ac:dyDescent="0.25">
      <c r="A65" s="488"/>
      <c r="B65" s="490"/>
      <c r="C65" s="492"/>
      <c r="D65" s="492"/>
      <c r="E65" s="492"/>
      <c r="F65" s="486"/>
      <c r="G65" s="181" t="s">
        <v>609</v>
      </c>
      <c r="H65" s="181" t="s">
        <v>434</v>
      </c>
      <c r="I65" s="181" t="s">
        <v>610</v>
      </c>
      <c r="J65" s="181" t="s">
        <v>470</v>
      </c>
      <c r="K65" s="181" t="s">
        <v>610</v>
      </c>
      <c r="L65" s="181" t="s">
        <v>470</v>
      </c>
      <c r="M65" s="181">
        <v>4</v>
      </c>
      <c r="N65" s="181">
        <v>4</v>
      </c>
      <c r="O65" s="181" t="s">
        <v>453</v>
      </c>
      <c r="P65" s="181" t="s">
        <v>560</v>
      </c>
    </row>
    <row r="66" spans="1:16" ht="11.45" customHeight="1" x14ac:dyDescent="0.25">
      <c r="C66" s="126"/>
      <c r="D66" s="107"/>
      <c r="F66" s="107">
        <f>SUM(F15:F63)</f>
        <v>88</v>
      </c>
    </row>
    <row r="67" spans="1:16" ht="11.45" customHeight="1" x14ac:dyDescent="0.25">
      <c r="C67" s="126"/>
      <c r="D67" s="107"/>
      <c r="F67" s="107">
        <f>SUM(F66)</f>
        <v>88</v>
      </c>
    </row>
  </sheetData>
  <protectedRanges>
    <protectedRange password="CDC0" sqref="C3:D4 C6:D7 J38:J46 M32:M33 I15:O15 K16:O18 P15:P18 O32:O33 H30:J36 M35:P36 K34:L41 M42:M46 O42:O47 K30:P31 I56:P60 G9:H9 G29 O25:P25 K47 H38:H46 G25:M25 M38:O38 G49:H49 M41:O41 N39:O40 I16:J24 K19:P24 F15:F65 N42:N45 H50 J49:J50 L49:P50 J61:P65 O29:P29 I29:M29 P26:P28 O51:O55 M34:O34 P32:P34 P37:P48" name="Range1"/>
    <protectedRange password="CDC0" sqref="G42:G45" name="Range1_7"/>
    <protectedRange password="CDC0" sqref="G63" name="Range1_22"/>
    <protectedRange sqref="H56:H58" name="Range1_27"/>
    <protectedRange password="CDC0" sqref="K42 L46" name="Range1_28_1"/>
    <protectedRange password="CDC0" sqref="M47:N47" name="Range1_31_2"/>
    <protectedRange password="CDC0" sqref="H29 H22:H24" name="Range1_12_2"/>
    <protectedRange password="CDC0" sqref="N25 N29" name="Range1_15_2"/>
    <protectedRange password="CDC0" sqref="G57:G58" name="Range1_34_6"/>
    <protectedRange password="CDC0" sqref="M39" name="Range1_8_1"/>
    <protectedRange password="CDC0" sqref="M40" name="Range1_8_1_1"/>
    <protectedRange password="CDC0" sqref="P51" name="Range1_1_3"/>
    <protectedRange password="CDC0" sqref="M52:N53" name="Range1_2_1"/>
    <protectedRange password="CDC0" sqref="M54:N54" name="Range1_6_2"/>
    <protectedRange password="CDC0" sqref="G54" name="Range1_20_2"/>
    <protectedRange password="CDC0" sqref="G52" name="Range1_34_6_2"/>
    <protectedRange password="CDC0" sqref="P52:P54" name="Range1_1_5"/>
    <protectedRange password="CDC0" sqref="P55" name="Range1_1_7"/>
    <protectedRange password="CDC0" sqref="J26:J28 L26:L28" name="Range1_4"/>
    <protectedRange password="CDC0" sqref="G26 H26:I28" name="Range1_12_1"/>
    <protectedRange password="CDC0" sqref="K26:K28" name="Range1_14_1"/>
    <protectedRange password="CDC0" sqref="M26:O28" name="Range1_15_1"/>
  </protectedRanges>
  <mergeCells count="84">
    <mergeCell ref="F30:F33"/>
    <mergeCell ref="D22:D29"/>
    <mergeCell ref="E22:E29"/>
    <mergeCell ref="A30:A33"/>
    <mergeCell ref="A18:A21"/>
    <mergeCell ref="B18:B21"/>
    <mergeCell ref="C18:C21"/>
    <mergeCell ref="D18:D21"/>
    <mergeCell ref="F22:F29"/>
    <mergeCell ref="A22:A29"/>
    <mergeCell ref="B22:B29"/>
    <mergeCell ref="C22:C29"/>
    <mergeCell ref="B30:B33"/>
    <mergeCell ref="C30:C33"/>
    <mergeCell ref="D30:D33"/>
    <mergeCell ref="E30:E33"/>
    <mergeCell ref="A6:B6"/>
    <mergeCell ref="C6:E6"/>
    <mergeCell ref="A7:B7"/>
    <mergeCell ref="F18:F21"/>
    <mergeCell ref="E18:E21"/>
    <mergeCell ref="A12:B14"/>
    <mergeCell ref="A15:A17"/>
    <mergeCell ref="B15:B17"/>
    <mergeCell ref="C15:C17"/>
    <mergeCell ref="D15:D17"/>
    <mergeCell ref="E15:E17"/>
    <mergeCell ref="G7:N7"/>
    <mergeCell ref="A8:B8"/>
    <mergeCell ref="C8:F8"/>
    <mergeCell ref="A10:B10"/>
    <mergeCell ref="C10:F10"/>
    <mergeCell ref="C7:E7"/>
    <mergeCell ref="A9:B9"/>
    <mergeCell ref="C9:F9"/>
    <mergeCell ref="K2:L5"/>
    <mergeCell ref="A3:B3"/>
    <mergeCell ref="C3:E3"/>
    <mergeCell ref="A4:B4"/>
    <mergeCell ref="C4:E4"/>
    <mergeCell ref="A5:B5"/>
    <mergeCell ref="C5:E5"/>
    <mergeCell ref="F38:F41"/>
    <mergeCell ref="A34:A36"/>
    <mergeCell ref="B34:B36"/>
    <mergeCell ref="C34:C36"/>
    <mergeCell ref="D34:D36"/>
    <mergeCell ref="E34:E36"/>
    <mergeCell ref="F34:F36"/>
    <mergeCell ref="A38:A41"/>
    <mergeCell ref="B38:B41"/>
    <mergeCell ref="C38:C41"/>
    <mergeCell ref="D38:D41"/>
    <mergeCell ref="E38:E41"/>
    <mergeCell ref="P12:P14"/>
    <mergeCell ref="F15:F17"/>
    <mergeCell ref="G12:G14"/>
    <mergeCell ref="H12:H14"/>
    <mergeCell ref="I12:I14"/>
    <mergeCell ref="J12:J14"/>
    <mergeCell ref="K12:K14"/>
    <mergeCell ref="L12:L14"/>
    <mergeCell ref="M12:M14"/>
    <mergeCell ref="N12:N14"/>
    <mergeCell ref="O12:O14"/>
    <mergeCell ref="C12:F12"/>
    <mergeCell ref="F42:F46"/>
    <mergeCell ref="A42:A46"/>
    <mergeCell ref="B42:B46"/>
    <mergeCell ref="C42:C46"/>
    <mergeCell ref="D42:D46"/>
    <mergeCell ref="E42:E46"/>
    <mergeCell ref="F50:F60"/>
    <mergeCell ref="A61:A65"/>
    <mergeCell ref="B61:B65"/>
    <mergeCell ref="C61:C65"/>
    <mergeCell ref="D61:D65"/>
    <mergeCell ref="A50:A60"/>
    <mergeCell ref="B50:B60"/>
    <mergeCell ref="C50:C60"/>
    <mergeCell ref="D50:D60"/>
    <mergeCell ref="E50:E60"/>
    <mergeCell ref="E61:E65"/>
    <mergeCell ref="F61:F65"/>
  </mergeCells>
  <hyperlinks>
    <hyperlink ref="L1" location="'b. List of templates'!A1" display="RETURN TO TEMPLATE LIST" xr:uid="{00000000-0004-0000-06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S49"/>
  <sheetViews>
    <sheetView topLeftCell="A19" zoomScaleNormal="100" workbookViewId="0">
      <selection activeCell="D36" sqref="D36"/>
    </sheetView>
  </sheetViews>
  <sheetFormatPr defaultColWidth="9.140625" defaultRowHeight="10.5" x14ac:dyDescent="0.25"/>
  <cols>
    <col min="1" max="1" width="4.85546875" style="85" customWidth="1"/>
    <col min="2" max="2" width="23" style="85" customWidth="1"/>
    <col min="3" max="3" width="23.85546875" style="84" customWidth="1"/>
    <col min="4" max="4" width="51.140625" style="85" customWidth="1"/>
    <col min="5" max="5" width="35.85546875" style="85" customWidth="1"/>
    <col min="6" max="6" width="21.140625" style="85" customWidth="1"/>
    <col min="7" max="7" width="12.42578125" style="85" customWidth="1"/>
    <col min="8" max="8" width="22.42578125" style="85" customWidth="1"/>
    <col min="9" max="9" width="5.42578125" style="85" customWidth="1"/>
    <col min="10" max="10" width="14.5703125" style="85" customWidth="1"/>
    <col min="11" max="11" width="13.42578125" style="85" customWidth="1"/>
    <col min="12" max="12" width="29.140625" style="84" customWidth="1"/>
    <col min="13" max="13" width="13.42578125" style="84" customWidth="1"/>
    <col min="14" max="14" width="33.42578125" style="84" customWidth="1"/>
    <col min="15" max="15" width="58.5703125" style="84" customWidth="1"/>
    <col min="16" max="16384" width="9.140625" style="85"/>
  </cols>
  <sheetData>
    <row r="1" spans="1:15" ht="20.25" x14ac:dyDescent="0.25">
      <c r="A1" s="82" t="s">
        <v>239</v>
      </c>
      <c r="B1" s="83"/>
      <c r="J1" s="83" t="s">
        <v>178</v>
      </c>
      <c r="L1" s="252" t="s">
        <v>177</v>
      </c>
    </row>
    <row r="2" spans="1:15" ht="9.75" customHeight="1" x14ac:dyDescent="0.25">
      <c r="H2" s="568" t="s">
        <v>240</v>
      </c>
      <c r="I2" s="568"/>
      <c r="J2" s="90" t="s">
        <v>180</v>
      </c>
      <c r="K2" s="253">
        <f>SUM(C13:C45)</f>
        <v>48</v>
      </c>
    </row>
    <row r="3" spans="1:15" ht="12.75" customHeight="1" x14ac:dyDescent="0.25">
      <c r="A3" s="512" t="s">
        <v>181</v>
      </c>
      <c r="B3" s="513"/>
      <c r="C3" s="127" t="s">
        <v>331</v>
      </c>
      <c r="D3" s="251" t="s">
        <v>182</v>
      </c>
      <c r="H3" s="568"/>
      <c r="I3" s="568"/>
      <c r="J3" s="90" t="s">
        <v>183</v>
      </c>
      <c r="K3" s="253">
        <f>$C$10</f>
        <v>48</v>
      </c>
    </row>
    <row r="4" spans="1:15" ht="16.5" customHeight="1" x14ac:dyDescent="0.25">
      <c r="A4" s="517" t="s">
        <v>184</v>
      </c>
      <c r="B4" s="518"/>
      <c r="C4" s="129">
        <v>2024</v>
      </c>
      <c r="D4" s="244">
        <v>45381</v>
      </c>
      <c r="H4" s="568"/>
      <c r="I4" s="568"/>
      <c r="J4" s="90" t="s">
        <v>185</v>
      </c>
      <c r="K4" s="253">
        <f>$C$9</f>
        <v>35.148000000000003</v>
      </c>
    </row>
    <row r="5" spans="1:15" ht="15.75" customHeight="1" x14ac:dyDescent="0.25">
      <c r="A5" s="512" t="s">
        <v>186</v>
      </c>
      <c r="B5" s="513"/>
      <c r="C5" s="130" t="s">
        <v>187</v>
      </c>
      <c r="D5" s="92"/>
      <c r="H5" s="568"/>
      <c r="I5" s="568"/>
      <c r="J5" s="90"/>
      <c r="K5" s="90"/>
    </row>
    <row r="6" spans="1:15" ht="37.5" customHeight="1" thickBot="1" x14ac:dyDescent="0.3">
      <c r="A6" s="527" t="s">
        <v>188</v>
      </c>
      <c r="B6" s="540"/>
      <c r="C6" s="131">
        <v>35148</v>
      </c>
      <c r="D6" s="83" t="s">
        <v>532</v>
      </c>
      <c r="E6" s="214"/>
      <c r="J6" s="254"/>
    </row>
    <row r="7" spans="1:15" ht="46.5" customHeight="1" thickBot="1" x14ac:dyDescent="0.3">
      <c r="A7" s="527" t="s">
        <v>189</v>
      </c>
      <c r="B7" s="540"/>
      <c r="C7" s="132">
        <v>35148</v>
      </c>
      <c r="D7" s="524" t="s">
        <v>241</v>
      </c>
      <c r="E7" s="525"/>
      <c r="F7" s="525"/>
      <c r="G7" s="525"/>
      <c r="H7" s="525"/>
      <c r="I7" s="525"/>
      <c r="J7" s="525"/>
      <c r="K7" s="526"/>
      <c r="L7" s="250"/>
      <c r="M7" s="250"/>
      <c r="N7" s="250"/>
      <c r="O7" s="250"/>
    </row>
    <row r="8" spans="1:15" ht="23.25" customHeight="1" thickBot="1" x14ac:dyDescent="0.3">
      <c r="A8" s="527" t="s">
        <v>191</v>
      </c>
      <c r="B8" s="513"/>
      <c r="C8" s="133" t="s">
        <v>192</v>
      </c>
      <c r="D8" s="245" t="s">
        <v>193</v>
      </c>
      <c r="E8" s="249" t="s">
        <v>194</v>
      </c>
    </row>
    <row r="9" spans="1:15" ht="21.75" customHeight="1" thickBot="1" x14ac:dyDescent="0.3">
      <c r="A9" s="535" t="s">
        <v>242</v>
      </c>
      <c r="B9" s="536"/>
      <c r="C9" s="134">
        <f>C7*0.1%</f>
        <v>35.148000000000003</v>
      </c>
      <c r="D9" s="246"/>
      <c r="E9" s="250"/>
    </row>
    <row r="10" spans="1:15" ht="20.25" customHeight="1" thickBot="1" x14ac:dyDescent="0.3">
      <c r="A10" s="527" t="s">
        <v>243</v>
      </c>
      <c r="B10" s="540"/>
      <c r="C10" s="135">
        <f>C13+C22+C27+C29+C35+C41</f>
        <v>48</v>
      </c>
      <c r="D10" s="247"/>
      <c r="E10" s="250"/>
    </row>
    <row r="11" spans="1:15" ht="9.75" customHeight="1" x14ac:dyDescent="0.25">
      <c r="B11" s="106"/>
      <c r="C11" s="99"/>
      <c r="D11" s="108"/>
      <c r="E11" s="108"/>
    </row>
    <row r="12" spans="1:15" s="110" customFormat="1" ht="50.25" customHeight="1" x14ac:dyDescent="0.25">
      <c r="A12" s="565" t="s">
        <v>197</v>
      </c>
      <c r="B12" s="566"/>
      <c r="C12" s="113" t="s">
        <v>244</v>
      </c>
      <c r="D12" s="268" t="s">
        <v>199</v>
      </c>
      <c r="E12" s="268" t="s">
        <v>200</v>
      </c>
      <c r="F12" s="270" t="s">
        <v>201</v>
      </c>
      <c r="G12" s="271" t="s">
        <v>202</v>
      </c>
      <c r="H12" s="272" t="s">
        <v>203</v>
      </c>
      <c r="I12" s="273" t="s">
        <v>202</v>
      </c>
      <c r="J12" s="371" t="s">
        <v>204</v>
      </c>
      <c r="K12" s="372" t="s">
        <v>205</v>
      </c>
      <c r="L12" s="371" t="s">
        <v>245</v>
      </c>
      <c r="M12" s="371" t="s">
        <v>246</v>
      </c>
      <c r="N12" s="371" t="s">
        <v>206</v>
      </c>
      <c r="O12" s="373" t="s">
        <v>207</v>
      </c>
    </row>
    <row r="13" spans="1:15" ht="35.1" customHeight="1" x14ac:dyDescent="0.25">
      <c r="A13" s="548" t="s">
        <v>247</v>
      </c>
      <c r="B13" s="567" t="s">
        <v>248</v>
      </c>
      <c r="C13" s="547">
        <v>30</v>
      </c>
      <c r="D13" s="285" t="s">
        <v>634</v>
      </c>
      <c r="E13" s="318" t="s">
        <v>433</v>
      </c>
      <c r="F13" s="318" t="s">
        <v>610</v>
      </c>
      <c r="G13" s="318" t="s">
        <v>470</v>
      </c>
      <c r="H13" s="318" t="s">
        <v>610</v>
      </c>
      <c r="I13" s="366" t="s">
        <v>470</v>
      </c>
      <c r="J13" s="318">
        <v>50</v>
      </c>
      <c r="K13" s="318">
        <v>50</v>
      </c>
      <c r="L13" s="318" t="s">
        <v>648</v>
      </c>
      <c r="M13" s="318"/>
      <c r="N13" s="318" t="s">
        <v>648</v>
      </c>
      <c r="O13" s="181" t="s">
        <v>560</v>
      </c>
    </row>
    <row r="14" spans="1:15" ht="18.600000000000001" customHeight="1" x14ac:dyDescent="0.25">
      <c r="A14" s="548"/>
      <c r="B14" s="567"/>
      <c r="C14" s="547"/>
      <c r="D14" s="285" t="s">
        <v>592</v>
      </c>
      <c r="E14" s="318" t="s">
        <v>433</v>
      </c>
      <c r="F14" s="318" t="s">
        <v>450</v>
      </c>
      <c r="G14" s="318" t="s">
        <v>470</v>
      </c>
      <c r="H14" s="318" t="s">
        <v>527</v>
      </c>
      <c r="I14" s="366" t="s">
        <v>470</v>
      </c>
      <c r="J14" s="318">
        <v>25</v>
      </c>
      <c r="K14" s="318" t="s">
        <v>509</v>
      </c>
      <c r="L14" s="318" t="s">
        <v>458</v>
      </c>
      <c r="M14" s="318"/>
      <c r="N14" s="318" t="s">
        <v>458</v>
      </c>
      <c r="O14" s="318" t="s">
        <v>555</v>
      </c>
    </row>
    <row r="15" spans="1:15" ht="18" x14ac:dyDescent="0.25">
      <c r="A15" s="548"/>
      <c r="B15" s="567"/>
      <c r="C15" s="547"/>
      <c r="D15" s="285" t="s">
        <v>417</v>
      </c>
      <c r="E15" s="318" t="s">
        <v>433</v>
      </c>
      <c r="F15" s="318" t="s">
        <v>610</v>
      </c>
      <c r="G15" s="318" t="s">
        <v>470</v>
      </c>
      <c r="H15" s="318" t="s">
        <v>527</v>
      </c>
      <c r="I15" s="366" t="s">
        <v>470</v>
      </c>
      <c r="J15" s="318" t="s">
        <v>471</v>
      </c>
      <c r="K15" s="317" t="s">
        <v>512</v>
      </c>
      <c r="L15" s="318" t="s">
        <v>647</v>
      </c>
      <c r="M15" s="318"/>
      <c r="N15" s="318" t="s">
        <v>647</v>
      </c>
      <c r="O15" s="318" t="s">
        <v>555</v>
      </c>
    </row>
    <row r="16" spans="1:15" ht="24.95" customHeight="1" x14ac:dyDescent="0.25">
      <c r="A16" s="548"/>
      <c r="B16" s="567"/>
      <c r="C16" s="547"/>
      <c r="D16" s="285" t="s">
        <v>593</v>
      </c>
      <c r="E16" s="318" t="s">
        <v>433</v>
      </c>
      <c r="F16" s="318" t="s">
        <v>610</v>
      </c>
      <c r="G16" s="318" t="s">
        <v>470</v>
      </c>
      <c r="H16" s="318" t="s">
        <v>528</v>
      </c>
      <c r="I16" s="366" t="s">
        <v>470</v>
      </c>
      <c r="J16" s="318">
        <v>20</v>
      </c>
      <c r="K16" s="317" t="s">
        <v>511</v>
      </c>
      <c r="L16" s="318" t="s">
        <v>646</v>
      </c>
      <c r="M16" s="318"/>
      <c r="N16" s="318" t="s">
        <v>646</v>
      </c>
      <c r="O16" s="318" t="s">
        <v>555</v>
      </c>
    </row>
    <row r="17" spans="1:64" ht="20.100000000000001" customHeight="1" x14ac:dyDescent="0.25">
      <c r="A17" s="548"/>
      <c r="B17" s="567"/>
      <c r="C17" s="547"/>
      <c r="D17" s="285" t="s">
        <v>644</v>
      </c>
      <c r="E17" s="318" t="s">
        <v>433</v>
      </c>
      <c r="F17" s="318" t="s">
        <v>610</v>
      </c>
      <c r="G17" s="318" t="s">
        <v>470</v>
      </c>
      <c r="H17" s="318" t="s">
        <v>527</v>
      </c>
      <c r="I17" s="366" t="s">
        <v>470</v>
      </c>
      <c r="J17" s="318" t="s">
        <v>472</v>
      </c>
      <c r="K17" s="317" t="s">
        <v>525</v>
      </c>
      <c r="L17" s="318" t="s">
        <v>645</v>
      </c>
      <c r="M17" s="318"/>
      <c r="N17" s="318" t="s">
        <v>645</v>
      </c>
      <c r="O17" s="318" t="s">
        <v>555</v>
      </c>
    </row>
    <row r="18" spans="1:64" ht="20.100000000000001" customHeight="1" x14ac:dyDescent="0.25">
      <c r="A18" s="548"/>
      <c r="B18" s="567"/>
      <c r="C18" s="547"/>
      <c r="D18" s="285" t="s">
        <v>418</v>
      </c>
      <c r="E18" s="318" t="s">
        <v>612</v>
      </c>
      <c r="F18" s="318" t="s">
        <v>450</v>
      </c>
      <c r="G18" s="318" t="s">
        <v>470</v>
      </c>
      <c r="H18" s="318" t="s">
        <v>610</v>
      </c>
      <c r="I18" s="366" t="s">
        <v>470</v>
      </c>
      <c r="J18" s="318">
        <v>5</v>
      </c>
      <c r="K18" s="318">
        <v>5</v>
      </c>
      <c r="L18" s="318" t="s">
        <v>643</v>
      </c>
      <c r="M18" s="318"/>
      <c r="N18" s="318" t="s">
        <v>643</v>
      </c>
      <c r="O18" s="181" t="s">
        <v>701</v>
      </c>
    </row>
    <row r="19" spans="1:64" ht="35.450000000000003" customHeight="1" x14ac:dyDescent="0.25">
      <c r="A19" s="548"/>
      <c r="B19" s="567"/>
      <c r="C19" s="547"/>
      <c r="D19" s="285" t="s">
        <v>635</v>
      </c>
      <c r="E19" s="318" t="s">
        <v>433</v>
      </c>
      <c r="F19" s="318" t="s">
        <v>454</v>
      </c>
      <c r="G19" s="318" t="s">
        <v>470</v>
      </c>
      <c r="H19" s="318" t="s">
        <v>528</v>
      </c>
      <c r="I19" s="366" t="s">
        <v>470</v>
      </c>
      <c r="J19" s="318" t="s">
        <v>473</v>
      </c>
      <c r="K19" s="317" t="s">
        <v>513</v>
      </c>
      <c r="L19" s="318" t="s">
        <v>462</v>
      </c>
      <c r="M19" s="318"/>
      <c r="N19" s="318" t="s">
        <v>462</v>
      </c>
      <c r="O19" s="318" t="s">
        <v>555</v>
      </c>
    </row>
    <row r="20" spans="1:64" ht="20.45" customHeight="1" x14ac:dyDescent="0.25">
      <c r="A20" s="548"/>
      <c r="B20" s="567"/>
      <c r="C20" s="547"/>
      <c r="D20" s="285" t="s">
        <v>548</v>
      </c>
      <c r="E20" s="318" t="s">
        <v>433</v>
      </c>
      <c r="F20" s="318" t="s">
        <v>610</v>
      </c>
      <c r="G20" s="318" t="s">
        <v>470</v>
      </c>
      <c r="H20" s="318" t="s">
        <v>610</v>
      </c>
      <c r="I20" s="366" t="s">
        <v>470</v>
      </c>
      <c r="J20" s="318">
        <v>10</v>
      </c>
      <c r="K20" s="317">
        <v>10</v>
      </c>
      <c r="L20" s="318">
        <v>150</v>
      </c>
      <c r="M20" s="318"/>
      <c r="N20" s="318">
        <v>150</v>
      </c>
      <c r="O20" s="181" t="s">
        <v>560</v>
      </c>
      <c r="BL20" s="85" t="s">
        <v>510</v>
      </c>
    </row>
    <row r="21" spans="1:64" ht="16.350000000000001" customHeight="1" x14ac:dyDescent="0.25">
      <c r="A21" s="548"/>
      <c r="B21" s="567"/>
      <c r="C21" s="547"/>
      <c r="D21" s="423" t="s">
        <v>492</v>
      </c>
      <c r="E21" s="318" t="s">
        <v>433</v>
      </c>
      <c r="F21" s="318" t="s">
        <v>610</v>
      </c>
      <c r="G21" s="318" t="s">
        <v>470</v>
      </c>
      <c r="H21" s="318" t="s">
        <v>610</v>
      </c>
      <c r="I21" s="366" t="s">
        <v>470</v>
      </c>
      <c r="J21" s="318">
        <v>1</v>
      </c>
      <c r="K21" s="317">
        <v>1</v>
      </c>
      <c r="L21" s="318">
        <v>200</v>
      </c>
      <c r="M21" s="318"/>
      <c r="N21" s="318">
        <v>200</v>
      </c>
      <c r="O21" s="181" t="s">
        <v>560</v>
      </c>
    </row>
    <row r="22" spans="1:64" s="145" customFormat="1" ht="12.6" customHeight="1" x14ac:dyDescent="0.25">
      <c r="A22" s="562" t="s">
        <v>249</v>
      </c>
      <c r="B22" s="559" t="s">
        <v>250</v>
      </c>
      <c r="C22" s="549">
        <v>10</v>
      </c>
      <c r="D22" s="285" t="s">
        <v>637</v>
      </c>
      <c r="E22" s="318" t="s">
        <v>433</v>
      </c>
      <c r="F22" s="318" t="s">
        <v>454</v>
      </c>
      <c r="G22" s="362" t="s">
        <v>470</v>
      </c>
      <c r="H22" s="318"/>
      <c r="I22" s="366"/>
      <c r="J22" s="318">
        <v>20</v>
      </c>
      <c r="K22" s="362"/>
      <c r="L22" s="318"/>
      <c r="M22" s="318"/>
      <c r="N22" s="318" t="s">
        <v>636</v>
      </c>
      <c r="O22" s="318" t="s">
        <v>638</v>
      </c>
    </row>
    <row r="23" spans="1:64" ht="15.6" customHeight="1" x14ac:dyDescent="0.25">
      <c r="A23" s="563"/>
      <c r="B23" s="560"/>
      <c r="C23" s="550"/>
      <c r="D23" s="285" t="s">
        <v>694</v>
      </c>
      <c r="E23" s="285" t="s">
        <v>433</v>
      </c>
      <c r="F23" s="285" t="s">
        <v>479</v>
      </c>
      <c r="G23" s="317" t="s">
        <v>470</v>
      </c>
      <c r="H23" s="285"/>
      <c r="I23" s="369"/>
      <c r="J23" s="285" t="s">
        <v>696</v>
      </c>
      <c r="K23" s="285"/>
      <c r="L23" s="285" t="s">
        <v>695</v>
      </c>
      <c r="M23" s="285"/>
      <c r="N23" s="285" t="s">
        <v>695</v>
      </c>
      <c r="O23" s="285" t="s">
        <v>638</v>
      </c>
    </row>
    <row r="24" spans="1:64" ht="9.75" customHeight="1" x14ac:dyDescent="0.25">
      <c r="A24" s="563"/>
      <c r="B24" s="560"/>
      <c r="C24" s="550"/>
      <c r="D24" s="285" t="s">
        <v>427</v>
      </c>
      <c r="E24" s="285" t="s">
        <v>433</v>
      </c>
      <c r="F24" s="285" t="s">
        <v>454</v>
      </c>
      <c r="G24" s="285" t="s">
        <v>470</v>
      </c>
      <c r="H24" s="285"/>
      <c r="I24" s="285"/>
      <c r="J24" s="285">
        <v>5</v>
      </c>
      <c r="K24" s="285"/>
      <c r="L24" s="285"/>
      <c r="M24" s="285"/>
      <c r="N24" s="285">
        <v>10</v>
      </c>
      <c r="O24" s="285" t="s">
        <v>638</v>
      </c>
    </row>
    <row r="25" spans="1:64" ht="9.75" customHeight="1" x14ac:dyDescent="0.25">
      <c r="A25" s="563"/>
      <c r="B25" s="560"/>
      <c r="C25" s="550"/>
      <c r="D25" s="285" t="s">
        <v>705</v>
      </c>
      <c r="E25" s="285" t="s">
        <v>612</v>
      </c>
      <c r="F25" s="285" t="s">
        <v>610</v>
      </c>
      <c r="G25" s="285" t="s">
        <v>470</v>
      </c>
      <c r="H25" s="285" t="s">
        <v>610</v>
      </c>
      <c r="I25" s="285" t="s">
        <v>470</v>
      </c>
      <c r="J25" s="285">
        <v>3</v>
      </c>
      <c r="K25" s="285">
        <v>3</v>
      </c>
      <c r="L25" s="285">
        <v>200</v>
      </c>
      <c r="M25" s="285"/>
      <c r="N25" s="285">
        <v>200</v>
      </c>
      <c r="O25" s="285" t="s">
        <v>560</v>
      </c>
    </row>
    <row r="26" spans="1:64" ht="9.75" customHeight="1" x14ac:dyDescent="0.25">
      <c r="A26" s="563"/>
      <c r="B26" s="560"/>
      <c r="C26" s="550"/>
      <c r="D26" s="285" t="s">
        <v>684</v>
      </c>
      <c r="E26" s="318" t="s">
        <v>433</v>
      </c>
      <c r="F26" s="318" t="s">
        <v>610</v>
      </c>
      <c r="G26" s="318" t="s">
        <v>470</v>
      </c>
      <c r="H26" s="318" t="s">
        <v>610</v>
      </c>
      <c r="I26" s="366" t="s">
        <v>470</v>
      </c>
      <c r="J26" s="318">
        <v>5</v>
      </c>
      <c r="K26" s="318">
        <v>5</v>
      </c>
      <c r="L26" s="318">
        <v>1000</v>
      </c>
      <c r="M26" s="318"/>
      <c r="N26" s="318">
        <v>1000</v>
      </c>
      <c r="O26" s="181" t="s">
        <v>560</v>
      </c>
    </row>
    <row r="27" spans="1:64" ht="9.75" customHeight="1" x14ac:dyDescent="0.25">
      <c r="A27" s="564"/>
      <c r="B27" s="561"/>
      <c r="C27" s="558"/>
      <c r="D27" s="461" t="s">
        <v>736</v>
      </c>
      <c r="E27" s="461" t="s">
        <v>612</v>
      </c>
      <c r="F27" s="461" t="s">
        <v>553</v>
      </c>
      <c r="G27" s="461" t="s">
        <v>470</v>
      </c>
      <c r="H27" s="461" t="s">
        <v>553</v>
      </c>
      <c r="I27" s="461" t="s">
        <v>470</v>
      </c>
      <c r="J27" s="461">
        <v>3</v>
      </c>
      <c r="K27" s="461">
        <v>3</v>
      </c>
      <c r="L27" s="461" t="s">
        <v>737</v>
      </c>
      <c r="M27" s="461">
        <v>100</v>
      </c>
      <c r="N27" s="461">
        <v>3</v>
      </c>
      <c r="O27" s="462" t="s">
        <v>560</v>
      </c>
    </row>
    <row r="28" spans="1:64" ht="9.75" customHeight="1" x14ac:dyDescent="0.25">
      <c r="A28" s="141" t="s">
        <v>251</v>
      </c>
      <c r="B28" s="95" t="s">
        <v>252</v>
      </c>
      <c r="C28" s="337"/>
      <c r="D28" s="285"/>
      <c r="E28" s="285"/>
      <c r="F28" s="285"/>
      <c r="G28" s="285"/>
      <c r="H28" s="285"/>
      <c r="I28" s="369"/>
      <c r="J28" s="285"/>
      <c r="K28" s="285"/>
      <c r="L28" s="285"/>
      <c r="M28" s="285"/>
      <c r="N28" s="285"/>
      <c r="O28" s="181"/>
    </row>
    <row r="29" spans="1:64" s="145" customFormat="1" ht="12.75" customHeight="1" x14ac:dyDescent="0.25">
      <c r="A29" s="548" t="s">
        <v>253</v>
      </c>
      <c r="B29" s="527" t="s">
        <v>254</v>
      </c>
      <c r="C29" s="551">
        <v>5</v>
      </c>
      <c r="D29" s="285" t="s">
        <v>721</v>
      </c>
      <c r="E29" s="318" t="s">
        <v>433</v>
      </c>
      <c r="F29" s="318" t="s">
        <v>450</v>
      </c>
      <c r="G29" s="318" t="s">
        <v>470</v>
      </c>
      <c r="H29" s="318" t="s">
        <v>610</v>
      </c>
      <c r="I29" s="366" t="s">
        <v>470</v>
      </c>
      <c r="J29" s="318">
        <v>0.5</v>
      </c>
      <c r="K29" s="318">
        <v>0.05</v>
      </c>
      <c r="L29" s="318">
        <v>0.75</v>
      </c>
      <c r="M29" s="318"/>
      <c r="N29" s="318">
        <v>0.75</v>
      </c>
      <c r="O29" s="181" t="s">
        <v>560</v>
      </c>
    </row>
    <row r="30" spans="1:64" s="145" customFormat="1" ht="12.6" customHeight="1" x14ac:dyDescent="0.25">
      <c r="A30" s="548"/>
      <c r="B30" s="527"/>
      <c r="C30" s="551"/>
      <c r="D30" s="285" t="s">
        <v>734</v>
      </c>
      <c r="E30" s="318" t="s">
        <v>433</v>
      </c>
      <c r="F30" s="318" t="s">
        <v>450</v>
      </c>
      <c r="G30" s="318" t="s">
        <v>470</v>
      </c>
      <c r="H30" s="318" t="s">
        <v>610</v>
      </c>
      <c r="I30" s="366" t="s">
        <v>470</v>
      </c>
      <c r="J30" s="318">
        <v>0.5</v>
      </c>
      <c r="K30" s="318">
        <v>0.05</v>
      </c>
      <c r="L30" s="318">
        <v>4</v>
      </c>
      <c r="M30" s="318"/>
      <c r="N30" s="318">
        <v>4</v>
      </c>
      <c r="O30" s="181" t="s">
        <v>560</v>
      </c>
    </row>
    <row r="31" spans="1:64" ht="9.75" customHeight="1" x14ac:dyDescent="0.25">
      <c r="A31" s="548"/>
      <c r="B31" s="527"/>
      <c r="C31" s="551"/>
      <c r="D31" s="285" t="s">
        <v>722</v>
      </c>
      <c r="E31" s="318" t="s">
        <v>433</v>
      </c>
      <c r="F31" s="318" t="s">
        <v>610</v>
      </c>
      <c r="G31" s="318" t="s">
        <v>470</v>
      </c>
      <c r="H31" s="318" t="s">
        <v>610</v>
      </c>
      <c r="I31" s="366" t="s">
        <v>470</v>
      </c>
      <c r="J31" s="318">
        <v>1</v>
      </c>
      <c r="K31" s="318">
        <v>1</v>
      </c>
      <c r="L31" s="318">
        <v>20</v>
      </c>
      <c r="M31" s="318"/>
      <c r="N31" s="318">
        <v>20</v>
      </c>
      <c r="O31" s="181" t="s">
        <v>560</v>
      </c>
    </row>
    <row r="32" spans="1:64" ht="9.75" customHeight="1" x14ac:dyDescent="0.25">
      <c r="A32" s="548"/>
      <c r="B32" s="527"/>
      <c r="C32" s="551"/>
      <c r="D32" s="285" t="s">
        <v>735</v>
      </c>
      <c r="E32" s="318" t="s">
        <v>433</v>
      </c>
      <c r="F32" s="318" t="s">
        <v>610</v>
      </c>
      <c r="G32" s="318" t="s">
        <v>470</v>
      </c>
      <c r="H32" s="318" t="s">
        <v>610</v>
      </c>
      <c r="I32" s="366" t="s">
        <v>470</v>
      </c>
      <c r="J32" s="318">
        <v>7</v>
      </c>
      <c r="K32" s="318">
        <v>7</v>
      </c>
      <c r="L32" s="318">
        <v>500</v>
      </c>
      <c r="M32" s="318"/>
      <c r="N32" s="318">
        <v>500</v>
      </c>
      <c r="O32" s="181" t="s">
        <v>560</v>
      </c>
    </row>
    <row r="33" spans="1:71" x14ac:dyDescent="0.25">
      <c r="A33" s="548"/>
      <c r="B33" s="527"/>
      <c r="C33" s="551"/>
      <c r="D33" s="285" t="s">
        <v>723</v>
      </c>
      <c r="E33" s="318" t="s">
        <v>433</v>
      </c>
      <c r="F33" s="318" t="s">
        <v>610</v>
      </c>
      <c r="G33" s="318" t="s">
        <v>470</v>
      </c>
      <c r="H33" s="318" t="s">
        <v>610</v>
      </c>
      <c r="I33" s="366" t="s">
        <v>470</v>
      </c>
      <c r="J33" s="318">
        <v>6</v>
      </c>
      <c r="K33" s="318">
        <v>6</v>
      </c>
      <c r="L33" s="318">
        <v>100</v>
      </c>
      <c r="M33" s="318"/>
      <c r="N33" s="318">
        <v>100</v>
      </c>
      <c r="O33" s="181" t="s">
        <v>560</v>
      </c>
    </row>
    <row r="34" spans="1:71" ht="11.45" customHeight="1" x14ac:dyDescent="0.25">
      <c r="A34" s="548"/>
      <c r="B34" s="527"/>
      <c r="C34" s="551"/>
      <c r="D34" s="285"/>
      <c r="E34" s="367"/>
      <c r="F34" s="367"/>
      <c r="G34" s="367"/>
      <c r="H34" s="285"/>
      <c r="I34" s="369"/>
      <c r="J34" s="318"/>
      <c r="K34" s="318"/>
      <c r="L34" s="318"/>
      <c r="M34" s="318"/>
      <c r="N34" s="318"/>
      <c r="O34" s="318"/>
    </row>
    <row r="35" spans="1:71" s="262" customFormat="1" ht="9.75" customHeight="1" x14ac:dyDescent="0.25">
      <c r="A35" s="552" t="s">
        <v>255</v>
      </c>
      <c r="B35" s="555" t="s">
        <v>256</v>
      </c>
      <c r="C35" s="549"/>
      <c r="D35" s="199"/>
      <c r="E35" s="199"/>
      <c r="F35" s="199"/>
      <c r="G35" s="199"/>
      <c r="H35" s="199"/>
      <c r="I35" s="368"/>
      <c r="J35" s="317"/>
      <c r="K35" s="317"/>
      <c r="L35" s="317"/>
      <c r="M35" s="317"/>
      <c r="N35" s="318"/>
      <c r="O35" s="318"/>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row>
    <row r="36" spans="1:71" s="262" customFormat="1" ht="9.75" customHeight="1" x14ac:dyDescent="0.25">
      <c r="A36" s="553"/>
      <c r="B36" s="556"/>
      <c r="C36" s="550"/>
      <c r="D36" s="199"/>
      <c r="E36" s="199"/>
      <c r="F36" s="199"/>
      <c r="G36" s="199"/>
      <c r="H36" s="199"/>
      <c r="I36" s="368"/>
      <c r="J36" s="317"/>
      <c r="K36" s="317"/>
      <c r="L36" s="317"/>
      <c r="M36" s="317"/>
      <c r="N36" s="318"/>
      <c r="O36" s="318"/>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row>
    <row r="37" spans="1:71" s="262" customFormat="1" ht="9.75" customHeight="1" x14ac:dyDescent="0.25">
      <c r="A37" s="553"/>
      <c r="B37" s="556"/>
      <c r="C37" s="550"/>
      <c r="D37" s="199"/>
      <c r="E37" s="199"/>
      <c r="F37" s="199"/>
      <c r="G37" s="199"/>
      <c r="H37" s="199"/>
      <c r="I37" s="368"/>
      <c r="J37" s="317"/>
      <c r="K37" s="317"/>
      <c r="L37" s="317"/>
      <c r="M37" s="317"/>
      <c r="N37" s="318"/>
      <c r="O37" s="318"/>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row>
    <row r="38" spans="1:71" s="262" customFormat="1" ht="9.75" customHeight="1" x14ac:dyDescent="0.25">
      <c r="A38" s="553"/>
      <c r="B38" s="556"/>
      <c r="C38" s="550"/>
      <c r="D38" s="291"/>
      <c r="E38" s="318"/>
      <c r="F38" s="318"/>
      <c r="G38" s="318"/>
      <c r="H38" s="318"/>
      <c r="I38" s="366"/>
      <c r="J38" s="318"/>
      <c r="K38" s="318"/>
      <c r="L38" s="318"/>
      <c r="M38" s="318"/>
      <c r="N38" s="318"/>
      <c r="O38" s="318"/>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row>
    <row r="39" spans="1:71" ht="9.75" customHeight="1" x14ac:dyDescent="0.25">
      <c r="A39" s="553"/>
      <c r="B39" s="556"/>
      <c r="C39" s="550"/>
      <c r="D39" s="361"/>
      <c r="E39" s="361"/>
      <c r="F39" s="361"/>
      <c r="G39" s="361"/>
      <c r="H39" s="361"/>
      <c r="I39" s="361"/>
      <c r="J39" s="317"/>
      <c r="K39" s="317"/>
      <c r="L39" s="317"/>
      <c r="M39" s="317"/>
      <c r="N39" s="317"/>
      <c r="O39" s="317"/>
      <c r="Q39" s="181"/>
    </row>
    <row r="40" spans="1:71" ht="9.75" customHeight="1" x14ac:dyDescent="0.25">
      <c r="A40" s="554"/>
      <c r="B40" s="557"/>
      <c r="C40" s="558"/>
      <c r="D40" s="291"/>
      <c r="E40" s="318"/>
      <c r="F40" s="318"/>
      <c r="G40" s="318"/>
      <c r="H40" s="318"/>
      <c r="I40" s="366"/>
      <c r="J40" s="318"/>
      <c r="K40" s="318"/>
      <c r="L40" s="318"/>
      <c r="M40" s="318"/>
      <c r="N40" s="318"/>
      <c r="O40" s="181"/>
    </row>
    <row r="41" spans="1:71" ht="11.25" customHeight="1" x14ac:dyDescent="0.25">
      <c r="A41" s="548" t="s">
        <v>257</v>
      </c>
      <c r="B41" s="527" t="s">
        <v>258</v>
      </c>
      <c r="C41" s="549">
        <v>3</v>
      </c>
      <c r="D41" s="285" t="s">
        <v>568</v>
      </c>
      <c r="E41" s="318" t="s">
        <v>433</v>
      </c>
      <c r="F41" s="318" t="s">
        <v>610</v>
      </c>
      <c r="G41" s="318" t="s">
        <v>470</v>
      </c>
      <c r="H41" s="318" t="s">
        <v>610</v>
      </c>
      <c r="I41" s="366" t="s">
        <v>470</v>
      </c>
      <c r="J41" s="318">
        <v>2</v>
      </c>
      <c r="K41" s="318">
        <v>2</v>
      </c>
      <c r="L41" s="318"/>
      <c r="M41" s="362"/>
      <c r="N41" s="318"/>
      <c r="O41" s="181" t="s">
        <v>560</v>
      </c>
    </row>
    <row r="42" spans="1:71" ht="9.75" customHeight="1" x14ac:dyDescent="0.25">
      <c r="A42" s="548"/>
      <c r="B42" s="527"/>
      <c r="C42" s="550"/>
      <c r="D42" s="285" t="s">
        <v>402</v>
      </c>
      <c r="E42" s="318" t="s">
        <v>433</v>
      </c>
      <c r="F42" s="318" t="s">
        <v>610</v>
      </c>
      <c r="G42" s="318" t="s">
        <v>470</v>
      </c>
      <c r="H42" s="318" t="s">
        <v>610</v>
      </c>
      <c r="I42" s="366" t="s">
        <v>470</v>
      </c>
      <c r="J42" s="318">
        <v>1</v>
      </c>
      <c r="K42" s="318">
        <v>1</v>
      </c>
      <c r="L42" s="318">
        <v>2</v>
      </c>
      <c r="M42" s="362"/>
      <c r="N42" s="318">
        <v>2</v>
      </c>
      <c r="O42" s="181" t="s">
        <v>560</v>
      </c>
    </row>
    <row r="43" spans="1:71" s="214" customFormat="1" ht="9.75" customHeight="1" x14ac:dyDescent="0.25">
      <c r="A43" s="548"/>
      <c r="B43" s="527"/>
      <c r="C43" s="550"/>
      <c r="D43" s="285" t="s">
        <v>649</v>
      </c>
      <c r="E43" s="285" t="s">
        <v>433</v>
      </c>
      <c r="F43" s="285" t="s">
        <v>610</v>
      </c>
      <c r="G43" s="285" t="s">
        <v>470</v>
      </c>
      <c r="H43" s="285" t="s">
        <v>610</v>
      </c>
      <c r="I43" s="369" t="s">
        <v>470</v>
      </c>
      <c r="J43" s="285">
        <v>1</v>
      </c>
      <c r="K43" s="285">
        <v>1</v>
      </c>
      <c r="L43" s="285">
        <v>10</v>
      </c>
      <c r="M43" s="317"/>
      <c r="N43" s="285">
        <v>10</v>
      </c>
      <c r="O43" s="181" t="s">
        <v>560</v>
      </c>
    </row>
    <row r="44" spans="1:71" ht="9.75" customHeight="1" x14ac:dyDescent="0.25">
      <c r="A44" s="548"/>
      <c r="B44" s="527"/>
      <c r="C44" s="550"/>
      <c r="D44" s="285" t="s">
        <v>571</v>
      </c>
      <c r="E44" s="318" t="s">
        <v>433</v>
      </c>
      <c r="F44" s="318" t="s">
        <v>610</v>
      </c>
      <c r="G44" s="318" t="s">
        <v>470</v>
      </c>
      <c r="H44" s="318" t="s">
        <v>610</v>
      </c>
      <c r="I44" s="366" t="s">
        <v>470</v>
      </c>
      <c r="J44" s="285" t="s">
        <v>502</v>
      </c>
      <c r="K44" s="285" t="s">
        <v>502</v>
      </c>
      <c r="L44" s="285"/>
      <c r="M44" s="317"/>
      <c r="N44" s="285"/>
      <c r="O44" s="181" t="s">
        <v>560</v>
      </c>
    </row>
    <row r="45" spans="1:71" ht="9.75" customHeight="1" x14ac:dyDescent="0.15">
      <c r="A45" s="548"/>
      <c r="B45" s="527"/>
      <c r="C45" s="550"/>
      <c r="D45" s="419" t="s">
        <v>431</v>
      </c>
      <c r="E45" s="318" t="s">
        <v>433</v>
      </c>
      <c r="F45" s="318" t="s">
        <v>610</v>
      </c>
      <c r="G45" s="318" t="s">
        <v>470</v>
      </c>
      <c r="H45" s="318" t="s">
        <v>610</v>
      </c>
      <c r="I45" s="366" t="s">
        <v>470</v>
      </c>
      <c r="J45" s="285">
        <v>2</v>
      </c>
      <c r="K45" s="285">
        <v>2</v>
      </c>
      <c r="L45" s="285">
        <v>10</v>
      </c>
      <c r="M45" s="85"/>
      <c r="N45" s="285">
        <v>10</v>
      </c>
      <c r="O45" s="181" t="s">
        <v>560</v>
      </c>
    </row>
    <row r="46" spans="1:71" x14ac:dyDescent="0.25">
      <c r="C46" s="126"/>
    </row>
    <row r="47" spans="1:71" x14ac:dyDescent="0.25">
      <c r="C47" s="126"/>
    </row>
    <row r="48" spans="1:71" x14ac:dyDescent="0.25">
      <c r="C48" s="126"/>
    </row>
    <row r="49" spans="3:3" x14ac:dyDescent="0.25">
      <c r="C49" s="126"/>
    </row>
  </sheetData>
  <protectedRanges>
    <protectedRange password="CDC0" sqref="D29:D30 D32:D33" name="Range1_14"/>
    <protectedRange password="CDC0" sqref="L31 N31" name="Range1_16_1"/>
    <protectedRange password="CDC0" sqref="O14:O17 O19 O34:O38 O22:O24" name="Range1_5"/>
    <protectedRange password="CDC0" sqref="N44 J44:L44" name="Range1_2"/>
    <protectedRange password="CDC0" sqref="D44" name="Range1_18_1"/>
    <protectedRange password="CDC0" sqref="J45:L45 N45" name="Range1_6"/>
    <protectedRange password="CDC0" sqref="D45" name="Range1_20"/>
    <protectedRange password="CDC0" sqref="O18 O13 O20:O21 Q39 O29:O33 O40:O45 O25:O26" name="Range1_1"/>
    <protectedRange password="CDC0" sqref="O27:O28" name="Range1_1_2_1"/>
    <protectedRange password="CDC0" sqref="L27:L28" name="Range1_2_2_1"/>
    <protectedRange password="CDC0" sqref="D27:D28 J27:K28 N27:N28" name="Range1_4_2_1"/>
    <protectedRange password="CDC0" sqref="E27:I28" name="Range1_34_2_1_1"/>
    <protectedRange password="CDC0" sqref="M27:M28" name="Range1_35_3_1_1"/>
  </protectedRanges>
  <mergeCells count="26">
    <mergeCell ref="A7:B7"/>
    <mergeCell ref="D7:K7"/>
    <mergeCell ref="H2:I5"/>
    <mergeCell ref="A3:B3"/>
    <mergeCell ref="A4:B4"/>
    <mergeCell ref="A5:B5"/>
    <mergeCell ref="A6:B6"/>
    <mergeCell ref="A8:B8"/>
    <mergeCell ref="A9:B9"/>
    <mergeCell ref="A10:B10"/>
    <mergeCell ref="A12:B12"/>
    <mergeCell ref="A13:A21"/>
    <mergeCell ref="B13:B21"/>
    <mergeCell ref="C13:C21"/>
    <mergeCell ref="A41:A45"/>
    <mergeCell ref="B41:B45"/>
    <mergeCell ref="C41:C45"/>
    <mergeCell ref="A29:A34"/>
    <mergeCell ref="B29:B34"/>
    <mergeCell ref="C29:C34"/>
    <mergeCell ref="A35:A40"/>
    <mergeCell ref="B35:B40"/>
    <mergeCell ref="C35:C40"/>
    <mergeCell ref="C22:C27"/>
    <mergeCell ref="B22:B27"/>
    <mergeCell ref="A22:A27"/>
  </mergeCells>
  <hyperlinks>
    <hyperlink ref="L1" location="'b. List of templates'!A1" display="RETURN TO TEMPLATE LIST" xr:uid="{00000000-0004-0000-0700-000000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5"/>
  <sheetViews>
    <sheetView topLeftCell="A22" zoomScale="120" zoomScaleNormal="120" workbookViewId="0">
      <selection activeCell="C9" sqref="C9:N43"/>
    </sheetView>
  </sheetViews>
  <sheetFormatPr defaultColWidth="9.140625" defaultRowHeight="10.5" x14ac:dyDescent="0.25"/>
  <cols>
    <col min="1" max="1" width="32.140625" style="262" customWidth="1"/>
    <col min="2" max="2" width="17.85546875" style="444" customWidth="1"/>
    <col min="3" max="3" width="42.140625" style="262" customWidth="1"/>
    <col min="4" max="4" width="25.140625" style="262" customWidth="1"/>
    <col min="5" max="5" width="13.85546875" style="262" customWidth="1"/>
    <col min="6" max="6" width="5.140625" style="262" customWidth="1"/>
    <col min="7" max="7" width="23.140625" style="262" customWidth="1"/>
    <col min="8" max="8" width="5.42578125" style="262" customWidth="1"/>
    <col min="9" max="9" width="14.5703125" style="262" customWidth="1"/>
    <col min="10" max="11" width="13.42578125" style="262" customWidth="1"/>
    <col min="12" max="12" width="18.85546875" style="262" customWidth="1"/>
    <col min="13" max="13" width="26.85546875" style="262" customWidth="1"/>
    <col min="14" max="14" width="45.140625" style="262" customWidth="1"/>
    <col min="15" max="16384" width="9.140625" style="262"/>
  </cols>
  <sheetData>
    <row r="1" spans="1:14" ht="20.25" x14ac:dyDescent="0.25">
      <c r="A1" s="443" t="s">
        <v>259</v>
      </c>
      <c r="L1" s="445" t="s">
        <v>177</v>
      </c>
    </row>
    <row r="2" spans="1:14" ht="9.75" customHeight="1" x14ac:dyDescent="0.25"/>
    <row r="3" spans="1:14" ht="12.75" customHeight="1" x14ac:dyDescent="0.25">
      <c r="A3" s="146" t="s">
        <v>181</v>
      </c>
      <c r="B3" s="127" t="s">
        <v>331</v>
      </c>
      <c r="C3" s="446" t="s">
        <v>182</v>
      </c>
    </row>
    <row r="4" spans="1:14" ht="16.5" customHeight="1" x14ac:dyDescent="0.25">
      <c r="A4" s="146" t="s">
        <v>184</v>
      </c>
      <c r="B4" s="129">
        <v>2023</v>
      </c>
      <c r="C4" s="215">
        <v>45037</v>
      </c>
    </row>
    <row r="5" spans="1:14" ht="15.75" customHeight="1" x14ac:dyDescent="0.25">
      <c r="A5" s="146" t="s">
        <v>186</v>
      </c>
      <c r="B5" s="130" t="s">
        <v>15</v>
      </c>
      <c r="C5" s="447"/>
    </row>
    <row r="6" spans="1:14" ht="20.25" customHeight="1" x14ac:dyDescent="0.25">
      <c r="A6" s="116" t="s">
        <v>260</v>
      </c>
      <c r="B6" s="413">
        <f>B9</f>
        <v>12</v>
      </c>
    </row>
    <row r="7" spans="1:14" ht="9.75" customHeight="1" x14ac:dyDescent="0.25">
      <c r="B7" s="448"/>
      <c r="C7" s="449"/>
      <c r="D7" s="449"/>
    </row>
    <row r="8" spans="1:14" s="451" customFormat="1" ht="52.5" customHeight="1" x14ac:dyDescent="0.25">
      <c r="A8" s="136" t="s">
        <v>261</v>
      </c>
      <c r="B8" s="113" t="s">
        <v>244</v>
      </c>
      <c r="C8" s="136" t="s">
        <v>199</v>
      </c>
      <c r="D8" s="109" t="s">
        <v>200</v>
      </c>
      <c r="E8" s="109" t="s">
        <v>201</v>
      </c>
      <c r="F8" s="450" t="s">
        <v>202</v>
      </c>
      <c r="G8" s="109" t="s">
        <v>203</v>
      </c>
      <c r="H8" s="274" t="s">
        <v>202</v>
      </c>
      <c r="I8" s="109" t="s">
        <v>204</v>
      </c>
      <c r="J8" s="109" t="s">
        <v>205</v>
      </c>
      <c r="K8" s="109" t="s">
        <v>245</v>
      </c>
      <c r="L8" s="109" t="s">
        <v>246</v>
      </c>
      <c r="M8" s="136" t="s">
        <v>206</v>
      </c>
      <c r="N8" s="267" t="s">
        <v>207</v>
      </c>
    </row>
    <row r="9" spans="1:14" ht="9.75" customHeight="1" x14ac:dyDescent="0.25">
      <c r="A9" s="527" t="s">
        <v>262</v>
      </c>
      <c r="B9" s="547">
        <v>12</v>
      </c>
      <c r="C9" s="181" t="s">
        <v>561</v>
      </c>
      <c r="D9" s="181" t="s">
        <v>498</v>
      </c>
      <c r="E9" s="181" t="s">
        <v>488</v>
      </c>
      <c r="F9" s="181" t="s">
        <v>470</v>
      </c>
      <c r="G9" s="181" t="s">
        <v>488</v>
      </c>
      <c r="H9" s="181" t="s">
        <v>470</v>
      </c>
      <c r="I9" s="181">
        <v>10</v>
      </c>
      <c r="J9" s="181">
        <v>10</v>
      </c>
      <c r="K9" s="181">
        <v>200</v>
      </c>
      <c r="L9" s="181"/>
      <c r="M9" s="181">
        <v>200</v>
      </c>
      <c r="N9" s="181" t="s">
        <v>469</v>
      </c>
    </row>
    <row r="10" spans="1:14" ht="9.75" customHeight="1" x14ac:dyDescent="0.25">
      <c r="A10" s="527"/>
      <c r="B10" s="547"/>
      <c r="C10" s="181" t="s">
        <v>387</v>
      </c>
      <c r="D10" s="181" t="s">
        <v>498</v>
      </c>
      <c r="E10" s="181" t="s">
        <v>488</v>
      </c>
      <c r="F10" s="181" t="s">
        <v>470</v>
      </c>
      <c r="G10" s="181" t="s">
        <v>488</v>
      </c>
      <c r="H10" s="181" t="s">
        <v>470</v>
      </c>
      <c r="I10" s="181">
        <v>10</v>
      </c>
      <c r="J10" s="181">
        <v>10</v>
      </c>
      <c r="K10" s="181">
        <v>50</v>
      </c>
      <c r="L10" s="181"/>
      <c r="M10" s="181">
        <v>50</v>
      </c>
      <c r="N10" s="181" t="s">
        <v>469</v>
      </c>
    </row>
    <row r="11" spans="1:14" ht="9.75" customHeight="1" x14ac:dyDescent="0.25">
      <c r="A11" s="527"/>
      <c r="B11" s="547"/>
      <c r="C11" s="181" t="s">
        <v>388</v>
      </c>
      <c r="D11" s="181" t="s">
        <v>498</v>
      </c>
      <c r="E11" s="181" t="s">
        <v>488</v>
      </c>
      <c r="F11" s="181" t="s">
        <v>470</v>
      </c>
      <c r="G11" s="181" t="s">
        <v>488</v>
      </c>
      <c r="H11" s="181" t="s">
        <v>470</v>
      </c>
      <c r="I11" s="181">
        <v>10</v>
      </c>
      <c r="J11" s="181">
        <v>10</v>
      </c>
      <c r="K11" s="181">
        <v>1000</v>
      </c>
      <c r="L11" s="181"/>
      <c r="M11" s="181">
        <v>1000</v>
      </c>
      <c r="N11" s="181" t="s">
        <v>469</v>
      </c>
    </row>
    <row r="12" spans="1:14" ht="9.75" customHeight="1" x14ac:dyDescent="0.25">
      <c r="A12" s="527"/>
      <c r="B12" s="547"/>
      <c r="C12" s="181" t="s">
        <v>390</v>
      </c>
      <c r="D12" s="181" t="s">
        <v>498</v>
      </c>
      <c r="E12" s="181" t="s">
        <v>488</v>
      </c>
      <c r="F12" s="181" t="s">
        <v>470</v>
      </c>
      <c r="G12" s="181" t="s">
        <v>488</v>
      </c>
      <c r="H12" s="181" t="s">
        <v>470</v>
      </c>
      <c r="I12" s="181">
        <v>10</v>
      </c>
      <c r="J12" s="181">
        <v>10</v>
      </c>
      <c r="K12" s="181">
        <v>50</v>
      </c>
      <c r="L12" s="181"/>
      <c r="M12" s="181">
        <v>50</v>
      </c>
      <c r="N12" s="181" t="s">
        <v>469</v>
      </c>
    </row>
    <row r="13" spans="1:14" ht="9.75" customHeight="1" x14ac:dyDescent="0.25">
      <c r="A13" s="527"/>
      <c r="B13" s="547"/>
      <c r="C13" s="181" t="s">
        <v>391</v>
      </c>
      <c r="D13" s="181" t="s">
        <v>498</v>
      </c>
      <c r="E13" s="181" t="s">
        <v>488</v>
      </c>
      <c r="F13" s="181" t="s">
        <v>470</v>
      </c>
      <c r="G13" s="181" t="s">
        <v>488</v>
      </c>
      <c r="H13" s="181" t="s">
        <v>470</v>
      </c>
      <c r="I13" s="181">
        <v>10</v>
      </c>
      <c r="J13" s="181">
        <v>10</v>
      </c>
      <c r="K13" s="181">
        <v>200</v>
      </c>
      <c r="L13" s="181"/>
      <c r="M13" s="181">
        <v>200</v>
      </c>
      <c r="N13" s="181" t="s">
        <v>469</v>
      </c>
    </row>
    <row r="14" spans="1:14" ht="9.75" customHeight="1" x14ac:dyDescent="0.25">
      <c r="A14" s="527"/>
      <c r="B14" s="547"/>
      <c r="C14" s="181" t="s">
        <v>410</v>
      </c>
      <c r="D14" s="181" t="s">
        <v>498</v>
      </c>
      <c r="E14" s="181" t="s">
        <v>488</v>
      </c>
      <c r="F14" s="181" t="s">
        <v>470</v>
      </c>
      <c r="G14" s="181" t="s">
        <v>488</v>
      </c>
      <c r="H14" s="181" t="s">
        <v>470</v>
      </c>
      <c r="I14" s="181">
        <v>10</v>
      </c>
      <c r="J14" s="181">
        <v>10</v>
      </c>
      <c r="K14" s="181">
        <v>10</v>
      </c>
      <c r="L14" s="181"/>
      <c r="M14" s="181">
        <v>10</v>
      </c>
      <c r="N14" s="181" t="s">
        <v>469</v>
      </c>
    </row>
    <row r="15" spans="1:14" ht="9.75" customHeight="1" x14ac:dyDescent="0.25">
      <c r="A15" s="527"/>
      <c r="B15" s="547"/>
      <c r="C15" s="181" t="s">
        <v>397</v>
      </c>
      <c r="D15" s="181" t="s">
        <v>498</v>
      </c>
      <c r="E15" s="181" t="s">
        <v>488</v>
      </c>
      <c r="F15" s="181" t="s">
        <v>470</v>
      </c>
      <c r="G15" s="181" t="s">
        <v>488</v>
      </c>
      <c r="H15" s="181" t="s">
        <v>470</v>
      </c>
      <c r="I15" s="181">
        <v>10</v>
      </c>
      <c r="J15" s="181">
        <v>10</v>
      </c>
      <c r="K15" s="181">
        <v>10</v>
      </c>
      <c r="L15" s="181"/>
      <c r="M15" s="181">
        <v>10</v>
      </c>
      <c r="N15" s="181" t="s">
        <v>469</v>
      </c>
    </row>
    <row r="16" spans="1:14" ht="9.75" customHeight="1" x14ac:dyDescent="0.25">
      <c r="A16" s="527"/>
      <c r="B16" s="547"/>
      <c r="C16" s="181" t="s">
        <v>398</v>
      </c>
      <c r="D16" s="181" t="s">
        <v>498</v>
      </c>
      <c r="E16" s="181" t="s">
        <v>488</v>
      </c>
      <c r="F16" s="181" t="s">
        <v>470</v>
      </c>
      <c r="G16" s="181" t="s">
        <v>488</v>
      </c>
      <c r="H16" s="181" t="s">
        <v>470</v>
      </c>
      <c r="I16" s="181">
        <v>10</v>
      </c>
      <c r="J16" s="181">
        <v>10</v>
      </c>
      <c r="K16" s="181">
        <v>10</v>
      </c>
      <c r="L16" s="181"/>
      <c r="M16" s="181">
        <v>10</v>
      </c>
      <c r="N16" s="181" t="s">
        <v>469</v>
      </c>
    </row>
    <row r="17" spans="1:14" ht="9.75" customHeight="1" x14ac:dyDescent="0.25">
      <c r="A17" s="527"/>
      <c r="B17" s="547"/>
      <c r="C17" s="181" t="s">
        <v>399</v>
      </c>
      <c r="D17" s="181" t="s">
        <v>498</v>
      </c>
      <c r="E17" s="289" t="s">
        <v>488</v>
      </c>
      <c r="F17" s="181" t="s">
        <v>470</v>
      </c>
      <c r="G17" s="289" t="s">
        <v>488</v>
      </c>
      <c r="H17" s="181" t="s">
        <v>470</v>
      </c>
      <c r="I17" s="181">
        <v>10</v>
      </c>
      <c r="J17" s="181">
        <v>10</v>
      </c>
      <c r="K17" s="181">
        <v>10</v>
      </c>
      <c r="L17" s="181"/>
      <c r="M17" s="181">
        <v>10</v>
      </c>
      <c r="N17" s="181" t="s">
        <v>469</v>
      </c>
    </row>
    <row r="18" spans="1:14" ht="9.75" customHeight="1" x14ac:dyDescent="0.25">
      <c r="A18" s="527"/>
      <c r="B18" s="547"/>
      <c r="C18" s="181" t="s">
        <v>389</v>
      </c>
      <c r="D18" s="181" t="s">
        <v>498</v>
      </c>
      <c r="E18" s="181" t="s">
        <v>488</v>
      </c>
      <c r="F18" s="181" t="s">
        <v>470</v>
      </c>
      <c r="G18" s="181" t="s">
        <v>488</v>
      </c>
      <c r="H18" s="181" t="s">
        <v>470</v>
      </c>
      <c r="I18" s="181">
        <v>10</v>
      </c>
      <c r="J18" s="181">
        <v>10</v>
      </c>
      <c r="K18" s="181">
        <v>50</v>
      </c>
      <c r="L18" s="181"/>
      <c r="M18" s="181">
        <v>50</v>
      </c>
      <c r="N18" s="181" t="s">
        <v>469</v>
      </c>
    </row>
    <row r="19" spans="1:14" ht="9.75" customHeight="1" x14ac:dyDescent="0.25">
      <c r="A19" s="527"/>
      <c r="B19" s="547"/>
      <c r="C19" s="181" t="s">
        <v>411</v>
      </c>
      <c r="D19" s="181" t="s">
        <v>498</v>
      </c>
      <c r="E19" s="181" t="s">
        <v>488</v>
      </c>
      <c r="F19" s="181" t="s">
        <v>470</v>
      </c>
      <c r="G19" s="181" t="s">
        <v>488</v>
      </c>
      <c r="H19" s="181" t="s">
        <v>470</v>
      </c>
      <c r="I19" s="181">
        <v>10</v>
      </c>
      <c r="J19" s="181">
        <v>10</v>
      </c>
      <c r="K19" s="181">
        <v>10</v>
      </c>
      <c r="L19" s="181"/>
      <c r="M19" s="181">
        <v>10</v>
      </c>
      <c r="N19" s="181" t="s">
        <v>469</v>
      </c>
    </row>
    <row r="20" spans="1:14" s="452" customFormat="1" ht="9" customHeight="1" x14ac:dyDescent="0.25">
      <c r="A20" s="527" t="s">
        <v>263</v>
      </c>
      <c r="B20" s="547"/>
      <c r="C20" s="181" t="s">
        <v>395</v>
      </c>
      <c r="D20" s="181" t="s">
        <v>498</v>
      </c>
      <c r="E20" s="181" t="s">
        <v>488</v>
      </c>
      <c r="F20" s="181" t="s">
        <v>470</v>
      </c>
      <c r="G20" s="181" t="s">
        <v>488</v>
      </c>
      <c r="H20" s="181" t="s">
        <v>470</v>
      </c>
      <c r="I20" s="181">
        <v>10</v>
      </c>
      <c r="J20" s="181">
        <v>10</v>
      </c>
      <c r="K20" s="181">
        <v>50</v>
      </c>
      <c r="L20" s="181"/>
      <c r="M20" s="181">
        <v>50</v>
      </c>
      <c r="N20" s="181" t="s">
        <v>469</v>
      </c>
    </row>
    <row r="21" spans="1:14" s="452" customFormat="1" ht="9" customHeight="1" x14ac:dyDescent="0.25">
      <c r="A21" s="527"/>
      <c r="B21" s="547"/>
      <c r="C21" s="285" t="s">
        <v>394</v>
      </c>
      <c r="D21" s="181" t="s">
        <v>498</v>
      </c>
      <c r="E21" s="181" t="s">
        <v>488</v>
      </c>
      <c r="F21" s="181" t="s">
        <v>470</v>
      </c>
      <c r="G21" s="181" t="s">
        <v>488</v>
      </c>
      <c r="H21" s="181" t="s">
        <v>470</v>
      </c>
      <c r="I21" s="181">
        <v>10</v>
      </c>
      <c r="J21" s="181">
        <v>10</v>
      </c>
      <c r="K21" s="285">
        <v>700</v>
      </c>
      <c r="L21" s="285"/>
      <c r="M21" s="285">
        <v>700</v>
      </c>
      <c r="N21" s="181" t="s">
        <v>469</v>
      </c>
    </row>
    <row r="22" spans="1:14" s="452" customFormat="1" ht="9" customHeight="1" x14ac:dyDescent="0.25">
      <c r="A22" s="527"/>
      <c r="B22" s="547"/>
      <c r="C22" s="181" t="s">
        <v>464</v>
      </c>
      <c r="D22" s="181" t="s">
        <v>498</v>
      </c>
      <c r="E22" s="181" t="s">
        <v>488</v>
      </c>
      <c r="F22" s="181" t="s">
        <v>470</v>
      </c>
      <c r="G22" s="181" t="s">
        <v>488</v>
      </c>
      <c r="H22" s="181" t="s">
        <v>470</v>
      </c>
      <c r="I22" s="181">
        <v>10</v>
      </c>
      <c r="J22" s="181">
        <v>10</v>
      </c>
      <c r="K22" s="181">
        <v>10</v>
      </c>
      <c r="L22" s="181"/>
      <c r="M22" s="181">
        <v>10</v>
      </c>
      <c r="N22" s="181" t="s">
        <v>469</v>
      </c>
    </row>
    <row r="23" spans="1:14" s="452" customFormat="1" ht="9" customHeight="1" x14ac:dyDescent="0.25">
      <c r="A23" s="527"/>
      <c r="B23" s="547"/>
      <c r="C23" s="181" t="s">
        <v>437</v>
      </c>
      <c r="D23" s="181" t="s">
        <v>498</v>
      </c>
      <c r="E23" s="181" t="s">
        <v>488</v>
      </c>
      <c r="F23" s="181" t="s">
        <v>470</v>
      </c>
      <c r="G23" s="181" t="s">
        <v>488</v>
      </c>
      <c r="H23" s="181" t="s">
        <v>470</v>
      </c>
      <c r="I23" s="181">
        <v>10</v>
      </c>
      <c r="J23" s="181">
        <v>10</v>
      </c>
      <c r="K23" s="181">
        <v>10</v>
      </c>
      <c r="L23" s="181"/>
      <c r="M23" s="181">
        <v>10</v>
      </c>
      <c r="N23" s="181" t="s">
        <v>469</v>
      </c>
    </row>
    <row r="24" spans="1:14" s="452" customFormat="1" ht="9" customHeight="1" x14ac:dyDescent="0.25">
      <c r="A24" s="527"/>
      <c r="B24" s="547"/>
      <c r="C24" s="181" t="s">
        <v>400</v>
      </c>
      <c r="D24" s="181" t="s">
        <v>498</v>
      </c>
      <c r="E24" s="181" t="s">
        <v>488</v>
      </c>
      <c r="F24" s="181" t="s">
        <v>470</v>
      </c>
      <c r="G24" s="181" t="s">
        <v>488</v>
      </c>
      <c r="H24" s="181" t="s">
        <v>470</v>
      </c>
      <c r="I24" s="181">
        <v>10</v>
      </c>
      <c r="J24" s="181">
        <v>10</v>
      </c>
      <c r="K24" s="181">
        <v>10</v>
      </c>
      <c r="L24" s="181"/>
      <c r="M24" s="181">
        <v>10</v>
      </c>
      <c r="N24" s="181" t="s">
        <v>469</v>
      </c>
    </row>
    <row r="25" spans="1:14" s="452" customFormat="1" ht="9" customHeight="1" x14ac:dyDescent="0.25">
      <c r="A25" s="527"/>
      <c r="B25" s="547"/>
      <c r="C25" s="181" t="s">
        <v>401</v>
      </c>
      <c r="D25" s="181" t="s">
        <v>498</v>
      </c>
      <c r="E25" s="181" t="s">
        <v>488</v>
      </c>
      <c r="F25" s="181" t="s">
        <v>470</v>
      </c>
      <c r="G25" s="181" t="s">
        <v>488</v>
      </c>
      <c r="H25" s="181" t="s">
        <v>470</v>
      </c>
      <c r="I25" s="181">
        <v>10</v>
      </c>
      <c r="J25" s="181">
        <v>10</v>
      </c>
      <c r="K25" s="181" t="s">
        <v>453</v>
      </c>
      <c r="L25" s="181"/>
      <c r="M25" s="181" t="s">
        <v>453</v>
      </c>
      <c r="N25" s="181" t="s">
        <v>469</v>
      </c>
    </row>
    <row r="26" spans="1:14" ht="14.45" customHeight="1" x14ac:dyDescent="0.25">
      <c r="A26" s="527"/>
      <c r="B26" s="547"/>
      <c r="C26" s="181" t="s">
        <v>463</v>
      </c>
      <c r="D26" s="181" t="s">
        <v>732</v>
      </c>
      <c r="E26" s="181"/>
      <c r="F26" s="181"/>
      <c r="G26" s="285"/>
      <c r="H26" s="285"/>
      <c r="I26" s="181"/>
      <c r="J26" s="181"/>
      <c r="K26" s="181"/>
      <c r="L26" s="181"/>
      <c r="M26" s="181"/>
      <c r="N26" s="181"/>
    </row>
    <row r="27" spans="1:14" ht="9.75" customHeight="1" x14ac:dyDescent="0.25">
      <c r="A27" s="527" t="s">
        <v>264</v>
      </c>
      <c r="B27" s="547"/>
      <c r="N27" s="181"/>
    </row>
    <row r="28" spans="1:14" ht="9.75" customHeight="1" x14ac:dyDescent="0.25">
      <c r="A28" s="527"/>
      <c r="B28" s="547"/>
      <c r="N28" s="181"/>
    </row>
    <row r="29" spans="1:14" ht="9.75" customHeight="1" x14ac:dyDescent="0.25">
      <c r="A29" s="527"/>
      <c r="B29" s="547"/>
      <c r="C29" s="181"/>
      <c r="D29" s="181"/>
      <c r="E29" s="181"/>
      <c r="F29" s="181"/>
      <c r="G29" s="285"/>
      <c r="H29" s="285"/>
      <c r="I29" s="181"/>
      <c r="J29" s="181"/>
      <c r="K29" s="181"/>
      <c r="L29" s="181"/>
      <c r="M29" s="181"/>
      <c r="N29" s="181"/>
    </row>
    <row r="30" spans="1:14" ht="12.6" customHeight="1" x14ac:dyDescent="0.25">
      <c r="A30" s="527"/>
      <c r="B30" s="547"/>
      <c r="C30" s="181"/>
      <c r="D30" s="181"/>
      <c r="E30" s="181"/>
      <c r="F30" s="181"/>
      <c r="G30" s="285"/>
      <c r="H30" s="285"/>
      <c r="I30" s="181"/>
      <c r="J30" s="181"/>
      <c r="K30" s="181"/>
      <c r="L30" s="181"/>
      <c r="M30" s="181"/>
      <c r="N30" s="181"/>
    </row>
    <row r="31" spans="1:14" ht="8.4499999999999993" customHeight="1" x14ac:dyDescent="0.25">
      <c r="A31" s="527"/>
      <c r="B31" s="547"/>
      <c r="C31" s="181"/>
      <c r="D31" s="181"/>
      <c r="E31" s="181"/>
      <c r="F31" s="181"/>
      <c r="G31" s="285"/>
      <c r="H31" s="285"/>
      <c r="I31" s="181"/>
      <c r="J31" s="181"/>
      <c r="K31" s="181"/>
      <c r="L31" s="181"/>
      <c r="M31" s="181"/>
      <c r="N31" s="181"/>
    </row>
    <row r="32" spans="1:14" ht="12.6" customHeight="1" x14ac:dyDescent="0.25">
      <c r="A32" s="527"/>
      <c r="B32" s="547"/>
      <c r="C32" s="181"/>
      <c r="D32" s="181"/>
      <c r="E32" s="181"/>
      <c r="F32" s="181"/>
      <c r="G32" s="285"/>
      <c r="H32" s="285"/>
      <c r="I32" s="181"/>
      <c r="J32" s="181"/>
      <c r="K32" s="181"/>
      <c r="L32" s="181"/>
      <c r="M32" s="181"/>
      <c r="N32" s="181"/>
    </row>
    <row r="33" spans="1:14" ht="9.75" customHeight="1" x14ac:dyDescent="0.25">
      <c r="A33" s="527"/>
      <c r="B33" s="547"/>
      <c r="C33" s="181"/>
      <c r="D33" s="181"/>
      <c r="E33" s="181"/>
      <c r="F33" s="181"/>
      <c r="G33" s="285"/>
      <c r="H33" s="285"/>
      <c r="I33" s="181"/>
      <c r="J33" s="181"/>
      <c r="K33" s="181"/>
      <c r="L33" s="181"/>
      <c r="M33" s="181"/>
      <c r="N33" s="181"/>
    </row>
    <row r="34" spans="1:14" ht="9.75" customHeight="1" x14ac:dyDescent="0.25">
      <c r="A34" s="527" t="s">
        <v>265</v>
      </c>
      <c r="B34" s="547"/>
      <c r="C34" s="181" t="s">
        <v>408</v>
      </c>
      <c r="D34" s="181" t="s">
        <v>498</v>
      </c>
      <c r="E34" s="181" t="s">
        <v>488</v>
      </c>
      <c r="F34" s="181" t="s">
        <v>470</v>
      </c>
      <c r="G34" s="181" t="s">
        <v>488</v>
      </c>
      <c r="H34" s="181" t="s">
        <v>470</v>
      </c>
      <c r="I34" s="181">
        <v>10</v>
      </c>
      <c r="J34" s="181">
        <v>10</v>
      </c>
      <c r="K34" s="181">
        <v>3000</v>
      </c>
      <c r="L34" s="181"/>
      <c r="M34" s="181">
        <v>3000</v>
      </c>
      <c r="N34" s="181" t="s">
        <v>469</v>
      </c>
    </row>
    <row r="35" spans="1:14" ht="9.75" customHeight="1" x14ac:dyDescent="0.25">
      <c r="A35" s="527"/>
      <c r="B35" s="547"/>
      <c r="C35" s="181" t="s">
        <v>533</v>
      </c>
      <c r="D35" s="181" t="s">
        <v>498</v>
      </c>
      <c r="E35" s="285" t="s">
        <v>487</v>
      </c>
      <c r="F35" s="285" t="s">
        <v>470</v>
      </c>
      <c r="G35" s="285" t="s">
        <v>487</v>
      </c>
      <c r="H35" s="181" t="s">
        <v>470</v>
      </c>
      <c r="I35" s="285">
        <v>10</v>
      </c>
      <c r="J35" s="285">
        <v>10</v>
      </c>
      <c r="K35" s="285">
        <v>500</v>
      </c>
      <c r="L35" s="181"/>
      <c r="M35" s="285">
        <v>500</v>
      </c>
      <c r="N35" s="181" t="s">
        <v>469</v>
      </c>
    </row>
    <row r="36" spans="1:14" ht="9.75" customHeight="1" x14ac:dyDescent="0.25">
      <c r="A36" s="527"/>
      <c r="B36" s="547"/>
      <c r="C36" s="181" t="s">
        <v>534</v>
      </c>
      <c r="D36" s="181" t="s">
        <v>498</v>
      </c>
      <c r="E36" s="285" t="s">
        <v>487</v>
      </c>
      <c r="F36" s="285" t="s">
        <v>470</v>
      </c>
      <c r="G36" s="285" t="s">
        <v>487</v>
      </c>
      <c r="H36" s="181" t="s">
        <v>470</v>
      </c>
      <c r="I36" s="285">
        <v>10</v>
      </c>
      <c r="J36" s="285">
        <v>10</v>
      </c>
      <c r="K36" s="285">
        <v>500</v>
      </c>
      <c r="L36" s="181"/>
      <c r="M36" s="285">
        <v>500</v>
      </c>
      <c r="N36" s="181" t="s">
        <v>469</v>
      </c>
    </row>
    <row r="37" spans="1:14" ht="9.75" customHeight="1" x14ac:dyDescent="0.25">
      <c r="A37" s="527"/>
      <c r="B37" s="547"/>
      <c r="C37" s="181" t="s">
        <v>535</v>
      </c>
      <c r="D37" s="181" t="s">
        <v>498</v>
      </c>
      <c r="E37" s="285" t="s">
        <v>487</v>
      </c>
      <c r="F37" s="285" t="s">
        <v>470</v>
      </c>
      <c r="G37" s="285" t="s">
        <v>487</v>
      </c>
      <c r="H37" s="181" t="s">
        <v>470</v>
      </c>
      <c r="I37" s="285">
        <v>10</v>
      </c>
      <c r="J37" s="285">
        <v>10</v>
      </c>
      <c r="K37" s="285">
        <v>2000</v>
      </c>
      <c r="L37" s="181"/>
      <c r="M37" s="285">
        <v>2000</v>
      </c>
      <c r="N37" s="181" t="s">
        <v>469</v>
      </c>
    </row>
    <row r="38" spans="1:14" ht="9.75" customHeight="1" x14ac:dyDescent="0.25">
      <c r="A38" s="527"/>
      <c r="B38" s="547"/>
      <c r="C38" s="181" t="s">
        <v>392</v>
      </c>
      <c r="D38" s="181" t="s">
        <v>498</v>
      </c>
      <c r="E38" s="285" t="s">
        <v>487</v>
      </c>
      <c r="F38" s="285" t="s">
        <v>470</v>
      </c>
      <c r="G38" s="285" t="s">
        <v>487</v>
      </c>
      <c r="H38" s="181" t="s">
        <v>470</v>
      </c>
      <c r="I38" s="285">
        <v>10</v>
      </c>
      <c r="J38" s="285">
        <v>10</v>
      </c>
      <c r="K38" s="181">
        <v>250</v>
      </c>
      <c r="L38" s="181"/>
      <c r="M38" s="181">
        <v>250</v>
      </c>
      <c r="N38" s="181" t="s">
        <v>469</v>
      </c>
    </row>
    <row r="39" spans="1:14" ht="9.75" customHeight="1" x14ac:dyDescent="0.25">
      <c r="A39" s="527" t="s">
        <v>266</v>
      </c>
      <c r="B39" s="547"/>
      <c r="C39" s="181" t="s">
        <v>562</v>
      </c>
      <c r="D39" s="181" t="s">
        <v>498</v>
      </c>
      <c r="E39" s="285" t="s">
        <v>487</v>
      </c>
      <c r="F39" s="285" t="s">
        <v>470</v>
      </c>
      <c r="G39" s="285" t="s">
        <v>487</v>
      </c>
      <c r="H39" s="181" t="s">
        <v>470</v>
      </c>
      <c r="I39" s="285">
        <v>10</v>
      </c>
      <c r="J39" s="285">
        <v>10</v>
      </c>
      <c r="K39" s="181">
        <v>200</v>
      </c>
      <c r="L39" s="181"/>
      <c r="M39" s="181">
        <v>200</v>
      </c>
      <c r="N39" s="181" t="s">
        <v>469</v>
      </c>
    </row>
    <row r="40" spans="1:14" ht="9.75" customHeight="1" x14ac:dyDescent="0.25">
      <c r="A40" s="527"/>
      <c r="B40" s="547"/>
      <c r="C40" s="181" t="s">
        <v>727</v>
      </c>
      <c r="D40" s="181" t="s">
        <v>498</v>
      </c>
      <c r="E40" s="285" t="s">
        <v>487</v>
      </c>
      <c r="F40" s="285" t="s">
        <v>470</v>
      </c>
      <c r="G40" s="285" t="s">
        <v>487</v>
      </c>
      <c r="H40" s="181" t="s">
        <v>470</v>
      </c>
      <c r="I40" s="285">
        <v>10</v>
      </c>
      <c r="J40" s="285">
        <v>10</v>
      </c>
      <c r="K40" s="181">
        <v>500</v>
      </c>
      <c r="L40" s="181"/>
      <c r="M40" s="181">
        <v>500</v>
      </c>
      <c r="N40" s="181" t="s">
        <v>469</v>
      </c>
    </row>
    <row r="41" spans="1:14" ht="9.75" customHeight="1" x14ac:dyDescent="0.25">
      <c r="A41" s="527"/>
      <c r="B41" s="547"/>
      <c r="C41" s="181" t="s">
        <v>563</v>
      </c>
      <c r="D41" s="181" t="s">
        <v>732</v>
      </c>
      <c r="E41" s="181"/>
      <c r="F41" s="181"/>
      <c r="G41" s="325"/>
      <c r="H41" s="181"/>
      <c r="I41" s="181"/>
      <c r="J41" s="181"/>
      <c r="K41" s="181"/>
      <c r="L41" s="181"/>
      <c r="M41" s="181"/>
      <c r="N41" s="181"/>
    </row>
    <row r="42" spans="1:14" ht="9.75" customHeight="1" x14ac:dyDescent="0.25">
      <c r="A42" s="527"/>
      <c r="B42" s="547"/>
      <c r="C42" s="181" t="s">
        <v>565</v>
      </c>
      <c r="D42" s="181"/>
      <c r="E42" s="285"/>
      <c r="F42" s="285"/>
      <c r="G42" s="285"/>
      <c r="H42" s="285"/>
      <c r="I42" s="285"/>
      <c r="J42" s="285"/>
      <c r="K42" s="285"/>
      <c r="L42" s="285"/>
      <c r="M42" s="285"/>
      <c r="N42" s="285"/>
    </row>
    <row r="43" spans="1:14" ht="9.75" customHeight="1" x14ac:dyDescent="0.25">
      <c r="A43" s="527"/>
      <c r="B43" s="547"/>
      <c r="C43" s="181" t="s">
        <v>409</v>
      </c>
      <c r="D43" s="181" t="s">
        <v>498</v>
      </c>
      <c r="E43" s="285" t="s">
        <v>487</v>
      </c>
      <c r="F43" s="285" t="s">
        <v>470</v>
      </c>
      <c r="G43" s="285" t="s">
        <v>487</v>
      </c>
      <c r="H43" s="181" t="s">
        <v>470</v>
      </c>
      <c r="I43" s="285">
        <v>5</v>
      </c>
      <c r="J43" s="285">
        <v>5</v>
      </c>
      <c r="K43" s="181">
        <v>5</v>
      </c>
      <c r="L43" s="181"/>
      <c r="M43" s="181">
        <v>5</v>
      </c>
      <c r="N43" s="181" t="s">
        <v>469</v>
      </c>
    </row>
    <row r="44" spans="1:14" x14ac:dyDescent="0.25">
      <c r="M44" s="260"/>
    </row>
    <row r="45" spans="1:14" x14ac:dyDescent="0.25">
      <c r="M45" s="260"/>
    </row>
  </sheetData>
  <protectedRanges>
    <protectedRange password="CDC0" sqref="G41 D29:D33" name="Range1_3_3"/>
    <protectedRange password="CDC0" sqref="I29:I30 K29:K30 I31:K33 M29:M33" name="Range1"/>
    <protectedRange password="CDC0" sqref="N27:N33 N41" name="Range1_1"/>
    <protectedRange password="CDC0" sqref="G31:H33" name="Range1_3"/>
    <protectedRange password="CDC0" sqref="G26:H26" name="Range1_3_4"/>
    <protectedRange password="CDC0" sqref="L9:L11 N9:N26 F9:F25 F34 H9:H25 H34:H40 H43" name="Range1_5"/>
    <protectedRange password="CDC0" sqref="I9:K9 K10:K11 I10:J25 M9:M11" name="Range1_1_2_1"/>
    <protectedRange password="CDC0" sqref="L12" name="Range1_9"/>
    <protectedRange password="CDC0" sqref="K12 M12" name="Range1_1_2_3"/>
    <protectedRange password="CDC0" sqref="L13:L16" name="Range1_11"/>
    <protectedRange password="CDC0" sqref="K13:K16 M13:M16" name="Range1_1_2_5"/>
    <protectedRange password="CDC0" sqref="C34" name="Range1_1_1_7"/>
    <protectedRange password="CDC0" sqref="L34:L37 N43 N34:N40" name="Range1_13"/>
    <protectedRange password="CDC0" sqref="K34 M34" name="Range1_1_5"/>
    <protectedRange password="CDC0" sqref="I34:J34" name="Range1_1_2_7"/>
    <protectedRange password="CDC0" sqref="L18" name="Range1_15"/>
    <protectedRange password="CDC0" sqref="K18 M18" name="Range1_1_2_9"/>
    <protectedRange password="CDC0" sqref="C19" name="Range1_4_4_1_3"/>
    <protectedRange password="CDC0" sqref="L19" name="Range1_17"/>
    <protectedRange password="CDC0" sqref="G19 E19" name="Range1_4_4_1_1_2"/>
    <protectedRange password="CDC0" sqref="K19 M19" name="Range1_1_2_11"/>
    <protectedRange password="CDC0" sqref="K17:M17" name="Range1_2_1_1"/>
    <protectedRange password="CDC0" sqref="L20" name="Range1_19"/>
    <protectedRange password="CDC0" sqref="K20 M20" name="Range1_1_7"/>
    <protectedRange password="CDC0" sqref="L40" name="Range1_22"/>
    <protectedRange password="CDC0" sqref="K40" name="Range1_1_10"/>
    <protectedRange password="CDC0" sqref="N42" name="Range1_5_4"/>
    <protectedRange password="CDC0" sqref="L23:L24" name="Range1_24"/>
    <protectedRange password="CDC0" sqref="C23:C24" name="Range1_33_3"/>
    <protectedRange password="CDC0" sqref="K23:K24 M23:M24" name="Range1_1_12"/>
    <protectedRange password="CDC0" sqref="L25" name="Range1_25"/>
    <protectedRange password="CDC0" sqref="K25 M25" name="Range1_1_13"/>
    <protectedRange password="CDC0" sqref="L43" name="Range1_27"/>
    <protectedRange password="CDC0" sqref="K43" name="Range1_1_15"/>
  </protectedRanges>
  <mergeCells count="6">
    <mergeCell ref="B9:B43"/>
    <mergeCell ref="A34:A38"/>
    <mergeCell ref="A39:A43"/>
    <mergeCell ref="A9:A19"/>
    <mergeCell ref="A20:A26"/>
    <mergeCell ref="A27:A33"/>
  </mergeCells>
  <hyperlinks>
    <hyperlink ref="L1" location="'b. List of templates'!A1" display="RETURN TO TEMPLATE LIST" xr:uid="{00000000-0004-0000-0800-000000000000}"/>
  </hyperlink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notes</vt:lpstr>
      <vt:lpstr>list of templates</vt:lpstr>
      <vt:lpstr>substances group</vt:lpstr>
      <vt:lpstr>frequency</vt:lpstr>
      <vt:lpstr>Ukupno uzoraka</vt:lpstr>
      <vt:lpstr>Group A substances to be tested</vt:lpstr>
      <vt:lpstr>Bovine group A</vt:lpstr>
      <vt:lpstr>Bovine group B</vt:lpstr>
      <vt:lpstr>Bovine pesticides</vt:lpstr>
      <vt:lpstr>Bovine contaminants</vt:lpstr>
      <vt:lpstr>Ovine Caprine group A</vt:lpstr>
      <vt:lpstr>Ovine Caprine group B</vt:lpstr>
      <vt:lpstr>Ovine Caprine pesticides</vt:lpstr>
      <vt:lpstr>Ovine Caprine contaminants</vt:lpstr>
      <vt:lpstr>Porcine group A</vt:lpstr>
      <vt:lpstr>Porcine group B</vt:lpstr>
      <vt:lpstr>Porcine pesticides </vt:lpstr>
      <vt:lpstr>Porcine contaminants</vt:lpstr>
      <vt:lpstr>Poultry group A</vt:lpstr>
      <vt:lpstr>Poultry group B</vt:lpstr>
      <vt:lpstr>Poultry pesticides</vt:lpstr>
      <vt:lpstr>Poultry contaminants</vt:lpstr>
      <vt:lpstr>Aquaculture group A</vt:lpstr>
      <vt:lpstr>Aquaculture group B</vt:lpstr>
      <vt:lpstr>Aquaculture pesticides</vt:lpstr>
      <vt:lpstr>Aquaculture Contaminants</vt:lpstr>
      <vt:lpstr>Raw milk Bovine group A</vt:lpstr>
      <vt:lpstr>Raw milk Bovine group B</vt:lpstr>
      <vt:lpstr>Raw milk Bovine Pesticides</vt:lpstr>
      <vt:lpstr>Raw milk Bovine Contaminants</vt:lpstr>
      <vt:lpstr>Other milk group A </vt:lpstr>
      <vt:lpstr>Other milk group B</vt:lpstr>
      <vt:lpstr>Other milk pesticides</vt:lpstr>
      <vt:lpstr>Other milk contaminants</vt:lpstr>
      <vt:lpstr>Eggs group A</vt:lpstr>
      <vt:lpstr>Eggs group B</vt:lpstr>
      <vt:lpstr>Eggs pesticides</vt:lpstr>
      <vt:lpstr>Eggs contaminants</vt:lpstr>
      <vt:lpstr>Honey group A</vt:lpstr>
      <vt:lpstr>Honey group B</vt:lpstr>
      <vt:lpstr>Honey pesticides</vt:lpstr>
      <vt:lpstr>Honey contaminants</vt:lpstr>
      <vt:lpstr>Casings group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uprava</dc:creator>
  <cp:lastModifiedBy>Stefan Mitrovic</cp:lastModifiedBy>
  <dcterms:created xsi:type="dcterms:W3CDTF">2015-06-05T18:17:20Z</dcterms:created>
  <dcterms:modified xsi:type="dcterms:W3CDTF">2025-03-10T10:38:55Z</dcterms:modified>
</cp:coreProperties>
</file>