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3.xml" ContentType="application/vnd.openxmlformats-officedocument.spreadsheetml.comments+xml"/>
  <Override PartName="/xl/drawings/drawing17.xml" ContentType="application/vnd.openxmlformats-officedocument.drawing+xml"/>
  <Override PartName="/xl/comments4.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xr:revisionPtr revIDLastSave="0" documentId="8_{9E79E805-A0FE-4B30-AB3C-1FD592EA4906}" xr6:coauthVersionLast="36" xr6:coauthVersionMax="36" xr10:uidLastSave="{00000000-0000-0000-0000-000000000000}"/>
  <bookViews>
    <workbookView xWindow="-105" yWindow="-105" windowWidth="19425" windowHeight="10425" tabRatio="809" firstSheet="32" activeTab="38" xr2:uid="{00000000-000D-0000-FFFF-FFFF00000000}"/>
  </bookViews>
  <sheets>
    <sheet name="notes" sheetId="1" r:id="rId1"/>
    <sheet name="list of templates" sheetId="2" r:id="rId2"/>
    <sheet name="substances group" sheetId="3" r:id="rId3"/>
    <sheet name="frequency" sheetId="4" r:id="rId4"/>
    <sheet name="Ukupno uzoraka" sheetId="45" r:id="rId5"/>
    <sheet name="Group A substances to be tested" sheetId="5" r:id="rId6"/>
    <sheet name="Bovine group A" sheetId="6" r:id="rId7"/>
    <sheet name="Bovine group B" sheetId="7" r:id="rId8"/>
    <sheet name="Bovine pesticides" sheetId="8" r:id="rId9"/>
    <sheet name="Bovine contaminants" sheetId="9" r:id="rId10"/>
    <sheet name="Ovine Caprine group A" sheetId="10" r:id="rId11"/>
    <sheet name="Ovine Caprine group B" sheetId="11" r:id="rId12"/>
    <sheet name="Ovine Caprine pesticides" sheetId="12" r:id="rId13"/>
    <sheet name="Ovine Caprine contaminants" sheetId="13" r:id="rId14"/>
    <sheet name="Porcine group A" sheetId="14" r:id="rId15"/>
    <sheet name="Porcine group B" sheetId="15" r:id="rId16"/>
    <sheet name="Porcine pesticides " sheetId="17" r:id="rId17"/>
    <sheet name="Porcine contaminants" sheetId="16" r:id="rId18"/>
    <sheet name="Poultry group A" sheetId="18" r:id="rId19"/>
    <sheet name="Poultry group B" sheetId="19" r:id="rId20"/>
    <sheet name="Poultry pesticides" sheetId="20" r:id="rId21"/>
    <sheet name="Poultry contaminants" sheetId="21" r:id="rId22"/>
    <sheet name="Aquaculture group A" sheetId="22" r:id="rId23"/>
    <sheet name="Aquaculture group B" sheetId="46" r:id="rId24"/>
    <sheet name="Aquaculture pesticides" sheetId="24" r:id="rId25"/>
    <sheet name="Aquaculture Contaminants" sheetId="25" r:id="rId26"/>
    <sheet name="Raw milk Bovine group A" sheetId="47" r:id="rId27"/>
    <sheet name="Raw milk Bovine group B" sheetId="48" r:id="rId28"/>
    <sheet name="Raw milk Bovine Pesticides" sheetId="28" r:id="rId29"/>
    <sheet name="Raw milk Bovine Contaminants" sheetId="29" r:id="rId30"/>
    <sheet name="Other milk group A " sheetId="49" r:id="rId31"/>
    <sheet name="Other milk group B" sheetId="50" r:id="rId32"/>
    <sheet name="Other milk pesticides" sheetId="32" r:id="rId33"/>
    <sheet name="Other milk contaminants" sheetId="33" r:id="rId34"/>
    <sheet name="Eggs group A" sheetId="52" r:id="rId35"/>
    <sheet name="Eggs group B" sheetId="51" r:id="rId36"/>
    <sheet name="Eggs pesticides" sheetId="36" r:id="rId37"/>
    <sheet name="Eggs contaminants" sheetId="37" r:id="rId38"/>
    <sheet name="Honey group A" sheetId="53" r:id="rId39"/>
    <sheet name="Honey group B" sheetId="39" r:id="rId40"/>
    <sheet name="Honey pesticides" sheetId="40" r:id="rId41"/>
    <sheet name="Honey contaminants" sheetId="41" r:id="rId42"/>
    <sheet name="Casings group A" sheetId="42" r:id="rId4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42" l="1"/>
  <c r="N3" i="42" s="1"/>
  <c r="C9" i="42"/>
  <c r="C34" i="42" s="1"/>
  <c r="N4" i="42"/>
  <c r="N2" i="42"/>
  <c r="B9" i="41"/>
  <c r="J4" i="41"/>
  <c r="J3" i="41"/>
  <c r="J2" i="41"/>
  <c r="B6" i="40"/>
  <c r="C9" i="39"/>
  <c r="M4" i="39" s="1"/>
  <c r="M3" i="39"/>
  <c r="M2" i="39"/>
  <c r="C10" i="53"/>
  <c r="C9" i="53"/>
  <c r="C32" i="53" s="1"/>
  <c r="N3" i="53"/>
  <c r="N2" i="53"/>
  <c r="B10" i="37"/>
  <c r="J4" i="37"/>
  <c r="J3" i="37"/>
  <c r="J2" i="37"/>
  <c r="C9" i="51"/>
  <c r="N4" i="51" s="1"/>
  <c r="N3" i="51"/>
  <c r="N2" i="51"/>
  <c r="C63" i="52"/>
  <c r="C32" i="52"/>
  <c r="C20" i="52"/>
  <c r="C14" i="52"/>
  <c r="C9" i="52"/>
  <c r="C53" i="52" s="1"/>
  <c r="G6" i="52"/>
  <c r="H6" i="52" s="1"/>
  <c r="I6" i="52" s="1"/>
  <c r="N4" i="52"/>
  <c r="N3" i="52"/>
  <c r="N2" i="52"/>
  <c r="B6" i="33"/>
  <c r="B6" i="32"/>
  <c r="C10" i="50"/>
  <c r="M3" i="50" s="1"/>
  <c r="C9" i="50"/>
  <c r="M4" i="50"/>
  <c r="M2" i="50"/>
  <c r="D74" i="49"/>
  <c r="C53" i="49"/>
  <c r="C27" i="49"/>
  <c r="C15" i="49"/>
  <c r="C10" i="49"/>
  <c r="N3" i="49" s="1"/>
  <c r="C9" i="49"/>
  <c r="C32" i="49" s="1"/>
  <c r="N4" i="49"/>
  <c r="N2" i="49"/>
  <c r="B10" i="29"/>
  <c r="B9" i="29"/>
  <c r="J4" i="29" s="1"/>
  <c r="J3" i="29"/>
  <c r="J2" i="29"/>
  <c r="B6" i="28"/>
  <c r="C45" i="48"/>
  <c r="C10" i="48"/>
  <c r="M3" i="48" s="1"/>
  <c r="C9" i="48"/>
  <c r="M4" i="48"/>
  <c r="M2" i="48"/>
  <c r="D45" i="47"/>
  <c r="C34" i="47"/>
  <c r="C26" i="47"/>
  <c r="C15" i="47"/>
  <c r="C10" i="47"/>
  <c r="C9" i="47"/>
  <c r="C31" i="47" s="1"/>
  <c r="J6" i="47"/>
  <c r="N4" i="47"/>
  <c r="N3" i="47"/>
  <c r="N2" i="47"/>
  <c r="B9" i="25"/>
  <c r="J4" i="25" s="1"/>
  <c r="J3" i="25"/>
  <c r="J2" i="25"/>
  <c r="B6" i="24"/>
  <c r="C10" i="46"/>
  <c r="C9" i="46"/>
  <c r="K4" i="46" s="1"/>
  <c r="K3" i="46"/>
  <c r="K2" i="46"/>
  <c r="C10" i="22"/>
  <c r="C9" i="22"/>
  <c r="C43" i="22" s="1"/>
  <c r="C6" i="22"/>
  <c r="N4" i="22"/>
  <c r="N3" i="22"/>
  <c r="N2" i="22"/>
  <c r="B10" i="21"/>
  <c r="B9" i="21"/>
  <c r="J4" i="21" s="1"/>
  <c r="J3" i="21"/>
  <c r="J2" i="21"/>
  <c r="C9" i="19"/>
  <c r="K4" i="19" s="1"/>
  <c r="K3" i="19"/>
  <c r="K2" i="19"/>
  <c r="C44" i="18"/>
  <c r="C36" i="18"/>
  <c r="C24" i="18"/>
  <c r="C17" i="18"/>
  <c r="C10" i="18"/>
  <c r="N3" i="18" s="1"/>
  <c r="C9" i="18"/>
  <c r="C37" i="18" s="1"/>
  <c r="N4" i="18"/>
  <c r="N2" i="18"/>
  <c r="B9" i="16"/>
  <c r="J4" i="16"/>
  <c r="J3" i="16"/>
  <c r="J2" i="16"/>
  <c r="C67" i="15"/>
  <c r="C9" i="15"/>
  <c r="K4" i="15" s="1"/>
  <c r="K3" i="15"/>
  <c r="K2" i="15"/>
  <c r="D115" i="14"/>
  <c r="C9" i="14"/>
  <c r="N4" i="14"/>
  <c r="N3" i="14"/>
  <c r="N2" i="14"/>
  <c r="B10" i="13"/>
  <c r="B9" i="13"/>
  <c r="J4" i="13" s="1"/>
  <c r="J3" i="13"/>
  <c r="J2" i="13"/>
  <c r="C10" i="11"/>
  <c r="C9" i="11"/>
  <c r="K4" i="11" s="1"/>
  <c r="K3" i="11"/>
  <c r="K2" i="11"/>
  <c r="C46" i="10"/>
  <c r="C38" i="10"/>
  <c r="C33" i="10"/>
  <c r="C26" i="10"/>
  <c r="C17" i="10"/>
  <c r="C10" i="10"/>
  <c r="N3" i="10" s="1"/>
  <c r="C9" i="10"/>
  <c r="C43" i="10" s="1"/>
  <c r="N4" i="10"/>
  <c r="N2" i="10"/>
  <c r="B10" i="9"/>
  <c r="B9" i="9"/>
  <c r="J4" i="9" s="1"/>
  <c r="J3" i="9"/>
  <c r="J2" i="9"/>
  <c r="B6" i="8"/>
  <c r="C10" i="7"/>
  <c r="C9" i="7"/>
  <c r="K4" i="7" s="1"/>
  <c r="K3" i="7"/>
  <c r="K2" i="7"/>
  <c r="F67" i="6"/>
  <c r="F66" i="6"/>
  <c r="E47" i="6"/>
  <c r="E38" i="6"/>
  <c r="C10" i="6"/>
  <c r="C9" i="6"/>
  <c r="C49" i="6" s="1"/>
  <c r="N3" i="6"/>
  <c r="N2" i="6"/>
  <c r="G18" i="45"/>
  <c r="E18" i="45"/>
  <c r="H18" i="45" s="1"/>
  <c r="B18" i="45"/>
  <c r="G12" i="45"/>
  <c r="E12" i="45"/>
  <c r="H12" i="45" s="1"/>
  <c r="B12" i="45"/>
  <c r="G6" i="45"/>
  <c r="E6" i="45"/>
  <c r="H6" i="45" s="1"/>
  <c r="B6" i="45"/>
  <c r="D49" i="6" l="1"/>
  <c r="E49" i="6" s="1"/>
  <c r="C15" i="6"/>
  <c r="C37" i="6"/>
  <c r="E37" i="6" s="1"/>
  <c r="C50" i="6"/>
  <c r="C20" i="22"/>
  <c r="C27" i="22"/>
  <c r="C39" i="22"/>
  <c r="C61" i="22"/>
  <c r="C27" i="53"/>
  <c r="C33" i="53"/>
  <c r="N4" i="6"/>
  <c r="C18" i="6"/>
  <c r="E18" i="6" s="1"/>
  <c r="C22" i="6"/>
  <c r="E22" i="6" s="1"/>
  <c r="C30" i="6"/>
  <c r="E30" i="6" s="1"/>
  <c r="C34" i="6"/>
  <c r="C42" i="6"/>
  <c r="C14" i="10"/>
  <c r="C21" i="10"/>
  <c r="C30" i="10"/>
  <c r="C34" i="10"/>
  <c r="C14" i="18"/>
  <c r="C18" i="18"/>
  <c r="C31" i="18"/>
  <c r="C21" i="22"/>
  <c r="C34" i="22"/>
  <c r="C14" i="47"/>
  <c r="C19" i="47"/>
  <c r="C14" i="49"/>
  <c r="C20" i="49"/>
  <c r="C15" i="52"/>
  <c r="C27" i="52"/>
  <c r="N4" i="53"/>
  <c r="D34" i="6" l="1"/>
  <c r="E34" i="6" s="1"/>
  <c r="D42" i="6"/>
  <c r="E42" i="6" s="1"/>
  <c r="D50" i="6"/>
  <c r="E50" i="6"/>
  <c r="D15" i="6"/>
  <c r="E15" i="6"/>
  <c r="B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uprava</author>
  </authors>
  <commentList>
    <comment ref="C40" authorId="0" shapeId="0" xr:uid="{924F3C08-2D58-4168-9A55-4A7FAE9371B5}">
      <text>
        <r>
          <rPr>
            <b/>
            <sz val="9"/>
            <color indexed="81"/>
            <rFont val="Tahoma"/>
            <family val="2"/>
            <charset val="238"/>
          </rPr>
          <t>uprava:</t>
        </r>
        <r>
          <rPr>
            <sz val="9"/>
            <color indexed="81"/>
            <rFont val="Tahoma"/>
            <family val="2"/>
            <charset val="238"/>
          </rPr>
          <t xml:space="preserve">
kompletna grupa da se provjeri i popuni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uprava</author>
  </authors>
  <commentList>
    <comment ref="E50" authorId="0" shapeId="0" xr:uid="{1C0E3D09-1622-48DF-8EAF-5580A6F64D2C}">
      <text>
        <r>
          <rPr>
            <b/>
            <sz val="9"/>
            <color indexed="81"/>
            <rFont val="Tahoma"/>
            <family val="2"/>
            <charset val="238"/>
          </rPr>
          <t>uprava:</t>
        </r>
        <r>
          <rPr>
            <sz val="9"/>
            <color indexed="81"/>
            <rFont val="Tahoma"/>
            <family val="2"/>
            <charset val="238"/>
          </rPr>
          <t xml:space="preserve">
Provjeriti ga kao pesticid i matrikse i limite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uprava</author>
  </authors>
  <commentList>
    <comment ref="E31" authorId="0" shapeId="0" xr:uid="{7695B7C0-B2DA-459C-B98E-EB9A04403634}">
      <text>
        <r>
          <rPr>
            <b/>
            <sz val="9"/>
            <color indexed="81"/>
            <rFont val="Tahoma"/>
            <family val="2"/>
            <charset val="238"/>
          </rPr>
          <t>uprava:</t>
        </r>
        <r>
          <rPr>
            <sz val="9"/>
            <color indexed="81"/>
            <rFont val="Tahoma"/>
            <family val="2"/>
            <charset val="238"/>
          </rPr>
          <t xml:space="preserve">
provjeriti ga kao pesticid matriks i limit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uprava</author>
  </authors>
  <commentList>
    <comment ref="D26" authorId="0" shapeId="0" xr:uid="{B72734ED-77C6-4B64-B6C9-FCF4D174F9F4}">
      <text>
        <r>
          <rPr>
            <b/>
            <sz val="9"/>
            <color indexed="81"/>
            <rFont val="Tahoma"/>
            <family val="2"/>
            <charset val="238"/>
          </rPr>
          <t>uprava:</t>
        </r>
        <r>
          <rPr>
            <sz val="9"/>
            <color indexed="81"/>
            <rFont val="Tahoma"/>
            <family val="2"/>
            <charset val="238"/>
          </rPr>
          <t xml:space="preserve">
Prebaciti ga u grupu A ako se koristi u pesticide </t>
        </r>
      </text>
    </comment>
  </commentList>
</comments>
</file>

<file path=xl/sharedStrings.xml><?xml version="1.0" encoding="utf-8"?>
<sst xmlns="http://schemas.openxmlformats.org/spreadsheetml/2006/main" count="4805" uniqueCount="741">
  <si>
    <t xml:space="preserve">Note </t>
  </si>
  <si>
    <r>
      <t xml:space="preserve">Instructions for completion of risk-based residue control plans for </t>
    </r>
    <r>
      <rPr>
        <b/>
        <u/>
        <sz val="12"/>
        <rFont val="Candara"/>
        <family val="2"/>
      </rPr>
      <t>Group A</t>
    </r>
    <r>
      <rPr>
        <b/>
        <sz val="12"/>
        <rFont val="Candara"/>
        <family val="2"/>
      </rPr>
      <t xml:space="preserve"> and </t>
    </r>
    <r>
      <rPr>
        <b/>
        <u/>
        <sz val="12"/>
        <rFont val="Candara"/>
        <family val="2"/>
      </rPr>
      <t>Group B</t>
    </r>
    <r>
      <rPr>
        <b/>
        <sz val="12"/>
        <rFont val="Candara"/>
        <family val="2"/>
      </rPr>
      <t xml:space="preserve"> substances, </t>
    </r>
    <r>
      <rPr>
        <b/>
        <u/>
        <sz val="12"/>
        <rFont val="Candara"/>
        <family val="2"/>
      </rPr>
      <t>pesticides</t>
    </r>
    <r>
      <rPr>
        <b/>
        <sz val="12"/>
        <rFont val="Candara"/>
        <family val="2"/>
      </rPr>
      <t xml:space="preserve"> and </t>
    </r>
    <r>
      <rPr>
        <b/>
        <u/>
        <sz val="12"/>
        <rFont val="Candara"/>
        <family val="2"/>
      </rPr>
      <t>contaminants</t>
    </r>
  </si>
  <si>
    <r>
      <rPr>
        <b/>
        <sz val="14"/>
        <rFont val="Candara"/>
        <family val="2"/>
      </rPr>
      <t xml:space="preserve">Templates to be completed. </t>
    </r>
    <r>
      <rPr>
        <sz val="12"/>
        <rFont val="Candara"/>
        <family val="2"/>
      </rPr>
      <t xml:space="preserve"> For </t>
    </r>
    <r>
      <rPr>
        <u/>
        <sz val="12"/>
        <rFont val="Candara"/>
        <family val="2"/>
      </rPr>
      <t>each commodity</t>
    </r>
    <r>
      <rPr>
        <sz val="12"/>
        <rFont val="Candara"/>
        <family val="2"/>
      </rPr>
      <t xml:space="preserve"> for which the country is </t>
    </r>
    <r>
      <rPr>
        <i/>
        <sz val="12"/>
        <rFont val="Candara"/>
        <family val="2"/>
      </rPr>
      <t>already</t>
    </r>
    <r>
      <rPr>
        <sz val="12"/>
        <rFont val="Candara"/>
        <family val="2"/>
      </rPr>
      <t xml:space="preserve"> listed in </t>
    </r>
    <r>
      <rPr>
        <b/>
        <sz val="12"/>
        <color theme="3"/>
        <rFont val="Candara"/>
        <family val="2"/>
      </rPr>
      <t>Annex -I to Regulation (EU) 2021/405</t>
    </r>
    <r>
      <rPr>
        <sz val="12"/>
        <rFont val="Candara"/>
        <family val="2"/>
      </rPr>
      <t xml:space="preserve">, or for which residue plan approval and listing is sought, the competent authority is requested to fill in </t>
    </r>
    <r>
      <rPr>
        <b/>
        <sz val="12"/>
        <rFont val="Candara"/>
        <family val="2"/>
      </rPr>
      <t>four templates</t>
    </r>
    <r>
      <rPr>
        <sz val="12"/>
        <rFont val="Candara"/>
        <family val="2"/>
      </rPr>
      <t xml:space="preserve"> for </t>
    </r>
    <r>
      <rPr>
        <b/>
        <sz val="12"/>
        <rFont val="Candara"/>
        <family val="2"/>
      </rPr>
      <t>Group A substances, Group B substances,</t>
    </r>
    <r>
      <rPr>
        <sz val="12"/>
        <rFont val="Candara"/>
        <family val="2"/>
      </rPr>
      <t xml:space="preserve"> </t>
    </r>
    <r>
      <rPr>
        <b/>
        <sz val="12"/>
        <rFont val="Candara"/>
        <family val="2"/>
      </rPr>
      <t>pesticides</t>
    </r>
    <r>
      <rPr>
        <sz val="12"/>
        <rFont val="Candara"/>
        <family val="2"/>
      </rPr>
      <t xml:space="preserve"> and </t>
    </r>
    <r>
      <rPr>
        <b/>
        <sz val="12"/>
        <rFont val="Candara"/>
        <family val="2"/>
      </rPr>
      <t>contaminants</t>
    </r>
    <r>
      <rPr>
        <sz val="12"/>
        <rFont val="Candara"/>
        <family val="2"/>
      </rPr>
      <t xml:space="preserve">. </t>
    </r>
    <r>
      <rPr>
        <b/>
        <sz val="12"/>
        <rFont val="Candara"/>
        <family val="2"/>
      </rPr>
      <t xml:space="preserve"> </t>
    </r>
    <r>
      <rPr>
        <sz val="12"/>
        <rFont val="Candara"/>
        <family val="2"/>
      </rPr>
      <t xml:space="preserve">There are 60 (numbered) templates in this Excel file and these are listed for ease of reference in </t>
    </r>
    <r>
      <rPr>
        <b/>
        <sz val="12"/>
        <rFont val="Candara"/>
        <family val="2"/>
      </rPr>
      <t>tab b. of this file along with a hyperlink which will take you straight to the template in question</t>
    </r>
    <r>
      <rPr>
        <sz val="12"/>
        <rFont val="Candara"/>
        <family val="2"/>
      </rPr>
      <t xml:space="preserve">. </t>
    </r>
    <r>
      <rPr>
        <b/>
        <sz val="12"/>
        <rFont val="Candara"/>
        <family val="2"/>
      </rPr>
      <t xml:space="preserve">
Numerical data </t>
    </r>
    <r>
      <rPr>
        <sz val="12"/>
        <rFont val="Candara"/>
        <family val="2"/>
      </rPr>
      <t xml:space="preserve">should only be included for those commodities currently being exported to the European Union (EU) or which the third country intends to export to the EU. Numerical data (i.e. production figures - for automatic calculation of sample numbers - see note 2 below - and planned sample numbers for each substance group) should be entered in those cells shaded light yellow. </t>
    </r>
  </si>
  <si>
    <r>
      <rPr>
        <b/>
        <sz val="14"/>
        <rFont val="Candara"/>
        <family val="2"/>
      </rPr>
      <t>Sample numbers (as laid down in EU legislation)</t>
    </r>
    <r>
      <rPr>
        <b/>
        <sz val="12"/>
        <rFont val="Candara"/>
        <family val="2"/>
      </rPr>
      <t>.</t>
    </r>
    <r>
      <rPr>
        <sz val="12"/>
        <rFont val="Candara"/>
        <family val="2"/>
      </rPr>
      <t xml:space="preserve"> The tables are set up to calculate the required sample numbers for </t>
    </r>
    <r>
      <rPr>
        <b/>
        <sz val="12"/>
        <rFont val="Candara"/>
        <family val="2"/>
      </rPr>
      <t xml:space="preserve">Group A </t>
    </r>
    <r>
      <rPr>
        <sz val="12"/>
        <rFont val="Candara"/>
        <family val="2"/>
      </rPr>
      <t>and</t>
    </r>
    <r>
      <rPr>
        <b/>
        <sz val="12"/>
        <rFont val="Candara"/>
        <family val="2"/>
      </rPr>
      <t xml:space="preserve"> Group B</t>
    </r>
    <r>
      <rPr>
        <sz val="12"/>
        <rFont val="Candara"/>
        <family val="2"/>
      </rPr>
      <t xml:space="preserve"> on the basis of the sampling frequencies laid down in </t>
    </r>
    <r>
      <rPr>
        <b/>
        <sz val="12"/>
        <rFont val="Candara"/>
        <family val="2"/>
      </rPr>
      <t>Annex I to Commission Implementing Regulation (EU) 2022/1646 (and included in this Excel file in tab d.)</t>
    </r>
    <r>
      <rPr>
        <sz val="12"/>
        <rFont val="Candara"/>
        <family val="2"/>
      </rPr>
      <t xml:space="preserve">. For </t>
    </r>
    <r>
      <rPr>
        <b/>
        <sz val="12"/>
        <rFont val="Candara"/>
        <family val="2"/>
      </rPr>
      <t>contaminants</t>
    </r>
    <r>
      <rPr>
        <sz val="12"/>
        <rFont val="Candara"/>
        <family val="2"/>
      </rPr>
      <t xml:space="preserve"> the basis for sample number calculation is </t>
    </r>
    <r>
      <rPr>
        <b/>
        <sz val="12"/>
        <rFont val="Candara"/>
        <family val="2"/>
      </rPr>
      <t>Annex I to Regulation (EU) 2022/932</t>
    </r>
    <r>
      <rPr>
        <sz val="12"/>
        <rFont val="Candara"/>
        <family val="2"/>
      </rPr>
      <t xml:space="preserve">. For </t>
    </r>
    <r>
      <rPr>
        <b/>
        <sz val="12"/>
        <rFont val="Candara"/>
        <family val="2"/>
      </rPr>
      <t>pesticides</t>
    </r>
    <r>
      <rPr>
        <sz val="12"/>
        <rFont val="Candara"/>
        <family val="2"/>
      </rPr>
      <t xml:space="preserve">, no minimum frequency of sampling is laid down in EU legislation (Regulation (EU) 2021/1355).  
Data in cells shaded light blue are automatically calculated when the </t>
    </r>
    <r>
      <rPr>
        <b/>
        <sz val="12"/>
        <rFont val="Candara"/>
        <family val="2"/>
      </rPr>
      <t>production data cell (Cell $C$7)</t>
    </r>
    <r>
      <rPr>
        <sz val="12"/>
        <rFont val="Candara"/>
        <family val="2"/>
      </rPr>
      <t xml:space="preserve"> is completed (cell $B$7 for contaminants).  The </t>
    </r>
    <r>
      <rPr>
        <b/>
        <sz val="12"/>
        <rFont val="Candara"/>
        <family val="2"/>
      </rPr>
      <t>total minimum number of samples</t>
    </r>
    <r>
      <rPr>
        <sz val="12"/>
        <rFont val="Candara"/>
        <family val="2"/>
      </rPr>
      <t xml:space="preserve"> is displayed in cell </t>
    </r>
    <r>
      <rPr>
        <b/>
        <sz val="12"/>
        <rFont val="Candara"/>
        <family val="2"/>
      </rPr>
      <t xml:space="preserve">$C$9 </t>
    </r>
    <r>
      <rPr>
        <sz val="12"/>
        <rFont val="Candara"/>
        <family val="2"/>
      </rPr>
      <t xml:space="preserve">shaded blue (cell $B$9 for contaminants). </t>
    </r>
  </si>
  <si>
    <r>
      <rPr>
        <b/>
        <sz val="14"/>
        <rFont val="Candara"/>
        <family val="2"/>
      </rPr>
      <t>Basis of the calculation of sample numbers - annual production or split/segregated production system.</t>
    </r>
    <r>
      <rPr>
        <b/>
        <sz val="12"/>
        <rFont val="Candara"/>
        <family val="2"/>
      </rPr>
      <t xml:space="preserve"> </t>
    </r>
    <r>
      <rPr>
        <sz val="12"/>
        <rFont val="Candara"/>
        <family val="2"/>
      </rPr>
      <t xml:space="preserve">It is important that for those countries where animals and products from </t>
    </r>
    <r>
      <rPr>
        <b/>
        <sz val="12"/>
        <rFont val="Candara"/>
        <family val="2"/>
      </rPr>
      <t>any farm</t>
    </r>
    <r>
      <rPr>
        <sz val="12"/>
        <rFont val="Candara"/>
        <family val="2"/>
      </rPr>
      <t xml:space="preserve"> are eligible to be exported to the EU, the proportion of animals sampled should be taken relative to the </t>
    </r>
    <r>
      <rPr>
        <b/>
        <sz val="12"/>
        <rFont val="Candara"/>
        <family val="2"/>
      </rPr>
      <t xml:space="preserve">annual </t>
    </r>
    <r>
      <rPr>
        <b/>
        <u/>
        <sz val="12"/>
        <rFont val="Candara"/>
        <family val="2"/>
      </rPr>
      <t>national</t>
    </r>
    <r>
      <rPr>
        <b/>
        <sz val="12"/>
        <rFont val="Candara"/>
        <family val="2"/>
      </rPr>
      <t xml:space="preserve"> production figures</t>
    </r>
    <r>
      <rPr>
        <sz val="12"/>
        <rFont val="Candara"/>
        <family val="2"/>
      </rPr>
      <t xml:space="preserve">.  </t>
    </r>
    <r>
      <rPr>
        <u/>
        <sz val="12"/>
        <rFont val="Candara"/>
        <family val="2"/>
      </rPr>
      <t xml:space="preserve">In this case the annual national production data should be entered in cell </t>
    </r>
    <r>
      <rPr>
        <b/>
        <u/>
        <sz val="12"/>
        <rFont val="Candara"/>
        <family val="2"/>
      </rPr>
      <t>$C$7 (or cell $B$7 for contaminants).</t>
    </r>
    <r>
      <rPr>
        <sz val="12"/>
        <rFont val="Candara"/>
        <family val="2"/>
      </rPr>
      <t xml:space="preserve">  
For those countries where only a </t>
    </r>
    <r>
      <rPr>
        <b/>
        <sz val="12"/>
        <rFont val="Candara"/>
        <family val="2"/>
      </rPr>
      <t>defined population of animals are eligible for export</t>
    </r>
    <r>
      <rPr>
        <sz val="12"/>
        <rFont val="Candara"/>
        <family val="2"/>
      </rPr>
      <t xml:space="preserve"> to the EU, and where there is a system in place guaranteeing that only those animals from those farms are eligible for export (</t>
    </r>
    <r>
      <rPr>
        <b/>
        <sz val="12"/>
        <rFont val="Candara"/>
        <family val="2"/>
      </rPr>
      <t>i.e. a split or segregated system</t>
    </r>
    <r>
      <rPr>
        <sz val="12"/>
        <rFont val="Candara"/>
        <family val="2"/>
      </rPr>
      <t xml:space="preserve">), the proportion of animals sampled is relative to that defined (sub)population.  </t>
    </r>
    <r>
      <rPr>
        <u/>
        <sz val="12"/>
        <rFont val="Candara"/>
        <family val="2"/>
      </rPr>
      <t xml:space="preserve">In this case the production data entered in cell $C$7 (or $B$7 for contaminants) is either the total number of animals slaughtered or the total throughput in tonnes of the EU-approved establishments (listed in the Commission's TRACES-NT database, </t>
    </r>
    <r>
      <rPr>
        <i/>
        <u/>
        <sz val="12"/>
        <rFont val="Candara"/>
        <family val="2"/>
      </rPr>
      <t>regardless</t>
    </r>
    <r>
      <rPr>
        <u/>
        <sz val="12"/>
        <rFont val="Candara"/>
        <family val="2"/>
      </rPr>
      <t xml:space="preserve"> of the </t>
    </r>
    <r>
      <rPr>
        <i/>
        <u/>
        <sz val="12"/>
        <rFont val="Candara"/>
        <family val="2"/>
      </rPr>
      <t>actual</t>
    </r>
    <r>
      <rPr>
        <u/>
        <sz val="12"/>
        <rFont val="Candara"/>
        <family val="2"/>
      </rPr>
      <t xml:space="preserve"> export volumes to the EU.</t>
    </r>
  </si>
  <si>
    <r>
      <rPr>
        <b/>
        <sz val="14"/>
        <rFont val="Candara"/>
        <family val="2"/>
      </rPr>
      <t xml:space="preserve">Substances to be tested for. </t>
    </r>
    <r>
      <rPr>
        <b/>
        <sz val="12"/>
        <rFont val="Candara"/>
        <family val="2"/>
      </rPr>
      <t xml:space="preserve"> Pharmacologically active substances</t>
    </r>
    <r>
      <rPr>
        <sz val="12"/>
        <rFont val="Candara"/>
        <family val="2"/>
      </rPr>
      <t xml:space="preserve"> are divided into two main substance groups - </t>
    </r>
    <r>
      <rPr>
        <b/>
        <sz val="12"/>
        <rFont val="Candara"/>
        <family val="2"/>
      </rPr>
      <t>Group A and Group B</t>
    </r>
    <r>
      <rPr>
        <sz val="12"/>
        <rFont val="Candara"/>
        <family val="2"/>
      </rPr>
      <t xml:space="preserve"> - and are listed in Annex I to Commission Delegated Regulation (EU) 2022/1644 (and </t>
    </r>
    <r>
      <rPr>
        <b/>
        <sz val="12"/>
        <rFont val="Candara"/>
        <family val="2"/>
      </rPr>
      <t>included in tab c. of this Excel file for ease of reference</t>
    </r>
    <r>
      <rPr>
        <sz val="12"/>
        <rFont val="Candara"/>
        <family val="2"/>
      </rPr>
      <t xml:space="preserve">).  The substance sub-groups within Group A which must be included in the risk based plan for each commodity are laid down in Annex II to Commission Delegated Regulation (EU) 2022/1644 </t>
    </r>
    <r>
      <rPr>
        <b/>
        <sz val="12"/>
        <rFont val="Candara"/>
        <family val="2"/>
      </rPr>
      <t>(and included in tab e. of this Excel file for ease of reference).</t>
    </r>
    <r>
      <rPr>
        <sz val="12"/>
        <rFont val="Candara"/>
        <family val="2"/>
      </rPr>
      <t xml:space="preserve">  For Group B, it is left to the discretion of the competent authority to decide which of the sub-groups listed in Annex I to Regulation (EU) 2022/1644 are included in the plan on the basis of their </t>
    </r>
    <r>
      <rPr>
        <b/>
        <sz val="12"/>
        <rFont val="Candara"/>
        <family val="2"/>
      </rPr>
      <t>risk-assessment.</t>
    </r>
    <r>
      <rPr>
        <sz val="12"/>
        <rFont val="Candara"/>
        <family val="2"/>
      </rPr>
      <t xml:space="preserve">  The </t>
    </r>
    <r>
      <rPr>
        <b/>
        <sz val="12"/>
        <rFont val="Candara"/>
        <family val="2"/>
      </rPr>
      <t>criteria for substance selection</t>
    </r>
    <r>
      <rPr>
        <sz val="12"/>
        <rFont val="Candara"/>
        <family val="2"/>
      </rPr>
      <t xml:space="preserve"> are described in Point A of Annex II to Regulation (EU) 2022/1644 for Group A and Point B of Annex II B to said Regulation for Group B.  
For </t>
    </r>
    <r>
      <rPr>
        <b/>
        <sz val="12"/>
        <rFont val="Candara"/>
        <family val="2"/>
      </rPr>
      <t>pesticides</t>
    </r>
    <r>
      <rPr>
        <sz val="12"/>
        <rFont val="Candara"/>
        <family val="2"/>
      </rPr>
      <t xml:space="preserve"> and </t>
    </r>
    <r>
      <rPr>
        <b/>
        <sz val="12"/>
        <rFont val="Candara"/>
        <family val="2"/>
      </rPr>
      <t>contaminants</t>
    </r>
    <r>
      <rPr>
        <sz val="12"/>
        <rFont val="Candara"/>
        <family val="2"/>
      </rPr>
      <t xml:space="preserve"> the selection of analytes to be tesed for should be on the basis of risk. The list of tested pesticides should be representative of the pesticides used in the third country.  Particular attention should be paid to those pesticides which are authorised in the third country but which are not authorised in the EU.  
For </t>
    </r>
    <r>
      <rPr>
        <b/>
        <sz val="12"/>
        <rFont val="Candara"/>
        <family val="2"/>
      </rPr>
      <t>contaminants</t>
    </r>
    <r>
      <rPr>
        <sz val="12"/>
        <rFont val="Candara"/>
        <family val="2"/>
      </rPr>
      <t xml:space="preserve">, the combination of contaminant groups per commodity are specified in Annex I to Regulation (EU) 2022/931.  The selection of contaminants should take into account the risks from animal feed and the environment, as well those contaminants for which maximum limits have been set in the EU for edible products of animal origin. </t>
    </r>
  </si>
  <si>
    <r>
      <rPr>
        <b/>
        <sz val="14"/>
        <rFont val="Candara"/>
        <family val="2"/>
      </rPr>
      <t xml:space="preserve">Matrices and analytical methods. </t>
    </r>
    <r>
      <rPr>
        <b/>
        <sz val="12"/>
        <rFont val="Candara"/>
        <family val="2"/>
      </rPr>
      <t xml:space="preserve"> Matrices</t>
    </r>
    <r>
      <rPr>
        <sz val="12"/>
        <rFont val="Candara"/>
        <family val="2"/>
      </rPr>
      <t xml:space="preserve"> are typically </t>
    </r>
    <r>
      <rPr>
        <b/>
        <sz val="12"/>
        <rFont val="Candara"/>
        <family val="2"/>
      </rPr>
      <t>edible tissues and materials</t>
    </r>
    <r>
      <rPr>
        <sz val="12"/>
        <rFont val="Candara"/>
        <family val="2"/>
      </rPr>
      <t xml:space="preserve"> (e.g. muscle, liver, kidney, fat, milk, honey, eggs) for substances for which an EU Maximum Residue Limit (MRL) has been established (Group B substances).  This is also the case for testing for pesticides and contaminants for which EU Maximum Residue Levels (MRLs) and Maximim Levels (MLs) have been established, respectively. 
For substances which do not have MRLs (e.g. banned Group A substances) </t>
    </r>
    <r>
      <rPr>
        <b/>
        <sz val="12"/>
        <rFont val="Candara"/>
        <family val="2"/>
      </rPr>
      <t>non-edible materials</t>
    </r>
    <r>
      <rPr>
        <sz val="12"/>
        <rFont val="Candara"/>
        <family val="2"/>
      </rPr>
      <t xml:space="preserve"> are preferable for testing (e.g. urine, blood, bile, faeces, hair) because testing these matrices maximises the chances of detecting the abuse or misuse of the substances concerned. 
</t>
    </r>
    <r>
      <rPr>
        <b/>
        <sz val="12"/>
        <rFont val="Candara"/>
        <family val="2"/>
      </rPr>
      <t>Methods</t>
    </r>
    <r>
      <rPr>
        <sz val="12"/>
        <rFont val="Candara"/>
        <family val="2"/>
      </rPr>
      <t xml:space="preserve">: for screening and confirmatory methods, please indicate whether they are </t>
    </r>
    <r>
      <rPr>
        <b/>
        <sz val="12"/>
        <rFont val="Candara"/>
        <family val="2"/>
      </rPr>
      <t>validated</t>
    </r>
    <r>
      <rPr>
        <sz val="12"/>
        <rFont val="Candara"/>
        <family val="2"/>
      </rPr>
      <t xml:space="preserve"> (i.e. demonstrated to be fit for the intended purpose) and enter the </t>
    </r>
    <r>
      <rPr>
        <b/>
        <sz val="12"/>
        <rFont val="Candara"/>
        <family val="2"/>
      </rPr>
      <t>analytical principle of method</t>
    </r>
    <r>
      <rPr>
        <sz val="12"/>
        <rFont val="Candara"/>
        <family val="2"/>
      </rPr>
      <t xml:space="preserve"> (Examples include ELISA, TLC, plate test [microbial growth inhibition test] for screening and HPLC-UV, HPLC-FL, HPLC-DAD, HPLC-DAD, GC-MS, GC-MS/MS, LC-MS, LC-MS/MS for confirmation, AAS and ICP-MS for metals, GC-MS for pesticides etc).    </t>
    </r>
  </si>
  <si>
    <r>
      <rPr>
        <b/>
        <sz val="14"/>
        <rFont val="Candara"/>
        <family val="2"/>
      </rPr>
      <t>Detection limits and levels of action.</t>
    </r>
    <r>
      <rPr>
        <sz val="14"/>
        <rFont val="Candara"/>
        <family val="2"/>
      </rPr>
      <t xml:space="preserve"> </t>
    </r>
    <r>
      <rPr>
        <sz val="12"/>
        <rFont val="Candara"/>
        <family val="2"/>
      </rPr>
      <t xml:space="preserve"> Typically the limit of detection (LoD) of a screening test should be set at 50% of the MRL, if one is established.  The LoD of the confirmatory test should </t>
    </r>
    <r>
      <rPr>
        <u/>
        <sz val="12"/>
        <rFont val="Candara"/>
        <family val="2"/>
      </rPr>
      <t>always be lower than the MRL</t>
    </r>
    <r>
      <rPr>
        <sz val="12"/>
        <rFont val="Candara"/>
        <family val="2"/>
      </rPr>
      <t xml:space="preserve">. If the confirmatory method LoD exceeds the MRL, the method is not fit for purpose.  The </t>
    </r>
    <r>
      <rPr>
        <b/>
        <sz val="12"/>
        <rFont val="Candara"/>
        <family val="2"/>
      </rPr>
      <t>level of action</t>
    </r>
    <r>
      <rPr>
        <sz val="12"/>
        <rFont val="Candara"/>
        <family val="2"/>
      </rPr>
      <t xml:space="preserve"> is usually the MRL (if there is an MRL) or, for a banned substance, any detectable concentration of the substance </t>
    </r>
    <r>
      <rPr>
        <b/>
        <sz val="12"/>
        <rFont val="Candara"/>
        <family val="2"/>
      </rPr>
      <t>at which regulatory and enforcement action would be taken by the competent authority</t>
    </r>
    <r>
      <rPr>
        <sz val="12"/>
        <rFont val="Candara"/>
        <family val="2"/>
      </rPr>
      <t xml:space="preserve">.  The European Union Reference Laboratories have established non-binding Minimum Method Performance Requirements (MMPRs) for the detection of banned substances and </t>
    </r>
    <r>
      <rPr>
        <b/>
        <sz val="12"/>
        <rFont val="Candara"/>
        <family val="2"/>
      </rPr>
      <t>third countries should strive to meet these</t>
    </r>
    <r>
      <rPr>
        <sz val="12"/>
        <rFont val="Candara"/>
        <family val="2"/>
      </rPr>
      <t xml:space="preserve">. The latest document on MMPRs is available at:  https://sitesv2.anses.fr/en/minisite/eurl-fougeres/mmpr-%E2%80%93-eurl-guidance-eurl-guidance-minimum-method-performance-requirements   </t>
    </r>
  </si>
  <si>
    <r>
      <rPr>
        <b/>
        <u/>
        <sz val="14"/>
        <rFont val="Candara"/>
        <family val="2"/>
      </rPr>
      <t>EU</t>
    </r>
    <r>
      <rPr>
        <b/>
        <sz val="14"/>
        <rFont val="Candara"/>
        <family val="2"/>
      </rPr>
      <t xml:space="preserve"> Maximum residue limits - MRLs - (for residues of pharmacologically active substances), Maximum Residue Levels - MRLs - (for pesticides), Maximum Levels - MLs - (for contaminants) and the corresponding </t>
    </r>
    <r>
      <rPr>
        <b/>
        <u/>
        <sz val="14"/>
        <rFont val="Candara"/>
        <family val="2"/>
      </rPr>
      <t>national</t>
    </r>
    <r>
      <rPr>
        <b/>
        <sz val="14"/>
        <rFont val="Candara"/>
        <family val="2"/>
      </rPr>
      <t xml:space="preserve"> MRLs and MLs.</t>
    </r>
    <r>
      <rPr>
        <b/>
        <sz val="12"/>
        <rFont val="Candara"/>
        <family val="2"/>
      </rPr>
      <t xml:space="preserve"> </t>
    </r>
    <r>
      <rPr>
        <sz val="12"/>
        <rFont val="Candara"/>
        <family val="2"/>
      </rPr>
      <t xml:space="preserve"> 
To expedite the assessment of the plans for </t>
    </r>
    <r>
      <rPr>
        <b/>
        <sz val="12"/>
        <rFont val="Candara"/>
        <family val="2"/>
      </rPr>
      <t>Group B substances, pesticides</t>
    </r>
    <r>
      <rPr>
        <sz val="12"/>
        <rFont val="Candara"/>
        <family val="2"/>
      </rPr>
      <t xml:space="preserve"> and </t>
    </r>
    <r>
      <rPr>
        <b/>
        <sz val="12"/>
        <rFont val="Candara"/>
        <family val="2"/>
      </rPr>
      <t>contaminants</t>
    </r>
    <r>
      <rPr>
        <sz val="12"/>
        <rFont val="Candara"/>
        <family val="2"/>
      </rPr>
      <t xml:space="preserve">, competent authorities should list </t>
    </r>
    <r>
      <rPr>
        <u/>
        <sz val="12"/>
        <rFont val="Candara"/>
        <family val="2"/>
      </rPr>
      <t>both</t>
    </r>
    <r>
      <rPr>
        <sz val="12"/>
        <rFont val="Candara"/>
        <family val="2"/>
      </rPr>
      <t xml:space="preserve"> their national MRL/ML for each analyte (if established) </t>
    </r>
    <r>
      <rPr>
        <u/>
        <sz val="12"/>
        <rFont val="Candara"/>
        <family val="2"/>
      </rPr>
      <t>and</t>
    </r>
    <r>
      <rPr>
        <sz val="12"/>
        <rFont val="Candara"/>
        <family val="2"/>
      </rPr>
      <t xml:space="preserve"> the corresponding EU MRL/ML (if established).  [This is not required for the Group A plan since there are no EU MRLs in place for those substances as they are banned from use in food-producing animals; any confirmed concentration is deemed to be non-compliant].  
-  For </t>
    </r>
    <r>
      <rPr>
        <b/>
        <sz val="12"/>
        <rFont val="Candara"/>
        <family val="2"/>
      </rPr>
      <t>pharmacologically active substances</t>
    </r>
    <r>
      <rPr>
        <sz val="12"/>
        <rFont val="Candara"/>
        <family val="2"/>
      </rPr>
      <t xml:space="preserve"> (veterinary medicines), MRLs are laid down in Table 2 of the Annex to Regulation (EU) No 37/2010. 
-  For </t>
    </r>
    <r>
      <rPr>
        <b/>
        <sz val="12"/>
        <rFont val="Candara"/>
        <family val="2"/>
      </rPr>
      <t>coccidiostat</t>
    </r>
    <r>
      <rPr>
        <sz val="12"/>
        <rFont val="Candara"/>
        <family val="2"/>
      </rPr>
      <t xml:space="preserve"> residues in non-target species due to carry over in feed, Regulation (EC) No 124/2009 lists the applicable MRLs. 
-  EU MRLs for </t>
    </r>
    <r>
      <rPr>
        <b/>
        <sz val="12"/>
        <rFont val="Candara"/>
        <family val="2"/>
      </rPr>
      <t>pesticides</t>
    </r>
    <r>
      <rPr>
        <sz val="12"/>
        <rFont val="Candara"/>
        <family val="2"/>
      </rPr>
      <t xml:space="preserve"> are laid down in Regulation (EC) No 396/2005.  
-  EU MLs for </t>
    </r>
    <r>
      <rPr>
        <b/>
        <sz val="12"/>
        <rFont val="Candara"/>
        <family val="2"/>
      </rPr>
      <t>contaminants</t>
    </r>
    <r>
      <rPr>
        <sz val="12"/>
        <rFont val="Candara"/>
        <family val="2"/>
      </rPr>
      <t xml:space="preserve"> are laid down in Regulation (EC) No 1881/2006.   
In cases where the national MRL/ML is much greater than the EU MRL/ML, the competent authority should inform those food business operators who are eligible to export food to the EU about those differences and advise them that any detection of a residue above the EU MRL/ML at the EU border would result in rejection of the consignment. If testing carried out under the residue control plan identifies cases where an EU MRL/ML is exceeded (but the result complies with a national MRL/ML), the competent authority should inform the operator. It is the responsibility of the operator to take the necessary steps ensure that the non-EU compliant consignment does not enter the EU food chain.  </t>
    </r>
  </si>
  <si>
    <t>Detailed guidance on residue controls can be found on the website of the European Commission at the following hyperlink:</t>
  </si>
  <si>
    <t>here</t>
  </si>
  <si>
    <t>Tab No</t>
  </si>
  <si>
    <t>Commodity species</t>
  </si>
  <si>
    <t>Control plan template</t>
  </si>
  <si>
    <t>Link to template</t>
  </si>
  <si>
    <t>Bovine</t>
  </si>
  <si>
    <t>Group A</t>
  </si>
  <si>
    <t>1. Bovine Group A'!A1</t>
  </si>
  <si>
    <t>Group B</t>
  </si>
  <si>
    <t>2. Bovine Group B'!A1</t>
  </si>
  <si>
    <t>Pesticides</t>
  </si>
  <si>
    <t>3. Bovine pesticides'!A1</t>
  </si>
  <si>
    <t>Contaminants</t>
  </si>
  <si>
    <t>4. Bovine contam'!A1</t>
  </si>
  <si>
    <t>Ovine/Caprine</t>
  </si>
  <si>
    <t>5. Ovine-caprine Group A'!A1</t>
  </si>
  <si>
    <t>6. Ovine-caprine Group B'!A1</t>
  </si>
  <si>
    <t>7. Ovine-caprine pesticides'!A1</t>
  </si>
  <si>
    <t>8. Ovine-caprine contam'!A1</t>
  </si>
  <si>
    <t>Porcine</t>
  </si>
  <si>
    <t>9. Porcine Group A'!A1</t>
  </si>
  <si>
    <t>10. Porcine Group B'!A1</t>
  </si>
  <si>
    <t>11. Porcine pesticides'!A1</t>
  </si>
  <si>
    <t>12. Porcine contam'!A1</t>
  </si>
  <si>
    <t>Equine</t>
  </si>
  <si>
    <t>13. Equine Group A'!A1</t>
  </si>
  <si>
    <t>14. Equine Group B'!A1</t>
  </si>
  <si>
    <t>15. Equine pesticides'!A1</t>
  </si>
  <si>
    <t>16. Equine contam'!A1</t>
  </si>
  <si>
    <t>Poultry</t>
  </si>
  <si>
    <t>17. Poultry Group A'!A1</t>
  </si>
  <si>
    <t>18. Poultry Group B'!A1</t>
  </si>
  <si>
    <t>19. Poultry pesticides'!A1</t>
  </si>
  <si>
    <t>20. Poultry contam'!A1</t>
  </si>
  <si>
    <t>Aq finfish</t>
  </si>
  <si>
    <t>21. Aq finfish (Group A)'!A1</t>
  </si>
  <si>
    <t>22. Aq finfish (Group B)'!A1</t>
  </si>
  <si>
    <t>23. Aq finfish pesticides'!A1</t>
  </si>
  <si>
    <t>24. Aq finfish contam'!A1</t>
  </si>
  <si>
    <t>Aq crustaceans</t>
  </si>
  <si>
    <t>25. Aq crust (Group A)'!A1</t>
  </si>
  <si>
    <t>26. Aq crust (Group B)'!A1</t>
  </si>
  <si>
    <t>27. Aq crust pesticides'!A1</t>
  </si>
  <si>
    <t>28. Aq crust contam'!A1</t>
  </si>
  <si>
    <t xml:space="preserve">Aq other </t>
  </si>
  <si>
    <t>29. Aq other (Group A)'!A1</t>
  </si>
  <si>
    <t>30. Aq other (Group B)'!A1</t>
  </si>
  <si>
    <t>31. Aq other pesticides'!A1</t>
  </si>
  <si>
    <t>32. Aq other contam'!A1</t>
  </si>
  <si>
    <t>Raw bovine milk</t>
  </si>
  <si>
    <t>33. Milk (bovine) (Group A)'!A1</t>
  </si>
  <si>
    <t>34. Milk (bovine) (Group B)'!A1</t>
  </si>
  <si>
    <t>35. Milk (bov) pesticides'!A1</t>
  </si>
  <si>
    <t>36. Milk (bov) contam'!A1</t>
  </si>
  <si>
    <t>Raw milk (other)</t>
  </si>
  <si>
    <t>37. Milk (other) (Group A)'!A1</t>
  </si>
  <si>
    <t>38. Milk (other) (Group B)'!A1</t>
  </si>
  <si>
    <t>39. Milk (other) pesticides'!A1</t>
  </si>
  <si>
    <t>40. Milk (other) contam'!A1</t>
  </si>
  <si>
    <t>Eggs (hen)</t>
  </si>
  <si>
    <t>41. Eggs (hen) (Group A)'!A1</t>
  </si>
  <si>
    <t>42. Eggs (hen) (Group B)'!A1</t>
  </si>
  <si>
    <t>Eggs (all species)</t>
  </si>
  <si>
    <t>43. Eggs (all spp.) pesticides'!A1</t>
  </si>
  <si>
    <t>44. Eggs (all spp.) contam'!A1</t>
  </si>
  <si>
    <t>Eggs (other)</t>
  </si>
  <si>
    <t>45. Eggs (other) (Group A)'!A1</t>
  </si>
  <si>
    <t>46. Eggs (other) (Group B)'!A1</t>
  </si>
  <si>
    <t>Rabbit</t>
  </si>
  <si>
    <t>47. Rabbit Group A'!A1</t>
  </si>
  <si>
    <t>48. Rabbit (Group B)'!A1</t>
  </si>
  <si>
    <t>49. Rabbit pesticides'!A1</t>
  </si>
  <si>
    <t>50. Rabbit contam'!A1</t>
  </si>
  <si>
    <t>Farmed game</t>
  </si>
  <si>
    <t>51. Farmed game Group A'!A1</t>
  </si>
  <si>
    <t>52. Farmed game (Group B)'!A1</t>
  </si>
  <si>
    <t>53. Farmed game pesticides'!A1</t>
  </si>
  <si>
    <t>54. Farmed game contam'!A1</t>
  </si>
  <si>
    <t>Honey</t>
  </si>
  <si>
    <t>59. Honey (Group A)'!A1</t>
  </si>
  <si>
    <t>60. Honey (Group B)'!A1</t>
  </si>
  <si>
    <t>61. Honey pesticides'!A1</t>
  </si>
  <si>
    <t>62. Honey contam'!A1</t>
  </si>
  <si>
    <t>Casings</t>
  </si>
  <si>
    <t>63. Casings Group A'!A1</t>
  </si>
  <si>
    <t>Wild game</t>
  </si>
  <si>
    <t>60. Wild game pesticides</t>
  </si>
  <si>
    <t>See Annex I to Regulation (EU) 2022/1644</t>
  </si>
  <si>
    <r>
      <rPr>
        <b/>
        <u/>
        <sz val="12"/>
        <rFont val="Arial"/>
        <family val="2"/>
      </rPr>
      <t>Prohibited</t>
    </r>
    <r>
      <rPr>
        <b/>
        <sz val="12"/>
        <rFont val="Arial"/>
        <family val="2"/>
      </rPr>
      <t xml:space="preserve"> or </t>
    </r>
    <r>
      <rPr>
        <b/>
        <u/>
        <sz val="12"/>
        <rFont val="Arial"/>
        <family val="2"/>
      </rPr>
      <t>unauthorised</t>
    </r>
    <r>
      <rPr>
        <b/>
        <sz val="12"/>
        <rFont val="Arial"/>
        <family val="2"/>
      </rPr>
      <t xml:space="preserve"> pharmacologically active substances in food-producing animals</t>
    </r>
  </si>
  <si>
    <r>
      <t xml:space="preserve">Pharmacologically active substances </t>
    </r>
    <r>
      <rPr>
        <b/>
        <u/>
        <sz val="12"/>
        <rFont val="Arial"/>
        <family val="2"/>
      </rPr>
      <t>authorised</t>
    </r>
    <r>
      <rPr>
        <b/>
        <sz val="12"/>
        <rFont val="Arial"/>
        <family val="2"/>
      </rPr>
      <t xml:space="preserve"> for use in food-producing animals</t>
    </r>
  </si>
  <si>
    <t>Substances with hormonal and thyrostatic action and beta agonists the use of which is prohibited under Council Directive 96/22/EC:</t>
  </si>
  <si>
    <t>Pharmacologically active substances listed in Table 1 of the Annex to Regulation (EU) No 37/2010:</t>
  </si>
  <si>
    <t>(a)</t>
  </si>
  <si>
    <t>Stilbenes;</t>
  </si>
  <si>
    <t>Antimicrobial substances;</t>
  </si>
  <si>
    <t>(b)</t>
  </si>
  <si>
    <t>Antithyroid agents;</t>
  </si>
  <si>
    <t>Insecticides, fungicides, anthelmintics and other antiparasitic agents;</t>
  </si>
  <si>
    <t>(c)</t>
  </si>
  <si>
    <t>Steroids;</t>
  </si>
  <si>
    <r>
      <rPr>
        <sz val="7"/>
        <color rgb="FF000000"/>
        <rFont val="Times New Roman"/>
        <family val="1"/>
      </rPr>
      <t xml:space="preserve"> </t>
    </r>
    <r>
      <rPr>
        <sz val="12"/>
        <rFont val="Calibri"/>
        <family val="2"/>
      </rPr>
      <t>Sedatives;</t>
    </r>
  </si>
  <si>
    <t>(d)</t>
  </si>
  <si>
    <t>Resorcylic acid lactones, including zeranol;</t>
  </si>
  <si>
    <t>Non-steroidal anti-inflammatory drugs (NSAIDs), corticosteroids and glucocorticoids;</t>
  </si>
  <si>
    <t>(e)</t>
  </si>
  <si>
    <t>Beta-agonists.</t>
  </si>
  <si>
    <t>Other pharmacologically active substances.</t>
  </si>
  <si>
    <t>Prohibited substances listed in Table 2 of the Annex to Regulation (EU) No 37/2010:</t>
  </si>
  <si>
    <t>Coccidiostats and histomonostats authorised according to Union legislation, for which maximum levels and maximum residue limits are set under Union legislation</t>
  </si>
  <si>
    <t>Chloramphenicol;</t>
  </si>
  <si>
    <t>Nitrofurans;</t>
  </si>
  <si>
    <t>Dimetridazole, metronidazole, ronidazole and other nitro-imidazoles;</t>
  </si>
  <si>
    <t>Other substances.</t>
  </si>
  <si>
    <t>Pharmacologically active substances, not listed in Table 1 of the Annex to Regulation (EU) No 37/2010 or substances not authorised for use in feed for food-producing animals in the Union according to Regulation (EU) No 1831/2003 of the European Parliament and of the Council:</t>
  </si>
  <si>
    <t>Dyes;</t>
  </si>
  <si>
    <t>Plant protection products as defined in Regulation (EU) No 1107/2009 of the European Parliament and of the Council and biocides as defined in Regulation (EU) No 528/2012 of the European Parliament and of the Council which may be used in animal husbandry of food-producing animals;</t>
  </si>
  <si>
    <t>Coccidiostats, histomonostats and other antiparasitic agents;</t>
  </si>
  <si>
    <t>Protein and peptide hormones;</t>
  </si>
  <si>
    <t>(f)</t>
  </si>
  <si>
    <t>Anti-inflammatory substances, sedatives and any other pharmacologically active substances;</t>
  </si>
  <si>
    <t>(g)</t>
  </si>
  <si>
    <t>Antiviral substances.</t>
  </si>
  <si>
    <t>See Annex I to Regulation (EU) 2022/1646</t>
  </si>
  <si>
    <t>Commodity</t>
  </si>
  <si>
    <t>Sampling frequency - Group A substances</t>
  </si>
  <si>
    <t>Sampling frequency - Group B substances</t>
  </si>
  <si>
    <t>Minimum 0.25 % of the slaughtered animals, (minimum 25 % of the samples to be taken from live animals on the farm and minimum 25 % of the samples to be taken at the slaughterhouse)</t>
  </si>
  <si>
    <t>Minimum 0.10 % of the slaughtered animals</t>
  </si>
  <si>
    <t>Sheep and goats</t>
  </si>
  <si>
    <t>Minimum 0.01 % of the slaughtered animals per species</t>
  </si>
  <si>
    <t>Minimum 0.02 % of the slaughtered animals per species</t>
  </si>
  <si>
    <t>Minimum 0.02 % of the slaughtered animals</t>
  </si>
  <si>
    <t>For each category of poultry considered (broiler chickens, spent hens, turkeys and other poultry) minimum 1 sample per 400 tons of annual production (deadweight)</t>
  </si>
  <si>
    <t>For each category of poultry considered (broiler chickens, spent hens, turkeys and other poultry) minimum 1 sample per 500 tonnes of annual production (deadweight)</t>
  </si>
  <si>
    <t>Aquaculture (finfish, crustaceans and other aquaculture products)</t>
  </si>
  <si>
    <t>Minimum 1 sample per 300 tonnes of annual production of aquaculture for the first 60 000 tonnes of production and then 1 additional sample for each additional 2 000 tonnes</t>
  </si>
  <si>
    <t>Bovine, ovine and caprine milk</t>
  </si>
  <si>
    <t>Minimum 1 sample per 30 000 tonnes of annual production of milk per species</t>
  </si>
  <si>
    <t>Hen eggs and other eggs</t>
  </si>
  <si>
    <t>Minimum 1 sample per 2 000 tonnes of annual production of eggs per species</t>
  </si>
  <si>
    <t>Rabbits, farmed game, reptiles* and insects*</t>
  </si>
  <si>
    <t>Minimum 1 sample per 100 tonnes of annual production (dead weight) of rabbits, farmed game or reptiles* for the first 3 000 tonnes of production and 1 sample for each additional 1 000 tonnes
Minimum 1 sample per 25 tonnes annual production of insects*</t>
  </si>
  <si>
    <t>Minimum 1 sample per 50 tonnes of annual production (dead weight) of rabbits, farmed game or reptiles* for the first 3 000 tonnes of production and 1 sample for each additional 500 tonnes
Minimum 1 sample per 25 tonnes annual production of insects*</t>
  </si>
  <si>
    <t>Minimum 1 sample per 50 tonnes of annual production for the first 5 000 tonnes of production and then 1 additional sample for each additional 500 tonnes</t>
  </si>
  <si>
    <t>Minimum 1 sample per 300 tonnes of annual production</t>
  </si>
  <si>
    <t xml:space="preserve">* Residue control plans for reptiles and insects are not required from third countries - see Article 5(2) of Delegated Regulation (EU) 2022/2292. </t>
  </si>
  <si>
    <t>Additional provisions - See Annex I to Regulation (EU) 2022/1646</t>
  </si>
  <si>
    <r>
      <rPr>
        <sz val="7"/>
        <color rgb="FF000000"/>
        <rFont val="Times New Roman"/>
        <family val="1"/>
      </rPr>
      <t xml:space="preserve"> </t>
    </r>
    <r>
      <rPr>
        <sz val="12"/>
        <rFont val="Calibri"/>
        <family val="2"/>
      </rPr>
      <t>If relevant to verify compliance with Union legislation on the use of prohibited or unauthorised pharmacologically active substances, Member States may take samples from feed, water or another relevant matrix or environment and counted towards achieving the minimum sampling frequencies provided for in this Annex.</t>
    </r>
  </si>
  <si>
    <t>Controls on each combination of sub-groups of Group A substances and commodity groups as listed in Annex II to Delegated Regulation (EU) C(2022) 4400 shall be annually performed in minimum 5 % of the samples taken in accordance to the table of this Annex for that commodity group. This minimum percentage does not apply to casings and it does not apply to group A(3), point (f) for all commodity groups.</t>
  </si>
  <si>
    <t>For the Group B substances, the selection of specific substances for testing within each substance group is to be decided according to criteria listed in Annex II to Delegated Regulation (EU) 2022/1644</t>
  </si>
  <si>
    <t>Within bovine, ovine and caprine group, the samples shall be taken from all species, taking into account their relative production volume. Sampling shall cover both animals for dairy production and for meat production.</t>
  </si>
  <si>
    <t>Within the poultry group, samples shall be taken from broiler chickens, spent hens, turkey and other poultry, taking into account their relative production volume.</t>
  </si>
  <si>
    <r>
      <rPr>
        <sz val="7"/>
        <color rgb="FF000000"/>
        <rFont val="Times New Roman"/>
        <family val="1"/>
      </rPr>
      <t xml:space="preserve"> </t>
    </r>
    <r>
      <rPr>
        <sz val="12"/>
        <rFont val="Calibri"/>
        <family val="2"/>
      </rPr>
      <t>Within the aquaculture group, samples shall be taken from fresh and seawater aquaculture species, taking into account their relative production volume.</t>
    </r>
  </si>
  <si>
    <r>
      <t xml:space="preserve">When there is a reason to believe that pharmacologically active substances are being applied to the other aquaculture products, then these species must be included in the sampling plan in proportion to their production </t>
    </r>
    <r>
      <rPr>
        <u/>
        <sz val="12"/>
        <rFont val="Calibri"/>
        <family val="2"/>
      </rPr>
      <t>as additional samples</t>
    </r>
    <r>
      <rPr>
        <sz val="12"/>
        <rFont val="Calibri"/>
        <family val="2"/>
      </rPr>
      <t xml:space="preserve"> to those taken for finfish farming products.</t>
    </r>
  </si>
  <si>
    <t>(h)</t>
  </si>
  <si>
    <t>The necessary number of targeted samples shall be taken in order to achieve the prescribed sampling frequency. This refers to the number of animals sampled (or group of animals likely to be treated in a certain group (e.g. fish)) irrespective of the number of tests carried our per sample.</t>
  </si>
  <si>
    <t>(i)</t>
  </si>
  <si>
    <r>
      <t xml:space="preserve">When substances from Group A and Group B are analysed in one sample from a single animal, this sample can be taken into account towards the minimum sampling frequency for both groups (Group A and Group B) </t>
    </r>
    <r>
      <rPr>
        <u/>
        <sz val="12"/>
        <rFont val="Calibri"/>
        <family val="2"/>
      </rPr>
      <t>given that it can be documented, and that the risk criteria for Group A and Group B are the same</t>
    </r>
    <r>
      <rPr>
        <sz val="12"/>
        <rFont val="Calibri"/>
        <family val="2"/>
      </rPr>
      <t xml:space="preserve">. 
If another sample of another matrix is taken from the same animal for the analysis of group A and/or group B substances, the result is not taken into account towards the minimum sampling frequency. However in case substances from Group A are analysed in a sample of one matrix from a single animal and substances from Group B are analysed in a sample of </t>
    </r>
    <r>
      <rPr>
        <u/>
        <sz val="12"/>
        <rFont val="Calibri"/>
        <family val="2"/>
      </rPr>
      <t>another matrix from the same animal</t>
    </r>
    <r>
      <rPr>
        <sz val="12"/>
        <rFont val="Calibri"/>
        <family val="2"/>
      </rPr>
      <t xml:space="preserve">, then both samples </t>
    </r>
    <r>
      <rPr>
        <i/>
        <sz val="12"/>
        <rFont val="Calibri"/>
        <family val="2"/>
      </rPr>
      <t>can</t>
    </r>
    <r>
      <rPr>
        <sz val="12"/>
        <rFont val="Calibri"/>
        <family val="2"/>
      </rPr>
      <t xml:space="preserve"> be taken into account towards the minimum sampling frequency for both groups (Group A and Group B) </t>
    </r>
    <r>
      <rPr>
        <u/>
        <sz val="12"/>
        <rFont val="Calibri"/>
        <family val="2"/>
      </rPr>
      <t>given that it can be documented, and that the risk criteria for Group A and Group B have been applied.</t>
    </r>
  </si>
  <si>
    <t>(j)</t>
  </si>
  <si>
    <t>Suspect samples taken during the follow-up of a non-compliance in accordance with Regulation (EU) 2019/2090 shall not be counted in order to achieve the prescribed sampling frequency for the risk-based plan for EU-production.</t>
  </si>
  <si>
    <t>(k)</t>
  </si>
  <si>
    <t>For calculating the minimum sampling frequencies, Member States shall use the most recent production data available, at least from previous or at maximum from penultimate year, adjusted, if relevant, to reflect known evolutions in production since the data were made available.</t>
  </si>
  <si>
    <t>(l)</t>
  </si>
  <si>
    <t>In case the sampling frequency calculated in accordance with this Annex would represent less than five samples per year, sampling may be carried out once per two years. In case that, within a two years period, the production corresponding to a minimum of one sample is not reached, a minimum of one sample once per two years shall be analysed provided that production takes place for that species or product in the Member State.</t>
  </si>
  <si>
    <t>(m)</t>
  </si>
  <si>
    <t>Samples taken for the purposes of other control plans relevant for analysis on pharmacologically active substances and residues thereof (e.g. on contaminants, on pesticide residues, etc.) may also be used for controls on pharmacologically active substances provided that the requirements concerning the controls on pharmacologically active substances are complied with.</t>
  </si>
  <si>
    <r>
      <t xml:space="preserve">Regulatory programme for the control of </t>
    </r>
    <r>
      <rPr>
        <b/>
        <u/>
        <sz val="14"/>
        <rFont val="Segoe UI Light"/>
        <family val="2"/>
      </rPr>
      <t>veterinary drug residues</t>
    </r>
    <r>
      <rPr>
        <b/>
        <sz val="14"/>
        <rFont val="Segoe UI Light"/>
        <family val="2"/>
      </rPr>
      <t xml:space="preserve"> in food - </t>
    </r>
    <r>
      <rPr>
        <b/>
        <sz val="14"/>
        <color rgb="FFFF0000"/>
        <rFont val="Segoe UI Light"/>
        <family val="2"/>
      </rPr>
      <t>GROUP A substances</t>
    </r>
  </si>
  <si>
    <t>RETURN TO TEMPLATE LIST</t>
  </si>
  <si>
    <t>Check table</t>
  </si>
  <si>
    <t>The total number of samples taken should at least be equal to the minimum number of samples for Group A in total (in Cell C9)</t>
  </si>
  <si>
    <t>Sum of all samples</t>
  </si>
  <si>
    <t>Country</t>
  </si>
  <si>
    <t>DATE</t>
  </si>
  <si>
    <t>Planned number</t>
  </si>
  <si>
    <t>Year of plan implementation</t>
  </si>
  <si>
    <t>Minimum no reqd</t>
  </si>
  <si>
    <t>Animal species or product</t>
  </si>
  <si>
    <t>BOVINE</t>
  </si>
  <si>
    <t xml:space="preserve">National PRODUCTION DATA  - number of animals slaughtered (referring to the previous year) </t>
  </si>
  <si>
    <r>
      <t>PRODUCTION DATA for calculation of SAMPLE NUMBERS.  (</t>
    </r>
    <r>
      <rPr>
        <b/>
        <u/>
        <sz val="8"/>
        <rFont val="Segoe UI Light"/>
        <family val="2"/>
      </rPr>
      <t>Number of animals</t>
    </r>
    <r>
      <rPr>
        <b/>
        <sz val="8"/>
        <rFont val="Segoe UI Light"/>
        <family val="2"/>
      </rPr>
      <t xml:space="preserve"> (referring to previous year's production)</t>
    </r>
  </si>
  <si>
    <r>
      <rPr>
        <b/>
        <sz val="8"/>
        <rFont val="Segoe UI Light"/>
        <family val="2"/>
      </rPr>
      <t>If there is a split or segregated system</t>
    </r>
    <r>
      <rPr>
        <sz val="8"/>
        <rFont val="Segoe UI Light"/>
        <family val="2"/>
      </rPr>
      <t xml:space="preserve"> in place for exports to the EU (i.e. this is only possible from a number of establishments, the total annual production of only those establishments may be entered in cell C7 (regardless of the proportion of that production which was exported to the EU).  </t>
    </r>
    <r>
      <rPr>
        <b/>
        <sz val="8"/>
        <rFont val="Segoe UI Light"/>
        <family val="2"/>
      </rPr>
      <t>If there is no split system</t>
    </r>
    <r>
      <rPr>
        <sz val="8"/>
        <rFont val="Segoe UI Light"/>
        <family val="2"/>
      </rPr>
      <t>, and bovine animals and animal products from ALL FARMS are eligible for export to the EU,</t>
    </r>
    <r>
      <rPr>
        <b/>
        <sz val="8"/>
        <rFont val="Segoe UI Light"/>
        <family val="2"/>
      </rPr>
      <t xml:space="preserve"> national production data must be entered in cell C7.</t>
    </r>
    <r>
      <rPr>
        <sz val="8"/>
        <rFont val="Segoe UI Light"/>
        <family val="2"/>
      </rPr>
      <t xml:space="preserve"> </t>
    </r>
  </si>
  <si>
    <t>Basis for number of samples</t>
  </si>
  <si>
    <t>As per Annex I to Reg (EU) 2022/1646</t>
  </si>
  <si>
    <t>As per Codex Alimentarius (CAC/GL 71-2009)</t>
  </si>
  <si>
    <t>Other</t>
  </si>
  <si>
    <r>
      <t xml:space="preserve">Calculated minimum no of </t>
    </r>
    <r>
      <rPr>
        <b/>
        <u/>
        <sz val="7"/>
        <rFont val="Segoe UI Light"/>
        <family val="2"/>
      </rPr>
      <t>samples</t>
    </r>
    <r>
      <rPr>
        <b/>
        <sz val="7"/>
        <rFont val="Segoe UI Light"/>
        <family val="2"/>
      </rPr>
      <t xml:space="preserve"> for Group A (based on cell C7)</t>
    </r>
  </si>
  <si>
    <r>
      <rPr>
        <b/>
        <u/>
        <sz val="8"/>
        <rFont val="Segoe UI Light"/>
        <family val="2"/>
      </rPr>
      <t>Planned</t>
    </r>
    <r>
      <rPr>
        <b/>
        <sz val="8"/>
        <rFont val="Segoe UI Light"/>
        <family val="2"/>
      </rPr>
      <t xml:space="preserve"> number of </t>
    </r>
    <r>
      <rPr>
        <b/>
        <u/>
        <sz val="8"/>
        <rFont val="Segoe UI Light"/>
        <family val="2"/>
      </rPr>
      <t>samples</t>
    </r>
  </si>
  <si>
    <t>Groups of substances to be controlled</t>
  </si>
  <si>
    <r>
      <t>NUMBER OF SAMPLES</t>
    </r>
    <r>
      <rPr>
        <sz val="9"/>
        <rFont val="Segoe UI Light"/>
        <family val="2"/>
      </rPr>
      <t xml:space="preserve">  </t>
    </r>
  </si>
  <si>
    <t>COMPOUND or MARKER RESIDUE</t>
  </si>
  <si>
    <t>MATRIX ANALYSED</t>
  </si>
  <si>
    <t>SCREENING METHOD</t>
  </si>
  <si>
    <t>Validated (Y/N)</t>
  </si>
  <si>
    <t>CONFIRMATORY METHOD</t>
  </si>
  <si>
    <t>SCREEN.METH. DETECTION LIMIT [μg/kg]</t>
  </si>
  <si>
    <t>CONFIR.METH. DETECTION LIMIT [μg/kg]</t>
  </si>
  <si>
    <t>LEVEL OF ACTION (i.e. concentration above which a result is deemed non-compliant)  [μg/kg]</t>
  </si>
  <si>
    <t>LABORATORY NAME</t>
  </si>
  <si>
    <t>FARM</t>
  </si>
  <si>
    <t>SLAUGHTER</t>
  </si>
  <si>
    <t>TOTAL</t>
  </si>
  <si>
    <t>MIN</t>
  </si>
  <si>
    <t>PLAN</t>
  </si>
  <si>
    <t>A1a</t>
  </si>
  <si>
    <t>Stilbenes</t>
  </si>
  <si>
    <t>A1b</t>
  </si>
  <si>
    <t>Anti-thyroid agents</t>
  </si>
  <si>
    <t>A1c</t>
  </si>
  <si>
    <t>Steroids (with androgenic, estrogenic or progestagenic activity)</t>
  </si>
  <si>
    <t>A1d</t>
  </si>
  <si>
    <t>Resorcyclic acid lactones</t>
  </si>
  <si>
    <t>A1e</t>
  </si>
  <si>
    <t>Beta-agonists</t>
  </si>
  <si>
    <t>A2a</t>
  </si>
  <si>
    <t>Chloramphenicol</t>
  </si>
  <si>
    <t>A2b</t>
  </si>
  <si>
    <t>Nitrofurans</t>
  </si>
  <si>
    <t>A2c</t>
  </si>
  <si>
    <t>Nitroimidazoles</t>
  </si>
  <si>
    <t>A2d</t>
  </si>
  <si>
    <t>Other A2 substances</t>
  </si>
  <si>
    <t xml:space="preserve">A3b </t>
  </si>
  <si>
    <t>Plant protection products and biocides</t>
  </si>
  <si>
    <t>A3c</t>
  </si>
  <si>
    <t>Unauthorised antimicrobials</t>
  </si>
  <si>
    <t>A3d</t>
  </si>
  <si>
    <t>Unauthorised coccidiostats, histomonostats and other antiparasitics</t>
  </si>
  <si>
    <t>A3f</t>
  </si>
  <si>
    <t>Unauthorised anti-inflammatories, sedatives, and other pharmacologically active substances</t>
  </si>
  <si>
    <r>
      <t xml:space="preserve">Regulatory programme for the control of </t>
    </r>
    <r>
      <rPr>
        <b/>
        <u/>
        <sz val="14"/>
        <rFont val="Segoe UI Light"/>
        <family val="2"/>
      </rPr>
      <t>veterinary drug residues</t>
    </r>
    <r>
      <rPr>
        <b/>
        <sz val="14"/>
        <rFont val="Segoe UI Light"/>
        <family val="2"/>
      </rPr>
      <t xml:space="preserve"> in food - </t>
    </r>
    <r>
      <rPr>
        <b/>
        <sz val="14"/>
        <color rgb="FFFF0000"/>
        <rFont val="Segoe UI Light"/>
        <family val="2"/>
      </rPr>
      <t>GROUP B substances</t>
    </r>
  </si>
  <si>
    <r>
      <t xml:space="preserve">The total number of samples taken should </t>
    </r>
    <r>
      <rPr>
        <i/>
        <sz val="8"/>
        <rFont val="Segoe UI Light"/>
        <family val="2"/>
      </rPr>
      <t>at least</t>
    </r>
    <r>
      <rPr>
        <sz val="8"/>
        <rFont val="Segoe UI Light"/>
        <family val="2"/>
      </rPr>
      <t xml:space="preserve"> be equal to the minimum number of samples for Group B in total (in Cell C9)</t>
    </r>
  </si>
  <si>
    <r>
      <rPr>
        <b/>
        <sz val="8"/>
        <rFont val="Segoe UI Light"/>
        <family val="2"/>
      </rPr>
      <t>If there is a split or segregated system</t>
    </r>
    <r>
      <rPr>
        <sz val="8"/>
        <rFont val="Segoe UI Light"/>
        <family val="2"/>
      </rPr>
      <t xml:space="preserve"> in place for exports to the EU (i.e. this is only possible from a number of establishments, the </t>
    </r>
    <r>
      <rPr>
        <b/>
        <sz val="8"/>
        <rFont val="Segoe UI Light"/>
        <family val="2"/>
      </rPr>
      <t>total annual production of only those establishments</t>
    </r>
    <r>
      <rPr>
        <sz val="8"/>
        <rFont val="Segoe UI Light"/>
        <family val="2"/>
      </rPr>
      <t xml:space="preserve"> may be entered in </t>
    </r>
    <r>
      <rPr>
        <b/>
        <sz val="8"/>
        <rFont val="Segoe UI Light"/>
        <family val="2"/>
      </rPr>
      <t>cell C7</t>
    </r>
    <r>
      <rPr>
        <sz val="8"/>
        <rFont val="Segoe UI Light"/>
        <family val="2"/>
      </rPr>
      <t xml:space="preserve"> (regardless of the proportion of that production which was exported to the EU). </t>
    </r>
    <r>
      <rPr>
        <b/>
        <sz val="8"/>
        <rFont val="Segoe UI Light"/>
        <family val="2"/>
      </rPr>
      <t xml:space="preserve"> If there is no split system</t>
    </r>
    <r>
      <rPr>
        <sz val="8"/>
        <rFont val="Segoe UI Light"/>
        <family val="2"/>
      </rPr>
      <t xml:space="preserve">, and bovine animals and animal products from ALL FARMS are eligible for export to the EU, </t>
    </r>
    <r>
      <rPr>
        <b/>
        <sz val="8"/>
        <rFont val="Segoe UI Light"/>
        <family val="2"/>
      </rPr>
      <t xml:space="preserve">national production data must be entered in cell C7. </t>
    </r>
  </si>
  <si>
    <t>Calculated minimum no of samples for Group B (based on cell C7)</t>
  </si>
  <si>
    <r>
      <rPr>
        <b/>
        <u/>
        <sz val="8"/>
        <rFont val="Segoe UI Light"/>
        <family val="2"/>
      </rPr>
      <t>Planned</t>
    </r>
    <r>
      <rPr>
        <b/>
        <sz val="8"/>
        <rFont val="Segoe UI Light"/>
        <family val="2"/>
      </rPr>
      <t xml:space="preserve"> number of samples</t>
    </r>
  </si>
  <si>
    <t>Planned number of SAMPLES</t>
  </si>
  <si>
    <t>National MRL (if applicable) [µg/kg]</t>
  </si>
  <si>
    <t>EU MRL (if applicable) [µg/kg]</t>
  </si>
  <si>
    <t>B1a</t>
  </si>
  <si>
    <t>Antimicrobials</t>
  </si>
  <si>
    <t>B1b</t>
  </si>
  <si>
    <t>Insecticides, fungicides, anthelmintics and other antiparasitic agents</t>
  </si>
  <si>
    <t>B1c</t>
  </si>
  <si>
    <t>Sedatives</t>
  </si>
  <si>
    <t>B1d</t>
  </si>
  <si>
    <t>NSAIDs, corticosteroids and 
glucocorticoids</t>
  </si>
  <si>
    <t>B1e</t>
  </si>
  <si>
    <t>Other pharmacologically active substances</t>
  </si>
  <si>
    <t>B2</t>
  </si>
  <si>
    <t>Authorised coccidiostats and histomonostats</t>
  </si>
  <si>
    <r>
      <t xml:space="preserve">Risk-based regulatory programme for the control of </t>
    </r>
    <r>
      <rPr>
        <b/>
        <u/>
        <sz val="14"/>
        <rFont val="Segoe UI Light"/>
        <family val="2"/>
      </rPr>
      <t xml:space="preserve">pesticides </t>
    </r>
    <r>
      <rPr>
        <b/>
        <sz val="14"/>
        <rFont val="Segoe UI Light"/>
        <family val="2"/>
      </rPr>
      <t>in food</t>
    </r>
  </si>
  <si>
    <r>
      <rPr>
        <b/>
        <u/>
        <sz val="8"/>
        <rFont val="Segoe UI Light"/>
        <family val="2"/>
      </rPr>
      <t>Planned</t>
    </r>
    <r>
      <rPr>
        <b/>
        <sz val="8"/>
        <rFont val="Segoe UI Light"/>
        <family val="2"/>
      </rPr>
      <t xml:space="preserve"> no of samples </t>
    </r>
    <r>
      <rPr>
        <b/>
        <i/>
        <u/>
        <sz val="8"/>
        <rFont val="Segoe UI Light"/>
        <family val="2"/>
      </rPr>
      <t>(</t>
    </r>
    <r>
      <rPr>
        <i/>
        <u/>
        <sz val="8"/>
        <rFont val="Segoe UI Light"/>
        <family val="2"/>
      </rPr>
      <t>no minimum set</t>
    </r>
    <r>
      <rPr>
        <b/>
        <i/>
        <u/>
        <sz val="8"/>
        <rFont val="Segoe UI Light"/>
        <family val="2"/>
      </rPr>
      <t>)</t>
    </r>
  </si>
  <si>
    <t>Groups of pesticides to be controlled</t>
  </si>
  <si>
    <t>Organochlorinated compounds</t>
  </si>
  <si>
    <t>Organophosphate compounds</t>
  </si>
  <si>
    <t>Carbamates</t>
  </si>
  <si>
    <t>Pyrethroids</t>
  </si>
  <si>
    <t>Others</t>
  </si>
  <si>
    <r>
      <t xml:space="preserve">Risk-based regulatory programme for the control of </t>
    </r>
    <r>
      <rPr>
        <b/>
        <u/>
        <sz val="14"/>
        <rFont val="Segoe UI Light"/>
        <family val="2"/>
      </rPr>
      <t>contaminants</t>
    </r>
    <r>
      <rPr>
        <b/>
        <sz val="14"/>
        <rFont val="Segoe UI Light"/>
        <family val="2"/>
      </rPr>
      <t xml:space="preserve"> in food</t>
    </r>
  </si>
  <si>
    <r>
      <t xml:space="preserve">The total number of samples taken should </t>
    </r>
    <r>
      <rPr>
        <i/>
        <sz val="8"/>
        <rFont val="Segoe UI Light"/>
        <family val="2"/>
      </rPr>
      <t>at least</t>
    </r>
    <r>
      <rPr>
        <sz val="8"/>
        <rFont val="Segoe UI Light"/>
        <family val="2"/>
      </rPr>
      <t xml:space="preserve"> be equal to the minimum number of samples for contaminants in total (in Cell $B$9)</t>
    </r>
  </si>
  <si>
    <r>
      <rPr>
        <b/>
        <sz val="8"/>
        <rFont val="Segoe UI Light"/>
        <family val="2"/>
      </rPr>
      <t>If a split system is in place for exports to the EU</t>
    </r>
    <r>
      <rPr>
        <sz val="8"/>
        <rFont val="Segoe UI Light"/>
        <family val="2"/>
      </rPr>
      <t xml:space="preserve"> (i.e. this is only possible from a restricted number of establishments, </t>
    </r>
    <r>
      <rPr>
        <b/>
        <sz val="8"/>
        <rFont val="Segoe UI Light"/>
        <family val="2"/>
      </rPr>
      <t xml:space="preserve">the total annual production of only those establishments may be entered in cell B7 </t>
    </r>
    <r>
      <rPr>
        <sz val="8"/>
        <rFont val="Segoe UI Light"/>
        <family val="2"/>
      </rPr>
      <t xml:space="preserve">(regardless of the proportion of that production which was exported to the EU).  If there is </t>
    </r>
    <r>
      <rPr>
        <b/>
        <sz val="8"/>
        <rFont val="Segoe UI Light"/>
        <family val="2"/>
      </rPr>
      <t>no split system</t>
    </r>
    <r>
      <rPr>
        <sz val="8"/>
        <rFont val="Segoe UI Light"/>
        <family val="2"/>
      </rPr>
      <t>, and bovine animals and animal products from ALL FARMS are eligible for export to the EU, th</t>
    </r>
    <r>
      <rPr>
        <b/>
        <sz val="8"/>
        <rFont val="Segoe UI Light"/>
        <family val="2"/>
      </rPr>
      <t>en national production data must be entered in cell B7.</t>
    </r>
    <r>
      <rPr>
        <sz val="8"/>
        <rFont val="Segoe UI Light"/>
        <family val="2"/>
      </rPr>
      <t xml:space="preserve">  </t>
    </r>
  </si>
  <si>
    <t>As per Annex I to Reg (EU) 2022/932</t>
  </si>
  <si>
    <r>
      <rPr>
        <b/>
        <u/>
        <sz val="8"/>
        <rFont val="Segoe UI Light"/>
        <family val="2"/>
      </rPr>
      <t>Calculated minimum</t>
    </r>
    <r>
      <rPr>
        <b/>
        <sz val="8"/>
        <rFont val="Segoe UI Light"/>
        <family val="2"/>
      </rPr>
      <t xml:space="preserve"> number of samples (based on cell B7)</t>
    </r>
  </si>
  <si>
    <t>Groups of contaminants to be controlled
(cf. Annex I to Regulation (EU) 2022/931)</t>
  </si>
  <si>
    <t>Halogenated persistent organic pollutants</t>
  </si>
  <si>
    <t>Metals</t>
  </si>
  <si>
    <r>
      <rPr>
        <b/>
        <sz val="8"/>
        <rFont val="Arial"/>
        <family val="2"/>
      </rPr>
      <t>If there is a split or segregated system</t>
    </r>
    <r>
      <rPr>
        <sz val="8"/>
        <rFont val="Arial"/>
        <family val="2"/>
      </rPr>
      <t xml:space="preserve"> in place for exports to the EU (i.e. this is only possible from a number of establishments, the total annual production of only those establishments may be entered in </t>
    </r>
    <r>
      <rPr>
        <b/>
        <sz val="8"/>
        <rFont val="Arial"/>
        <family val="2"/>
      </rPr>
      <t>cell C7</t>
    </r>
    <r>
      <rPr>
        <sz val="8"/>
        <rFont val="Arial"/>
        <family val="2"/>
      </rPr>
      <t xml:space="preserve"> (regardless of the proportion of that production which was exported to the EU).  </t>
    </r>
    <r>
      <rPr>
        <b/>
        <sz val="8"/>
        <rFont val="Arial"/>
        <family val="2"/>
      </rPr>
      <t>If there is no split system,</t>
    </r>
    <r>
      <rPr>
        <sz val="8"/>
        <rFont val="Arial"/>
        <family val="2"/>
      </rPr>
      <t xml:space="preserve"> and ovine/caprine animals and animal products from ALL FARMS are eligible for export to the EU, </t>
    </r>
    <r>
      <rPr>
        <b/>
        <sz val="8"/>
        <rFont val="Arial"/>
        <family val="2"/>
      </rPr>
      <t xml:space="preserve">national production data must be entered in cell C7. </t>
    </r>
  </si>
  <si>
    <r>
      <t>NUMBER OF SAMPLES</t>
    </r>
    <r>
      <rPr>
        <sz val="7"/>
        <rFont val="Arial"/>
        <family val="2"/>
      </rPr>
      <t xml:space="preserve">  </t>
    </r>
  </si>
  <si>
    <r>
      <t xml:space="preserve">SCREEN.METH. DETECTION LIMIT </t>
    </r>
    <r>
      <rPr>
        <b/>
        <sz val="6"/>
        <rFont val="Arial"/>
        <family val="2"/>
      </rPr>
      <t>[</t>
    </r>
    <r>
      <rPr>
        <b/>
        <sz val="6"/>
        <rFont val="Times New Roman"/>
        <family val="1"/>
      </rPr>
      <t>μg/Kg</t>
    </r>
    <r>
      <rPr>
        <b/>
        <sz val="6"/>
        <rFont val="Arial"/>
        <family val="2"/>
      </rPr>
      <t>]</t>
    </r>
  </si>
  <si>
    <t>CONFIR.METH. DETECTION LIMIT [μg/Kg]</t>
  </si>
  <si>
    <t>LEVEL OF ACTION (i.e. concentration above which a result is deemed non-compliant)  [μg/Kg]</t>
  </si>
  <si>
    <t>Thyrostats</t>
  </si>
  <si>
    <t>Steroids with androgenic, estrogenic or progestagenic activity</t>
  </si>
  <si>
    <t>Resorcylic acid lactones</t>
  </si>
  <si>
    <r>
      <rPr>
        <b/>
        <sz val="8"/>
        <rFont val="Segoe UI Light"/>
        <family val="2"/>
      </rPr>
      <t>If there is a split or segregated system</t>
    </r>
    <r>
      <rPr>
        <sz val="8"/>
        <rFont val="Segoe UI Light"/>
        <family val="2"/>
      </rPr>
      <t xml:space="preserve"> in place for exports to the EU (i.e. this is only possible from a number of establishments, the total annual production of only those establishments may be entered in </t>
    </r>
    <r>
      <rPr>
        <b/>
        <sz val="8"/>
        <rFont val="Segoe UI Light"/>
        <family val="2"/>
      </rPr>
      <t>cell C7</t>
    </r>
    <r>
      <rPr>
        <sz val="8"/>
        <rFont val="Segoe UI Light"/>
        <family val="2"/>
      </rPr>
      <t xml:space="preserve"> (regardless of the proportion of that production which was exported to the EU). </t>
    </r>
    <r>
      <rPr>
        <b/>
        <sz val="8"/>
        <rFont val="Segoe UI Light"/>
        <family val="2"/>
      </rPr>
      <t xml:space="preserve"> If there is no split system</t>
    </r>
    <r>
      <rPr>
        <sz val="8"/>
        <rFont val="Segoe UI Light"/>
        <family val="2"/>
      </rPr>
      <t>, and ovine/caprine animals and animal products from ALL FARMS are eligible for export to the EU,</t>
    </r>
    <r>
      <rPr>
        <b/>
        <sz val="8"/>
        <rFont val="Segoe UI Light"/>
        <family val="2"/>
      </rPr>
      <t xml:space="preserve"> national production data must be entered in cell C7. </t>
    </r>
  </si>
  <si>
    <r>
      <rPr>
        <b/>
        <u/>
        <sz val="7"/>
        <rFont val="Segoe UI Light"/>
        <family val="2"/>
      </rPr>
      <t>Calculated minimum number</t>
    </r>
    <r>
      <rPr>
        <b/>
        <sz val="7"/>
        <rFont val="Segoe UI Light"/>
        <family val="2"/>
      </rPr>
      <t xml:space="preserve"> of samples for Group B (based on cell C7)</t>
    </r>
  </si>
  <si>
    <r>
      <rPr>
        <b/>
        <sz val="8"/>
        <rFont val="Segoe UI Light"/>
        <family val="2"/>
      </rPr>
      <t>If a split system is in place for exports to the EU</t>
    </r>
    <r>
      <rPr>
        <sz val="8"/>
        <rFont val="Segoe UI Light"/>
        <family val="2"/>
      </rPr>
      <t xml:space="preserve"> (i.e. this is only possible from a restricted number of establishments, </t>
    </r>
    <r>
      <rPr>
        <b/>
        <sz val="8"/>
        <rFont val="Segoe UI Light"/>
        <family val="2"/>
      </rPr>
      <t xml:space="preserve">the total annual production of only those establishments may be entered in cell B7 </t>
    </r>
    <r>
      <rPr>
        <sz val="8"/>
        <rFont val="Segoe UI Light"/>
        <family val="2"/>
      </rPr>
      <t xml:space="preserve">(regardless of the proportion of that production which was exported to the EU).  If there is </t>
    </r>
    <r>
      <rPr>
        <b/>
        <sz val="8"/>
        <rFont val="Segoe UI Light"/>
        <family val="2"/>
      </rPr>
      <t>no split system</t>
    </r>
    <r>
      <rPr>
        <sz val="8"/>
        <rFont val="Segoe UI Light"/>
        <family val="2"/>
      </rPr>
      <t>, and ovine/caprine animals and animal products from ALL FARMS are eligible for export to the EU, th</t>
    </r>
    <r>
      <rPr>
        <b/>
        <sz val="8"/>
        <rFont val="Segoe UI Light"/>
        <family val="2"/>
      </rPr>
      <t>en national production data must be entered in cell B7.</t>
    </r>
    <r>
      <rPr>
        <sz val="8"/>
        <rFont val="Segoe UI Light"/>
        <family val="2"/>
      </rPr>
      <t xml:space="preserve">  </t>
    </r>
  </si>
  <si>
    <r>
      <rPr>
        <b/>
        <sz val="8"/>
        <rFont val="Arial"/>
        <family val="2"/>
      </rPr>
      <t>If there is a split or segregated system</t>
    </r>
    <r>
      <rPr>
        <sz val="8"/>
        <rFont val="Arial"/>
        <family val="2"/>
      </rPr>
      <t xml:space="preserve"> in place for exports to the EU (i.e. this is only possible from a number of establishments, the total annual production of only those establishments may be entered in </t>
    </r>
    <r>
      <rPr>
        <b/>
        <sz val="8"/>
        <rFont val="Arial"/>
        <family val="2"/>
      </rPr>
      <t>cell C7</t>
    </r>
    <r>
      <rPr>
        <sz val="8"/>
        <rFont val="Arial"/>
        <family val="2"/>
      </rPr>
      <t xml:space="preserve"> (regardless of the proportion of that production which was exported to the EU).  </t>
    </r>
    <r>
      <rPr>
        <b/>
        <sz val="8"/>
        <rFont val="Arial"/>
        <family val="2"/>
      </rPr>
      <t>If there is no split system,</t>
    </r>
    <r>
      <rPr>
        <sz val="8"/>
        <rFont val="Arial"/>
        <family val="2"/>
      </rPr>
      <t xml:space="preserve"> and porcine animals and animal products from ALL FARMS are eligible for export to the EU, </t>
    </r>
    <r>
      <rPr>
        <b/>
        <sz val="8"/>
        <rFont val="Arial"/>
        <family val="2"/>
      </rPr>
      <t xml:space="preserve">national production data must be entered in cell C7. </t>
    </r>
  </si>
  <si>
    <t>OTHER</t>
  </si>
  <si>
    <r>
      <rPr>
        <b/>
        <sz val="8"/>
        <rFont val="Segoe UI Light"/>
        <family val="2"/>
      </rPr>
      <t>If there is a split or segregated system</t>
    </r>
    <r>
      <rPr>
        <sz val="8"/>
        <rFont val="Segoe UI Light"/>
        <family val="2"/>
      </rPr>
      <t xml:space="preserve"> in place for exports to the EU (i.e. this is only possible from a number of establishments, the total annual production of only those establishments may be entered in </t>
    </r>
    <r>
      <rPr>
        <b/>
        <sz val="8"/>
        <rFont val="Segoe UI Light"/>
        <family val="2"/>
      </rPr>
      <t>cell C7</t>
    </r>
    <r>
      <rPr>
        <sz val="8"/>
        <rFont val="Segoe UI Light"/>
        <family val="2"/>
      </rPr>
      <t xml:space="preserve"> (regardless of the proportion of that production which was exported to the EU).  </t>
    </r>
    <r>
      <rPr>
        <b/>
        <sz val="8"/>
        <rFont val="Segoe UI Light"/>
        <family val="2"/>
      </rPr>
      <t>If there is no split system</t>
    </r>
    <r>
      <rPr>
        <sz val="8"/>
        <rFont val="Segoe UI Light"/>
        <family val="2"/>
      </rPr>
      <t xml:space="preserve">, and porcine animals and animal products from ALL FARMS are eligible for export to the EU, </t>
    </r>
    <r>
      <rPr>
        <b/>
        <sz val="8"/>
        <rFont val="Segoe UI Light"/>
        <family val="2"/>
      </rPr>
      <t xml:space="preserve">national production data must be entered in cell C7. </t>
    </r>
  </si>
  <si>
    <r>
      <rPr>
        <b/>
        <sz val="8"/>
        <rFont val="Segoe UI Light"/>
        <family val="2"/>
      </rPr>
      <t>If a split system is in place for exports to the EU</t>
    </r>
    <r>
      <rPr>
        <sz val="8"/>
        <rFont val="Segoe UI Light"/>
        <family val="2"/>
      </rPr>
      <t xml:space="preserve"> (i.e. this is only possible from a restricted number of establishments, </t>
    </r>
    <r>
      <rPr>
        <b/>
        <sz val="8"/>
        <rFont val="Segoe UI Light"/>
        <family val="2"/>
      </rPr>
      <t xml:space="preserve">the total annual production of only those establishments may be entered in cell B7 </t>
    </r>
    <r>
      <rPr>
        <sz val="8"/>
        <rFont val="Segoe UI Light"/>
        <family val="2"/>
      </rPr>
      <t xml:space="preserve">(regardless of the proportion of that production which was exported to the EU).  If there is </t>
    </r>
    <r>
      <rPr>
        <b/>
        <sz val="8"/>
        <rFont val="Segoe UI Light"/>
        <family val="2"/>
      </rPr>
      <t>no split system</t>
    </r>
    <r>
      <rPr>
        <sz val="8"/>
        <rFont val="Segoe UI Light"/>
        <family val="2"/>
      </rPr>
      <t>, and porcine animals and animal products from ALL FARMS are eligible for export to the EU, th</t>
    </r>
    <r>
      <rPr>
        <b/>
        <sz val="8"/>
        <rFont val="Segoe UI Light"/>
        <family val="2"/>
      </rPr>
      <t>en national production data must be entered in cell B7.</t>
    </r>
    <r>
      <rPr>
        <sz val="8"/>
        <rFont val="Segoe UI Light"/>
        <family val="2"/>
      </rPr>
      <t xml:space="preserve">  </t>
    </r>
  </si>
  <si>
    <t xml:space="preserve">National PRODUCTION DATA in TONNES (referring to the previous year) </t>
  </si>
  <si>
    <r>
      <t xml:space="preserve">PRODUCTION DATA in </t>
    </r>
    <r>
      <rPr>
        <b/>
        <u/>
        <sz val="8"/>
        <rFont val="Arial"/>
        <family val="2"/>
      </rPr>
      <t>TONNES</t>
    </r>
    <r>
      <rPr>
        <b/>
        <sz val="8"/>
        <rFont val="Arial"/>
        <family val="2"/>
      </rPr>
      <t xml:space="preserve"> for calculation of SAMPLE NUMBERS.  (referring to previous year's production)</t>
    </r>
  </si>
  <si>
    <r>
      <rPr>
        <b/>
        <sz val="8"/>
        <rFont val="Arial"/>
        <family val="2"/>
      </rPr>
      <t>If there is a split or segregated system</t>
    </r>
    <r>
      <rPr>
        <sz val="8"/>
        <rFont val="Arial"/>
        <family val="2"/>
      </rPr>
      <t xml:space="preserve"> in place for exports to the EU (i.e. this is only possible from a number of establishments, the total annual production of only those establishments may be entered in </t>
    </r>
    <r>
      <rPr>
        <b/>
        <sz val="8"/>
        <rFont val="Arial"/>
        <family val="2"/>
      </rPr>
      <t xml:space="preserve">cell C7 </t>
    </r>
    <r>
      <rPr>
        <sz val="8"/>
        <rFont val="Arial"/>
        <family val="2"/>
      </rPr>
      <t xml:space="preserve">(regardless of the proportion of that production which was exported to the EU). </t>
    </r>
    <r>
      <rPr>
        <b/>
        <sz val="8"/>
        <rFont val="Arial"/>
        <family val="2"/>
      </rPr>
      <t xml:space="preserve"> If there is no split system</t>
    </r>
    <r>
      <rPr>
        <sz val="8"/>
        <rFont val="Arial"/>
        <family val="2"/>
      </rPr>
      <t xml:space="preserve">, and poultry and poultry products from ALL FARMS are eligible for export to the EU, </t>
    </r>
    <r>
      <rPr>
        <b/>
        <sz val="8"/>
        <rFont val="Arial"/>
        <family val="2"/>
      </rPr>
      <t>national production data must be entered in cell C7</t>
    </r>
    <r>
      <rPr>
        <sz val="8"/>
        <rFont val="Arial"/>
        <family val="2"/>
      </rPr>
      <t xml:space="preserve">.  </t>
    </r>
  </si>
  <si>
    <r>
      <rPr>
        <b/>
        <sz val="8"/>
        <rFont val="Segoe UI Light"/>
        <family val="2"/>
      </rPr>
      <t>If there is a split or segregated system</t>
    </r>
    <r>
      <rPr>
        <sz val="8"/>
        <rFont val="Segoe UI Light"/>
        <family val="2"/>
      </rPr>
      <t xml:space="preserve"> in place for exports to the EU (i.e. this is only possible from a number of establishments, the total annual production of only those establishments may be entered in </t>
    </r>
    <r>
      <rPr>
        <b/>
        <sz val="8"/>
        <rFont val="Segoe UI Light"/>
        <family val="2"/>
      </rPr>
      <t>cell C7</t>
    </r>
    <r>
      <rPr>
        <sz val="8"/>
        <rFont val="Segoe UI Light"/>
        <family val="2"/>
      </rPr>
      <t xml:space="preserve"> (regardless of the proportion of that production which was exported to the EU).  </t>
    </r>
    <r>
      <rPr>
        <b/>
        <sz val="8"/>
        <rFont val="Segoe UI Light"/>
        <family val="2"/>
      </rPr>
      <t>If there is no split system</t>
    </r>
    <r>
      <rPr>
        <sz val="8"/>
        <rFont val="Segoe UI Light"/>
        <family val="2"/>
      </rPr>
      <t xml:space="preserve">, and poultry and poultry products from ALL FARMS are eligible for export to the EU, </t>
    </r>
    <r>
      <rPr>
        <b/>
        <sz val="8"/>
        <rFont val="Segoe UI Light"/>
        <family val="2"/>
      </rPr>
      <t xml:space="preserve">national production data must be entered in cell C7.  </t>
    </r>
  </si>
  <si>
    <t>PRODUCTION DATA in TONNES for calculation of SAMPLE NUMBERS.  (referring to previous year's production)</t>
  </si>
  <si>
    <r>
      <rPr>
        <b/>
        <sz val="8"/>
        <rFont val="Segoe UI Light"/>
        <family val="2"/>
      </rPr>
      <t>If there is a split or segregated system in place for exports to the EU</t>
    </r>
    <r>
      <rPr>
        <sz val="8"/>
        <rFont val="Segoe UI Light"/>
        <family val="2"/>
      </rPr>
      <t xml:space="preserve"> (i.e. this is only possible from a restricted number of establishments, </t>
    </r>
    <r>
      <rPr>
        <b/>
        <sz val="8"/>
        <rFont val="Segoe UI Light"/>
        <family val="2"/>
      </rPr>
      <t>the total annual production of only those establishments may be entered in cell B7</t>
    </r>
    <r>
      <rPr>
        <sz val="8"/>
        <rFont val="Segoe UI Light"/>
        <family val="2"/>
      </rPr>
      <t xml:space="preserve"> regardless of the proportion of that production which was exported to the EU).  If there is </t>
    </r>
    <r>
      <rPr>
        <b/>
        <sz val="8"/>
        <rFont val="Segoe UI Light"/>
        <family val="2"/>
      </rPr>
      <t>no split system</t>
    </r>
    <r>
      <rPr>
        <sz val="8"/>
        <rFont val="Segoe UI Light"/>
        <family val="2"/>
      </rPr>
      <t xml:space="preserve">, and poultry and poultry meat products from ALL FARMS are eligible for export to the EU, </t>
    </r>
    <r>
      <rPr>
        <b/>
        <sz val="8"/>
        <rFont val="Segoe UI Light"/>
        <family val="2"/>
      </rPr>
      <t>then national production data must be entered in cell B7.</t>
    </r>
    <r>
      <rPr>
        <sz val="8"/>
        <rFont val="Segoe UI Light"/>
        <family val="2"/>
      </rPr>
      <t xml:space="preserve">  </t>
    </r>
  </si>
  <si>
    <r>
      <t xml:space="preserve">Regulatory programme for the control of </t>
    </r>
    <r>
      <rPr>
        <b/>
        <u/>
        <sz val="14"/>
        <rFont val="Segoe UI Light"/>
        <family val="2"/>
      </rPr>
      <t>veterinary drug residues</t>
    </r>
    <r>
      <rPr>
        <b/>
        <sz val="14"/>
        <rFont val="Segoe UI Light"/>
        <family val="2"/>
      </rPr>
      <t xml:space="preserve"> in food - </t>
    </r>
    <r>
      <rPr>
        <b/>
        <sz val="14"/>
        <color rgb="FFFF0000"/>
        <rFont val="Segoe UI Light"/>
        <family val="2"/>
      </rPr>
      <t>Group A samples</t>
    </r>
  </si>
  <si>
    <t>FINFISH</t>
  </si>
  <si>
    <r>
      <rPr>
        <b/>
        <sz val="8"/>
        <rFont val="Arial"/>
        <family val="2"/>
      </rPr>
      <t>If there is a split or segregated system</t>
    </r>
    <r>
      <rPr>
        <sz val="8"/>
        <rFont val="Arial"/>
        <family val="2"/>
      </rPr>
      <t xml:space="preserve"> is in place for exports to the EU (i.e. this is only possible from a number of establishments, the total annual production of only those establishments may be entered in cell C7 (regardless of the proportion of that production which was exported to the EU). </t>
    </r>
    <r>
      <rPr>
        <b/>
        <sz val="8"/>
        <rFont val="Arial"/>
        <family val="2"/>
      </rPr>
      <t xml:space="preserve"> If there is no split system</t>
    </r>
    <r>
      <rPr>
        <sz val="8"/>
        <rFont val="Arial"/>
        <family val="2"/>
      </rPr>
      <t xml:space="preserve">, and farmed FINFISH from ALL FARMS are eligible for export to the EU, </t>
    </r>
    <r>
      <rPr>
        <b/>
        <sz val="8"/>
        <rFont val="Arial"/>
        <family val="2"/>
      </rPr>
      <t xml:space="preserve">national production data must be entered in  cell C7.  </t>
    </r>
  </si>
  <si>
    <t>Number of samples</t>
  </si>
  <si>
    <t>A3a</t>
  </si>
  <si>
    <t>Dyes</t>
  </si>
  <si>
    <r>
      <t xml:space="preserve">Regulatory programme for the control of </t>
    </r>
    <r>
      <rPr>
        <b/>
        <u/>
        <sz val="14"/>
        <rFont val="Segoe UI Light"/>
        <family val="2"/>
      </rPr>
      <t>veterinary drug residues</t>
    </r>
    <r>
      <rPr>
        <b/>
        <sz val="14"/>
        <rFont val="Segoe UI Light"/>
        <family val="2"/>
      </rPr>
      <t xml:space="preserve"> in food - </t>
    </r>
    <r>
      <rPr>
        <b/>
        <sz val="14"/>
        <color rgb="FFFF0000"/>
        <rFont val="Segoe UI Light"/>
        <family val="2"/>
      </rPr>
      <t>Group B samples</t>
    </r>
  </si>
  <si>
    <t>The total number of samples taken should at least be equal to the minimum number of samples for Group B in total (in Cell C9)</t>
  </si>
  <si>
    <r>
      <t xml:space="preserve">If a split system is in place for exports to the EU (i.e. this is only possible from a number of establishments, the total annual production of only those establishments may be entered in cell C7 (regardless of the proportion of that production which was exported to the EU).  If there is no split system, and farmed FINFISH from ALL FARMS are eligible for export to the EU, </t>
    </r>
    <r>
      <rPr>
        <b/>
        <sz val="8"/>
        <rFont val="Arial"/>
        <family val="2"/>
      </rPr>
      <t>national production data must be entered in cell C7.</t>
    </r>
    <r>
      <rPr>
        <sz val="8"/>
        <rFont val="Arial"/>
        <family val="2"/>
      </rPr>
      <t xml:space="preserve">  </t>
    </r>
  </si>
  <si>
    <t>NSAIDs, corticosteroids and glucocorticoids</t>
  </si>
  <si>
    <t>Finfish</t>
  </si>
  <si>
    <r>
      <rPr>
        <b/>
        <sz val="8"/>
        <rFont val="Segoe UI Light"/>
        <family val="2"/>
      </rPr>
      <t>If there is a split or segregated system in place for exports to the EU</t>
    </r>
    <r>
      <rPr>
        <sz val="8"/>
        <rFont val="Segoe UI Light"/>
        <family val="2"/>
      </rPr>
      <t xml:space="preserve"> (i.e. this is only possible from a restricted number of establishments, </t>
    </r>
    <r>
      <rPr>
        <b/>
        <sz val="8"/>
        <rFont val="Segoe UI Light"/>
        <family val="2"/>
      </rPr>
      <t>the total annual production of only those establishments may be entered in cell B7</t>
    </r>
    <r>
      <rPr>
        <sz val="8"/>
        <rFont val="Segoe UI Light"/>
        <family val="2"/>
      </rPr>
      <t xml:space="preserve"> regardless of the proportion of that production which was exported to the EU).  If there is </t>
    </r>
    <r>
      <rPr>
        <b/>
        <sz val="8"/>
        <rFont val="Segoe UI Light"/>
        <family val="2"/>
      </rPr>
      <t>no split system</t>
    </r>
    <r>
      <rPr>
        <sz val="8"/>
        <rFont val="Segoe UI Light"/>
        <family val="2"/>
      </rPr>
      <t xml:space="preserve">, and aquaculture finfish and finfish products from ALL FARMS are eligible for export to the EU, </t>
    </r>
    <r>
      <rPr>
        <b/>
        <sz val="8"/>
        <rFont val="Segoe UI Light"/>
        <family val="2"/>
      </rPr>
      <t>then national production data must be entered in cell B7.</t>
    </r>
    <r>
      <rPr>
        <sz val="8"/>
        <rFont val="Segoe UI Light"/>
        <family val="2"/>
      </rPr>
      <t xml:space="preserve">  </t>
    </r>
  </si>
  <si>
    <r>
      <rPr>
        <b/>
        <sz val="8"/>
        <rFont val="Arial"/>
        <family val="2"/>
      </rPr>
      <t>If there is a split or segregated system</t>
    </r>
    <r>
      <rPr>
        <sz val="8"/>
        <rFont val="Arial"/>
        <family val="2"/>
      </rPr>
      <t xml:space="preserve"> in place for exports to the EU (i.e. this is only possible from a number of establishments, the total annual production of only those establishments may be entered in </t>
    </r>
    <r>
      <rPr>
        <b/>
        <sz val="8"/>
        <rFont val="Arial"/>
        <family val="2"/>
      </rPr>
      <t>cell C7</t>
    </r>
    <r>
      <rPr>
        <sz val="8"/>
        <rFont val="Arial"/>
        <family val="2"/>
      </rPr>
      <t xml:space="preserve"> (regardless of the proportion of that production which was exported to the EU).  </t>
    </r>
    <r>
      <rPr>
        <b/>
        <sz val="8"/>
        <rFont val="Arial"/>
        <family val="2"/>
      </rPr>
      <t>If there is no split system</t>
    </r>
    <r>
      <rPr>
        <sz val="8"/>
        <rFont val="Arial"/>
        <family val="2"/>
      </rPr>
      <t xml:space="preserve">, and bovine milk/milk products from ALL FARMS are eligible for export to the EU, </t>
    </r>
    <r>
      <rPr>
        <b/>
        <sz val="8"/>
        <rFont val="Arial"/>
        <family val="2"/>
      </rPr>
      <t>national production data must be entered in cel</t>
    </r>
    <r>
      <rPr>
        <sz val="8"/>
        <rFont val="Arial"/>
        <family val="2"/>
      </rPr>
      <t xml:space="preserve">l </t>
    </r>
    <r>
      <rPr>
        <b/>
        <sz val="8"/>
        <rFont val="Arial"/>
        <family val="2"/>
      </rPr>
      <t>C7</t>
    </r>
    <r>
      <rPr>
        <sz val="8"/>
        <rFont val="Arial"/>
        <family val="2"/>
      </rPr>
      <t xml:space="preserve">.  </t>
    </r>
  </si>
  <si>
    <t>LEVEL OF ACTION (i.e. conceentration above which a result is deemed non-compliant)  [μg/Kg]</t>
  </si>
  <si>
    <r>
      <rPr>
        <b/>
        <sz val="8"/>
        <rFont val="Arial"/>
        <family val="2"/>
      </rPr>
      <t>If there is a split or segregated system</t>
    </r>
    <r>
      <rPr>
        <sz val="8"/>
        <rFont val="Arial"/>
        <family val="2"/>
      </rPr>
      <t xml:space="preserve"> in place for exports to the EU (i.e. this is only possible from a number of establishments, the total annual production of only those establishments may be entered in </t>
    </r>
    <r>
      <rPr>
        <b/>
        <sz val="8"/>
        <rFont val="Arial"/>
        <family val="2"/>
      </rPr>
      <t xml:space="preserve">cell C7 </t>
    </r>
    <r>
      <rPr>
        <sz val="8"/>
        <rFont val="Arial"/>
        <family val="2"/>
      </rPr>
      <t xml:space="preserve">(regardless of the proportion of that production which was exported to the EU). </t>
    </r>
    <r>
      <rPr>
        <b/>
        <sz val="8"/>
        <rFont val="Arial"/>
        <family val="2"/>
      </rPr>
      <t xml:space="preserve"> If there is no split system, </t>
    </r>
    <r>
      <rPr>
        <sz val="8"/>
        <rFont val="Arial"/>
        <family val="2"/>
      </rPr>
      <t xml:space="preserve">and milk/milk products from ALL FARMS are eligible for export to the EU, </t>
    </r>
    <r>
      <rPr>
        <b/>
        <sz val="8"/>
        <rFont val="Arial"/>
        <family val="2"/>
      </rPr>
      <t>national production data must be entered in cell C7.</t>
    </r>
  </si>
  <si>
    <r>
      <rPr>
        <b/>
        <sz val="8"/>
        <rFont val="Segoe UI Light"/>
        <family val="2"/>
      </rPr>
      <t>If there is a split or segregated system in place for exports to the EU</t>
    </r>
    <r>
      <rPr>
        <sz val="8"/>
        <rFont val="Segoe UI Light"/>
        <family val="2"/>
      </rPr>
      <t xml:space="preserve"> (i.e. this is only possible from a restricted number of establishments, </t>
    </r>
    <r>
      <rPr>
        <b/>
        <sz val="8"/>
        <rFont val="Segoe UI Light"/>
        <family val="2"/>
      </rPr>
      <t>the total annual production of only those establishments may be entered in cell B7</t>
    </r>
    <r>
      <rPr>
        <sz val="8"/>
        <rFont val="Segoe UI Light"/>
        <family val="2"/>
      </rPr>
      <t xml:space="preserve"> regardless of the proportion of that production which was exported to the EU).  If there is </t>
    </r>
    <r>
      <rPr>
        <b/>
        <sz val="8"/>
        <rFont val="Segoe UI Light"/>
        <family val="2"/>
      </rPr>
      <t>no split system</t>
    </r>
    <r>
      <rPr>
        <sz val="8"/>
        <rFont val="Segoe UI Light"/>
        <family val="2"/>
      </rPr>
      <t xml:space="preserve">, and bovine milk and milk products from ALL FARMS are eligible for export to the EU, </t>
    </r>
    <r>
      <rPr>
        <b/>
        <sz val="8"/>
        <rFont val="Segoe UI Light"/>
        <family val="2"/>
      </rPr>
      <t>then national production data must be entered in cell B7.</t>
    </r>
    <r>
      <rPr>
        <sz val="8"/>
        <rFont val="Segoe UI Light"/>
        <family val="2"/>
      </rPr>
      <t xml:space="preserve">  </t>
    </r>
  </si>
  <si>
    <t>Mycotoxins</t>
  </si>
  <si>
    <t>Check</t>
  </si>
  <si>
    <t>Raw milk (other species)</t>
  </si>
  <si>
    <r>
      <rPr>
        <b/>
        <sz val="8"/>
        <rFont val="Arial"/>
        <family val="2"/>
      </rPr>
      <t>If there is a split or segregated system</t>
    </r>
    <r>
      <rPr>
        <sz val="8"/>
        <rFont val="Arial"/>
        <family val="2"/>
      </rPr>
      <t xml:space="preserve"> in place for exports to the EU (i.e. this is only possible from a number of establishments, the total annual production of only those establishments may be entered in cell C7 (regardless of the proportion of that production which was exported to the EU). </t>
    </r>
    <r>
      <rPr>
        <b/>
        <sz val="8"/>
        <rFont val="Arial"/>
        <family val="2"/>
      </rPr>
      <t xml:space="preserve"> If there is no split system</t>
    </r>
    <r>
      <rPr>
        <sz val="8"/>
        <rFont val="Arial"/>
        <family val="2"/>
      </rPr>
      <t xml:space="preserve">, and milk/milk products from ALL FARMS are eligible for export to the EU, </t>
    </r>
    <r>
      <rPr>
        <b/>
        <sz val="8"/>
        <rFont val="Arial"/>
        <family val="2"/>
      </rPr>
      <t xml:space="preserve">national production data must be entered in  cell C7. </t>
    </r>
  </si>
  <si>
    <r>
      <t>SCREEN.METH. DETECTION LIMIT [</t>
    </r>
    <r>
      <rPr>
        <b/>
        <sz val="6"/>
        <rFont val="Times New Roman"/>
        <family val="1"/>
      </rPr>
      <t>μg/kg</t>
    </r>
    <r>
      <rPr>
        <b/>
        <sz val="6"/>
        <rFont val="Arial"/>
        <family val="2"/>
      </rPr>
      <t>]</t>
    </r>
  </si>
  <si>
    <t>LEVEL OF ACTION (i.e. conceentration above which a result is deemed non-compliant)  [μg/kg]</t>
  </si>
  <si>
    <t>Raw  milk (other species)</t>
  </si>
  <si>
    <r>
      <rPr>
        <b/>
        <sz val="8"/>
        <rFont val="Arial"/>
        <family val="2"/>
      </rPr>
      <t>If there is a split or segregated system</t>
    </r>
    <r>
      <rPr>
        <sz val="8"/>
        <rFont val="Arial"/>
        <family val="2"/>
      </rPr>
      <t xml:space="preserve"> in place for exports to the EU (i.e. this is only possible from a number of establishments, the total annual production of only those establishments may be entered in </t>
    </r>
    <r>
      <rPr>
        <b/>
        <sz val="8"/>
        <rFont val="Arial"/>
        <family val="2"/>
      </rPr>
      <t xml:space="preserve">cell C7 </t>
    </r>
    <r>
      <rPr>
        <sz val="8"/>
        <rFont val="Arial"/>
        <family val="2"/>
      </rPr>
      <t xml:space="preserve">(regardless of the proportion of that production which was exported to the EU).  </t>
    </r>
    <r>
      <rPr>
        <b/>
        <sz val="8"/>
        <rFont val="Arial"/>
        <family val="2"/>
      </rPr>
      <t>If there is no split system</t>
    </r>
    <r>
      <rPr>
        <sz val="8"/>
        <rFont val="Arial"/>
        <family val="2"/>
      </rPr>
      <t xml:space="preserve">, and milk/milk products (from sepcies other than bovine) from ALL FARMS are eligible for export to the EU, </t>
    </r>
    <r>
      <rPr>
        <b/>
        <sz val="8"/>
        <rFont val="Arial"/>
        <family val="2"/>
      </rPr>
      <t xml:space="preserve">national production data must be entered in cell C7.  </t>
    </r>
  </si>
  <si>
    <t>Hen eggs</t>
  </si>
  <si>
    <r>
      <rPr>
        <b/>
        <sz val="8"/>
        <rFont val="Arial"/>
        <family val="2"/>
      </rPr>
      <t>If there is a split or segregated system</t>
    </r>
    <r>
      <rPr>
        <sz val="8"/>
        <rFont val="Arial"/>
        <family val="2"/>
      </rPr>
      <t xml:space="preserve"> in place for exports to the EU (i.e. this is only possible from a number of establishments, the total annual production of only those establishments may be entered in </t>
    </r>
    <r>
      <rPr>
        <b/>
        <sz val="8"/>
        <rFont val="Arial"/>
        <family val="2"/>
      </rPr>
      <t>cell C7</t>
    </r>
    <r>
      <rPr>
        <sz val="8"/>
        <rFont val="Arial"/>
        <family val="2"/>
      </rPr>
      <t xml:space="preserve"> (regardless of the proportion of that production which was exported to the EU). </t>
    </r>
    <r>
      <rPr>
        <b/>
        <sz val="8"/>
        <rFont val="Arial"/>
        <family val="2"/>
      </rPr>
      <t xml:space="preserve"> If there is no split system</t>
    </r>
    <r>
      <rPr>
        <sz val="8"/>
        <rFont val="Arial"/>
        <family val="2"/>
      </rPr>
      <t xml:space="preserve">, and hen eggs/egg products from ALL FARMS are eligible for export to the EU, </t>
    </r>
    <r>
      <rPr>
        <b/>
        <sz val="8"/>
        <rFont val="Arial"/>
        <family val="2"/>
      </rPr>
      <t>national production data must be entered in cell C7.</t>
    </r>
    <r>
      <rPr>
        <sz val="8"/>
        <rFont val="Arial"/>
        <family val="2"/>
      </rPr>
      <t xml:space="preserve">  </t>
    </r>
  </si>
  <si>
    <r>
      <rPr>
        <b/>
        <sz val="8"/>
        <rFont val="Arial"/>
        <family val="2"/>
      </rPr>
      <t>If there is a split or segregated system</t>
    </r>
    <r>
      <rPr>
        <sz val="8"/>
        <rFont val="Arial"/>
        <family val="2"/>
      </rPr>
      <t xml:space="preserve"> in place for exports to the EU (i.e. this is only possible from a number of establishments, the total annual production of only those establishments may be entered in cell C7 (regardless of the proportion of that production which was exported to the EU). </t>
    </r>
    <r>
      <rPr>
        <b/>
        <sz val="8"/>
        <rFont val="Arial"/>
        <family val="2"/>
      </rPr>
      <t xml:space="preserve"> If there is no split system</t>
    </r>
    <r>
      <rPr>
        <sz val="8"/>
        <rFont val="Arial"/>
        <family val="2"/>
      </rPr>
      <t xml:space="preserve">, and hen eggs/egg products from ALL FARMS are eligible for export to the EU, </t>
    </r>
    <r>
      <rPr>
        <b/>
        <sz val="8"/>
        <rFont val="Arial"/>
        <family val="2"/>
      </rPr>
      <t xml:space="preserve">national production data must be entered in cell C7.  </t>
    </r>
  </si>
  <si>
    <t>Eggs (hens + others)</t>
  </si>
  <si>
    <t>Eggs (hen + others)</t>
  </si>
  <si>
    <r>
      <rPr>
        <b/>
        <sz val="8"/>
        <rFont val="Segoe UI Light"/>
        <family val="2"/>
      </rPr>
      <t>If there is a split or segregated system in place for exports to the EU</t>
    </r>
    <r>
      <rPr>
        <sz val="8"/>
        <rFont val="Segoe UI Light"/>
        <family val="2"/>
      </rPr>
      <t xml:space="preserve"> (i.e. this is only possible from a restricted number of establishments, </t>
    </r>
    <r>
      <rPr>
        <b/>
        <sz val="8"/>
        <rFont val="Segoe UI Light"/>
        <family val="2"/>
      </rPr>
      <t>the total annual production of only those establishments may be entered in cell B7</t>
    </r>
    <r>
      <rPr>
        <sz val="8"/>
        <rFont val="Segoe UI Light"/>
        <family val="2"/>
      </rPr>
      <t xml:space="preserve"> regardless of the proportion of that production which was exported to the EU).  If there is </t>
    </r>
    <r>
      <rPr>
        <b/>
        <sz val="8"/>
        <rFont val="Segoe UI Light"/>
        <family val="2"/>
      </rPr>
      <t>no split system</t>
    </r>
    <r>
      <rPr>
        <sz val="8"/>
        <rFont val="Segoe UI Light"/>
        <family val="2"/>
      </rPr>
      <t xml:space="preserve">, and eggs and egg products from all spp. and from ALL FARMS are eligible for export to the EU, </t>
    </r>
    <r>
      <rPr>
        <b/>
        <sz val="8"/>
        <rFont val="Segoe UI Light"/>
        <family val="2"/>
      </rPr>
      <t>then national production data must be entered in cell B7.</t>
    </r>
    <r>
      <rPr>
        <sz val="8"/>
        <rFont val="Segoe UI Light"/>
        <family val="2"/>
      </rPr>
      <t xml:space="preserve">  </t>
    </r>
  </si>
  <si>
    <r>
      <rPr>
        <b/>
        <sz val="8"/>
        <rFont val="Segoe UI Light"/>
        <family val="2"/>
      </rPr>
      <t>If there is a split or segregated system</t>
    </r>
    <r>
      <rPr>
        <sz val="8"/>
        <rFont val="Segoe UI Light"/>
        <family val="2"/>
      </rPr>
      <t xml:space="preserve"> in place for exports to the EU (i.e. this is only possible from a number of establishments, the total annual production of only those establishments may be entered in cell C7 (regardless of the proportion of that production which was exported to the EU). </t>
    </r>
    <r>
      <rPr>
        <b/>
        <sz val="8"/>
        <rFont val="Segoe UI Light"/>
        <family val="2"/>
      </rPr>
      <t xml:space="preserve"> If there is no split system,</t>
    </r>
    <r>
      <rPr>
        <sz val="8"/>
        <rFont val="Segoe UI Light"/>
        <family val="2"/>
      </rPr>
      <t xml:space="preserve"> and honey/apiculture products from ALL FARMS are eligible for export to the EU, </t>
    </r>
    <r>
      <rPr>
        <b/>
        <sz val="8"/>
        <rFont val="Segoe UI Light"/>
        <family val="2"/>
      </rPr>
      <t xml:space="preserve">national production data must be entered in cell C7. </t>
    </r>
  </si>
  <si>
    <r>
      <rPr>
        <b/>
        <sz val="8"/>
        <rFont val="Arial"/>
        <family val="2"/>
      </rPr>
      <t>If there is a split or segregated system</t>
    </r>
    <r>
      <rPr>
        <sz val="8"/>
        <rFont val="Arial"/>
        <family val="2"/>
      </rPr>
      <t xml:space="preserve"> in place for exports to the EU (i.e. this is only possible from a number of establishments, the total annual production of only those establishments may be entered in </t>
    </r>
    <r>
      <rPr>
        <b/>
        <sz val="8"/>
        <rFont val="Arial"/>
        <family val="2"/>
      </rPr>
      <t>cell C7</t>
    </r>
    <r>
      <rPr>
        <sz val="8"/>
        <rFont val="Arial"/>
        <family val="2"/>
      </rPr>
      <t xml:space="preserve"> (regardless of the proportion of that production which was exported to the EU).  </t>
    </r>
    <r>
      <rPr>
        <b/>
        <sz val="8"/>
        <rFont val="Arial"/>
        <family val="2"/>
      </rPr>
      <t>If there is no split system</t>
    </r>
    <r>
      <rPr>
        <sz val="8"/>
        <rFont val="Arial"/>
        <family val="2"/>
      </rPr>
      <t xml:space="preserve">, and honey/apiculture products from ALL FARMS are eligible for export to the EU, </t>
    </r>
    <r>
      <rPr>
        <b/>
        <sz val="8"/>
        <rFont val="Arial"/>
        <family val="2"/>
      </rPr>
      <t xml:space="preserve">national production data must be entered in cell C7. </t>
    </r>
  </si>
  <si>
    <t>Calculated minimum number of samples for Group B (based on cell C7)</t>
  </si>
  <si>
    <r>
      <rPr>
        <b/>
        <sz val="8"/>
        <rFont val="Segoe UI Light"/>
        <family val="2"/>
      </rPr>
      <t>If there is a split or segregated system in place for exports to the EU</t>
    </r>
    <r>
      <rPr>
        <sz val="8"/>
        <rFont val="Segoe UI Light"/>
        <family val="2"/>
      </rPr>
      <t xml:space="preserve"> (i.e. this is only possible from a restricted number of establishments, </t>
    </r>
    <r>
      <rPr>
        <b/>
        <sz val="8"/>
        <rFont val="Segoe UI Light"/>
        <family val="2"/>
      </rPr>
      <t>the total annual production of only those establishments may be entered in cell B7</t>
    </r>
    <r>
      <rPr>
        <sz val="8"/>
        <rFont val="Segoe UI Light"/>
        <family val="2"/>
      </rPr>
      <t xml:space="preserve"> regardless of the proportion of that production which was exported to the EU).  If there is </t>
    </r>
    <r>
      <rPr>
        <b/>
        <sz val="8"/>
        <rFont val="Segoe UI Light"/>
        <family val="2"/>
      </rPr>
      <t>no split system</t>
    </r>
    <r>
      <rPr>
        <sz val="8"/>
        <rFont val="Segoe UI Light"/>
        <family val="2"/>
      </rPr>
      <t xml:space="preserve">, and honey from ALL FARMS is eligible for export to the EU, </t>
    </r>
    <r>
      <rPr>
        <b/>
        <sz val="8"/>
        <rFont val="Segoe UI Light"/>
        <family val="2"/>
      </rPr>
      <t>then national production data must be entered in cell B7.</t>
    </r>
    <r>
      <rPr>
        <sz val="8"/>
        <rFont val="Segoe UI Light"/>
        <family val="2"/>
      </rPr>
      <t xml:space="preserve">  </t>
    </r>
  </si>
  <si>
    <r>
      <rPr>
        <b/>
        <sz val="8"/>
        <rFont val="Arial"/>
        <family val="2"/>
      </rPr>
      <t>If there is a split or segregated system</t>
    </r>
    <r>
      <rPr>
        <sz val="8"/>
        <rFont val="Arial"/>
        <family val="2"/>
      </rPr>
      <t xml:space="preserve"> in place for exports to the EU (i.e. this is only possible from a number of establishments, the total annual production of only those establishments may be entered in </t>
    </r>
    <r>
      <rPr>
        <b/>
        <sz val="8"/>
        <rFont val="Arial"/>
        <family val="2"/>
      </rPr>
      <t>cell C7</t>
    </r>
    <r>
      <rPr>
        <sz val="8"/>
        <rFont val="Arial"/>
        <family val="2"/>
      </rPr>
      <t xml:space="preserve"> (regardless of the proportion of that production which was exported to the EU).  </t>
    </r>
    <r>
      <rPr>
        <b/>
        <sz val="8"/>
        <rFont val="Arial"/>
        <family val="2"/>
      </rPr>
      <t>If there is no split system,</t>
    </r>
    <r>
      <rPr>
        <sz val="8"/>
        <rFont val="Arial"/>
        <family val="2"/>
      </rPr>
      <t xml:space="preserve"> and casings from ALL FARMS are eligible for export to the EU, </t>
    </r>
    <r>
      <rPr>
        <b/>
        <sz val="8"/>
        <rFont val="Arial"/>
        <family val="2"/>
      </rPr>
      <t xml:space="preserve">national production data must be entered in cell C7. </t>
    </r>
  </si>
  <si>
    <t>Montenegro</t>
  </si>
  <si>
    <t>Goveda</t>
  </si>
  <si>
    <t>Grupa A</t>
  </si>
  <si>
    <t>Gazdinstvo</t>
  </si>
  <si>
    <t>Klanica</t>
  </si>
  <si>
    <t>Grupa B</t>
  </si>
  <si>
    <t>Grupa C</t>
  </si>
  <si>
    <t>Grupa D</t>
  </si>
  <si>
    <t>Ukupno</t>
  </si>
  <si>
    <t>Ovce/Koze</t>
  </si>
  <si>
    <t>Svinje</t>
  </si>
  <si>
    <t>Živina</t>
  </si>
  <si>
    <t>Akvakultura</t>
  </si>
  <si>
    <t>Mlijeko</t>
  </si>
  <si>
    <t>Jaja</t>
  </si>
  <si>
    <t>Ostalo mlijeko</t>
  </si>
  <si>
    <t>Med</t>
  </si>
  <si>
    <t>Commodity Group</t>
  </si>
  <si>
    <t>Group A Substances (see tab c. in this Excel sheet)</t>
  </si>
  <si>
    <t>Bovine, ovine and caprine</t>
  </si>
  <si>
    <t>Raw bovine, ovine and caprine milk</t>
  </si>
  <si>
    <t>Rabbits and farmed game</t>
  </si>
  <si>
    <t>A(1)(a)</t>
  </si>
  <si>
    <t>X</t>
  </si>
  <si>
    <t>A(1)(b)</t>
  </si>
  <si>
    <t>A(1)(c)</t>
  </si>
  <si>
    <r>
      <t>X (</t>
    </r>
    <r>
      <rPr>
        <vertAlign val="superscript"/>
        <sz val="9"/>
        <color rgb="FF000000"/>
        <rFont val="Candara"/>
        <family val="2"/>
      </rPr>
      <t>2</t>
    </r>
    <r>
      <rPr>
        <sz val="9"/>
        <color rgb="FF000000"/>
        <rFont val="Candara"/>
        <family val="2"/>
      </rPr>
      <t>)</t>
    </r>
  </si>
  <si>
    <t>A(1)(d)</t>
  </si>
  <si>
    <t>A(1)(e)</t>
  </si>
  <si>
    <t>A(2)</t>
  </si>
  <si>
    <t>A(3)(a)</t>
  </si>
  <si>
    <t>A(3)(b)</t>
  </si>
  <si>
    <t>A(3)(c)</t>
  </si>
  <si>
    <t>A(3)(d)</t>
  </si>
  <si>
    <t>A(3)(e)</t>
  </si>
  <si>
    <t>A(3)(f)</t>
  </si>
  <si>
    <t>A(3)(g)</t>
  </si>
  <si>
    <r>
      <t>(</t>
    </r>
    <r>
      <rPr>
        <vertAlign val="superscript"/>
        <sz val="10"/>
        <rFont val="Candara"/>
        <family val="2"/>
      </rPr>
      <t>2</t>
    </r>
    <r>
      <rPr>
        <sz val="10"/>
        <rFont val="Candara"/>
        <family val="2"/>
      </rPr>
      <t>)</t>
    </r>
  </si>
  <si>
    <t>Relevant only for finfish</t>
  </si>
  <si>
    <t>Hexestrol (HEX)</t>
  </si>
  <si>
    <t>Dienestrol (DIEN)</t>
  </si>
  <si>
    <t>Propylthiouracil</t>
  </si>
  <si>
    <t>Phenylthiouracil</t>
  </si>
  <si>
    <t>Methylthiouracil</t>
  </si>
  <si>
    <t>Boldenone</t>
  </si>
  <si>
    <t>Zearalanone</t>
  </si>
  <si>
    <t>Clenbuterol</t>
  </si>
  <si>
    <t>Salbutamol</t>
  </si>
  <si>
    <t>Ractopamine</t>
  </si>
  <si>
    <t xml:space="preserve">Ronidazol </t>
  </si>
  <si>
    <t>AMOZ</t>
  </si>
  <si>
    <t>AHD</t>
  </si>
  <si>
    <t>SEM</t>
  </si>
  <si>
    <t>AOZ</t>
  </si>
  <si>
    <t>Levamisole</t>
  </si>
  <si>
    <t>Metamizole</t>
  </si>
  <si>
    <t xml:space="preserve">Chlordane (cis and trans) </t>
  </si>
  <si>
    <t xml:space="preserve">DDT (sum of p,p´-DDT, o,p´-DDT,  p-p´-DDE and p,p´-(DDD) </t>
  </si>
  <si>
    <t xml:space="preserve">Endosulfan (sum of α andβ-isomers and endosulfan-sulphate) </t>
  </si>
  <si>
    <t xml:space="preserve">Endrin </t>
  </si>
  <si>
    <t xml:space="preserve">Heptachlor (sum of heptachlor and heptachlor epoxide) </t>
  </si>
  <si>
    <t>Fenvalerate</t>
  </si>
  <si>
    <t>Tulathromycin</t>
  </si>
  <si>
    <t>Diazinon</t>
  </si>
  <si>
    <t>Parathion</t>
  </si>
  <si>
    <t>Amitraz</t>
  </si>
  <si>
    <t xml:space="preserve">HCH, alpha-isomer </t>
  </si>
  <si>
    <t xml:space="preserve">HCH, beta-isomer </t>
  </si>
  <si>
    <t xml:space="preserve">Lindane  </t>
  </si>
  <si>
    <t>Chlorpyrifos-Methyl</t>
  </si>
  <si>
    <t>Coumaphos</t>
  </si>
  <si>
    <t>Monensin</t>
  </si>
  <si>
    <t xml:space="preserve">Montengro </t>
  </si>
  <si>
    <t>21/02/2023</t>
  </si>
  <si>
    <t xml:space="preserve">Montenegro </t>
  </si>
  <si>
    <t>WEIGHT 0.055 KG</t>
  </si>
  <si>
    <t>MONSTAT</t>
  </si>
  <si>
    <t>Bifenthrin</t>
  </si>
  <si>
    <t>Fipronil</t>
  </si>
  <si>
    <t>Hexachlorobenzene</t>
  </si>
  <si>
    <t>Methoxychlor</t>
  </si>
  <si>
    <t>Permethrin</t>
  </si>
  <si>
    <t xml:space="preserve">Thiouracil </t>
  </si>
  <si>
    <t>Cypermethrin</t>
  </si>
  <si>
    <t>Imidocarb</t>
  </si>
  <si>
    <t>Clorsulon</t>
  </si>
  <si>
    <t xml:space="preserve">Cephalosporins: Cefquinom, Ceftiofur, Cefapyrin, Cefalexin		</t>
  </si>
  <si>
    <t xml:space="preserve">Tetracyclines: Tetracyclin, Oxyitetracyclin, Chlortetracyclin, Doxycyclin	</t>
  </si>
  <si>
    <t>Coumafos</t>
  </si>
  <si>
    <t>Carprofen</t>
  </si>
  <si>
    <t>Cadmium (Cd)</t>
  </si>
  <si>
    <t>Lead (Pb)</t>
  </si>
  <si>
    <t>Oksibendazol</t>
  </si>
  <si>
    <t>Maduramicin</t>
  </si>
  <si>
    <t>Deltamethrin</t>
  </si>
  <si>
    <t>Moxidectin</t>
  </si>
  <si>
    <t>Levamizole</t>
  </si>
  <si>
    <t>Praziquantel</t>
  </si>
  <si>
    <t>Cefapyrin</t>
  </si>
  <si>
    <t>Marbofloxacin</t>
  </si>
  <si>
    <t>Halofuginon</t>
  </si>
  <si>
    <t>Methyltestosterone</t>
  </si>
  <si>
    <t>muscle</t>
  </si>
  <si>
    <t>kidney</t>
  </si>
  <si>
    <t>Tetracyclines: Tetracyclin, Oxyitetracyclin, Chlortetracyclin</t>
  </si>
  <si>
    <t>honey</t>
  </si>
  <si>
    <t xml:space="preserve"> Chlorpyrifos</t>
  </si>
  <si>
    <t>Sum of PCB28, PCB52, PCB101, PCB138, PCB153 and PCB180</t>
  </si>
  <si>
    <t>Others Mycotoxins</t>
  </si>
  <si>
    <t>Prednisolone</t>
  </si>
  <si>
    <t>nije za ovce i jaja</t>
  </si>
  <si>
    <t>i ovce nije za jaja</t>
  </si>
  <si>
    <t>i za ovce nije za jaja</t>
  </si>
  <si>
    <t>Diethylstilbestrol (DES)</t>
  </si>
  <si>
    <t>LCMS/MS</t>
  </si>
  <si>
    <t>LEVEL OF ACTION (i.e. concentration above which a result is deemed non-compliant) [μg/kg]</t>
  </si>
  <si>
    <t xml:space="preserve"> urine </t>
  </si>
  <si>
    <t>Zeranol (Taleranol)</t>
  </si>
  <si>
    <t>urine (muscle)</t>
  </si>
  <si>
    <t>ELISA</t>
  </si>
  <si>
    <t xml:space="preserve">Chlorpromazine </t>
  </si>
  <si>
    <t>N</t>
  </si>
  <si>
    <t>positive detection</t>
  </si>
  <si>
    <t>LCMSMS</t>
  </si>
  <si>
    <t>5500 (9000,500), 2000 (5000,300), 500 (1000, 500), 500 (1000, 500), 200 (750, 50)</t>
  </si>
  <si>
    <t>50, 50, 50, 300, 300</t>
  </si>
  <si>
    <t>2000 (6000, 1000)</t>
  </si>
  <si>
    <t>50, 50, 50, 300</t>
  </si>
  <si>
    <t>300 (200, 100)</t>
  </si>
  <si>
    <t>100, 1000 (1000, 50), 5400 (1800, 450), 200</t>
  </si>
  <si>
    <t>300 (600, 100), 300 (600, 100), 300 (600, 100), 300 (600, 100)</t>
  </si>
  <si>
    <t>sum of all components: 100</t>
  </si>
  <si>
    <t>Glyphosate</t>
  </si>
  <si>
    <t>Pirimiphos methyl</t>
  </si>
  <si>
    <t>GCMS</t>
  </si>
  <si>
    <t>Center for Ecotoxicological Research (CETI)</t>
  </si>
  <si>
    <t>Cefquinom</t>
  </si>
  <si>
    <t>Monensin natrijum</t>
  </si>
  <si>
    <t>Center for Ecotoxicological Research Podgorica (CETI)</t>
  </si>
  <si>
    <t>Y</t>
  </si>
  <si>
    <t>25, 50, 25, 75</t>
  </si>
  <si>
    <t>25, 20, 60, 25</t>
  </si>
  <si>
    <t>10, 10, 10, 10, 10, 10, 10, 10, 20, 10</t>
  </si>
  <si>
    <t>AAS</t>
  </si>
  <si>
    <t>50/500/1000</t>
  </si>
  <si>
    <t>100/200</t>
  </si>
  <si>
    <t>25, 20, 60</t>
  </si>
  <si>
    <t>100- sum of all components</t>
  </si>
  <si>
    <t>HPLC</t>
  </si>
  <si>
    <t>Milk</t>
  </si>
  <si>
    <t>4,4,4,30,200</t>
  </si>
  <si>
    <t>20,100,60,100</t>
  </si>
  <si>
    <t>100,75</t>
  </si>
  <si>
    <t>50,50</t>
  </si>
  <si>
    <t>20,40</t>
  </si>
  <si>
    <t>fat tissue</t>
  </si>
  <si>
    <t>GCMS-MS</t>
  </si>
  <si>
    <t>GCMS/MS</t>
  </si>
  <si>
    <t>17β-Trenbolone</t>
  </si>
  <si>
    <t>α-zearalenol</t>
  </si>
  <si>
    <t>β-zearalenol</t>
  </si>
  <si>
    <t>Other: Florfenicol</t>
  </si>
  <si>
    <t xml:space="preserve">In house data </t>
  </si>
  <si>
    <t>Average weight 2.5kg</t>
  </si>
  <si>
    <t>less than five samples per year, sampling will be carried out once per two years</t>
  </si>
  <si>
    <t>Monstat - European seabass  (43t), Gilthead seabream (36 t) and  Trout (561 t) data from 2021</t>
  </si>
  <si>
    <t xml:space="preserve">muscle </t>
  </si>
  <si>
    <t xml:space="preserve">fat tissue </t>
  </si>
  <si>
    <t>casings</t>
  </si>
  <si>
    <t>MONSTAT 2021 ovine and in house data for Caprine (no.280)</t>
  </si>
  <si>
    <r>
      <t>less than five samples per year</t>
    </r>
    <r>
      <rPr>
        <sz val="9"/>
        <color theme="1"/>
        <rFont val="Segoe UI Light"/>
        <family val="2"/>
        <charset val="238"/>
      </rPr>
      <t>, sampling will be carried out once per two years</t>
    </r>
  </si>
  <si>
    <t>/</t>
  </si>
  <si>
    <t>0.31 (/)</t>
  </si>
  <si>
    <t>0.4 (/)</t>
  </si>
  <si>
    <t>0.17 (0.19)</t>
  </si>
  <si>
    <t>0.19 (0.22)</t>
  </si>
  <si>
    <t>0.14 (0.18)</t>
  </si>
  <si>
    <t>/, (0.105)</t>
  </si>
  <si>
    <t>/, (/, 57.3, 57.8, 57.1, 340.9)</t>
  </si>
  <si>
    <t xml:space="preserve"> </t>
  </si>
  <si>
    <t>/, (/, 105.6,  165.1)</t>
  </si>
  <si>
    <t>/, (/, 65.9,  1145.6, 65.5, 232.7)</t>
  </si>
  <si>
    <t>/, (/, 117.3, 109.3, 110.7, 112.3, 106.1, 112.9, 109.7, 114.3, 116.2, 108.3)</t>
  </si>
  <si>
    <t>5.08, 5, 4.93, 39.7, /</t>
  </si>
  <si>
    <t>23.5, 60.8, 34.1, 128.1</t>
  </si>
  <si>
    <t>104.5, 81.5</t>
  </si>
  <si>
    <t>56.5,  61.7</t>
  </si>
  <si>
    <t>115.9, 133.4, 122.1</t>
  </si>
  <si>
    <t>118.8, 130.7, 107.6, 128.8, 115.1, 103.5, 110.3, 112.4, 106.7, 110, 112.7</t>
  </si>
  <si>
    <t>22.39, /</t>
  </si>
  <si>
    <t>10.4, 101.5</t>
  </si>
  <si>
    <t>/, (/, 1145.6)</t>
  </si>
  <si>
    <t>/, (/, 105.6)</t>
  </si>
  <si>
    <t>/, (/, 106.2, 57.2, 485.9, 228.2)</t>
  </si>
  <si>
    <t xml:space="preserve">/, (/, 116.2, 326.6) </t>
  </si>
  <si>
    <t>CVI (Croatian Veterinary Institute) Subcontracting for confirmatory methods, LCMSMS</t>
  </si>
  <si>
    <t>CVI, LCMSMS</t>
  </si>
  <si>
    <t>CVI, HPLC</t>
  </si>
  <si>
    <t xml:space="preserve">Insecticides, fungicides, anthelmintics and other antiparasitic agents </t>
  </si>
  <si>
    <t>1 caprine 1Bb sample</t>
  </si>
  <si>
    <t xml:space="preserve">2 caprine samples </t>
  </si>
  <si>
    <t>MONSTAT 2022</t>
  </si>
  <si>
    <t>Deltamethrin-pesticidi</t>
  </si>
  <si>
    <t>Permethrin-pesticidi</t>
  </si>
  <si>
    <t>Cypermethrin-pesticidi</t>
  </si>
  <si>
    <t xml:space="preserve">Cefalexin </t>
  </si>
  <si>
    <t>abamectin</t>
  </si>
  <si>
    <t>doramectin</t>
  </si>
  <si>
    <t>deltametrin</t>
  </si>
  <si>
    <t>ivermectin</t>
  </si>
  <si>
    <t>fenbendazole</t>
  </si>
  <si>
    <t>dimetridazole</t>
  </si>
  <si>
    <t>metronidazole</t>
  </si>
  <si>
    <t>ronidazole</t>
  </si>
  <si>
    <t>ipronidazole</t>
  </si>
  <si>
    <t>malachite and leukomalachite green</t>
  </si>
  <si>
    <t>crystal violet, leucocrystal violet</t>
  </si>
  <si>
    <t>Colistin</t>
  </si>
  <si>
    <t>Srbija-antibiotici, kokcidiostatici najviše</t>
  </si>
  <si>
    <t>LCMS/MS (CETI)</t>
  </si>
  <si>
    <t xml:space="preserve">urine </t>
  </si>
  <si>
    <t xml:space="preserve"> LCMSMS</t>
  </si>
  <si>
    <t>LC-MS/MS</t>
  </si>
  <si>
    <t xml:space="preserve">LCMS/MS </t>
  </si>
  <si>
    <t>CETI/CETI for confimation will contract  CVI (Croatian Veterinary Institute)</t>
  </si>
  <si>
    <t xml:space="preserve"> urine</t>
  </si>
  <si>
    <t>Ipronidazol (hidroksiipronidazol IPZOH)</t>
  </si>
  <si>
    <t>Dimetronidazol (2-hidroksimetil-1-metil-5-nitro-1H-imidazol)</t>
  </si>
  <si>
    <t>Metronidazol  (hidroksimetronidazol – MNZOH)</t>
  </si>
  <si>
    <t>CETI/ CETIwill contract  Institute of Meat Hygiene and Technology of Serbia - IMHT</t>
  </si>
  <si>
    <t>Aldrin and Dieldrin</t>
  </si>
  <si>
    <t>Pendimethalin</t>
  </si>
  <si>
    <t>Copper compounds</t>
  </si>
  <si>
    <t>A3b</t>
  </si>
  <si>
    <t>Glufosinate ammonium</t>
  </si>
  <si>
    <t>egg</t>
  </si>
  <si>
    <t>milk (feed)</t>
  </si>
  <si>
    <t>Diklazuril</t>
  </si>
  <si>
    <t>Salinomicin natrijum</t>
  </si>
  <si>
    <t>Lasalocid (Lasalocid A)</t>
  </si>
  <si>
    <t>Dekokvinat</t>
  </si>
  <si>
    <t>Nikarbazin (rezidua: 4, 4’ – dinitrokarbanilid (DNC))</t>
  </si>
  <si>
    <t>Robenidin</t>
  </si>
  <si>
    <t>Narazin</t>
  </si>
  <si>
    <t xml:space="preserve">Antibiotics </t>
  </si>
  <si>
    <t>Penicilins: Benzylpenicillin, Amoxicillin, Ampicillin, Cloxacillin, Oxacilin</t>
  </si>
  <si>
    <t>Ceftiofur</t>
  </si>
  <si>
    <t xml:space="preserve">Cefapirin </t>
  </si>
  <si>
    <t>Tetraciklin  (4-epitetraciklin, oksitetraciklin, 4-epioksitetraciklin, hlortetraciklin, 4-epihlortetraciklin, doksiciklin )</t>
  </si>
  <si>
    <t>Danofloksacin</t>
  </si>
  <si>
    <t>Enrofloksacin</t>
  </si>
  <si>
    <t>Flumekin</t>
  </si>
  <si>
    <t>Marbofloksacin</t>
  </si>
  <si>
    <t>diazinon</t>
  </si>
  <si>
    <t>muscle with skin</t>
  </si>
  <si>
    <t>Monstat - European seabass  (54t), Gilthead seabream (87 t) and  Trout (721 t) data from 2022</t>
  </si>
  <si>
    <t>Cefalosporini:</t>
  </si>
  <si>
    <t>Cefkinom</t>
  </si>
  <si>
    <t>Cefaleksin</t>
  </si>
  <si>
    <t>Hinoloni:</t>
  </si>
  <si>
    <t>Tetraciklini:</t>
  </si>
  <si>
    <t>Penicilins: Benzylpenicillin, Amoxicillin, Ampicillin, Cloxacillin, Oksacilin</t>
  </si>
  <si>
    <t xml:space="preserve">Fluoroquinolones: Enrofloxacin, Marbofloxacin, Flumekin, Danofloxacin	</t>
  </si>
  <si>
    <t>Aflatoxin M1 (Aflatoxin B1)</t>
  </si>
  <si>
    <t>30/03/32024</t>
  </si>
  <si>
    <t>Nikarbazin</t>
  </si>
  <si>
    <t xml:space="preserve">Robenidin </t>
  </si>
  <si>
    <t xml:space="preserve">Narasin </t>
  </si>
  <si>
    <t>MONSTAT 2022 ovine and in house data for Caprine from 2021 (280)</t>
  </si>
  <si>
    <t>Benzimidazole Albendazole, Fenbendazole, Mebendazole</t>
  </si>
  <si>
    <t>ASS</t>
  </si>
  <si>
    <t>Monstat - European seabass  (43t), Gilthead seabream (36 t) and  Trout (561 t) data from 2022</t>
  </si>
  <si>
    <t>chloramphenicol</t>
  </si>
  <si>
    <t>Medroxyprogesteron acetate</t>
  </si>
  <si>
    <t xml:space="preserve"> LC MS/MS</t>
  </si>
  <si>
    <t>Phenylbutazone</t>
  </si>
  <si>
    <t>oxyphenbutazone</t>
  </si>
  <si>
    <t>propionylpromazine</t>
  </si>
  <si>
    <t>acepromazine</t>
  </si>
  <si>
    <t>LC MS/MS</t>
  </si>
  <si>
    <t>Amitraz (autorizovan ima MRL)</t>
  </si>
  <si>
    <t>liver</t>
  </si>
  <si>
    <t xml:space="preserve">Flunixin (autorizovan ima MRL) </t>
  </si>
  <si>
    <t>Metamizole (autorizovan ima MRL)</t>
  </si>
  <si>
    <t xml:space="preserve"> Prednisolone (autorizovan ima MRL)</t>
  </si>
  <si>
    <t>amitraz</t>
  </si>
  <si>
    <t>Trimethoprim</t>
  </si>
  <si>
    <t>Florfenikol</t>
  </si>
  <si>
    <t xml:space="preserve">Salinomicin natrijum  </t>
  </si>
  <si>
    <t>Lasalocid</t>
  </si>
  <si>
    <t xml:space="preserve">muscle with skin </t>
  </si>
  <si>
    <t xml:space="preserve">Metronidazol (hidroksimetronidazol – MNZOH), </t>
  </si>
  <si>
    <t>/, (1.05)</t>
  </si>
  <si>
    <t>/, (0.97)</t>
  </si>
  <si>
    <t>/, (1.19)</t>
  </si>
  <si>
    <t>CETI/ CETI will contract  Institute of Meat Hygiene and Technology of Serbia - IMHT</t>
  </si>
  <si>
    <t>/, (0.53)</t>
  </si>
  <si>
    <t>/, (0.69)</t>
  </si>
  <si>
    <t>/, (0.19)</t>
  </si>
  <si>
    <t>/, (0.22)</t>
  </si>
  <si>
    <t>/, (0.18)</t>
  </si>
  <si>
    <t>EIA</t>
  </si>
  <si>
    <t>positive detection (0,1)</t>
  </si>
  <si>
    <t>Aminoglycosides</t>
  </si>
  <si>
    <t>Sulfonamides: Sulfadiazin, Sulfathiazol, Sulfapyridin, Sulfamerazin, Sulfamethazin, Sulfachloropyridazin, Sulfaquinoxalin, Sulfaguanidin, Sulfadoxin, Sulfamethoxazol, Sulfamethoxypyridazin</t>
  </si>
  <si>
    <t xml:space="preserve">50, </t>
  </si>
  <si>
    <t>Benzimidazoles: Fenbendazol</t>
  </si>
  <si>
    <t>CETI</t>
  </si>
  <si>
    <t>19- nortestosteron</t>
  </si>
  <si>
    <t>Trenbolone</t>
  </si>
  <si>
    <t>Ethinyloestradiol</t>
  </si>
  <si>
    <t>Dimetronidazol (HMMNI-Hydroxy dimetridazole)</t>
  </si>
  <si>
    <t xml:space="preserve">300, 300, 300, 300 </t>
  </si>
  <si>
    <t>Macrolides: Tylosin, Tilmicosin,  Eritromycin, Lincomycin, Tulathromycin</t>
  </si>
  <si>
    <t>100, 50, 200, 100, 300</t>
  </si>
  <si>
    <t>100, 150, 200, 200</t>
  </si>
  <si>
    <t>50, 1000, 50, 200</t>
  </si>
  <si>
    <t>50-500</t>
  </si>
  <si>
    <t>Lasalocid natrijum</t>
  </si>
  <si>
    <t>GC MS-MS</t>
  </si>
  <si>
    <t>GC MS/MS</t>
  </si>
  <si>
    <t>Tetracyclines</t>
  </si>
  <si>
    <t>Fluoroquinolones</t>
  </si>
  <si>
    <t>10, 5</t>
  </si>
  <si>
    <t>Gamithromycine</t>
  </si>
  <si>
    <t>Mebendazol</t>
  </si>
  <si>
    <t>Tetramisol</t>
  </si>
  <si>
    <t>Sulfonamides (Sulfadiazin, Sulfathiazol, Sulfapyridin, Sulfamerazin, Sulfamethazin, Sulfachloropyridazin, Sulfadimethoxin, Sulfaquinoxalin, Sulfaguanidin , Sulfadoxin, Sulfamethoxazol, Sulfamethoxypyridazin)</t>
  </si>
  <si>
    <t>Fluoroquinolones: Enrofloxacin+ Ciprofloxacine, Danofloxacin, Marbofloxacin, Flumequine</t>
  </si>
  <si>
    <t>10, 25, 12.5, 37.5</t>
  </si>
  <si>
    <t xml:space="preserve">12.5, 10, 12.5, 15, 20, 5, 12.5, </t>
  </si>
  <si>
    <t>5, 5, 5, 5, 5, 5, 5, 5, 10, 10, 5, 5, 5,</t>
  </si>
  <si>
    <t>4 - 30</t>
  </si>
  <si>
    <t>20, 100, 60, 100</t>
  </si>
  <si>
    <t>100, 30, 75, 50</t>
  </si>
  <si>
    <t>40, 50, 50, 150, 50, 10, 100</t>
  </si>
  <si>
    <t xml:space="preserve">Benzimidazole (Albendazole, Fenbendazole) </t>
  </si>
  <si>
    <t>Ivermektin</t>
  </si>
  <si>
    <t>Abamektin</t>
  </si>
  <si>
    <t>Doramektin</t>
  </si>
  <si>
    <t>Avermektini (Moksidektin)</t>
  </si>
  <si>
    <t>12.5, 5</t>
  </si>
  <si>
    <t>50, 25, 25, 25, 20, 20, 25</t>
  </si>
  <si>
    <t>Sulfonamides (Sulfadiazin, Sulfathiazol, Sulfapyridin, Sulfamerazin, Sulfamethazin, Sulfadimethoxin, Sulfaquinoxalin, Sulfaguanidin , Sulfadoxin, Sulfamethoxazol, Sulfamethoxypyridazin)</t>
  </si>
  <si>
    <t>10, 10, 10, 10, 10, 10, 15, 20, 10, 10, 10</t>
  </si>
  <si>
    <t>Macrolides: Erythromiycin, Tilmicosin, Tylosin, Lincomycin</t>
  </si>
  <si>
    <t>200, 50, 100, 100</t>
  </si>
  <si>
    <t>Avermektini (Eprinomektin)</t>
  </si>
  <si>
    <t>Moksidektin</t>
  </si>
  <si>
    <t>CETI/CETI for confirmation will contract  CVI (Croatian Veterinary Institute)</t>
  </si>
  <si>
    <t>Fenbendazol</t>
  </si>
  <si>
    <t>Albendazol</t>
  </si>
  <si>
    <t>Levamisol</t>
  </si>
  <si>
    <t>Closantel</t>
  </si>
  <si>
    <t>Fluoroquinolones: Enrofloxacin+ Ciprofloxacine, Danofloxacin, Flumequine</t>
  </si>
  <si>
    <t xml:space="preserve">Macrolides: Erythromiycin, Tilmicosin, Tylosin, Lincomycin </t>
  </si>
  <si>
    <t>200, 75, 100, 100</t>
  </si>
  <si>
    <t>100, 200, 400</t>
  </si>
  <si>
    <t>50 - 300</t>
  </si>
  <si>
    <t>25, 20, 25, 25</t>
  </si>
  <si>
    <t>20, 20, 20, 20</t>
  </si>
  <si>
    <t xml:space="preserve">Closantel </t>
  </si>
  <si>
    <t>Flunixin</t>
  </si>
  <si>
    <t>Avermektini (Ivermektin, Abamektin, Doramektin, Moksidektin)</t>
  </si>
  <si>
    <t>30, /, 40, 50</t>
  </si>
  <si>
    <t>15, 20, 20, 20</t>
  </si>
  <si>
    <t>100, 50, 60</t>
  </si>
  <si>
    <t>25, 25, 20</t>
  </si>
  <si>
    <t>30, 20, 40, 50</t>
  </si>
  <si>
    <t>15, 10, 20, 20</t>
  </si>
  <si>
    <t>CETI/ CETIwill contract  Institute of Meat Hygiene and Technology of Serbia for confirmation - IMHT</t>
  </si>
  <si>
    <r>
      <t xml:space="preserve">  </t>
    </r>
    <r>
      <rPr>
        <sz val="7"/>
        <rFont val="Arial"/>
        <family val="2"/>
      </rPr>
      <t>Gamithromycine</t>
    </r>
  </si>
  <si>
    <t>Oksibendazol, Mebendazol</t>
  </si>
  <si>
    <t xml:space="preserve"> 20, 20</t>
  </si>
  <si>
    <t xml:space="preserve">Amitraz </t>
  </si>
  <si>
    <t>oestradiol</t>
  </si>
  <si>
    <t>plasma</t>
  </si>
  <si>
    <t>progesterone</t>
  </si>
  <si>
    <t>testosterone</t>
  </si>
  <si>
    <t xml:space="preserve"> EIA  </t>
  </si>
  <si>
    <t xml:space="preserve">LC-MS/MS </t>
  </si>
  <si>
    <t>100,50, 60</t>
  </si>
  <si>
    <t xml:space="preserve">Closantel  </t>
  </si>
  <si>
    <t>positive detecion</t>
  </si>
  <si>
    <t xml:space="preserve">Ketoprofen </t>
  </si>
  <si>
    <t>muscle and skin</t>
  </si>
  <si>
    <t>brilliant green</t>
  </si>
  <si>
    <t xml:space="preserve">20, 20, 20, 20, </t>
  </si>
  <si>
    <t>100, 100, 100, 10</t>
  </si>
  <si>
    <t xml:space="preserve">positive detection </t>
  </si>
  <si>
    <t xml:space="preserve">Dexamethazone </t>
  </si>
  <si>
    <t xml:space="preserve">Flunixin </t>
  </si>
  <si>
    <t xml:space="preserve">Metamizole </t>
  </si>
  <si>
    <t xml:space="preserve">Macrolides </t>
  </si>
  <si>
    <t>1.79, 1.83, 1.93, 1.73, 1.89, 2.13, 2, /, 1.8, 2.01</t>
  </si>
  <si>
    <t>5.18, 2.41, 2.75, /</t>
  </si>
  <si>
    <t xml:space="preserve">Famoxadone </t>
  </si>
  <si>
    <t>Pyrethroid (deltametrin)</t>
  </si>
  <si>
    <t>Doxycycline</t>
  </si>
  <si>
    <t>8,64</t>
  </si>
  <si>
    <t>Sulfonamidi( Sulfachlorpyridazin, Sulfadiazin, Sulfadoxine, Sulfamerazin, Sulfamethazin, Sulfamethoxazol, Sulfametoxypyridazin, Sulfapyridin, Sulfaquinoxalin, Sulfathiazol)</t>
  </si>
  <si>
    <t xml:space="preserve">no method </t>
  </si>
  <si>
    <t xml:space="preserve">no method available </t>
  </si>
  <si>
    <t xml:space="preserve"> Prednisolone </t>
  </si>
  <si>
    <t xml:space="preserve">Carprofen </t>
  </si>
  <si>
    <t>levamisole</t>
  </si>
  <si>
    <t>zero tolerance</t>
  </si>
  <si>
    <t>Dexamethazone</t>
  </si>
  <si>
    <t>n.a.</t>
  </si>
  <si>
    <t>carprofen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</si>
</sst>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_-"/>
    <numFmt numFmtId="165" formatCode="_-&quot;€&quot;\ * #,##0.00_-;\-&quot;€&quot;\ * #,##0.00_-;_-&quot;€&quot;\ * &quot;-&quot;??_-;_-@_-"/>
    <numFmt numFmtId="166" formatCode="_-&quot;L.&quot;\ * #,##0_-;\-&quot;L.&quot;\ * #,##0_-;_-&quot;L.&quot;\ * &quot;-&quot;_-;_-@_-"/>
  </numFmts>
  <fonts count="125" x14ac:knownFonts="1">
    <font>
      <sz val="11"/>
      <color theme="1"/>
      <name val="Calibri"/>
      <family val="2"/>
      <scheme val="minor"/>
    </font>
    <font>
      <sz val="11"/>
      <color rgb="FFFF0000"/>
      <name val="Calibri"/>
      <family val="2"/>
      <scheme val="minor"/>
    </font>
    <font>
      <u/>
      <sz val="11"/>
      <color theme="10"/>
      <name val="Calibri"/>
      <family val="2"/>
      <scheme val="minor"/>
    </font>
    <font>
      <b/>
      <sz val="9"/>
      <name val="Candara"/>
      <family val="2"/>
    </font>
    <font>
      <b/>
      <sz val="12"/>
      <name val="Candara"/>
      <family val="2"/>
    </font>
    <font>
      <b/>
      <u/>
      <sz val="12"/>
      <name val="Candara"/>
      <family val="2"/>
    </font>
    <font>
      <sz val="12"/>
      <name val="Candara"/>
      <family val="2"/>
    </font>
    <font>
      <sz val="12"/>
      <name val="Arial"/>
      <family val="2"/>
    </font>
    <font>
      <b/>
      <sz val="14"/>
      <name val="Candara"/>
      <family val="2"/>
    </font>
    <font>
      <u/>
      <sz val="12"/>
      <name val="Candara"/>
      <family val="2"/>
    </font>
    <font>
      <i/>
      <sz val="12"/>
      <name val="Candara"/>
      <family val="2"/>
    </font>
    <font>
      <b/>
      <sz val="12"/>
      <color theme="3"/>
      <name val="Candara"/>
      <family val="2"/>
    </font>
    <font>
      <i/>
      <u/>
      <sz val="12"/>
      <name val="Candara"/>
      <family val="2"/>
    </font>
    <font>
      <sz val="14"/>
      <name val="Candara"/>
      <family val="2"/>
    </font>
    <font>
      <b/>
      <u/>
      <sz val="14"/>
      <name val="Candara"/>
      <family val="2"/>
    </font>
    <font>
      <b/>
      <sz val="10"/>
      <name val="Arial"/>
      <family val="2"/>
    </font>
    <font>
      <sz val="10"/>
      <name val="Arial"/>
      <family val="2"/>
    </font>
    <font>
      <b/>
      <sz val="12"/>
      <name val="Arial"/>
      <family val="2"/>
    </font>
    <font>
      <b/>
      <u/>
      <sz val="12"/>
      <name val="Arial"/>
      <family val="2"/>
    </font>
    <font>
      <b/>
      <sz val="12"/>
      <name val="Calibri"/>
      <family val="2"/>
    </font>
    <font>
      <sz val="12"/>
      <name val="Calibri"/>
      <family val="2"/>
    </font>
    <font>
      <sz val="12"/>
      <color rgb="FF000000"/>
      <name val="Times New Roman"/>
      <family val="1"/>
    </font>
    <font>
      <sz val="7"/>
      <color rgb="FF000000"/>
      <name val="Times New Roman"/>
      <family val="1"/>
    </font>
    <font>
      <sz val="12"/>
      <name val="Calibri"/>
      <family val="1"/>
    </font>
    <font>
      <u/>
      <sz val="12"/>
      <name val="Calibri"/>
      <family val="2"/>
    </font>
    <font>
      <i/>
      <sz val="12"/>
      <name val="Calibri"/>
      <family val="2"/>
    </font>
    <font>
      <b/>
      <sz val="14"/>
      <name val="Segoe UI Light"/>
      <family val="2"/>
    </font>
    <font>
      <b/>
      <u/>
      <sz val="14"/>
      <name val="Segoe UI Light"/>
      <family val="2"/>
    </font>
    <font>
      <b/>
      <sz val="14"/>
      <color rgb="FFFF0000"/>
      <name val="Segoe UI Light"/>
      <family val="2"/>
    </font>
    <font>
      <b/>
      <sz val="8"/>
      <name val="Segoe UI Light"/>
      <family val="2"/>
    </font>
    <font>
      <sz val="8"/>
      <name val="Segoe UI Light"/>
      <family val="2"/>
    </font>
    <font>
      <b/>
      <u/>
      <sz val="10"/>
      <color indexed="12"/>
      <name val="Arial"/>
      <family val="2"/>
    </font>
    <font>
      <sz val="10"/>
      <name val="Segoe UI Light"/>
      <family val="2"/>
    </font>
    <font>
      <b/>
      <sz val="6"/>
      <name val="Segoe UI Light"/>
      <family val="2"/>
    </font>
    <font>
      <b/>
      <sz val="12"/>
      <color indexed="10"/>
      <name val="Segoe UI Light"/>
      <family val="2"/>
    </font>
    <font>
      <b/>
      <sz val="8"/>
      <color indexed="10"/>
      <name val="Segoe UI Light"/>
      <family val="2"/>
    </font>
    <font>
      <b/>
      <sz val="10"/>
      <name val="Segoe UI Light"/>
      <family val="2"/>
    </font>
    <font>
      <u/>
      <sz val="10"/>
      <color indexed="12"/>
      <name val="Segoe UI Light"/>
      <family val="2"/>
    </font>
    <font>
      <b/>
      <u/>
      <sz val="8"/>
      <name val="Segoe UI Light"/>
      <family val="2"/>
    </font>
    <font>
      <b/>
      <sz val="7"/>
      <name val="Segoe UI Light"/>
      <family val="2"/>
    </font>
    <font>
      <b/>
      <u/>
      <sz val="7"/>
      <name val="Segoe UI Light"/>
      <family val="2"/>
    </font>
    <font>
      <sz val="7"/>
      <name val="Segoe UI Light"/>
      <family val="2"/>
    </font>
    <font>
      <b/>
      <sz val="9"/>
      <name val="Segoe UI Light"/>
      <family val="2"/>
    </font>
    <font>
      <sz val="9"/>
      <name val="Segoe UI Light"/>
      <family val="2"/>
    </font>
    <font>
      <i/>
      <sz val="8"/>
      <name val="Segoe UI Light"/>
      <family val="2"/>
    </font>
    <font>
      <b/>
      <sz val="12"/>
      <name val="Segoe UI Light"/>
      <family val="2"/>
    </font>
    <font>
      <b/>
      <i/>
      <u/>
      <sz val="8"/>
      <name val="Segoe UI Light"/>
      <family val="2"/>
    </font>
    <font>
      <i/>
      <u/>
      <sz val="8"/>
      <name val="Segoe UI Light"/>
      <family val="2"/>
    </font>
    <font>
      <b/>
      <sz val="8"/>
      <name val="Arial"/>
      <family val="2"/>
    </font>
    <font>
      <sz val="8"/>
      <name val="Arial"/>
      <family val="2"/>
    </font>
    <font>
      <b/>
      <sz val="6"/>
      <name val="Arial"/>
      <family val="2"/>
    </font>
    <font>
      <b/>
      <sz val="10"/>
      <color indexed="10"/>
      <name val="Arial"/>
      <family val="2"/>
    </font>
    <font>
      <b/>
      <sz val="8"/>
      <color indexed="10"/>
      <name val="Arial"/>
      <family val="2"/>
    </font>
    <font>
      <sz val="7"/>
      <name val="Segoe UI Black"/>
      <family val="2"/>
    </font>
    <font>
      <b/>
      <sz val="9"/>
      <name val="Arial"/>
      <family val="2"/>
    </font>
    <font>
      <sz val="7"/>
      <name val="Arial"/>
      <family val="2"/>
    </font>
    <font>
      <b/>
      <sz val="6"/>
      <name val="Times New Roman"/>
      <family val="1"/>
    </font>
    <font>
      <sz val="5"/>
      <name val="Arial"/>
      <family val="2"/>
    </font>
    <font>
      <b/>
      <u/>
      <sz val="8"/>
      <name val="Arial"/>
      <family val="2"/>
    </font>
    <font>
      <b/>
      <sz val="7"/>
      <name val="Arial"/>
      <family val="2"/>
    </font>
    <font>
      <sz val="7"/>
      <color rgb="FFFF0000"/>
      <name val="Segoe UI Light"/>
      <family val="2"/>
    </font>
    <font>
      <sz val="8"/>
      <color rgb="FFFF0000"/>
      <name val="Segoe UI Light"/>
      <family val="2"/>
    </font>
    <font>
      <b/>
      <sz val="11"/>
      <color theme="1"/>
      <name val="Calibri"/>
      <family val="2"/>
      <charset val="238"/>
      <scheme val="minor"/>
    </font>
    <font>
      <sz val="10"/>
      <name val="Candara"/>
      <family val="2"/>
    </font>
    <font>
      <b/>
      <sz val="10"/>
      <name val="Candara"/>
      <family val="2"/>
    </font>
    <font>
      <b/>
      <sz val="9"/>
      <color rgb="FF000000"/>
      <name val="Candara"/>
      <family val="2"/>
    </font>
    <font>
      <sz val="9"/>
      <color rgb="FF000000"/>
      <name val="Candara"/>
      <family val="2"/>
    </font>
    <font>
      <vertAlign val="superscript"/>
      <sz val="9"/>
      <color rgb="FF000000"/>
      <name val="Candara"/>
      <family val="2"/>
    </font>
    <font>
      <vertAlign val="superscript"/>
      <sz val="10"/>
      <name val="Candara"/>
      <family val="2"/>
    </font>
    <font>
      <sz val="7"/>
      <color theme="1"/>
      <name val="Arial"/>
      <family val="2"/>
    </font>
    <font>
      <sz val="7"/>
      <color rgb="FFFF0000"/>
      <name val="Arial"/>
      <family val="2"/>
    </font>
    <font>
      <b/>
      <sz val="7"/>
      <color theme="1"/>
      <name val="Arial"/>
      <family val="2"/>
    </font>
    <font>
      <sz val="12"/>
      <color rgb="FF222222"/>
      <name val="Arial"/>
      <family val="2"/>
    </font>
    <font>
      <sz val="8"/>
      <color rgb="FFFF0000"/>
      <name val="Arial"/>
      <family val="2"/>
    </font>
    <font>
      <sz val="8"/>
      <color theme="1"/>
      <name val="Segoe UI Light"/>
      <family val="2"/>
    </font>
    <font>
      <b/>
      <sz val="7"/>
      <color rgb="FFFF0000"/>
      <name val="Arial"/>
      <family val="2"/>
    </font>
    <font>
      <b/>
      <sz val="7"/>
      <color rgb="FF00B050"/>
      <name val="Arial"/>
      <family val="2"/>
    </font>
    <font>
      <b/>
      <sz val="8"/>
      <color theme="1"/>
      <name val="Segoe UI Light"/>
      <family val="2"/>
    </font>
    <font>
      <sz val="7"/>
      <name val="Arial"/>
      <family val="2"/>
      <charset val="238"/>
    </font>
    <font>
      <sz val="7"/>
      <color rgb="FF000000"/>
      <name val="Arial"/>
      <family val="2"/>
      <charset val="238"/>
    </font>
    <font>
      <sz val="7"/>
      <color rgb="FF000000"/>
      <name val="Arial"/>
      <family val="2"/>
    </font>
    <font>
      <u/>
      <sz val="10"/>
      <color indexed="12"/>
      <name val="Arial"/>
      <family val="2"/>
    </font>
    <font>
      <u/>
      <sz val="7"/>
      <color theme="1"/>
      <name val="Arial"/>
      <family val="2"/>
    </font>
    <font>
      <sz val="7"/>
      <name val="Arail"/>
    </font>
    <font>
      <sz val="7"/>
      <color rgb="FFFF0000"/>
      <name val="Arail"/>
    </font>
    <font>
      <sz val="8"/>
      <color theme="1"/>
      <name val="Arial"/>
      <family val="2"/>
    </font>
    <font>
      <b/>
      <sz val="8"/>
      <color theme="1"/>
      <name val="Arial"/>
      <family val="2"/>
      <charset val="238"/>
    </font>
    <font>
      <sz val="9"/>
      <name val="Segoe UI Light"/>
      <family val="2"/>
      <charset val="238"/>
    </font>
    <font>
      <sz val="9"/>
      <color theme="1"/>
      <name val="Segoe UI Light"/>
      <family val="2"/>
      <charset val="238"/>
    </font>
    <font>
      <sz val="8"/>
      <name val="Calibri"/>
      <family val="2"/>
      <scheme val="minor"/>
    </font>
    <font>
      <sz val="10"/>
      <color rgb="FFFF0000"/>
      <name val="Segoe UI Light"/>
      <family val="2"/>
      <charset val="238"/>
    </font>
    <font>
      <b/>
      <sz val="10"/>
      <color rgb="FFFF0000"/>
      <name val="Arial"/>
      <family val="2"/>
    </font>
    <font>
      <sz val="8"/>
      <name val="Segoe UI Light"/>
      <family val="2"/>
      <charset val="238"/>
    </font>
    <font>
      <sz val="8"/>
      <color rgb="FFFF0000"/>
      <name val="Segoe UI Light"/>
      <family val="2"/>
      <charset val="238"/>
    </font>
    <font>
      <sz val="8"/>
      <color theme="1"/>
      <name val="Segoe UI Light"/>
      <family val="2"/>
      <charset val="238"/>
    </font>
    <font>
      <b/>
      <sz val="12"/>
      <color rgb="FFFF0000"/>
      <name val="Segoe UI Light"/>
      <family val="2"/>
    </font>
    <font>
      <sz val="7"/>
      <color rgb="FF333333"/>
      <name val="Arial Unicode MS"/>
    </font>
    <font>
      <sz val="11"/>
      <color theme="1"/>
      <name val="Calibri"/>
      <family val="2"/>
      <scheme val="minor"/>
    </font>
    <font>
      <sz val="11"/>
      <color indexed="60"/>
      <name val="Calibri"/>
      <family val="2"/>
    </font>
    <font>
      <sz val="11"/>
      <color indexed="62"/>
      <name val="Calibri"/>
      <family val="2"/>
    </font>
    <font>
      <b/>
      <sz val="11"/>
      <color indexed="56"/>
      <name val="Calibri"/>
      <family val="2"/>
    </font>
    <font>
      <b/>
      <sz val="15"/>
      <color indexed="56"/>
      <name val="Calibri"/>
      <family val="2"/>
    </font>
    <font>
      <sz val="11"/>
      <color indexed="9"/>
      <name val="Calibri"/>
      <family val="2"/>
    </font>
    <font>
      <sz val="11"/>
      <color indexed="8"/>
      <name val="Calibri"/>
      <family val="2"/>
    </font>
    <font>
      <sz val="11"/>
      <color indexed="10"/>
      <name val="Calibri"/>
      <family val="2"/>
    </font>
    <font>
      <b/>
      <sz val="18"/>
      <color indexed="56"/>
      <name val="Cambria"/>
      <family val="1"/>
    </font>
    <font>
      <b/>
      <sz val="11"/>
      <color indexed="52"/>
      <name val="Calibri"/>
      <family val="2"/>
    </font>
    <font>
      <sz val="11"/>
      <color indexed="52"/>
      <name val="Calibri"/>
      <family val="2"/>
    </font>
    <font>
      <sz val="11"/>
      <color indexed="17"/>
      <name val="Calibri"/>
      <family val="2"/>
    </font>
    <font>
      <b/>
      <sz val="11"/>
      <color indexed="63"/>
      <name val="Calibri"/>
      <family val="2"/>
    </font>
    <font>
      <i/>
      <sz val="11"/>
      <color indexed="23"/>
      <name val="Calibri"/>
      <family val="2"/>
    </font>
    <font>
      <b/>
      <sz val="13"/>
      <color indexed="56"/>
      <name val="Calibri"/>
      <family val="2"/>
    </font>
    <font>
      <sz val="11"/>
      <color indexed="20"/>
      <name val="Calibri"/>
      <family val="2"/>
    </font>
    <font>
      <b/>
      <sz val="11"/>
      <color indexed="8"/>
      <name val="Calibri"/>
      <family val="2"/>
    </font>
    <font>
      <b/>
      <sz val="11"/>
      <color indexed="9"/>
      <name val="Calibri"/>
      <family val="2"/>
    </font>
    <font>
      <sz val="10"/>
      <name val="Arial"/>
      <family val="2"/>
      <charset val="238"/>
    </font>
    <font>
      <sz val="9"/>
      <color indexed="81"/>
      <name val="Tahoma"/>
      <family val="2"/>
      <charset val="238"/>
    </font>
    <font>
      <b/>
      <sz val="9"/>
      <color indexed="81"/>
      <name val="Tahoma"/>
      <family val="2"/>
      <charset val="238"/>
    </font>
    <font>
      <b/>
      <sz val="9"/>
      <color rgb="FFFF0000"/>
      <name val="Segoe UI Light"/>
      <family val="2"/>
    </font>
    <font>
      <b/>
      <sz val="8"/>
      <color rgb="FFFF0000"/>
      <name val="Segoe UI Light"/>
      <family val="2"/>
    </font>
    <font>
      <b/>
      <sz val="10"/>
      <color rgb="FFFF0000"/>
      <name val="Segoe UI Light"/>
      <family val="2"/>
    </font>
    <font>
      <sz val="7"/>
      <name val="Arial Unicode MS"/>
    </font>
    <font>
      <sz val="7"/>
      <color theme="1"/>
      <name val="Segoe UI Light"/>
      <family val="2"/>
    </font>
    <font>
      <sz val="7"/>
      <color theme="1"/>
      <name val="Arail"/>
    </font>
    <font>
      <sz val="7"/>
      <color theme="4"/>
      <name val="Arial"/>
      <family val="2"/>
    </font>
  </fonts>
  <fills count="43">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6" tint="0.59999389629810485"/>
        <bgColor indexed="64"/>
      </patternFill>
    </fill>
    <fill>
      <patternFill patternType="solid">
        <fgColor theme="6"/>
        <bgColor indexed="64"/>
      </patternFill>
    </fill>
    <fill>
      <patternFill patternType="solid">
        <fgColor rgb="FF92D050"/>
        <bgColor indexed="64"/>
      </patternFill>
    </fill>
    <fill>
      <patternFill patternType="solid">
        <fgColor rgb="FF00B0F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theme="9" tint="0.39997558519241921"/>
        <bgColor indexed="64"/>
      </patternFill>
    </fill>
    <fill>
      <patternFill patternType="solid">
        <fgColor rgb="FFFFC000"/>
        <bgColor indexed="64"/>
      </patternFill>
    </fill>
    <fill>
      <patternFill patternType="solid">
        <fgColor rgb="FF0070C0"/>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indexed="51"/>
        <bgColor indexed="64"/>
      </patternFill>
    </fill>
    <fill>
      <patternFill patternType="solid">
        <fgColor rgb="FFF2F2F2"/>
        <bgColor indexed="64"/>
      </patternFill>
    </fill>
    <fill>
      <patternFill patternType="solid">
        <fgColor rgb="FFBFBFBF"/>
        <bgColor indexed="64"/>
      </patternFill>
    </fill>
    <fill>
      <patternFill patternType="solid">
        <fgColor rgb="FFFF000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29"/>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26"/>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FF0000"/>
      </left>
      <right style="thin">
        <color rgb="FFFF0000"/>
      </right>
      <top style="thin">
        <color rgb="FFFF0000"/>
      </top>
      <bottom style="thin">
        <color rgb="FFFF0000"/>
      </bottom>
      <diagonal/>
    </border>
    <border>
      <left/>
      <right style="medium">
        <color indexed="64"/>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bottom style="thin">
        <color indexed="64"/>
      </bottom>
      <diagonal/>
    </border>
    <border>
      <left/>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medium">
        <color indexed="64"/>
      </right>
      <top/>
      <bottom/>
      <diagonal/>
    </border>
    <border>
      <left/>
      <right style="thin">
        <color rgb="FFFF0000"/>
      </right>
      <top style="thin">
        <color rgb="FFFF0000"/>
      </top>
      <bottom style="thin">
        <color rgb="FFFF0000"/>
      </bottom>
      <diagonal/>
    </border>
    <border>
      <left style="thin">
        <color indexed="64"/>
      </left>
      <right/>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2">
    <xf numFmtId="0" fontId="0" fillId="0" borderId="0"/>
    <xf numFmtId="0" fontId="2" fillId="0" borderId="0" applyNumberFormat="0" applyFill="0" applyBorder="0" applyAlignment="0" applyProtection="0"/>
    <xf numFmtId="0" fontId="16" fillId="0" borderId="0"/>
    <xf numFmtId="0" fontId="81" fillId="0" borderId="0" applyNumberFormat="0" applyFill="0" applyBorder="0" applyAlignment="0" applyProtection="0">
      <alignment vertical="top"/>
      <protection locked="0"/>
    </xf>
    <xf numFmtId="0" fontId="16" fillId="0" borderId="0"/>
    <xf numFmtId="0" fontId="103" fillId="24" borderId="0" applyNumberFormat="0" applyBorder="0" applyAlignment="0" applyProtection="0"/>
    <xf numFmtId="0" fontId="103" fillId="25" borderId="0" applyNumberFormat="0" applyBorder="0" applyAlignment="0" applyProtection="0"/>
    <xf numFmtId="0" fontId="103" fillId="26" borderId="0" applyNumberFormat="0" applyBorder="0" applyAlignment="0" applyProtection="0"/>
    <xf numFmtId="0" fontId="103" fillId="27" borderId="0" applyNumberFormat="0" applyBorder="0" applyAlignment="0" applyProtection="0"/>
    <xf numFmtId="0" fontId="103" fillId="28" borderId="0" applyNumberFormat="0" applyBorder="0" applyAlignment="0" applyProtection="0"/>
    <xf numFmtId="0" fontId="103" fillId="29" borderId="0" applyNumberFormat="0" applyBorder="0" applyAlignment="0" applyProtection="0"/>
    <xf numFmtId="0" fontId="103" fillId="3" borderId="0" applyNumberFormat="0" applyBorder="0" applyAlignment="0" applyProtection="0"/>
    <xf numFmtId="0" fontId="103" fillId="30" borderId="0" applyNumberFormat="0" applyBorder="0" applyAlignment="0" applyProtection="0"/>
    <xf numFmtId="0" fontId="103" fillId="31" borderId="0" applyNumberFormat="0" applyBorder="0" applyAlignment="0" applyProtection="0"/>
    <xf numFmtId="0" fontId="103" fillId="27" borderId="0" applyNumberFormat="0" applyBorder="0" applyAlignment="0" applyProtection="0"/>
    <xf numFmtId="0" fontId="103" fillId="3" borderId="0" applyNumberFormat="0" applyBorder="0" applyAlignment="0" applyProtection="0"/>
    <xf numFmtId="0" fontId="103" fillId="20" borderId="0" applyNumberFormat="0" applyBorder="0" applyAlignment="0" applyProtection="0"/>
    <xf numFmtId="0" fontId="102" fillId="32" borderId="0" applyNumberFormat="0" applyBorder="0" applyAlignment="0" applyProtection="0"/>
    <xf numFmtId="0" fontId="102" fillId="30" borderId="0" applyNumberFormat="0" applyBorder="0" applyAlignment="0" applyProtection="0"/>
    <xf numFmtId="0" fontId="102" fillId="31" borderId="0" applyNumberFormat="0" applyBorder="0" applyAlignment="0" applyProtection="0"/>
    <xf numFmtId="0" fontId="102" fillId="33" borderId="0" applyNumberFormat="0" applyBorder="0" applyAlignment="0" applyProtection="0"/>
    <xf numFmtId="0" fontId="102" fillId="34" borderId="0" applyNumberFormat="0" applyBorder="0" applyAlignment="0" applyProtection="0"/>
    <xf numFmtId="0" fontId="102" fillId="35" borderId="0" applyNumberFormat="0" applyBorder="0" applyAlignment="0" applyProtection="0"/>
    <xf numFmtId="0" fontId="102" fillId="36" borderId="0" applyNumberFormat="0" applyBorder="0" applyAlignment="0" applyProtection="0"/>
    <xf numFmtId="0" fontId="102" fillId="37" borderId="0" applyNumberFormat="0" applyBorder="0" applyAlignment="0" applyProtection="0"/>
    <xf numFmtId="0" fontId="102" fillId="38" borderId="0" applyNumberFormat="0" applyBorder="0" applyAlignment="0" applyProtection="0"/>
    <xf numFmtId="0" fontId="102" fillId="33" borderId="0" applyNumberFormat="0" applyBorder="0" applyAlignment="0" applyProtection="0"/>
    <xf numFmtId="0" fontId="102" fillId="34" borderId="0" applyNumberFormat="0" applyBorder="0" applyAlignment="0" applyProtection="0"/>
    <xf numFmtId="0" fontId="102" fillId="39" borderId="0" applyNumberFormat="0" applyBorder="0" applyAlignment="0" applyProtection="0"/>
    <xf numFmtId="0" fontId="112" fillId="25" borderId="0" applyNumberFormat="0" applyBorder="0" applyAlignment="0" applyProtection="0"/>
    <xf numFmtId="0" fontId="106" fillId="40" borderId="58" applyNumberFormat="0" applyAlignment="0" applyProtection="0"/>
    <xf numFmtId="0" fontId="114" fillId="41" borderId="59" applyNumberFormat="0" applyAlignment="0" applyProtection="0"/>
    <xf numFmtId="165" fontId="16" fillId="0" borderId="0" applyFont="0" applyFill="0" applyBorder="0" applyAlignment="0" applyProtection="0"/>
    <xf numFmtId="0" fontId="110" fillId="0" borderId="0" applyNumberFormat="0" applyFill="0" applyBorder="0" applyAlignment="0" applyProtection="0"/>
    <xf numFmtId="0" fontId="108" fillId="26" borderId="0" applyNumberFormat="0" applyBorder="0" applyAlignment="0" applyProtection="0"/>
    <xf numFmtId="0" fontId="101" fillId="0" borderId="60" applyNumberFormat="0" applyFill="0" applyAlignment="0" applyProtection="0"/>
    <xf numFmtId="0" fontId="111" fillId="0" borderId="61" applyNumberFormat="0" applyFill="0" applyAlignment="0" applyProtection="0"/>
    <xf numFmtId="0" fontId="100" fillId="0" borderId="62" applyNumberFormat="0" applyFill="0" applyAlignment="0" applyProtection="0"/>
    <xf numFmtId="0" fontId="100" fillId="0" borderId="0" applyNumberFormat="0" applyFill="0" applyBorder="0" applyAlignment="0" applyProtection="0"/>
    <xf numFmtId="0" fontId="99" fillId="29" borderId="58" applyNumberFormat="0" applyAlignment="0" applyProtection="0"/>
    <xf numFmtId="0" fontId="107" fillId="0" borderId="63" applyNumberFormat="0" applyFill="0" applyAlignment="0" applyProtection="0"/>
    <xf numFmtId="164" fontId="16" fillId="0" borderId="0" applyFont="0" applyFill="0" applyBorder="0" applyAlignment="0" applyProtection="0"/>
    <xf numFmtId="0" fontId="98" fillId="2" borderId="0" applyNumberFormat="0" applyBorder="0" applyAlignment="0" applyProtection="0"/>
    <xf numFmtId="0" fontId="16" fillId="0" borderId="0"/>
    <xf numFmtId="0" fontId="16" fillId="42" borderId="64" applyNumberFormat="0" applyFont="0" applyAlignment="0" applyProtection="0"/>
    <xf numFmtId="0" fontId="109" fillId="40" borderId="65" applyNumberFormat="0" applyAlignment="0" applyProtection="0"/>
    <xf numFmtId="0" fontId="105" fillId="0" borderId="0" applyNumberFormat="0" applyFill="0" applyBorder="0" applyAlignment="0" applyProtection="0"/>
    <xf numFmtId="0" fontId="113" fillId="0" borderId="66" applyNumberFormat="0" applyFill="0" applyAlignment="0" applyProtection="0"/>
    <xf numFmtId="166" fontId="16" fillId="0" borderId="0" applyFont="0" applyFill="0" applyBorder="0" applyAlignment="0" applyProtection="0"/>
    <xf numFmtId="0" fontId="104" fillId="0" borderId="0" applyNumberFormat="0" applyFill="0" applyBorder="0" applyAlignment="0" applyProtection="0"/>
    <xf numFmtId="0" fontId="97" fillId="0" borderId="0"/>
    <xf numFmtId="0" fontId="115" fillId="0" borderId="0"/>
  </cellStyleXfs>
  <cellXfs count="695">
    <xf numFmtId="0" fontId="0" fillId="0" borderId="0" xfId="0"/>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6" fillId="0" borderId="0" xfId="0" applyFont="1"/>
    <xf numFmtId="0" fontId="7" fillId="0" borderId="0" xfId="0" applyFont="1"/>
    <xf numFmtId="0" fontId="8" fillId="0" borderId="1" xfId="0" applyFont="1" applyBorder="1" applyAlignment="1">
      <alignment horizontal="center" vertical="center"/>
    </xf>
    <xf numFmtId="0" fontId="6" fillId="0" borderId="1" xfId="0" applyFont="1" applyBorder="1" applyAlignment="1">
      <alignment vertical="center" wrapText="1"/>
    </xf>
    <xf numFmtId="0" fontId="6" fillId="2" borderId="2" xfId="0" applyFont="1" applyFill="1" applyBorder="1"/>
    <xf numFmtId="0" fontId="6" fillId="3" borderId="2" xfId="0" applyFont="1" applyFill="1" applyBorder="1"/>
    <xf numFmtId="0" fontId="4" fillId="0" borderId="1" xfId="1" applyFont="1" applyBorder="1" applyAlignment="1" applyProtection="1">
      <alignment vertical="center" wrapText="1"/>
    </xf>
    <xf numFmtId="0" fontId="2" fillId="0" borderId="0" xfId="1" applyAlignment="1" applyProtection="1">
      <alignment vertical="center" wrapText="1"/>
    </xf>
    <xf numFmtId="0" fontId="4" fillId="0" borderId="0" xfId="0" applyFont="1"/>
    <xf numFmtId="0" fontId="15" fillId="0" borderId="1" xfId="0" applyFont="1" applyBorder="1" applyAlignment="1">
      <alignment horizontal="center"/>
    </xf>
    <xf numFmtId="0" fontId="15" fillId="0" borderId="1" xfId="0" applyFont="1" applyBorder="1"/>
    <xf numFmtId="0" fontId="15" fillId="0" borderId="0" xfId="0" applyFont="1"/>
    <xf numFmtId="0" fontId="16" fillId="4" borderId="1" xfId="0" applyFont="1" applyFill="1" applyBorder="1" applyAlignment="1">
      <alignment horizontal="center"/>
    </xf>
    <xf numFmtId="0" fontId="16" fillId="4" borderId="1" xfId="0" applyFont="1" applyFill="1" applyBorder="1"/>
    <xf numFmtId="0" fontId="2" fillId="0" borderId="0" xfId="1" quotePrefix="1" applyAlignment="1" applyProtection="1"/>
    <xf numFmtId="0" fontId="16" fillId="5" borderId="1" xfId="0" applyFont="1" applyFill="1" applyBorder="1" applyAlignment="1">
      <alignment horizontal="center"/>
    </xf>
    <xf numFmtId="0" fontId="16" fillId="5" borderId="1" xfId="0" applyFont="1" applyFill="1" applyBorder="1"/>
    <xf numFmtId="0" fontId="16" fillId="6" borderId="1" xfId="0" applyFont="1" applyFill="1" applyBorder="1" applyAlignment="1">
      <alignment horizontal="center"/>
    </xf>
    <xf numFmtId="0" fontId="16" fillId="6" borderId="1" xfId="0" applyFont="1" applyFill="1" applyBorder="1"/>
    <xf numFmtId="0" fontId="16" fillId="7" borderId="1" xfId="0" applyFont="1" applyFill="1" applyBorder="1" applyAlignment="1">
      <alignment horizontal="center"/>
    </xf>
    <xf numFmtId="0" fontId="16" fillId="7" borderId="1" xfId="0" applyFont="1" applyFill="1" applyBorder="1"/>
    <xf numFmtId="0" fontId="16" fillId="8" borderId="1" xfId="0" applyFont="1" applyFill="1" applyBorder="1" applyAlignment="1">
      <alignment horizontal="center"/>
    </xf>
    <xf numFmtId="0" fontId="16" fillId="8" borderId="1" xfId="0" applyFont="1" applyFill="1" applyBorder="1"/>
    <xf numFmtId="0" fontId="16" fillId="9" borderId="1" xfId="0" applyFont="1" applyFill="1" applyBorder="1" applyAlignment="1">
      <alignment horizontal="center"/>
    </xf>
    <xf numFmtId="0" fontId="16" fillId="9" borderId="1" xfId="0" applyFont="1" applyFill="1" applyBorder="1"/>
    <xf numFmtId="0" fontId="16" fillId="10" borderId="1" xfId="0" applyFont="1" applyFill="1" applyBorder="1" applyAlignment="1">
      <alignment horizontal="center"/>
    </xf>
    <xf numFmtId="0" fontId="16" fillId="10" borderId="1" xfId="0" applyFont="1" applyFill="1" applyBorder="1"/>
    <xf numFmtId="0" fontId="16" fillId="11" borderId="1" xfId="0" applyFont="1" applyFill="1" applyBorder="1" applyAlignment="1">
      <alignment horizontal="center"/>
    </xf>
    <xf numFmtId="0" fontId="16" fillId="11" borderId="1" xfId="0" applyFont="1" applyFill="1" applyBorder="1"/>
    <xf numFmtId="0" fontId="16" fillId="12" borderId="1" xfId="0" applyFont="1" applyFill="1" applyBorder="1" applyAlignment="1">
      <alignment horizontal="center"/>
    </xf>
    <xf numFmtId="0" fontId="16" fillId="12" borderId="1" xfId="0" applyFont="1" applyFill="1" applyBorder="1"/>
    <xf numFmtId="0" fontId="16" fillId="13" borderId="1" xfId="0" applyFont="1" applyFill="1" applyBorder="1" applyAlignment="1">
      <alignment horizontal="center"/>
    </xf>
    <xf numFmtId="0" fontId="16" fillId="13" borderId="1" xfId="0" applyFont="1" applyFill="1" applyBorder="1"/>
    <xf numFmtId="0" fontId="16" fillId="14" borderId="1" xfId="0" applyFont="1" applyFill="1" applyBorder="1" applyAlignment="1">
      <alignment horizontal="center"/>
    </xf>
    <xf numFmtId="0" fontId="16" fillId="14" borderId="1" xfId="0" applyFont="1" applyFill="1" applyBorder="1"/>
    <xf numFmtId="0" fontId="16" fillId="15" borderId="1" xfId="0" applyFont="1" applyFill="1" applyBorder="1" applyAlignment="1">
      <alignment horizontal="center"/>
    </xf>
    <xf numFmtId="0" fontId="16" fillId="15" borderId="1" xfId="0" applyFont="1" applyFill="1" applyBorder="1"/>
    <xf numFmtId="0" fontId="16" fillId="16" borderId="1" xfId="0" applyFont="1" applyFill="1" applyBorder="1" applyAlignment="1">
      <alignment horizontal="center"/>
    </xf>
    <xf numFmtId="0" fontId="16" fillId="16" borderId="1" xfId="0" applyFont="1" applyFill="1" applyBorder="1"/>
    <xf numFmtId="0" fontId="0" fillId="0" borderId="0" xfId="0" applyAlignment="1">
      <alignment horizontal="center"/>
    </xf>
    <xf numFmtId="0" fontId="0" fillId="0" borderId="0" xfId="0" applyAlignment="1">
      <alignment horizontal="center" vertical="center" wrapText="1"/>
    </xf>
    <xf numFmtId="0" fontId="16" fillId="0" borderId="0" xfId="0" applyFont="1" applyAlignment="1">
      <alignment vertical="center" wrapText="1"/>
    </xf>
    <xf numFmtId="0" fontId="0" fillId="0" borderId="0" xfId="0" applyAlignment="1">
      <alignment vertical="center" wrapText="1"/>
    </xf>
    <xf numFmtId="0" fontId="15" fillId="0" borderId="0" xfId="0" applyFont="1" applyAlignment="1">
      <alignment horizontal="center" vertical="center" wrapText="1"/>
    </xf>
    <xf numFmtId="0" fontId="17" fillId="0" borderId="4" xfId="0" applyFont="1" applyBorder="1" applyAlignment="1">
      <alignment vertical="center" wrapText="1"/>
    </xf>
    <xf numFmtId="0" fontId="17" fillId="0" borderId="4" xfId="0" applyFont="1" applyBorder="1" applyAlignment="1">
      <alignment horizontal="justify" vertical="center"/>
    </xf>
    <xf numFmtId="0" fontId="0" fillId="12" borderId="7" xfId="0" applyFill="1" applyBorder="1" applyAlignment="1">
      <alignment horizontal="center" vertical="center" wrapText="1"/>
    </xf>
    <xf numFmtId="0" fontId="19" fillId="12" borderId="7" xfId="0" applyFont="1" applyFill="1" applyBorder="1" applyAlignment="1">
      <alignment horizontal="justify" vertical="center" wrapText="1"/>
    </xf>
    <xf numFmtId="0" fontId="0" fillId="17" borderId="1" xfId="0" applyFill="1" applyBorder="1" applyAlignment="1">
      <alignment vertical="center" wrapText="1"/>
    </xf>
    <xf numFmtId="0" fontId="19" fillId="17" borderId="7" xfId="0" applyFont="1" applyFill="1" applyBorder="1" applyAlignment="1">
      <alignment horizontal="justify" vertical="center" wrapText="1"/>
    </xf>
    <xf numFmtId="0" fontId="16" fillId="12" borderId="1" xfId="0" applyFont="1" applyFill="1" applyBorder="1" applyAlignment="1">
      <alignment horizontal="center" vertical="center" wrapText="1"/>
    </xf>
    <xf numFmtId="0" fontId="20" fillId="12" borderId="1" xfId="0" applyFont="1" applyFill="1" applyBorder="1" applyAlignment="1">
      <alignment horizontal="justify" vertical="center" wrapText="1"/>
    </xf>
    <xf numFmtId="0" fontId="16" fillId="17" borderId="1" xfId="0" applyFont="1" applyFill="1" applyBorder="1" applyAlignment="1">
      <alignment horizontal="center" vertical="center" wrapText="1"/>
    </xf>
    <xf numFmtId="0" fontId="20" fillId="17" borderId="0" xfId="0" applyFont="1" applyFill="1" applyAlignment="1">
      <alignment horizontal="justify" vertical="center"/>
    </xf>
    <xf numFmtId="0" fontId="20" fillId="12" borderId="1" xfId="0" applyFont="1" applyFill="1" applyBorder="1" applyAlignment="1">
      <alignment vertical="center" wrapText="1"/>
    </xf>
    <xf numFmtId="0" fontId="21" fillId="17" borderId="0" xfId="0" applyFont="1" applyFill="1" applyAlignment="1">
      <alignment horizontal="justify" vertical="center"/>
    </xf>
    <xf numFmtId="0" fontId="0" fillId="5" borderId="1" xfId="0" applyFill="1" applyBorder="1" applyAlignment="1">
      <alignment horizontal="center" vertical="center" wrapText="1"/>
    </xf>
    <xf numFmtId="0" fontId="19" fillId="5" borderId="1" xfId="0" applyFont="1" applyFill="1" applyBorder="1" applyAlignment="1">
      <alignment horizontal="justify" vertical="center" wrapText="1"/>
    </xf>
    <xf numFmtId="0" fontId="17" fillId="15" borderId="1" xfId="0" applyFont="1" applyFill="1" applyBorder="1" applyAlignment="1">
      <alignment horizontal="center" vertical="center" wrapText="1"/>
    </xf>
    <xf numFmtId="0" fontId="0" fillId="15" borderId="1" xfId="0" applyFill="1" applyBorder="1" applyAlignment="1">
      <alignment vertical="center" wrapText="1"/>
    </xf>
    <xf numFmtId="0" fontId="19" fillId="15" borderId="1" xfId="0" applyFont="1" applyFill="1" applyBorder="1" applyAlignment="1">
      <alignment horizontal="justify" vertical="center" wrapText="1"/>
    </xf>
    <xf numFmtId="0" fontId="16" fillId="5" borderId="1" xfId="0" applyFont="1" applyFill="1" applyBorder="1" applyAlignment="1">
      <alignment horizontal="center" vertical="center" wrapText="1"/>
    </xf>
    <xf numFmtId="0" fontId="20" fillId="5" borderId="1" xfId="0" applyFont="1" applyFill="1" applyBorder="1" applyAlignment="1">
      <alignment horizontal="justify" vertical="center" wrapText="1"/>
    </xf>
    <xf numFmtId="0" fontId="0" fillId="9" borderId="1" xfId="0" applyFill="1" applyBorder="1" applyAlignment="1">
      <alignment horizontal="center" vertical="center" wrapText="1"/>
    </xf>
    <xf numFmtId="0" fontId="19" fillId="9" borderId="1" xfId="0" applyFont="1" applyFill="1" applyBorder="1" applyAlignment="1">
      <alignment vertical="center" wrapText="1"/>
    </xf>
    <xf numFmtId="0" fontId="16" fillId="9" borderId="1" xfId="0" applyFont="1" applyFill="1" applyBorder="1" applyAlignment="1">
      <alignment horizontal="center" vertical="center" wrapText="1"/>
    </xf>
    <xf numFmtId="0" fontId="20" fillId="9" borderId="1" xfId="0" applyFont="1" applyFill="1" applyBorder="1" applyAlignment="1">
      <alignment horizontal="justify" vertical="center" wrapText="1"/>
    </xf>
    <xf numFmtId="0" fontId="20" fillId="9" borderId="1" xfId="0" applyFont="1" applyFill="1" applyBorder="1" applyAlignment="1">
      <alignment vertical="center" wrapText="1"/>
    </xf>
    <xf numFmtId="0" fontId="15" fillId="0" borderId="0" xfId="0" applyFont="1" applyAlignment="1">
      <alignment vertical="center" wrapText="1"/>
    </xf>
    <xf numFmtId="0" fontId="19" fillId="12" borderId="5" xfId="0" applyFont="1" applyFill="1" applyBorder="1" applyAlignment="1">
      <alignment horizontal="justify" vertical="center" wrapText="1"/>
    </xf>
    <xf numFmtId="0" fontId="19" fillId="12" borderId="10" xfId="0" applyFont="1" applyFill="1" applyBorder="1" applyAlignment="1">
      <alignment horizontal="justify" vertical="center" wrapText="1"/>
    </xf>
    <xf numFmtId="0" fontId="19" fillId="4" borderId="10" xfId="0" applyFont="1" applyFill="1" applyBorder="1" applyAlignment="1">
      <alignment horizontal="justify" vertical="center" wrapText="1"/>
    </xf>
    <xf numFmtId="0" fontId="20" fillId="12" borderId="5" xfId="0" applyFont="1" applyFill="1" applyBorder="1" applyAlignment="1">
      <alignment horizontal="justify" vertical="center" wrapText="1"/>
    </xf>
    <xf numFmtId="0" fontId="20" fillId="12" borderId="10" xfId="0" applyFont="1" applyFill="1" applyBorder="1" applyAlignment="1">
      <alignment horizontal="justify" vertical="center" wrapText="1"/>
    </xf>
    <xf numFmtId="0" fontId="20" fillId="4" borderId="10" xfId="0" applyFont="1" applyFill="1" applyBorder="1" applyAlignment="1">
      <alignment horizontal="justify" vertical="center" wrapText="1"/>
    </xf>
    <xf numFmtId="0" fontId="20" fillId="4" borderId="11" xfId="0" applyFont="1" applyFill="1" applyBorder="1" applyAlignment="1">
      <alignment horizontal="justify" vertical="center" wrapText="1"/>
    </xf>
    <xf numFmtId="0" fontId="20" fillId="12" borderId="3" xfId="0" applyFont="1" applyFill="1" applyBorder="1" applyAlignment="1">
      <alignment horizontal="justify" vertical="center" wrapText="1"/>
    </xf>
    <xf numFmtId="0" fontId="20" fillId="12" borderId="11" xfId="0" applyFont="1" applyFill="1" applyBorder="1" applyAlignment="1">
      <alignment horizontal="justify" vertical="center" wrapText="1"/>
    </xf>
    <xf numFmtId="0" fontId="15" fillId="18" borderId="1" xfId="0" applyFont="1" applyFill="1" applyBorder="1" applyAlignment="1">
      <alignment horizontal="center" vertical="center" wrapText="1"/>
    </xf>
    <xf numFmtId="0" fontId="26" fillId="0" borderId="0" xfId="0" applyFont="1" applyAlignment="1">
      <alignment vertical="center"/>
    </xf>
    <xf numFmtId="0" fontId="29" fillId="0" borderId="0" xfId="0" applyFont="1" applyAlignment="1">
      <alignment vertical="center"/>
    </xf>
    <xf numFmtId="0" fontId="30" fillId="0" borderId="0" xfId="0" applyFont="1" applyAlignment="1">
      <alignment horizontal="center" vertical="center"/>
    </xf>
    <xf numFmtId="0" fontId="30" fillId="0" borderId="0" xfId="0" applyFont="1" applyAlignment="1">
      <alignment vertical="center"/>
    </xf>
    <xf numFmtId="0" fontId="31" fillId="12" borderId="13" xfId="1" applyFont="1" applyFill="1" applyBorder="1" applyAlignment="1" applyProtection="1">
      <alignment horizontal="center" vertical="center"/>
    </xf>
    <xf numFmtId="0" fontId="30" fillId="19" borderId="15" xfId="0" applyFont="1" applyFill="1" applyBorder="1" applyAlignment="1">
      <alignment vertical="center"/>
    </xf>
    <xf numFmtId="1" fontId="30" fillId="19" borderId="6" xfId="0" applyNumberFormat="1" applyFont="1" applyFill="1" applyBorder="1" applyAlignment="1">
      <alignment vertical="center"/>
    </xf>
    <xf numFmtId="0" fontId="32" fillId="0" borderId="0" xfId="0" applyFont="1" applyAlignment="1" applyProtection="1">
      <alignment vertical="center"/>
      <protection locked="0"/>
    </xf>
    <xf numFmtId="0" fontId="30" fillId="19" borderId="0" xfId="0" applyFont="1" applyFill="1" applyAlignment="1">
      <alignment vertical="center"/>
    </xf>
    <xf numFmtId="1" fontId="30" fillId="19" borderId="14" xfId="0" applyNumberFormat="1" applyFont="1" applyFill="1" applyBorder="1" applyAlignment="1">
      <alignment vertical="center"/>
    </xf>
    <xf numFmtId="0" fontId="35" fillId="0" borderId="0" xfId="0" applyFont="1" applyAlignment="1">
      <alignment horizontal="center" vertical="center"/>
    </xf>
    <xf numFmtId="0" fontId="30" fillId="19" borderId="23" xfId="0" applyFont="1" applyFill="1" applyBorder="1" applyAlignment="1">
      <alignment vertical="center"/>
    </xf>
    <xf numFmtId="0" fontId="30" fillId="19" borderId="22" xfId="0" applyFont="1" applyFill="1" applyBorder="1" applyAlignment="1">
      <alignment vertical="center"/>
    </xf>
    <xf numFmtId="0" fontId="29" fillId="0" borderId="1" xfId="0" applyFont="1" applyBorder="1" applyAlignment="1">
      <alignment horizontal="left" vertical="center" wrapText="1"/>
    </xf>
    <xf numFmtId="0" fontId="37" fillId="0" borderId="0" xfId="1" applyFont="1" applyAlignment="1" applyProtection="1">
      <alignment horizontal="left" vertical="center"/>
    </xf>
    <xf numFmtId="1" fontId="32" fillId="0" borderId="0" xfId="0" applyNumberFormat="1" applyFont="1" applyAlignment="1">
      <alignment horizontal="center" vertical="center"/>
    </xf>
    <xf numFmtId="0" fontId="30" fillId="0" borderId="0" xfId="0" applyFont="1" applyAlignment="1" applyProtection="1">
      <alignment horizontal="left" vertical="center" wrapText="1"/>
      <protection locked="0"/>
    </xf>
    <xf numFmtId="1" fontId="30" fillId="0" borderId="0" xfId="0" applyNumberFormat="1" applyFont="1" applyAlignment="1">
      <alignment horizontal="center" vertical="center" wrapText="1"/>
    </xf>
    <xf numFmtId="0" fontId="30" fillId="0" borderId="26" xfId="0" applyFont="1" applyBorder="1" applyAlignment="1">
      <alignment horizontal="center" vertical="center" wrapText="1"/>
    </xf>
    <xf numFmtId="0" fontId="30" fillId="0" borderId="27" xfId="0" applyFont="1" applyBorder="1" applyAlignment="1">
      <alignment horizontal="center" vertical="center" wrapText="1"/>
    </xf>
    <xf numFmtId="0" fontId="32" fillId="0" borderId="28" xfId="0" applyFont="1" applyBorder="1" applyAlignment="1" applyProtection="1">
      <alignment horizontal="center" vertical="center"/>
      <protection locked="0"/>
    </xf>
    <xf numFmtId="0" fontId="30" fillId="0" borderId="29" xfId="0" applyFont="1" applyBorder="1" applyAlignment="1" applyProtection="1">
      <alignment horizontal="center" vertical="center" wrapText="1"/>
      <protection locked="0"/>
    </xf>
    <xf numFmtId="0" fontId="32" fillId="0" borderId="33" xfId="0" applyFont="1" applyBorder="1" applyAlignment="1" applyProtection="1">
      <alignment horizontal="center" vertical="center"/>
      <protection locked="0"/>
    </xf>
    <xf numFmtId="0" fontId="30" fillId="0" borderId="34" xfId="0" applyFont="1" applyBorder="1" applyAlignment="1" applyProtection="1">
      <alignment horizontal="center" vertical="center" wrapText="1"/>
      <protection locked="0"/>
    </xf>
    <xf numFmtId="0" fontId="30" fillId="0" borderId="0" xfId="0" applyFont="1" applyAlignment="1">
      <alignment horizontal="left" vertical="center" wrapText="1"/>
    </xf>
    <xf numFmtId="1" fontId="30" fillId="0" borderId="0" xfId="0" applyNumberFormat="1" applyFont="1" applyAlignment="1">
      <alignment vertical="center"/>
    </xf>
    <xf numFmtId="0" fontId="30" fillId="0" borderId="0" xfId="0" applyFont="1" applyAlignment="1">
      <alignment vertical="center" wrapText="1"/>
    </xf>
    <xf numFmtId="0" fontId="42" fillId="11" borderId="1" xfId="0" applyFont="1" applyFill="1" applyBorder="1" applyAlignment="1">
      <alignment horizontal="center" vertical="center" wrapText="1"/>
    </xf>
    <xf numFmtId="0" fontId="43" fillId="0" borderId="0" xfId="0" applyFont="1" applyAlignment="1">
      <alignment vertical="center"/>
    </xf>
    <xf numFmtId="1" fontId="42" fillId="3" borderId="1" xfId="0" applyNumberFormat="1" applyFont="1" applyFill="1" applyBorder="1" applyAlignment="1">
      <alignment horizontal="center" vertical="center" wrapText="1"/>
    </xf>
    <xf numFmtId="0" fontId="42" fillId="3" borderId="1" xfId="0" applyFont="1" applyFill="1" applyBorder="1" applyAlignment="1">
      <alignment vertical="center"/>
    </xf>
    <xf numFmtId="1" fontId="42" fillId="11" borderId="1" xfId="0" applyNumberFormat="1" applyFont="1" applyFill="1" applyBorder="1" applyAlignment="1">
      <alignment horizontal="center" vertical="center" wrapText="1"/>
    </xf>
    <xf numFmtId="1" fontId="43" fillId="3" borderId="1" xfId="0" applyNumberFormat="1" applyFont="1" applyFill="1" applyBorder="1" applyAlignment="1">
      <alignment horizontal="center" vertical="center" wrapText="1"/>
    </xf>
    <xf numFmtId="0" fontId="42" fillId="0" borderId="1" xfId="0" applyFont="1" applyBorder="1" applyAlignment="1">
      <alignment horizontal="left" vertical="center"/>
    </xf>
    <xf numFmtId="0" fontId="29" fillId="0" borderId="1" xfId="0" applyFont="1" applyBorder="1" applyAlignment="1">
      <alignment vertical="center" wrapText="1"/>
    </xf>
    <xf numFmtId="0" fontId="41" fillId="0" borderId="39" xfId="0" applyFont="1" applyBorder="1" applyAlignment="1" applyProtection="1">
      <alignment horizontal="center" vertical="center"/>
      <protection locked="0"/>
    </xf>
    <xf numFmtId="0" fontId="41" fillId="0" borderId="9" xfId="0" applyFont="1" applyBorder="1" applyAlignment="1" applyProtection="1">
      <alignment horizontal="center" vertical="center"/>
      <protection locked="0"/>
    </xf>
    <xf numFmtId="0" fontId="41" fillId="0" borderId="42" xfId="0" applyFont="1" applyBorder="1" applyAlignment="1" applyProtection="1">
      <alignment horizontal="center" vertical="center"/>
      <protection locked="0"/>
    </xf>
    <xf numFmtId="0" fontId="41" fillId="0" borderId="7" xfId="0" applyFont="1" applyBorder="1" applyAlignment="1" applyProtection="1">
      <alignment horizontal="center" vertical="center"/>
      <protection locked="0"/>
    </xf>
    <xf numFmtId="0" fontId="41" fillId="0" borderId="44" xfId="0" applyFont="1" applyBorder="1" applyAlignment="1" applyProtection="1">
      <alignment horizontal="center" vertical="center"/>
      <protection locked="0"/>
    </xf>
    <xf numFmtId="0" fontId="41" fillId="0" borderId="45" xfId="0" applyFont="1" applyBorder="1" applyAlignment="1" applyProtection="1">
      <alignment horizontal="center" vertical="center"/>
      <protection locked="0"/>
    </xf>
    <xf numFmtId="0" fontId="41" fillId="0" borderId="37" xfId="0" applyFont="1" applyBorder="1" applyAlignment="1" applyProtection="1">
      <alignment horizontal="center" vertical="center"/>
      <protection locked="0"/>
    </xf>
    <xf numFmtId="1" fontId="36" fillId="3" borderId="1" xfId="0" applyNumberFormat="1" applyFont="1" applyFill="1" applyBorder="1" applyAlignment="1">
      <alignment horizontal="center" vertical="center"/>
    </xf>
    <xf numFmtId="1" fontId="36" fillId="2" borderId="17" xfId="0" applyNumberFormat="1" applyFont="1" applyFill="1" applyBorder="1" applyAlignment="1" applyProtection="1">
      <alignment horizontal="center" vertical="center"/>
      <protection locked="0"/>
    </xf>
    <xf numFmtId="1" fontId="30" fillId="0" borderId="0" xfId="0" applyNumberFormat="1" applyFont="1" applyAlignment="1">
      <alignment horizontal="center" vertical="center"/>
    </xf>
    <xf numFmtId="0" fontId="32" fillId="2" borderId="1" xfId="0" applyFont="1" applyFill="1" applyBorder="1" applyAlignment="1" applyProtection="1">
      <alignment horizontal="center" vertical="center"/>
      <protection locked="0"/>
    </xf>
    <xf numFmtId="0" fontId="29" fillId="0" borderId="2" xfId="0" applyFont="1" applyBorder="1" applyAlignment="1">
      <alignment horizontal="center" vertical="center"/>
    </xf>
    <xf numFmtId="0" fontId="26" fillId="2" borderId="1" xfId="0" applyFont="1" applyFill="1" applyBorder="1" applyAlignment="1" applyProtection="1">
      <alignment horizontal="center" vertical="center"/>
      <protection locked="0"/>
    </xf>
    <xf numFmtId="0" fontId="34" fillId="0" borderId="1" xfId="0" applyFont="1" applyBorder="1" applyAlignment="1">
      <alignment horizontal="center" vertical="center"/>
    </xf>
    <xf numFmtId="0" fontId="36" fillId="2" borderId="16" xfId="0" applyFont="1" applyFill="1" applyBorder="1" applyAlignment="1" applyProtection="1">
      <alignment horizontal="center" vertical="center"/>
      <protection locked="0"/>
    </xf>
    <xf numFmtId="1" fontId="26" fillId="2" borderId="16" xfId="0" applyNumberFormat="1" applyFont="1" applyFill="1" applyBorder="1" applyAlignment="1" applyProtection="1">
      <alignment horizontal="center" vertical="center"/>
      <protection locked="0"/>
    </xf>
    <xf numFmtId="0" fontId="30" fillId="0" borderId="8" xfId="0" applyFont="1" applyBorder="1" applyAlignment="1">
      <alignment horizontal="center" vertical="center" wrapText="1"/>
    </xf>
    <xf numFmtId="1" fontId="26" fillId="3" borderId="11" xfId="0" applyNumberFormat="1" applyFont="1" applyFill="1" applyBorder="1" applyAlignment="1">
      <alignment horizontal="center" vertical="center"/>
    </xf>
    <xf numFmtId="1" fontId="36" fillId="2" borderId="11" xfId="0" applyNumberFormat="1" applyFont="1" applyFill="1" applyBorder="1" applyAlignment="1" applyProtection="1">
      <alignment horizontal="center" vertical="center"/>
      <protection locked="0"/>
    </xf>
    <xf numFmtId="0" fontId="42" fillId="11" borderId="1" xfId="0" applyFont="1" applyFill="1" applyBorder="1" applyAlignment="1">
      <alignment vertical="center" wrapText="1"/>
    </xf>
    <xf numFmtId="0" fontId="42" fillId="11" borderId="8" xfId="0" applyFont="1" applyFill="1" applyBorder="1" applyAlignment="1">
      <alignment vertical="center" textRotation="90" wrapText="1"/>
    </xf>
    <xf numFmtId="0" fontId="42" fillId="11" borderId="2" xfId="0" applyFont="1" applyFill="1" applyBorder="1" applyAlignment="1">
      <alignment vertical="center" wrapText="1"/>
    </xf>
    <xf numFmtId="0" fontId="42" fillId="11" borderId="8" xfId="0" applyFont="1" applyFill="1" applyBorder="1" applyAlignment="1">
      <alignment vertical="center" wrapText="1"/>
    </xf>
    <xf numFmtId="0" fontId="42" fillId="11" borderId="1" xfId="0" applyFont="1" applyFill="1" applyBorder="1" applyAlignment="1">
      <alignment vertical="center"/>
    </xf>
    <xf numFmtId="0" fontId="42" fillId="0" borderId="1" xfId="0" applyFont="1" applyBorder="1" applyAlignment="1">
      <alignment horizontal="left" vertical="center" wrapText="1"/>
    </xf>
    <xf numFmtId="0" fontId="41" fillId="0" borderId="46" xfId="0" applyFont="1" applyBorder="1" applyAlignment="1" applyProtection="1">
      <alignment horizontal="center" vertical="center"/>
      <protection locked="0"/>
    </xf>
    <xf numFmtId="0" fontId="41" fillId="0" borderId="47" xfId="0" applyFont="1" applyBorder="1" applyAlignment="1" applyProtection="1">
      <alignment horizontal="center" vertical="center"/>
      <protection locked="0"/>
    </xf>
    <xf numFmtId="0" fontId="41" fillId="0" borderId="48" xfId="0" applyFont="1" applyBorder="1" applyAlignment="1" applyProtection="1">
      <alignment horizontal="center" vertical="center"/>
      <protection locked="0"/>
    </xf>
    <xf numFmtId="0" fontId="41" fillId="0" borderId="0" xfId="0" applyFont="1" applyAlignment="1">
      <alignment vertical="center"/>
    </xf>
    <xf numFmtId="0" fontId="29" fillId="0" borderId="1" xfId="0" applyFont="1" applyBorder="1" applyAlignment="1">
      <alignment vertical="center"/>
    </xf>
    <xf numFmtId="0" fontId="29" fillId="0" borderId="16" xfId="0" applyFont="1" applyBorder="1" applyAlignment="1">
      <alignment vertical="center"/>
    </xf>
    <xf numFmtId="1" fontId="26" fillId="2" borderId="19" xfId="0" applyNumberFormat="1" applyFont="1" applyFill="1" applyBorder="1" applyAlignment="1" applyProtection="1">
      <alignment horizontal="center" vertical="center"/>
      <protection locked="0"/>
    </xf>
    <xf numFmtId="0" fontId="30" fillId="0" borderId="1" xfId="0" applyFont="1" applyBorder="1" applyAlignment="1">
      <alignment horizontal="center" vertical="center" wrapText="1"/>
    </xf>
    <xf numFmtId="0" fontId="30" fillId="0" borderId="7" xfId="0" applyFont="1" applyBorder="1" applyAlignment="1">
      <alignment horizontal="center" vertical="center" wrapText="1"/>
    </xf>
    <xf numFmtId="1" fontId="26" fillId="3" borderId="50" xfId="0" applyNumberFormat="1" applyFont="1" applyFill="1" applyBorder="1" applyAlignment="1">
      <alignment horizontal="center" vertical="center"/>
    </xf>
    <xf numFmtId="0" fontId="32" fillId="0" borderId="26" xfId="0" applyFont="1" applyBorder="1" applyAlignment="1" applyProtection="1">
      <alignment horizontal="center" vertical="center"/>
      <protection locked="0"/>
    </xf>
    <xf numFmtId="0" fontId="30" fillId="0" borderId="27" xfId="0" applyFont="1" applyBorder="1" applyAlignment="1" applyProtection="1">
      <alignment horizontal="center" vertical="center" wrapText="1"/>
      <protection locked="0"/>
    </xf>
    <xf numFmtId="0" fontId="48" fillId="0" borderId="0" xfId="0" applyFont="1" applyAlignment="1">
      <alignment vertical="center"/>
    </xf>
    <xf numFmtId="0" fontId="49" fillId="0" borderId="0" xfId="0" applyFont="1" applyAlignment="1">
      <alignment horizontal="center" vertical="center"/>
    </xf>
    <xf numFmtId="0" fontId="49" fillId="0" borderId="0" xfId="0" applyFont="1" applyAlignment="1">
      <alignment vertical="center"/>
    </xf>
    <xf numFmtId="0" fontId="30" fillId="19" borderId="15" xfId="0" applyFont="1" applyFill="1" applyBorder="1" applyAlignment="1">
      <alignment horizontal="left" vertical="center" wrapText="1"/>
    </xf>
    <xf numFmtId="0" fontId="50" fillId="0" borderId="1" xfId="0" applyFont="1" applyBorder="1" applyAlignment="1">
      <alignment horizontal="center" vertical="center"/>
    </xf>
    <xf numFmtId="0" fontId="30" fillId="19" borderId="0" xfId="0" applyFont="1" applyFill="1" applyAlignment="1">
      <alignment horizontal="left" vertical="center" wrapText="1"/>
    </xf>
    <xf numFmtId="0" fontId="15" fillId="2" borderId="1" xfId="0" applyFont="1" applyFill="1" applyBorder="1" applyAlignment="1" applyProtection="1">
      <alignment horizontal="center" vertical="center"/>
      <protection locked="0"/>
    </xf>
    <xf numFmtId="0" fontId="52" fillId="0" borderId="0" xfId="0" applyFont="1" applyAlignment="1">
      <alignment horizontal="center" vertical="center"/>
    </xf>
    <xf numFmtId="0" fontId="30" fillId="19" borderId="23" xfId="0" applyFont="1" applyFill="1" applyBorder="1" applyAlignment="1">
      <alignment horizontal="left" vertical="center" wrapText="1"/>
    </xf>
    <xf numFmtId="0" fontId="49" fillId="0" borderId="0" xfId="0" applyFont="1" applyAlignment="1" applyProtection="1">
      <alignment horizontal="center" vertical="center"/>
      <protection locked="0"/>
    </xf>
    <xf numFmtId="0" fontId="49" fillId="0" borderId="44" xfId="0" applyFont="1" applyBorder="1" applyAlignment="1">
      <alignment horizontal="center" vertical="center"/>
    </xf>
    <xf numFmtId="0" fontId="0" fillId="0" borderId="28" xfId="0" applyBorder="1" applyAlignment="1" applyProtection="1">
      <alignment horizontal="center" vertical="center"/>
      <protection locked="0"/>
    </xf>
    <xf numFmtId="0" fontId="49" fillId="0" borderId="29" xfId="0" applyFont="1" applyBorder="1" applyAlignment="1" applyProtection="1">
      <alignment horizontal="center" vertical="center" wrapText="1"/>
      <protection locked="0"/>
    </xf>
    <xf numFmtId="0" fontId="0" fillId="0" borderId="33" xfId="0" applyBorder="1" applyAlignment="1" applyProtection="1">
      <alignment horizontal="center" vertical="center"/>
      <protection locked="0"/>
    </xf>
    <xf numFmtId="0" fontId="49" fillId="0" borderId="34" xfId="0" applyFont="1" applyBorder="1" applyAlignment="1" applyProtection="1">
      <alignment horizontal="center" vertical="center" wrapText="1"/>
      <protection locked="0"/>
    </xf>
    <xf numFmtId="0" fontId="49" fillId="0" borderId="0" xfId="0" applyFont="1" applyAlignment="1">
      <alignment horizontal="left" vertical="center" wrapText="1"/>
    </xf>
    <xf numFmtId="1" fontId="49" fillId="0" borderId="0" xfId="0" applyNumberFormat="1" applyFont="1" applyAlignment="1">
      <alignment horizontal="center" vertical="center" wrapText="1"/>
    </xf>
    <xf numFmtId="1" fontId="49" fillId="0" borderId="0" xfId="0" applyNumberFormat="1" applyFont="1" applyAlignment="1">
      <alignment vertical="center"/>
    </xf>
    <xf numFmtId="0" fontId="49" fillId="0" borderId="0" xfId="0" applyFont="1" applyAlignment="1">
      <alignment vertical="center" wrapText="1"/>
    </xf>
    <xf numFmtId="0" fontId="42" fillId="11" borderId="8" xfId="0" applyFont="1" applyFill="1" applyBorder="1" applyAlignment="1">
      <alignment horizontal="center" vertical="center" textRotation="90" wrapText="1"/>
    </xf>
    <xf numFmtId="1" fontId="57" fillId="11" borderId="53" xfId="0" applyNumberFormat="1" applyFont="1" applyFill="1" applyBorder="1" applyAlignment="1">
      <alignment horizontal="center" vertical="center" wrapText="1"/>
    </xf>
    <xf numFmtId="1" fontId="57" fillId="11" borderId="54" xfId="0" applyNumberFormat="1" applyFont="1" applyFill="1" applyBorder="1" applyAlignment="1">
      <alignment horizontal="center" vertical="center" wrapText="1"/>
    </xf>
    <xf numFmtId="0" fontId="55" fillId="0" borderId="41" xfId="0" applyFont="1" applyBorder="1" applyAlignment="1" applyProtection="1">
      <alignment horizontal="center" vertical="center"/>
      <protection locked="0"/>
    </xf>
    <xf numFmtId="1" fontId="15" fillId="2" borderId="1" xfId="0" applyNumberFormat="1" applyFont="1" applyFill="1" applyBorder="1" applyAlignment="1" applyProtection="1">
      <alignment horizontal="center" vertical="center"/>
      <protection locked="0"/>
    </xf>
    <xf numFmtId="0" fontId="55" fillId="0" borderId="39" xfId="0" applyFont="1" applyBorder="1" applyAlignment="1" applyProtection="1">
      <alignment horizontal="center" vertical="center"/>
      <protection locked="0"/>
    </xf>
    <xf numFmtId="0" fontId="55" fillId="0" borderId="7" xfId="0" applyFont="1" applyBorder="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1" xfId="0" applyFont="1" applyBorder="1" applyAlignment="1" applyProtection="1">
      <alignment horizontal="center" vertical="center"/>
      <protection locked="0"/>
    </xf>
    <xf numFmtId="1" fontId="45" fillId="2" borderId="11" xfId="0" applyNumberFormat="1" applyFont="1" applyFill="1" applyBorder="1" applyAlignment="1" applyProtection="1">
      <alignment horizontal="center" vertical="center"/>
      <protection locked="0"/>
    </xf>
    <xf numFmtId="1" fontId="30" fillId="19" borderId="6" xfId="0" applyNumberFormat="1" applyFont="1" applyFill="1" applyBorder="1" applyAlignment="1">
      <alignment horizontal="center" vertical="center"/>
    </xf>
    <xf numFmtId="1" fontId="30" fillId="19" borderId="14" xfId="0" applyNumberFormat="1" applyFont="1" applyFill="1" applyBorder="1" applyAlignment="1">
      <alignment horizontal="center" vertical="center"/>
    </xf>
    <xf numFmtId="0" fontId="55" fillId="0" borderId="27" xfId="0" applyFont="1" applyBorder="1" applyAlignment="1">
      <alignment horizontal="center" vertical="center" wrapText="1"/>
    </xf>
    <xf numFmtId="0" fontId="55" fillId="0" borderId="47" xfId="0" applyFont="1" applyBorder="1" applyAlignment="1" applyProtection="1">
      <alignment horizontal="center" vertical="center"/>
      <protection locked="0"/>
    </xf>
    <xf numFmtId="0" fontId="0" fillId="2" borderId="16" xfId="0" applyFill="1" applyBorder="1" applyAlignment="1" applyProtection="1">
      <alignment vertical="center"/>
      <protection locked="0"/>
    </xf>
    <xf numFmtId="0" fontId="0" fillId="2" borderId="1" xfId="0" applyFill="1" applyBorder="1" applyAlignment="1" applyProtection="1">
      <alignment vertical="center"/>
      <protection locked="0"/>
    </xf>
    <xf numFmtId="0" fontId="30" fillId="19" borderId="23" xfId="0" applyFont="1" applyFill="1" applyBorder="1" applyAlignment="1">
      <alignment vertical="center" wrapText="1"/>
    </xf>
    <xf numFmtId="0" fontId="15" fillId="2" borderId="11" xfId="0" applyFont="1" applyFill="1" applyBorder="1" applyAlignment="1" applyProtection="1">
      <alignment horizontal="center" vertical="center"/>
      <protection locked="0"/>
    </xf>
    <xf numFmtId="1" fontId="15" fillId="2" borderId="11" xfId="0" applyNumberFormat="1" applyFont="1" applyFill="1" applyBorder="1" applyAlignment="1" applyProtection="1">
      <alignment horizontal="center" vertical="center"/>
      <protection locked="0"/>
    </xf>
    <xf numFmtId="1" fontId="54" fillId="3" borderId="11" xfId="0" applyNumberFormat="1" applyFont="1" applyFill="1" applyBorder="1" applyAlignment="1">
      <alignment horizontal="center" vertical="center"/>
    </xf>
    <xf numFmtId="1" fontId="54" fillId="2" borderId="11" xfId="0" applyNumberFormat="1" applyFont="1" applyFill="1" applyBorder="1" applyAlignment="1" applyProtection="1">
      <alignment horizontal="center" vertical="center"/>
      <protection locked="0"/>
    </xf>
    <xf numFmtId="1" fontId="15" fillId="2" borderId="16" xfId="0" applyNumberFormat="1"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protection locked="0"/>
    </xf>
    <xf numFmtId="0" fontId="0" fillId="2" borderId="2" xfId="0" applyFill="1" applyBorder="1" applyAlignment="1" applyProtection="1">
      <alignment vertical="center"/>
      <protection locked="0"/>
    </xf>
    <xf numFmtId="0" fontId="0" fillId="2" borderId="1" xfId="0" applyFill="1" applyBorder="1" applyAlignment="1" applyProtection="1">
      <alignment horizontal="center" vertical="center"/>
      <protection locked="0"/>
    </xf>
    <xf numFmtId="0" fontId="51" fillId="0" borderId="1" xfId="0" applyFont="1" applyBorder="1" applyAlignment="1">
      <alignment horizontal="center" vertical="center"/>
    </xf>
    <xf numFmtId="0" fontId="41" fillId="0" borderId="1" xfId="0" applyFont="1" applyBorder="1" applyAlignment="1">
      <alignment horizontal="center" vertical="center" wrapText="1"/>
    </xf>
    <xf numFmtId="1" fontId="54" fillId="3" borderId="7" xfId="0" applyNumberFormat="1" applyFont="1" applyFill="1" applyBorder="1" applyAlignment="1">
      <alignment horizontal="center" vertical="center"/>
    </xf>
    <xf numFmtId="0" fontId="0" fillId="0" borderId="26" xfId="0" applyBorder="1" applyAlignment="1" applyProtection="1">
      <alignment horizontal="center" vertical="center"/>
      <protection locked="0"/>
    </xf>
    <xf numFmtId="0" fontId="49" fillId="0" borderId="27" xfId="0" applyFont="1" applyBorder="1" applyAlignment="1" applyProtection="1">
      <alignment horizontal="center" vertical="center" wrapText="1"/>
      <protection locked="0"/>
    </xf>
    <xf numFmtId="1" fontId="54" fillId="2" borderId="1" xfId="0" applyNumberFormat="1" applyFont="1" applyFill="1" applyBorder="1" applyAlignment="1" applyProtection="1">
      <alignment horizontal="center" vertical="center"/>
      <protection locked="0"/>
    </xf>
    <xf numFmtId="1" fontId="29" fillId="11" borderId="1" xfId="0" applyNumberFormat="1" applyFont="1" applyFill="1" applyBorder="1" applyAlignment="1">
      <alignment horizontal="center" vertical="center" wrapText="1"/>
    </xf>
    <xf numFmtId="0" fontId="29" fillId="11" borderId="1" xfId="0" applyFont="1" applyFill="1" applyBorder="1" applyAlignment="1">
      <alignment vertical="center" wrapText="1"/>
    </xf>
    <xf numFmtId="0" fontId="29" fillId="11" borderId="2" xfId="0" applyFont="1" applyFill="1" applyBorder="1" applyAlignment="1">
      <alignment vertical="center" wrapText="1"/>
    </xf>
    <xf numFmtId="0" fontId="29" fillId="11" borderId="1" xfId="0" applyFont="1" applyFill="1" applyBorder="1" applyAlignment="1">
      <alignment vertical="center"/>
    </xf>
    <xf numFmtId="0" fontId="51" fillId="0" borderId="16" xfId="0" applyFont="1" applyBorder="1" applyAlignment="1">
      <alignment vertical="center"/>
    </xf>
    <xf numFmtId="0" fontId="51" fillId="0" borderId="2" xfId="0" applyFont="1" applyBorder="1" applyAlignment="1">
      <alignment vertical="center"/>
    </xf>
    <xf numFmtId="0" fontId="51" fillId="0" borderId="1" xfId="0" applyFont="1" applyBorder="1" applyAlignment="1">
      <alignment horizontal="left" vertical="center"/>
    </xf>
    <xf numFmtId="0" fontId="41" fillId="0" borderId="8" xfId="0" applyFont="1" applyBorder="1" applyAlignment="1">
      <alignment horizontal="center" vertical="center" wrapText="1"/>
    </xf>
    <xf numFmtId="0" fontId="41" fillId="0" borderId="27" xfId="0" applyFont="1" applyBorder="1" applyAlignment="1">
      <alignment horizontal="center" vertical="center" wrapText="1"/>
    </xf>
    <xf numFmtId="1" fontId="54" fillId="3" borderId="1" xfId="0" applyNumberFormat="1" applyFont="1" applyFill="1" applyBorder="1" applyAlignment="1">
      <alignment horizontal="center" vertical="center"/>
    </xf>
    <xf numFmtId="0" fontId="61" fillId="0" borderId="0" xfId="0" applyFont="1" applyAlignment="1">
      <alignment vertical="center"/>
    </xf>
    <xf numFmtId="14" fontId="33" fillId="2" borderId="1" xfId="0" applyNumberFormat="1" applyFont="1" applyFill="1" applyBorder="1" applyAlignment="1" applyProtection="1">
      <alignment horizontal="center" vertical="center"/>
      <protection locked="0"/>
    </xf>
    <xf numFmtId="1" fontId="0" fillId="0" borderId="0" xfId="0" applyNumberFormat="1"/>
    <xf numFmtId="1" fontId="1" fillId="0" borderId="0" xfId="0" applyNumberFormat="1" applyFont="1"/>
    <xf numFmtId="0" fontId="62" fillId="11" borderId="0" xfId="0" applyFont="1" applyFill="1"/>
    <xf numFmtId="0" fontId="63" fillId="0" borderId="0" xfId="0" applyFont="1"/>
    <xf numFmtId="0" fontId="65" fillId="21" borderId="5" xfId="0" applyFont="1" applyFill="1" applyBorder="1" applyAlignment="1">
      <alignment horizontal="center" vertical="center" wrapText="1"/>
    </xf>
    <xf numFmtId="0" fontId="65" fillId="21" borderId="10" xfId="0" applyFont="1" applyFill="1" applyBorder="1" applyAlignment="1">
      <alignment horizontal="center" vertical="center" wrapText="1"/>
    </xf>
    <xf numFmtId="0" fontId="66" fillId="0" borderId="5" xfId="0" applyFont="1" applyBorder="1" applyAlignment="1">
      <alignment vertical="center" wrapText="1"/>
    </xf>
    <xf numFmtId="0" fontId="66" fillId="0" borderId="5" xfId="0" applyFont="1" applyBorder="1" applyAlignment="1">
      <alignment horizontal="center" vertical="center" wrapText="1"/>
    </xf>
    <xf numFmtId="0" fontId="66" fillId="22" borderId="5" xfId="0" applyFont="1" applyFill="1" applyBorder="1" applyAlignment="1">
      <alignment horizontal="center" vertical="center" wrapText="1"/>
    </xf>
    <xf numFmtId="0" fontId="66" fillId="22" borderId="10" xfId="0" applyFont="1" applyFill="1" applyBorder="1" applyAlignment="1">
      <alignment horizontal="center" vertical="center" wrapText="1"/>
    </xf>
    <xf numFmtId="0" fontId="66" fillId="0" borderId="10" xfId="0" applyFont="1" applyBorder="1" applyAlignment="1">
      <alignment horizontal="center" vertical="center" wrapText="1"/>
    </xf>
    <xf numFmtId="0" fontId="66" fillId="0" borderId="3" xfId="0" applyFont="1" applyBorder="1" applyAlignment="1">
      <alignment vertical="center" wrapText="1"/>
    </xf>
    <xf numFmtId="0" fontId="66" fillId="0" borderId="3" xfId="0" applyFont="1" applyBorder="1" applyAlignment="1">
      <alignment horizontal="center" vertical="center" wrapText="1"/>
    </xf>
    <xf numFmtId="0" fontId="66" fillId="22" borderId="11" xfId="0" applyFont="1" applyFill="1" applyBorder="1" applyAlignment="1">
      <alignment horizontal="center" vertical="center" wrapText="1"/>
    </xf>
    <xf numFmtId="0" fontId="66" fillId="0" borderId="18" xfId="0" applyFont="1" applyBorder="1" applyAlignment="1">
      <alignment vertical="center" wrapText="1"/>
    </xf>
    <xf numFmtId="0" fontId="66" fillId="0" borderId="18" xfId="0" applyFont="1" applyBorder="1" applyAlignment="1">
      <alignment horizontal="center" vertical="center" wrapText="1"/>
    </xf>
    <xf numFmtId="0" fontId="66" fillId="22" borderId="55" xfId="0" applyFont="1" applyFill="1" applyBorder="1" applyAlignment="1">
      <alignment horizontal="center" vertical="center" wrapText="1"/>
    </xf>
    <xf numFmtId="0" fontId="66" fillId="22" borderId="3" xfId="0" applyFont="1" applyFill="1" applyBorder="1" applyAlignment="1">
      <alignment horizontal="center" vertical="center" wrapText="1"/>
    </xf>
    <xf numFmtId="0" fontId="66" fillId="0" borderId="21" xfId="0" applyFont="1" applyBorder="1" applyAlignment="1">
      <alignment vertical="center" wrapText="1"/>
    </xf>
    <xf numFmtId="0" fontId="66" fillId="22" borderId="21" xfId="0" applyFont="1" applyFill="1" applyBorder="1" applyAlignment="1">
      <alignment horizontal="center" vertical="center" wrapText="1"/>
    </xf>
    <xf numFmtId="0" fontId="66" fillId="22" borderId="50" xfId="0" applyFont="1" applyFill="1" applyBorder="1" applyAlignment="1">
      <alignment horizontal="center" vertical="center" wrapText="1"/>
    </xf>
    <xf numFmtId="0" fontId="66" fillId="0" borderId="21" xfId="0" applyFont="1" applyBorder="1" applyAlignment="1">
      <alignment horizontal="center" vertical="center" wrapText="1"/>
    </xf>
    <xf numFmtId="0" fontId="63" fillId="0" borderId="0" xfId="0" quotePrefix="1" applyFont="1" applyAlignment="1">
      <alignment horizontal="center"/>
    </xf>
    <xf numFmtId="0" fontId="48" fillId="0" borderId="0" xfId="0" applyFont="1" applyAlignment="1" applyProtection="1">
      <alignment horizontal="center" vertical="center"/>
      <protection locked="0"/>
    </xf>
    <xf numFmtId="0" fontId="72" fillId="0" borderId="0" xfId="0" applyFont="1"/>
    <xf numFmtId="0" fontId="73" fillId="0" borderId="0" xfId="0" applyFont="1" applyAlignment="1">
      <alignment vertical="center"/>
    </xf>
    <xf numFmtId="1" fontId="45" fillId="2" borderId="1" xfId="0" applyNumberFormat="1" applyFont="1" applyFill="1" applyBorder="1" applyAlignment="1" applyProtection="1">
      <alignment horizontal="center" vertical="center"/>
      <protection locked="0"/>
    </xf>
    <xf numFmtId="0" fontId="29" fillId="0" borderId="16" xfId="0" applyFont="1" applyBorder="1" applyAlignment="1">
      <alignment horizontal="center" vertical="center"/>
    </xf>
    <xf numFmtId="14" fontId="33" fillId="2" borderId="16" xfId="0" applyNumberFormat="1" applyFont="1" applyFill="1" applyBorder="1" applyAlignment="1" applyProtection="1">
      <alignment horizontal="center" vertical="center"/>
      <protection locked="0"/>
    </xf>
    <xf numFmtId="0" fontId="30" fillId="0" borderId="45" xfId="0" applyFont="1" applyBorder="1" applyAlignment="1">
      <alignment horizontal="center" vertical="center" wrapText="1"/>
    </xf>
    <xf numFmtId="0" fontId="32" fillId="0" borderId="48" xfId="0" applyFont="1" applyBorder="1" applyAlignment="1" applyProtection="1">
      <alignment horizontal="center" vertical="center"/>
      <protection locked="0"/>
    </xf>
    <xf numFmtId="0" fontId="32" fillId="0" borderId="49" xfId="0" applyFont="1" applyBorder="1" applyAlignment="1" applyProtection="1">
      <alignment horizontal="center" vertical="center"/>
      <protection locked="0"/>
    </xf>
    <xf numFmtId="0" fontId="31" fillId="12" borderId="56" xfId="1" applyFont="1" applyFill="1" applyBorder="1" applyAlignment="1" applyProtection="1">
      <alignment horizontal="center" vertical="center"/>
    </xf>
    <xf numFmtId="0" fontId="30" fillId="0" borderId="0" xfId="0" applyFont="1" applyAlignment="1">
      <alignment horizontal="center" vertical="center" wrapText="1"/>
    </xf>
    <xf numFmtId="0" fontId="30" fillId="0" borderId="0" xfId="0" applyFont="1" applyAlignment="1" applyProtection="1">
      <alignment horizontal="center" vertical="center" wrapText="1"/>
      <protection locked="0"/>
    </xf>
    <xf numFmtId="0" fontId="29" fillId="0" borderId="17" xfId="0" applyFont="1" applyBorder="1" applyAlignment="1">
      <alignment horizontal="center" vertical="center"/>
    </xf>
    <xf numFmtId="0" fontId="31" fillId="12" borderId="0" xfId="1" applyFont="1" applyFill="1" applyBorder="1" applyAlignment="1" applyProtection="1">
      <alignment horizontal="center" vertical="center"/>
    </xf>
    <xf numFmtId="1" fontId="30" fillId="19" borderId="0" xfId="0" applyNumberFormat="1" applyFont="1" applyFill="1" applyAlignment="1">
      <alignment vertical="center"/>
    </xf>
    <xf numFmtId="0" fontId="37" fillId="0" borderId="0" xfId="1" applyFont="1" applyBorder="1" applyAlignment="1" applyProtection="1">
      <alignment horizontal="left" vertical="center"/>
    </xf>
    <xf numFmtId="0" fontId="77" fillId="0" borderId="0" xfId="0" applyFont="1" applyAlignment="1">
      <alignment vertical="center"/>
    </xf>
    <xf numFmtId="0" fontId="74" fillId="0" borderId="0" xfId="0" applyFont="1" applyAlignment="1">
      <alignment vertical="center"/>
    </xf>
    <xf numFmtId="0" fontId="74" fillId="0" borderId="0" xfId="0" applyFont="1" applyAlignment="1">
      <alignment horizontal="left" vertical="center" wrapText="1"/>
    </xf>
    <xf numFmtId="0" fontId="77" fillId="0" borderId="1" xfId="0" applyFont="1" applyBorder="1" applyAlignment="1">
      <alignment vertical="center" wrapText="1"/>
    </xf>
    <xf numFmtId="0" fontId="55" fillId="0" borderId="48" xfId="0" applyFont="1" applyBorder="1" applyAlignment="1" applyProtection="1">
      <alignment horizontal="center" vertical="center" wrapText="1"/>
      <protection locked="0"/>
    </xf>
    <xf numFmtId="0" fontId="70" fillId="0" borderId="1" xfId="0" applyFont="1" applyBorder="1" applyAlignment="1" applyProtection="1">
      <alignment horizontal="center" vertical="center"/>
      <protection locked="0"/>
    </xf>
    <xf numFmtId="0" fontId="41" fillId="0" borderId="1" xfId="0" applyFont="1" applyBorder="1" applyAlignment="1" applyProtection="1">
      <alignment horizontal="center" vertical="center"/>
      <protection locked="0"/>
    </xf>
    <xf numFmtId="0" fontId="30" fillId="0" borderId="1" xfId="0" applyFont="1" applyBorder="1" applyAlignment="1">
      <alignment vertical="center"/>
    </xf>
    <xf numFmtId="0" fontId="55" fillId="0" borderId="0" xfId="0" applyFont="1" applyAlignment="1" applyProtection="1">
      <alignment horizontal="center" vertical="center" wrapText="1"/>
      <protection locked="0"/>
    </xf>
    <xf numFmtId="0" fontId="30" fillId="0" borderId="44" xfId="0" applyFont="1" applyBorder="1" applyAlignment="1">
      <alignment vertical="center"/>
    </xf>
    <xf numFmtId="0" fontId="30" fillId="0" borderId="44" xfId="0" applyFont="1" applyBorder="1" applyAlignment="1">
      <alignment vertical="center" wrapText="1"/>
    </xf>
    <xf numFmtId="0" fontId="75" fillId="0" borderId="9" xfId="0" applyFont="1" applyBorder="1" applyAlignment="1" applyProtection="1">
      <alignment horizontal="center" vertical="center"/>
      <protection locked="0"/>
    </xf>
    <xf numFmtId="0" fontId="42" fillId="11" borderId="1" xfId="0" applyFont="1" applyFill="1" applyBorder="1" applyAlignment="1">
      <alignment horizontal="center" vertical="center"/>
    </xf>
    <xf numFmtId="0" fontId="42" fillId="11" borderId="16" xfId="0" applyFont="1" applyFill="1" applyBorder="1" applyAlignment="1">
      <alignment horizontal="center" vertical="center" wrapText="1"/>
    </xf>
    <xf numFmtId="0" fontId="51" fillId="0" borderId="16" xfId="0" applyFont="1" applyBorder="1" applyAlignment="1">
      <alignment horizontal="center" vertical="center"/>
    </xf>
    <xf numFmtId="0" fontId="42" fillId="7" borderId="17" xfId="0" applyFont="1" applyFill="1" applyBorder="1" applyAlignment="1">
      <alignment horizontal="center" vertical="center" wrapText="1"/>
    </xf>
    <xf numFmtId="0" fontId="42" fillId="11" borderId="17" xfId="0" applyFont="1" applyFill="1" applyBorder="1" applyAlignment="1">
      <alignment horizontal="center" vertical="center" textRotation="90" wrapText="1"/>
    </xf>
    <xf numFmtId="0" fontId="42" fillId="11" borderId="17" xfId="0" applyFont="1" applyFill="1" applyBorder="1" applyAlignment="1">
      <alignment horizontal="center" vertical="center" wrapText="1"/>
    </xf>
    <xf numFmtId="0" fontId="42" fillId="11" borderId="17" xfId="0" applyFont="1" applyFill="1" applyBorder="1" applyAlignment="1">
      <alignment vertical="center" textRotation="90" wrapText="1"/>
    </xf>
    <xf numFmtId="0" fontId="42" fillId="11" borderId="1" xfId="0" applyFont="1" applyFill="1" applyBorder="1" applyAlignment="1">
      <alignment horizontal="center" vertical="center" textRotation="90" wrapText="1"/>
    </xf>
    <xf numFmtId="0" fontId="76" fillId="0" borderId="0" xfId="0" applyFont="1" applyAlignment="1" applyProtection="1">
      <alignment horizontal="center" vertical="center"/>
      <protection locked="0"/>
    </xf>
    <xf numFmtId="0" fontId="75" fillId="0" borderId="0" xfId="0" applyFont="1" applyAlignment="1" applyProtection="1">
      <alignment horizontal="center" vertical="center"/>
      <protection locked="0"/>
    </xf>
    <xf numFmtId="0" fontId="42" fillId="11" borderId="8" xfId="0" applyFont="1" applyFill="1" applyBorder="1" applyAlignment="1">
      <alignment horizontal="center" vertical="center" wrapText="1"/>
    </xf>
    <xf numFmtId="0" fontId="42" fillId="11" borderId="25" xfId="0" applyFont="1" applyFill="1" applyBorder="1" applyAlignment="1">
      <alignment vertical="center" wrapText="1"/>
    </xf>
    <xf numFmtId="0" fontId="29" fillId="0" borderId="0" xfId="0" applyFont="1" applyAlignment="1">
      <alignment horizontal="center" vertical="center"/>
    </xf>
    <xf numFmtId="0" fontId="30" fillId="19" borderId="15" xfId="0" applyFont="1" applyFill="1" applyBorder="1" applyAlignment="1">
      <alignment horizontal="center" vertical="center"/>
    </xf>
    <xf numFmtId="0" fontId="30" fillId="19" borderId="0" xfId="0" applyFont="1" applyFill="1" applyAlignment="1">
      <alignment horizontal="center" vertical="center"/>
    </xf>
    <xf numFmtId="0" fontId="30" fillId="19" borderId="23" xfId="0" applyFont="1" applyFill="1" applyBorder="1" applyAlignment="1">
      <alignment horizontal="center" vertical="center"/>
    </xf>
    <xf numFmtId="0" fontId="37" fillId="0" borderId="0" xfId="1" applyFont="1" applyAlignment="1" applyProtection="1">
      <alignment horizontal="center" vertical="center"/>
    </xf>
    <xf numFmtId="0" fontId="60" fillId="0" borderId="1" xfId="0" applyFont="1" applyBorder="1" applyAlignment="1" applyProtection="1">
      <alignment horizontal="center" vertical="center"/>
      <protection locked="0"/>
    </xf>
    <xf numFmtId="0" fontId="55" fillId="0" borderId="1" xfId="0" applyFont="1" applyBorder="1" applyAlignment="1" applyProtection="1">
      <alignment horizontal="center" vertical="center" wrapText="1"/>
      <protection locked="0"/>
    </xf>
    <xf numFmtId="0" fontId="70" fillId="0" borderId="1" xfId="0" applyFont="1" applyBorder="1" applyAlignment="1" applyProtection="1">
      <alignment horizontal="center" vertical="center" wrapText="1"/>
      <protection locked="0"/>
    </xf>
    <xf numFmtId="0" fontId="70" fillId="0" borderId="1" xfId="0" applyFont="1" applyBorder="1" applyAlignment="1" applyProtection="1">
      <alignment horizontal="center" wrapText="1"/>
      <protection locked="0"/>
    </xf>
    <xf numFmtId="0" fontId="69" fillId="0" borderId="1" xfId="0" applyFont="1" applyBorder="1" applyAlignment="1" applyProtection="1">
      <alignment horizontal="center" vertical="center"/>
      <protection locked="0"/>
    </xf>
    <xf numFmtId="0" fontId="55" fillId="0" borderId="1" xfId="0" applyFont="1" applyBorder="1" applyAlignment="1">
      <alignment horizontal="center" vertical="center"/>
    </xf>
    <xf numFmtId="0" fontId="0" fillId="0" borderId="1" xfId="0" applyBorder="1"/>
    <xf numFmtId="0" fontId="41" fillId="0" borderId="1" xfId="0" applyFont="1" applyBorder="1" applyAlignment="1" applyProtection="1">
      <alignment horizontal="center" vertical="center" wrapText="1"/>
      <protection locked="0"/>
    </xf>
    <xf numFmtId="0" fontId="42" fillId="11" borderId="25" xfId="0" applyFont="1" applyFill="1" applyBorder="1" applyAlignment="1">
      <alignment horizontal="center" vertical="center" wrapText="1"/>
    </xf>
    <xf numFmtId="0" fontId="42" fillId="11" borderId="8" xfId="0" applyFont="1" applyFill="1" applyBorder="1" applyAlignment="1">
      <alignment horizontal="center" vertical="center"/>
    </xf>
    <xf numFmtId="0" fontId="49" fillId="0" borderId="1" xfId="0" applyFont="1" applyBorder="1" applyAlignment="1">
      <alignment vertical="center"/>
    </xf>
    <xf numFmtId="0" fontId="42" fillId="11" borderId="8" xfId="0" applyFont="1" applyFill="1" applyBorder="1" applyAlignment="1">
      <alignment vertical="center"/>
    </xf>
    <xf numFmtId="0" fontId="55" fillId="0" borderId="1" xfId="0" applyFont="1" applyBorder="1" applyAlignment="1" applyProtection="1">
      <alignment horizontal="center" vertical="top"/>
      <protection locked="0"/>
    </xf>
    <xf numFmtId="0" fontId="55" fillId="0" borderId="1" xfId="0" applyFont="1" applyBorder="1" applyAlignment="1" applyProtection="1">
      <alignment horizontal="left" vertical="center"/>
      <protection locked="0"/>
    </xf>
    <xf numFmtId="0" fontId="49" fillId="0" borderId="24" xfId="0" applyFont="1" applyBorder="1" applyAlignment="1">
      <alignment vertical="center"/>
    </xf>
    <xf numFmtId="0" fontId="69" fillId="0" borderId="7" xfId="0" applyFont="1" applyBorder="1" applyAlignment="1" applyProtection="1">
      <alignment horizontal="center" vertical="center"/>
      <protection locked="0"/>
    </xf>
    <xf numFmtId="0" fontId="59" fillId="0" borderId="1" xfId="0" applyFont="1" applyBorder="1" applyAlignment="1" applyProtection="1">
      <alignment horizontal="left" vertical="center"/>
      <protection locked="0"/>
    </xf>
    <xf numFmtId="0" fontId="49" fillId="0" borderId="1" xfId="0" applyFont="1" applyBorder="1" applyAlignment="1">
      <alignment horizontal="center" vertical="center"/>
    </xf>
    <xf numFmtId="0" fontId="29" fillId="11" borderId="1" xfId="0" applyFont="1" applyFill="1" applyBorder="1" applyAlignment="1">
      <alignment horizontal="center" vertical="center" wrapText="1"/>
    </xf>
    <xf numFmtId="3" fontId="55" fillId="0" borderId="1" xfId="0" applyNumberFormat="1" applyFont="1" applyBorder="1" applyAlignment="1" applyProtection="1">
      <alignment horizontal="center" vertical="center"/>
      <protection locked="0"/>
    </xf>
    <xf numFmtId="0" fontId="69" fillId="0" borderId="1" xfId="0" applyFont="1" applyBorder="1" applyAlignment="1">
      <alignment horizontal="center"/>
    </xf>
    <xf numFmtId="0" fontId="70" fillId="0" borderId="1" xfId="0" applyFont="1" applyBorder="1" applyAlignment="1">
      <alignment horizontal="center"/>
    </xf>
    <xf numFmtId="0" fontId="29" fillId="11" borderId="25" xfId="0" applyFont="1" applyFill="1" applyBorder="1" applyAlignment="1">
      <alignment horizontal="center" vertical="center" wrapText="1"/>
    </xf>
    <xf numFmtId="0" fontId="29" fillId="11" borderId="2" xfId="0" applyFont="1" applyFill="1" applyBorder="1" applyAlignment="1">
      <alignment horizontal="center" vertical="center" wrapText="1"/>
    </xf>
    <xf numFmtId="0" fontId="29" fillId="11" borderId="1" xfId="0" applyFont="1" applyFill="1" applyBorder="1" applyAlignment="1">
      <alignment horizontal="center" vertical="center"/>
    </xf>
    <xf numFmtId="0" fontId="49" fillId="0" borderId="20" xfId="0" applyFont="1" applyBorder="1" applyAlignment="1">
      <alignment vertical="center"/>
    </xf>
    <xf numFmtId="0" fontId="80" fillId="0" borderId="1" xfId="0" applyFont="1" applyBorder="1" applyAlignment="1">
      <alignment horizontal="center" vertical="center"/>
    </xf>
    <xf numFmtId="0" fontId="69" fillId="0" borderId="1" xfId="0" applyFont="1" applyBorder="1" applyAlignment="1">
      <alignment horizontal="center" vertical="center"/>
    </xf>
    <xf numFmtId="0" fontId="55" fillId="0" borderId="1" xfId="0" applyFont="1" applyBorder="1" applyAlignment="1" applyProtection="1">
      <alignment horizontal="left" vertical="center" wrapText="1"/>
      <protection locked="0"/>
    </xf>
    <xf numFmtId="0" fontId="69" fillId="0" borderId="9" xfId="0" applyFont="1" applyBorder="1" applyAlignment="1" applyProtection="1">
      <alignment horizontal="center" vertical="center"/>
      <protection locked="0"/>
    </xf>
    <xf numFmtId="0" fontId="69" fillId="0" borderId="8" xfId="0" applyFont="1" applyBorder="1" applyAlignment="1" applyProtection="1">
      <alignment horizontal="center" vertical="center"/>
      <protection locked="0"/>
    </xf>
    <xf numFmtId="0" fontId="55" fillId="0" borderId="1" xfId="0" applyFont="1" applyBorder="1" applyAlignment="1">
      <alignment vertical="center"/>
    </xf>
    <xf numFmtId="0" fontId="69" fillId="0" borderId="2" xfId="0" applyFont="1" applyBorder="1" applyAlignment="1" applyProtection="1">
      <alignment horizontal="center" vertical="center"/>
      <protection locked="0"/>
    </xf>
    <xf numFmtId="0" fontId="55" fillId="0" borderId="1" xfId="0" applyFont="1" applyBorder="1" applyAlignment="1">
      <alignment horizontal="center" vertical="center" wrapText="1"/>
    </xf>
    <xf numFmtId="0" fontId="69" fillId="0" borderId="1" xfId="0" applyFont="1" applyBorder="1" applyAlignment="1" applyProtection="1">
      <alignment horizontal="center" vertical="center" wrapText="1"/>
      <protection locked="0"/>
    </xf>
    <xf numFmtId="0" fontId="69" fillId="0" borderId="1" xfId="0" applyFont="1" applyBorder="1" applyAlignment="1">
      <alignment vertical="center"/>
    </xf>
    <xf numFmtId="0" fontId="71" fillId="0" borderId="1" xfId="0" applyFont="1" applyBorder="1"/>
    <xf numFmtId="0" fontId="82" fillId="0" borderId="1" xfId="0" applyFont="1" applyBorder="1"/>
    <xf numFmtId="0" fontId="71" fillId="0" borderId="1" xfId="0" applyFont="1" applyBorder="1" applyAlignment="1" applyProtection="1">
      <alignment horizontal="center" vertical="center"/>
      <protection locked="0"/>
    </xf>
    <xf numFmtId="3" fontId="69" fillId="0" borderId="1" xfId="0" applyNumberFormat="1" applyFont="1" applyBorder="1" applyAlignment="1" applyProtection="1">
      <alignment horizontal="center" vertical="center"/>
      <protection locked="0"/>
    </xf>
    <xf numFmtId="0" fontId="59" fillId="0" borderId="1" xfId="0" applyFont="1" applyBorder="1" applyAlignment="1" applyProtection="1">
      <alignment horizontal="center" vertical="center" wrapText="1"/>
      <protection locked="0"/>
    </xf>
    <xf numFmtId="0" fontId="59" fillId="0" borderId="1" xfId="0" applyFont="1" applyBorder="1" applyAlignment="1" applyProtection="1">
      <alignment horizontal="center" vertical="center"/>
      <protection locked="0"/>
    </xf>
    <xf numFmtId="0" fontId="83" fillId="0" borderId="1" xfId="0" applyFont="1" applyBorder="1" applyAlignment="1" applyProtection="1">
      <alignment horizontal="center" vertical="center"/>
      <protection locked="0"/>
    </xf>
    <xf numFmtId="0" fontId="83" fillId="0" borderId="1" xfId="0" applyFont="1" applyBorder="1" applyAlignment="1" applyProtection="1">
      <alignment horizontal="left" vertical="center"/>
      <protection locked="0"/>
    </xf>
    <xf numFmtId="0" fontId="84" fillId="0" borderId="1" xfId="0" applyFont="1" applyBorder="1" applyAlignment="1" applyProtection="1">
      <alignment horizontal="center" vertical="center"/>
      <protection locked="0"/>
    </xf>
    <xf numFmtId="0" fontId="83" fillId="18" borderId="1" xfId="0" applyFont="1" applyFill="1" applyBorder="1" applyAlignment="1" applyProtection="1">
      <alignment horizontal="center" vertical="center"/>
      <protection locked="0"/>
    </xf>
    <xf numFmtId="0" fontId="83" fillId="0" borderId="1" xfId="0" applyFont="1" applyBorder="1" applyAlignment="1">
      <alignment horizontal="center" vertical="center"/>
    </xf>
    <xf numFmtId="0" fontId="0" fillId="2" borderId="17" xfId="0" applyFill="1" applyBorder="1" applyAlignment="1" applyProtection="1">
      <alignment horizontal="center" vertical="center"/>
      <protection locked="0"/>
    </xf>
    <xf numFmtId="0" fontId="79" fillId="0" borderId="21" xfId="0" applyFont="1" applyBorder="1" applyAlignment="1">
      <alignment horizontal="center" vertical="center"/>
    </xf>
    <xf numFmtId="0" fontId="55" fillId="0" borderId="45" xfId="0" applyFont="1" applyBorder="1" applyAlignment="1" applyProtection="1">
      <alignment horizontal="center" vertical="center" wrapText="1"/>
      <protection locked="0"/>
    </xf>
    <xf numFmtId="0" fontId="57" fillId="0" borderId="27" xfId="0" applyFont="1" applyBorder="1" applyAlignment="1">
      <alignment horizontal="center" vertical="center" wrapText="1"/>
    </xf>
    <xf numFmtId="0" fontId="29" fillId="0" borderId="1" xfId="0" applyFont="1" applyBorder="1" applyAlignment="1">
      <alignment horizontal="left" vertical="center"/>
    </xf>
    <xf numFmtId="0" fontId="77" fillId="0" borderId="1" xfId="0" applyFont="1" applyBorder="1" applyAlignment="1">
      <alignment horizontal="left" vertical="center"/>
    </xf>
    <xf numFmtId="1" fontId="45" fillId="2" borderId="16" xfId="0" applyNumberFormat="1" applyFont="1" applyFill="1" applyBorder="1" applyAlignment="1" applyProtection="1">
      <alignment horizontal="center" vertical="center"/>
      <protection locked="0"/>
    </xf>
    <xf numFmtId="1" fontId="15" fillId="2" borderId="16" xfId="0" applyNumberFormat="1" applyFont="1" applyFill="1" applyBorder="1" applyAlignment="1" applyProtection="1">
      <alignment horizontal="center" vertical="center"/>
      <protection locked="0"/>
    </xf>
    <xf numFmtId="0" fontId="55" fillId="15" borderId="1" xfId="0" applyFont="1" applyFill="1" applyBorder="1" applyAlignment="1" applyProtection="1">
      <alignment horizontal="center" vertical="center"/>
      <protection locked="0"/>
    </xf>
    <xf numFmtId="0" fontId="78" fillId="0" borderId="1" xfId="0" applyFont="1" applyBorder="1" applyAlignment="1" applyProtection="1">
      <alignment horizontal="center" vertical="center"/>
      <protection locked="0"/>
    </xf>
    <xf numFmtId="0" fontId="29" fillId="0" borderId="7" xfId="0" applyFont="1" applyBorder="1" applyAlignment="1">
      <alignment horizontal="center" vertical="center" wrapText="1"/>
    </xf>
    <xf numFmtId="0" fontId="55" fillId="0" borderId="16" xfId="0" applyFont="1" applyBorder="1" applyAlignment="1" applyProtection="1">
      <alignment horizontal="center" vertical="center"/>
      <protection locked="0"/>
    </xf>
    <xf numFmtId="14" fontId="15" fillId="2" borderId="1" xfId="0" applyNumberFormat="1" applyFont="1" applyFill="1" applyBorder="1" applyAlignment="1" applyProtection="1">
      <alignment horizontal="center" vertical="center"/>
      <protection locked="0"/>
    </xf>
    <xf numFmtId="0" fontId="85" fillId="0" borderId="0" xfId="0" applyFont="1" applyAlignment="1">
      <alignment vertical="center"/>
    </xf>
    <xf numFmtId="0" fontId="55" fillId="0" borderId="2" xfId="0" applyFont="1" applyBorder="1" applyAlignment="1" applyProtection="1">
      <alignment horizontal="center" vertical="center"/>
      <protection locked="0"/>
    </xf>
    <xf numFmtId="0" fontId="29" fillId="0" borderId="8" xfId="0" applyFont="1" applyBorder="1" applyAlignment="1">
      <alignment horizontal="left" vertical="center" wrapText="1"/>
    </xf>
    <xf numFmtId="1" fontId="45" fillId="2" borderId="8" xfId="0" applyNumberFormat="1" applyFont="1" applyFill="1" applyBorder="1" applyAlignment="1" applyProtection="1">
      <alignment horizontal="center" vertical="center"/>
      <protection locked="0"/>
    </xf>
    <xf numFmtId="14" fontId="0" fillId="2" borderId="2" xfId="0" applyNumberFormat="1" applyFill="1" applyBorder="1" applyAlignment="1" applyProtection="1">
      <alignment vertical="center"/>
      <protection locked="0"/>
    </xf>
    <xf numFmtId="0" fontId="55" fillId="0" borderId="38" xfId="0" applyFont="1" applyBorder="1" applyAlignment="1" applyProtection="1">
      <alignment horizontal="center"/>
      <protection locked="0"/>
    </xf>
    <xf numFmtId="0" fontId="55" fillId="0" borderId="41" xfId="0" applyFont="1" applyBorder="1" applyAlignment="1" applyProtection="1">
      <alignment horizontal="center"/>
      <protection locked="0"/>
    </xf>
    <xf numFmtId="0" fontId="69" fillId="0" borderId="0" xfId="0" applyFont="1" applyAlignment="1">
      <alignment horizontal="center" vertical="center"/>
    </xf>
    <xf numFmtId="0" fontId="42" fillId="0" borderId="0" xfId="0" applyFont="1" applyAlignment="1">
      <alignment horizontal="center" vertical="center" wrapText="1"/>
    </xf>
    <xf numFmtId="1" fontId="45" fillId="2" borderId="0" xfId="0" applyNumberFormat="1" applyFont="1" applyFill="1" applyAlignment="1" applyProtection="1">
      <alignment horizontal="center" vertical="center"/>
      <protection locked="0"/>
    </xf>
    <xf numFmtId="0" fontId="29" fillId="11" borderId="16" xfId="0" applyFont="1" applyFill="1" applyBorder="1" applyAlignment="1">
      <alignment vertical="center"/>
    </xf>
    <xf numFmtId="0" fontId="69" fillId="0" borderId="1" xfId="0" applyFont="1" applyBorder="1" applyAlignment="1" applyProtection="1">
      <alignment horizontal="center"/>
      <protection locked="0"/>
    </xf>
    <xf numFmtId="0" fontId="69" fillId="0" borderId="2" xfId="0" applyFont="1" applyBorder="1" applyAlignment="1">
      <alignment horizontal="center" vertical="center"/>
    </xf>
    <xf numFmtId="0" fontId="69" fillId="0" borderId="25" xfId="0" applyFont="1" applyBorder="1" applyAlignment="1">
      <alignment horizontal="center" vertical="center"/>
    </xf>
    <xf numFmtId="0" fontId="69" fillId="0" borderId="37" xfId="0" applyFont="1" applyBorder="1" applyAlignment="1">
      <alignment horizontal="center" vertical="center"/>
    </xf>
    <xf numFmtId="0" fontId="69" fillId="0" borderId="7" xfId="0" applyFont="1" applyBorder="1" applyAlignment="1">
      <alignment horizontal="center" vertical="center"/>
    </xf>
    <xf numFmtId="0" fontId="86" fillId="0" borderId="0" xfId="0" applyFont="1" applyAlignment="1">
      <alignment horizontal="center" vertical="center" wrapText="1"/>
    </xf>
    <xf numFmtId="0" fontId="41" fillId="0" borderId="0" xfId="0" applyFont="1" applyAlignment="1">
      <alignment horizontal="center" vertical="center" wrapText="1"/>
    </xf>
    <xf numFmtId="0" fontId="69" fillId="0" borderId="1" xfId="0" applyFont="1" applyBorder="1" applyAlignment="1">
      <alignment horizontal="center" vertical="center" wrapText="1"/>
    </xf>
    <xf numFmtId="0" fontId="69" fillId="0" borderId="2" xfId="0" applyFont="1" applyBorder="1" applyAlignment="1" applyProtection="1">
      <alignment horizontal="center" vertical="center" wrapText="1"/>
      <protection locked="0"/>
    </xf>
    <xf numFmtId="0" fontId="69" fillId="0" borderId="9" xfId="0" applyFont="1" applyBorder="1" applyAlignment="1" applyProtection="1">
      <alignment horizontal="center" vertical="center" wrapText="1"/>
      <protection locked="0"/>
    </xf>
    <xf numFmtId="0" fontId="69" fillId="0" borderId="0" xfId="0" applyFont="1" applyAlignment="1" applyProtection="1">
      <alignment horizontal="center" vertical="center" wrapText="1"/>
      <protection locked="0"/>
    </xf>
    <xf numFmtId="0" fontId="69" fillId="0" borderId="16" xfId="0" applyFont="1" applyBorder="1" applyAlignment="1" applyProtection="1">
      <alignment horizontal="center" vertical="center" wrapText="1"/>
      <protection locked="0"/>
    </xf>
    <xf numFmtId="0" fontId="69" fillId="0" borderId="8" xfId="0" applyFont="1" applyBorder="1" applyAlignment="1" applyProtection="1">
      <alignment horizontal="center" vertical="center" wrapText="1"/>
      <protection locked="0"/>
    </xf>
    <xf numFmtId="0" fontId="41" fillId="0" borderId="16" xfId="0" applyFont="1" applyBorder="1" applyAlignment="1">
      <alignment horizontal="center" vertical="center" wrapText="1"/>
    </xf>
    <xf numFmtId="0" fontId="55" fillId="0" borderId="16" xfId="0" applyFont="1" applyBorder="1" applyAlignment="1" applyProtection="1">
      <alignment horizontal="center" vertical="center" wrapText="1"/>
      <protection locked="0"/>
    </xf>
    <xf numFmtId="0" fontId="55" fillId="0" borderId="16" xfId="0" applyFont="1" applyBorder="1" applyAlignment="1">
      <alignment horizontal="center" vertical="center"/>
    </xf>
    <xf numFmtId="0" fontId="42" fillId="11" borderId="20" xfId="0" applyFont="1" applyFill="1" applyBorder="1" applyAlignment="1">
      <alignment horizontal="center" vertical="center" wrapText="1"/>
    </xf>
    <xf numFmtId="0" fontId="42" fillId="11" borderId="20" xfId="0" applyFont="1" applyFill="1" applyBorder="1" applyAlignment="1">
      <alignment vertical="center" wrapText="1"/>
    </xf>
    <xf numFmtId="0" fontId="42" fillId="11" borderId="20" xfId="0" applyFont="1" applyFill="1" applyBorder="1" applyAlignment="1">
      <alignment horizontal="center" vertical="center"/>
    </xf>
    <xf numFmtId="0" fontId="55" fillId="0" borderId="16" xfId="0" applyFont="1" applyBorder="1" applyAlignment="1">
      <alignment vertical="center"/>
    </xf>
    <xf numFmtId="0" fontId="55" fillId="0" borderId="2" xfId="0" applyFont="1" applyBorder="1" applyAlignment="1" applyProtection="1">
      <alignment horizontal="center" vertical="center" wrapText="1"/>
      <protection locked="0"/>
    </xf>
    <xf numFmtId="0" fontId="71" fillId="0" borderId="1" xfId="0" applyFont="1" applyBorder="1" applyAlignment="1">
      <alignment horizontal="center" vertical="center"/>
    </xf>
    <xf numFmtId="0" fontId="69" fillId="0" borderId="1" xfId="0" applyFont="1" applyBorder="1" applyAlignment="1">
      <alignment vertical="center" wrapText="1"/>
    </xf>
    <xf numFmtId="0" fontId="86" fillId="0" borderId="1" xfId="0" applyFont="1" applyBorder="1" applyAlignment="1">
      <alignment horizontal="center" vertical="center" wrapText="1"/>
    </xf>
    <xf numFmtId="0" fontId="69" fillId="0" borderId="1" xfId="0" applyFont="1" applyBorder="1" applyAlignment="1" applyProtection="1">
      <alignment horizontal="center" wrapText="1"/>
      <protection locked="0"/>
    </xf>
    <xf numFmtId="0" fontId="86" fillId="0" borderId="1" xfId="0" applyFont="1" applyBorder="1" applyAlignment="1">
      <alignment horizontal="center" vertical="center"/>
    </xf>
    <xf numFmtId="0" fontId="83" fillId="0" borderId="2" xfId="0" applyFont="1" applyBorder="1" applyAlignment="1" applyProtection="1">
      <alignment horizontal="center" vertical="center"/>
      <protection locked="0"/>
    </xf>
    <xf numFmtId="0" fontId="55" fillId="0" borderId="1" xfId="0" applyFont="1" applyBorder="1" applyAlignment="1" applyProtection="1">
      <alignment horizontal="center"/>
      <protection locked="0"/>
    </xf>
    <xf numFmtId="0" fontId="55" fillId="0" borderId="2" xfId="0" applyFont="1" applyBorder="1" applyAlignment="1" applyProtection="1">
      <alignment horizontal="center"/>
      <protection locked="0"/>
    </xf>
    <xf numFmtId="0" fontId="71" fillId="0" borderId="1" xfId="0" applyFont="1" applyBorder="1" applyAlignment="1">
      <alignment horizontal="center" vertical="center" wrapText="1"/>
    </xf>
    <xf numFmtId="3" fontId="55" fillId="0" borderId="1" xfId="0" applyNumberFormat="1" applyFont="1" applyBorder="1" applyAlignment="1" applyProtection="1">
      <alignment horizontal="center" vertical="center" wrapText="1"/>
      <protection locked="0"/>
    </xf>
    <xf numFmtId="0" fontId="90" fillId="0" borderId="33" xfId="0" applyFont="1" applyBorder="1" applyAlignment="1" applyProtection="1">
      <alignment horizontal="center" vertical="center"/>
      <protection locked="0"/>
    </xf>
    <xf numFmtId="4" fontId="49" fillId="0" borderId="0" xfId="0" applyNumberFormat="1" applyFont="1" applyAlignment="1">
      <alignment vertical="center"/>
    </xf>
    <xf numFmtId="0" fontId="50" fillId="0" borderId="0" xfId="0" applyFont="1" applyAlignment="1">
      <alignment horizontal="center" vertical="center"/>
    </xf>
    <xf numFmtId="14" fontId="0" fillId="2" borderId="0" xfId="0" applyNumberFormat="1" applyFill="1" applyAlignment="1" applyProtection="1">
      <alignment vertical="center"/>
      <protection locked="0"/>
    </xf>
    <xf numFmtId="0" fontId="0" fillId="0" borderId="48"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91" fillId="2" borderId="9" xfId="0" applyFont="1" applyFill="1" applyBorder="1" applyAlignment="1" applyProtection="1">
      <alignment horizontal="center" vertical="center"/>
      <protection locked="0"/>
    </xf>
    <xf numFmtId="0" fontId="49" fillId="23" borderId="1" xfId="0" applyFont="1" applyFill="1" applyBorder="1" applyAlignment="1">
      <alignment vertical="center"/>
    </xf>
    <xf numFmtId="0" fontId="30" fillId="0" borderId="35" xfId="0" applyFont="1" applyBorder="1" applyAlignment="1">
      <alignment horizontal="center" vertical="center" wrapText="1"/>
    </xf>
    <xf numFmtId="0" fontId="93" fillId="0" borderId="57" xfId="0" applyFont="1" applyBorder="1" applyAlignment="1" applyProtection="1">
      <alignment horizontal="center" vertical="center"/>
      <protection locked="0"/>
    </xf>
    <xf numFmtId="0" fontId="92" fillId="0" borderId="41" xfId="0" applyFont="1" applyBorder="1" applyAlignment="1" applyProtection="1">
      <alignment horizontal="left" vertical="center"/>
      <protection locked="0"/>
    </xf>
    <xf numFmtId="0" fontId="94" fillId="0" borderId="41" xfId="0" applyFont="1" applyBorder="1" applyAlignment="1" applyProtection="1">
      <alignment horizontal="left" vertical="center"/>
      <protection locked="0"/>
    </xf>
    <xf numFmtId="0" fontId="93" fillId="0" borderId="41" xfId="0" applyFont="1" applyBorder="1" applyAlignment="1" applyProtection="1">
      <alignment horizontal="center" vertical="center"/>
      <protection locked="0"/>
    </xf>
    <xf numFmtId="0" fontId="93" fillId="0" borderId="43" xfId="0" applyFont="1" applyBorder="1" applyAlignment="1" applyProtection="1">
      <alignment horizontal="center" vertical="center"/>
      <protection locked="0"/>
    </xf>
    <xf numFmtId="0" fontId="93" fillId="0" borderId="0" xfId="0" applyFont="1" applyAlignment="1" applyProtection="1">
      <alignment horizontal="center" vertical="center"/>
      <protection locked="0"/>
    </xf>
    <xf numFmtId="0" fontId="93" fillId="0" borderId="39" xfId="0" applyFont="1" applyBorder="1" applyAlignment="1" applyProtection="1">
      <alignment horizontal="center" vertical="center"/>
      <protection locked="0"/>
    </xf>
    <xf numFmtId="0" fontId="93" fillId="0" borderId="45" xfId="0" applyFont="1" applyBorder="1" applyAlignment="1" applyProtection="1">
      <alignment horizontal="center" vertical="center"/>
      <protection locked="0"/>
    </xf>
    <xf numFmtId="0" fontId="93" fillId="0" borderId="24" xfId="0" applyFont="1" applyBorder="1" applyAlignment="1" applyProtection="1">
      <alignment horizontal="center" vertical="center"/>
      <protection locked="0"/>
    </xf>
    <xf numFmtId="0" fontId="92" fillId="0" borderId="36" xfId="0" applyFont="1" applyBorder="1" applyAlignment="1" applyProtection="1">
      <alignment horizontal="left" vertical="center"/>
      <protection locked="0"/>
    </xf>
    <xf numFmtId="0" fontId="93" fillId="0" borderId="9" xfId="0" applyFont="1" applyBorder="1" applyAlignment="1" applyProtection="1">
      <alignment horizontal="center" vertical="center"/>
      <protection locked="0"/>
    </xf>
    <xf numFmtId="0" fontId="60" fillId="0" borderId="37" xfId="0" applyFont="1" applyBorder="1" applyAlignment="1" applyProtection="1">
      <alignment horizontal="center" vertical="center"/>
      <protection locked="0"/>
    </xf>
    <xf numFmtId="0" fontId="61" fillId="0" borderId="34" xfId="0" applyFont="1" applyBorder="1" applyAlignment="1" applyProtection="1">
      <alignment horizontal="center" vertical="center" wrapText="1"/>
      <protection locked="0"/>
    </xf>
    <xf numFmtId="1" fontId="36" fillId="2" borderId="8" xfId="0" applyNumberFormat="1" applyFont="1" applyFill="1" applyBorder="1" applyAlignment="1" applyProtection="1">
      <alignment horizontal="center" vertical="center"/>
      <protection locked="0"/>
    </xf>
    <xf numFmtId="0" fontId="29" fillId="0" borderId="8" xfId="0" applyFont="1" applyBorder="1" applyAlignment="1">
      <alignment horizontal="center" vertical="center" wrapText="1"/>
    </xf>
    <xf numFmtId="0" fontId="42" fillId="0" borderId="8" xfId="0" applyFont="1" applyBorder="1" applyAlignment="1">
      <alignment horizontal="center" vertical="center"/>
    </xf>
    <xf numFmtId="0" fontId="92" fillId="0" borderId="45" xfId="0" applyFont="1" applyBorder="1" applyAlignment="1" applyProtection="1">
      <alignment horizontal="center" vertical="center"/>
      <protection locked="0"/>
    </xf>
    <xf numFmtId="0" fontId="78" fillId="0" borderId="1" xfId="0" applyFont="1" applyBorder="1" applyAlignment="1" applyProtection="1">
      <alignment horizontal="center" vertical="center" wrapText="1"/>
      <protection locked="0"/>
    </xf>
    <xf numFmtId="1" fontId="36" fillId="2" borderId="1" xfId="0" applyNumberFormat="1" applyFont="1" applyFill="1" applyBorder="1" applyAlignment="1" applyProtection="1">
      <alignment horizontal="center" vertical="center"/>
      <protection locked="0"/>
    </xf>
    <xf numFmtId="0" fontId="69" fillId="0" borderId="16" xfId="0" applyFont="1" applyBorder="1" applyAlignment="1" applyProtection="1">
      <alignment horizontal="center" vertical="center"/>
      <protection locked="0"/>
    </xf>
    <xf numFmtId="1" fontId="15" fillId="0" borderId="1" xfId="0" applyNumberFormat="1" applyFont="1" applyBorder="1" applyAlignment="1" applyProtection="1">
      <alignment horizontal="center" vertical="center"/>
      <protection locked="0"/>
    </xf>
    <xf numFmtId="0" fontId="94" fillId="0" borderId="41" xfId="0" applyFont="1" applyBorder="1" applyAlignment="1" applyProtection="1">
      <alignment horizontal="center" vertical="center"/>
      <protection locked="0"/>
    </xf>
    <xf numFmtId="1" fontId="36" fillId="0" borderId="8" xfId="0" applyNumberFormat="1" applyFont="1" applyBorder="1" applyAlignment="1">
      <alignment horizontal="center" vertical="center"/>
    </xf>
    <xf numFmtId="1" fontId="15" fillId="0" borderId="8" xfId="0" applyNumberFormat="1" applyFont="1" applyBorder="1" applyAlignment="1" applyProtection="1">
      <alignment horizontal="center" vertical="center"/>
      <protection locked="0"/>
    </xf>
    <xf numFmtId="0" fontId="96" fillId="0" borderId="0" xfId="0" applyFont="1" applyAlignment="1">
      <alignment horizontal="center"/>
    </xf>
    <xf numFmtId="0" fontId="77" fillId="0" borderId="0" xfId="0" applyFont="1" applyAlignment="1">
      <alignment horizontal="left" vertical="top"/>
    </xf>
    <xf numFmtId="1" fontId="36" fillId="0" borderId="0" xfId="0" applyNumberFormat="1" applyFont="1" applyAlignment="1">
      <alignment horizontal="center" vertical="center"/>
    </xf>
    <xf numFmtId="1" fontId="36" fillId="0" borderId="0" xfId="0" applyNumberFormat="1" applyFont="1" applyAlignment="1" applyProtection="1">
      <alignment horizontal="center" vertical="center"/>
      <protection locked="0"/>
    </xf>
    <xf numFmtId="0" fontId="55" fillId="0" borderId="0" xfId="2" applyFont="1" applyAlignment="1">
      <alignment horizontal="center" vertical="center" wrapText="1"/>
    </xf>
    <xf numFmtId="0" fontId="55" fillId="0" borderId="24" xfId="0" applyFont="1" applyBorder="1" applyAlignment="1" applyProtection="1">
      <alignment horizontal="center" vertical="center"/>
      <protection locked="0"/>
    </xf>
    <xf numFmtId="0" fontId="118" fillId="0" borderId="1" xfId="0" applyFont="1" applyBorder="1" applyAlignment="1">
      <alignment horizontal="left" vertical="center"/>
    </xf>
    <xf numFmtId="0" fontId="119" fillId="0" borderId="1" xfId="0" applyFont="1" applyBorder="1" applyAlignment="1">
      <alignment horizontal="left" vertical="center" wrapText="1"/>
    </xf>
    <xf numFmtId="1" fontId="120" fillId="3" borderId="1" xfId="0" applyNumberFormat="1" applyFont="1" applyFill="1" applyBorder="1" applyAlignment="1">
      <alignment horizontal="center" vertical="center"/>
    </xf>
    <xf numFmtId="1" fontId="120" fillId="2" borderId="1" xfId="0" applyNumberFormat="1" applyFont="1" applyFill="1" applyBorder="1" applyAlignment="1" applyProtection="1">
      <alignment horizontal="center" vertical="center"/>
      <protection locked="0"/>
    </xf>
    <xf numFmtId="0" fontId="70" fillId="0" borderId="9" xfId="0" applyFont="1" applyBorder="1" applyAlignment="1" applyProtection="1">
      <alignment horizontal="center" vertical="center" wrapText="1"/>
      <protection locked="0"/>
    </xf>
    <xf numFmtId="0" fontId="70" fillId="0" borderId="0" xfId="0" applyFont="1" applyAlignment="1" applyProtection="1">
      <alignment horizontal="center" vertical="center" wrapText="1"/>
      <protection locked="0"/>
    </xf>
    <xf numFmtId="0" fontId="70" fillId="0" borderId="16" xfId="0" applyFont="1" applyBorder="1" applyAlignment="1" applyProtection="1">
      <alignment horizontal="center" vertical="center" wrapText="1"/>
      <protection locked="0"/>
    </xf>
    <xf numFmtId="0" fontId="70" fillId="0" borderId="1" xfId="0" applyFont="1" applyBorder="1" applyAlignment="1">
      <alignment horizontal="center" vertical="center"/>
    </xf>
    <xf numFmtId="0" fontId="69" fillId="0" borderId="1" xfId="0" applyFont="1" applyBorder="1" applyAlignment="1">
      <alignment horizontal="center" wrapText="1"/>
    </xf>
    <xf numFmtId="0" fontId="119" fillId="0" borderId="1" xfId="0" applyFont="1" applyBorder="1" applyAlignment="1">
      <alignment vertical="center" wrapText="1"/>
    </xf>
    <xf numFmtId="1" fontId="91" fillId="2" borderId="1" xfId="0" applyNumberFormat="1" applyFont="1" applyFill="1" applyBorder="1" applyAlignment="1" applyProtection="1">
      <alignment horizontal="center" vertical="center"/>
      <protection locked="0"/>
    </xf>
    <xf numFmtId="0" fontId="84" fillId="0" borderId="2" xfId="0" applyFont="1" applyBorder="1" applyAlignment="1" applyProtection="1">
      <alignment horizontal="center" vertical="center"/>
      <protection locked="0"/>
    </xf>
    <xf numFmtId="0" fontId="92" fillId="0" borderId="39" xfId="0" applyFont="1" applyBorder="1" applyAlignment="1" applyProtection="1">
      <alignment horizontal="left"/>
      <protection locked="0"/>
    </xf>
    <xf numFmtId="0" fontId="92" fillId="0" borderId="41" xfId="0" applyFont="1" applyBorder="1" applyAlignment="1" applyProtection="1">
      <alignment horizontal="center" vertical="center"/>
      <protection locked="0"/>
    </xf>
    <xf numFmtId="0" fontId="92" fillId="0" borderId="39" xfId="0" applyFont="1" applyBorder="1" applyAlignment="1" applyProtection="1">
      <alignment horizontal="center"/>
      <protection locked="0"/>
    </xf>
    <xf numFmtId="49" fontId="69" fillId="0" borderId="1" xfId="0" applyNumberFormat="1" applyFont="1" applyBorder="1" applyAlignment="1" applyProtection="1">
      <alignment horizontal="center" vertical="center"/>
      <protection locked="0"/>
    </xf>
    <xf numFmtId="3" fontId="70" fillId="0" borderId="1" xfId="0" applyNumberFormat="1" applyFont="1" applyBorder="1" applyAlignment="1" applyProtection="1">
      <alignment horizontal="center" vertical="center"/>
      <protection locked="0"/>
    </xf>
    <xf numFmtId="0" fontId="69" fillId="0" borderId="24" xfId="0" applyFont="1" applyBorder="1" applyAlignment="1" applyProtection="1">
      <alignment horizontal="center" vertical="center"/>
      <protection locked="0"/>
    </xf>
    <xf numFmtId="0" fontId="26" fillId="0" borderId="1" xfId="0" applyFont="1" applyBorder="1" applyAlignment="1">
      <alignment vertical="center"/>
    </xf>
    <xf numFmtId="0" fontId="30" fillId="0" borderId="1" xfId="0" applyFont="1" applyBorder="1" applyAlignment="1">
      <alignment horizontal="center" vertical="center"/>
    </xf>
    <xf numFmtId="0" fontId="31" fillId="12" borderId="1" xfId="1" applyFont="1" applyFill="1" applyBorder="1" applyAlignment="1" applyProtection="1">
      <alignment horizontal="center" vertical="center"/>
    </xf>
    <xf numFmtId="0" fontId="29" fillId="0" borderId="1" xfId="0" applyFont="1" applyBorder="1" applyAlignment="1">
      <alignment horizontal="center" vertical="center"/>
    </xf>
    <xf numFmtId="0" fontId="35" fillId="0" borderId="1" xfId="0" applyFont="1" applyBorder="1" applyAlignment="1">
      <alignment horizontal="center" vertical="center"/>
    </xf>
    <xf numFmtId="1" fontId="30" fillId="0" borderId="1" xfId="0" applyNumberFormat="1" applyFont="1" applyBorder="1" applyAlignment="1">
      <alignment horizontal="center" vertical="center" wrapText="1"/>
    </xf>
    <xf numFmtId="0" fontId="30" fillId="0" borderId="1" xfId="0" applyFont="1" applyBorder="1" applyAlignment="1">
      <alignment vertical="center" wrapText="1"/>
    </xf>
    <xf numFmtId="0" fontId="42" fillId="11" borderId="1" xfId="0" applyFont="1" applyFill="1" applyBorder="1" applyAlignment="1">
      <alignment vertical="center" textRotation="90" wrapText="1"/>
    </xf>
    <xf numFmtId="0" fontId="43" fillId="0" borderId="1" xfId="0" applyFont="1" applyBorder="1" applyAlignment="1">
      <alignment vertical="center"/>
    </xf>
    <xf numFmtId="0" fontId="41" fillId="0" borderId="1" xfId="0" applyFont="1" applyBorder="1" applyAlignment="1">
      <alignment vertical="center"/>
    </xf>
    <xf numFmtId="0" fontId="55" fillId="0" borderId="9" xfId="0" applyFont="1" applyBorder="1" applyAlignment="1" applyProtection="1">
      <alignment horizontal="center" vertical="center" wrapText="1"/>
      <protection locked="0"/>
    </xf>
    <xf numFmtId="0" fontId="121" fillId="0" borderId="0" xfId="0" applyFont="1" applyAlignment="1">
      <alignment horizontal="center"/>
    </xf>
    <xf numFmtId="0" fontId="74" fillId="0" borderId="1" xfId="0" applyFont="1" applyBorder="1" applyAlignment="1">
      <alignment horizontal="center" vertical="center"/>
    </xf>
    <xf numFmtId="0" fontId="122" fillId="0" borderId="1" xfId="0" applyFont="1" applyBorder="1" applyAlignment="1" applyProtection="1">
      <alignment horizontal="center" vertical="center"/>
      <protection locked="0"/>
    </xf>
    <xf numFmtId="0" fontId="69" fillId="0" borderId="0" xfId="2" applyFont="1" applyAlignment="1">
      <alignment horizontal="center" vertical="center" wrapText="1"/>
    </xf>
    <xf numFmtId="0" fontId="123" fillId="0" borderId="1" xfId="0" applyFont="1" applyBorder="1" applyAlignment="1" applyProtection="1">
      <alignment horizontal="center" vertical="center"/>
      <protection locked="0"/>
    </xf>
    <xf numFmtId="1" fontId="15" fillId="2" borderId="24" xfId="0" applyNumberFormat="1" applyFont="1" applyFill="1" applyBorder="1" applyAlignment="1" applyProtection="1">
      <alignment vertical="center"/>
      <protection locked="0"/>
    </xf>
    <xf numFmtId="1" fontId="15" fillId="2" borderId="36" xfId="0" applyNumberFormat="1" applyFont="1" applyFill="1" applyBorder="1" applyAlignment="1" applyProtection="1">
      <alignment vertical="center"/>
      <protection locked="0"/>
    </xf>
    <xf numFmtId="0" fontId="124" fillId="0" borderId="1" xfId="0" applyFont="1" applyBorder="1" applyAlignment="1" applyProtection="1">
      <alignment horizontal="center" vertical="center" wrapText="1"/>
      <protection locked="0"/>
    </xf>
    <xf numFmtId="0" fontId="124" fillId="0" borderId="1" xfId="0" applyFont="1" applyBorder="1" applyAlignment="1" applyProtection="1">
      <alignment horizontal="center" vertical="center"/>
      <protection locked="0"/>
    </xf>
    <xf numFmtId="0" fontId="17" fillId="9" borderId="1"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12" borderId="7"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7" fillId="17" borderId="8" xfId="0" applyFont="1" applyFill="1" applyBorder="1" applyAlignment="1">
      <alignment horizontal="center" vertical="center" wrapText="1"/>
    </xf>
    <xf numFmtId="0" fontId="17" fillId="17" borderId="9" xfId="0" applyFont="1" applyFill="1" applyBorder="1" applyAlignment="1">
      <alignment horizontal="center" vertical="center" wrapText="1"/>
    </xf>
    <xf numFmtId="0" fontId="17" fillId="17" borderId="7" xfId="0" applyFont="1" applyFill="1" applyBorder="1" applyAlignment="1">
      <alignment horizontal="center" vertical="center" wrapText="1"/>
    </xf>
    <xf numFmtId="0" fontId="17" fillId="5" borderId="1" xfId="0" applyFont="1" applyFill="1" applyBorder="1" applyAlignment="1">
      <alignment horizontal="center" vertical="center"/>
    </xf>
    <xf numFmtId="0" fontId="20" fillId="18" borderId="1" xfId="0" applyFont="1" applyFill="1" applyBorder="1" applyAlignment="1">
      <alignment horizontal="left" vertical="center" wrapText="1"/>
    </xf>
    <xf numFmtId="0" fontId="21" fillId="18" borderId="1" xfId="0" applyFont="1" applyFill="1" applyBorder="1" applyAlignment="1">
      <alignment horizontal="left" vertical="center" wrapText="1"/>
    </xf>
    <xf numFmtId="0" fontId="23" fillId="18" borderId="1" xfId="0" applyFont="1" applyFill="1" applyBorder="1" applyAlignment="1">
      <alignment horizontal="left" vertical="center" wrapText="1"/>
    </xf>
    <xf numFmtId="0" fontId="19" fillId="0" borderId="3"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4" xfId="0" applyFont="1" applyBorder="1" applyAlignment="1">
      <alignment horizontal="center" vertical="center" wrapText="1"/>
    </xf>
    <xf numFmtId="0" fontId="21" fillId="18" borderId="1" xfId="0" applyFont="1" applyFill="1" applyBorder="1" applyAlignment="1">
      <alignment vertical="center" wrapText="1"/>
    </xf>
    <xf numFmtId="0" fontId="20" fillId="18" borderId="1" xfId="0" applyFont="1" applyFill="1" applyBorder="1" applyAlignment="1">
      <alignment vertical="center" wrapText="1"/>
    </xf>
    <xf numFmtId="0" fontId="64" fillId="0" borderId="3" xfId="0" applyFont="1" applyBorder="1" applyAlignment="1">
      <alignment horizontal="center"/>
    </xf>
    <xf numFmtId="0" fontId="63" fillId="0" borderId="12" xfId="0" applyFont="1" applyBorder="1" applyAlignment="1">
      <alignment horizontal="center"/>
    </xf>
    <xf numFmtId="0" fontId="63" fillId="0" borderId="4" xfId="0" applyFont="1" applyBorder="1" applyAlignment="1">
      <alignment horizontal="center"/>
    </xf>
    <xf numFmtId="1" fontId="36" fillId="2" borderId="8" xfId="0" applyNumberFormat="1" applyFont="1" applyFill="1" applyBorder="1" applyAlignment="1" applyProtection="1">
      <alignment horizontal="center" vertical="center"/>
      <protection locked="0"/>
    </xf>
    <xf numFmtId="1" fontId="36" fillId="2" borderId="9" xfId="0" applyNumberFormat="1" applyFont="1" applyFill="1" applyBorder="1" applyAlignment="1" applyProtection="1">
      <alignment horizontal="center" vertical="center"/>
      <protection locked="0"/>
    </xf>
    <xf numFmtId="0" fontId="42" fillId="0" borderId="20" xfId="0" applyFont="1" applyBorder="1" applyAlignment="1">
      <alignment horizontal="center" vertical="center"/>
    </xf>
    <xf numFmtId="0" fontId="42" fillId="0" borderId="0" xfId="0" applyFont="1" applyAlignment="1">
      <alignment horizontal="center" vertical="center"/>
    </xf>
    <xf numFmtId="0" fontId="77" fillId="0" borderId="20" xfId="0" applyFont="1" applyBorder="1" applyAlignment="1">
      <alignment horizontal="left" vertical="top" wrapText="1"/>
    </xf>
    <xf numFmtId="0" fontId="77" fillId="0" borderId="0" xfId="0" applyFont="1" applyAlignment="1">
      <alignment horizontal="left" vertical="top" wrapText="1"/>
    </xf>
    <xf numFmtId="1" fontId="36" fillId="3" borderId="8" xfId="0" applyNumberFormat="1" applyFont="1" applyFill="1" applyBorder="1" applyAlignment="1">
      <alignment horizontal="center" vertical="center"/>
    </xf>
    <xf numFmtId="1" fontId="36" fillId="3" borderId="9" xfId="0" applyNumberFormat="1" applyFont="1" applyFill="1" applyBorder="1" applyAlignment="1">
      <alignment horizontal="center" vertical="center"/>
    </xf>
    <xf numFmtId="0" fontId="42" fillId="0" borderId="1" xfId="0" applyFont="1" applyBorder="1" applyAlignment="1">
      <alignment horizontal="left" vertical="center"/>
    </xf>
    <xf numFmtId="0" fontId="77" fillId="0" borderId="1" xfId="0" applyFont="1" applyBorder="1" applyAlignment="1">
      <alignment horizontal="left" vertical="center" wrapText="1"/>
    </xf>
    <xf numFmtId="0" fontId="77" fillId="0" borderId="8" xfId="0" applyFont="1" applyBorder="1" applyAlignment="1">
      <alignment horizontal="left" vertical="center" wrapText="1"/>
    </xf>
    <xf numFmtId="0" fontId="77" fillId="0" borderId="1" xfId="0" applyFont="1" applyBorder="1" applyAlignment="1">
      <alignment horizontal="left" vertical="center"/>
    </xf>
    <xf numFmtId="0" fontId="42" fillId="11" borderId="1" xfId="0" applyFont="1" applyFill="1" applyBorder="1" applyAlignment="1">
      <alignment horizontal="center" vertical="center"/>
    </xf>
    <xf numFmtId="1" fontId="36" fillId="2" borderId="25" xfId="0" applyNumberFormat="1" applyFont="1" applyFill="1" applyBorder="1" applyAlignment="1" applyProtection="1">
      <alignment horizontal="center" vertical="center"/>
      <protection locked="0"/>
    </xf>
    <xf numFmtId="1" fontId="36" fillId="2" borderId="35" xfId="0" applyNumberFormat="1" applyFont="1" applyFill="1" applyBorder="1" applyAlignment="1" applyProtection="1">
      <alignment horizontal="center" vertical="center"/>
      <protection locked="0"/>
    </xf>
    <xf numFmtId="0" fontId="42" fillId="11" borderId="1" xfId="0" applyFont="1" applyFill="1" applyBorder="1" applyAlignment="1">
      <alignment horizontal="center" vertical="center" wrapText="1"/>
    </xf>
    <xf numFmtId="0" fontId="42" fillId="11" borderId="2" xfId="0" applyFont="1" applyFill="1" applyBorder="1" applyAlignment="1">
      <alignment horizontal="center" vertical="center" textRotation="90" wrapText="1"/>
    </xf>
    <xf numFmtId="0" fontId="42" fillId="11" borderId="8" xfId="0" applyFont="1" applyFill="1" applyBorder="1" applyAlignment="1">
      <alignment horizontal="center" vertical="center" wrapText="1"/>
    </xf>
    <xf numFmtId="1" fontId="42" fillId="11" borderId="19" xfId="0" applyNumberFormat="1" applyFont="1" applyFill="1" applyBorder="1" applyAlignment="1">
      <alignment horizontal="center" vertical="center" wrapText="1"/>
    </xf>
    <xf numFmtId="1" fontId="42" fillId="11" borderId="20" xfId="0" applyNumberFormat="1" applyFont="1" applyFill="1" applyBorder="1" applyAlignment="1">
      <alignment horizontal="center" vertical="center" wrapText="1"/>
    </xf>
    <xf numFmtId="1" fontId="42" fillId="11" borderId="25" xfId="0" applyNumberFormat="1" applyFont="1" applyFill="1" applyBorder="1" applyAlignment="1">
      <alignment horizontal="center" vertical="center" wrapText="1"/>
    </xf>
    <xf numFmtId="0" fontId="77" fillId="0" borderId="1" xfId="0" applyFont="1" applyBorder="1" applyAlignment="1">
      <alignment vertical="center" wrapText="1"/>
    </xf>
    <xf numFmtId="0" fontId="30" fillId="19" borderId="5" xfId="0" applyFont="1" applyFill="1" applyBorder="1" applyAlignment="1">
      <alignment horizontal="left" vertical="top" wrapText="1"/>
    </xf>
    <xf numFmtId="0" fontId="30" fillId="19" borderId="14" xfId="0" applyFont="1" applyFill="1" applyBorder="1" applyAlignment="1">
      <alignment horizontal="left" vertical="top" wrapText="1"/>
    </xf>
    <xf numFmtId="0" fontId="30" fillId="19" borderId="18" xfId="0" applyFont="1" applyFill="1" applyBorder="1" applyAlignment="1">
      <alignment horizontal="left" vertical="top" wrapText="1"/>
    </xf>
    <xf numFmtId="0" fontId="30" fillId="19" borderId="21" xfId="0" applyFont="1" applyFill="1" applyBorder="1" applyAlignment="1">
      <alignment horizontal="left" vertical="top" wrapText="1"/>
    </xf>
    <xf numFmtId="0" fontId="30" fillId="19" borderId="22" xfId="0" applyFont="1" applyFill="1" applyBorder="1" applyAlignment="1">
      <alignment horizontal="left" vertical="top" wrapText="1"/>
    </xf>
    <xf numFmtId="0" fontId="29" fillId="0" borderId="1" xfId="0" applyFont="1" applyBorder="1" applyAlignment="1">
      <alignment horizontal="left" vertical="center"/>
    </xf>
    <xf numFmtId="0" fontId="30" fillId="0" borderId="1" xfId="0" applyFont="1" applyBorder="1" applyAlignment="1">
      <alignment horizontal="left" vertical="center"/>
    </xf>
    <xf numFmtId="0" fontId="32" fillId="2" borderId="16" xfId="0" applyFont="1" applyFill="1" applyBorder="1" applyAlignment="1" applyProtection="1">
      <alignment horizontal="center" vertical="center"/>
      <protection locked="0"/>
    </xf>
    <xf numFmtId="0" fontId="32" fillId="2" borderId="17" xfId="0" applyFont="1" applyFill="1" applyBorder="1" applyAlignment="1" applyProtection="1">
      <alignment horizontal="center" vertical="center"/>
      <protection locked="0"/>
    </xf>
    <xf numFmtId="0" fontId="32" fillId="2" borderId="2" xfId="0" applyFont="1" applyFill="1" applyBorder="1" applyAlignment="1" applyProtection="1">
      <alignment horizontal="center" vertical="center"/>
      <protection locked="0"/>
    </xf>
    <xf numFmtId="0" fontId="29" fillId="0" borderId="16" xfId="0" applyFont="1" applyBorder="1" applyAlignment="1">
      <alignment horizontal="left" vertical="center"/>
    </xf>
    <xf numFmtId="0" fontId="30" fillId="0" borderId="2" xfId="0" applyFont="1" applyBorder="1" applyAlignment="1">
      <alignment vertical="center"/>
    </xf>
    <xf numFmtId="0" fontId="26" fillId="2" borderId="16" xfId="0" applyFont="1" applyFill="1" applyBorder="1" applyAlignment="1" applyProtection="1">
      <alignment horizontal="center" vertical="center"/>
      <protection locked="0"/>
    </xf>
    <xf numFmtId="0" fontId="26" fillId="2" borderId="17" xfId="0" applyFont="1" applyFill="1" applyBorder="1" applyAlignment="1" applyProtection="1">
      <alignment horizontal="center" vertical="center"/>
      <protection locked="0"/>
    </xf>
    <xf numFmtId="0" fontId="26" fillId="2" borderId="2" xfId="0" applyFont="1" applyFill="1" applyBorder="1" applyAlignment="1" applyProtection="1">
      <alignment horizontal="center" vertical="center"/>
      <protection locked="0"/>
    </xf>
    <xf numFmtId="0" fontId="34" fillId="0" borderId="19" xfId="0" applyFont="1" applyBorder="1" applyAlignment="1">
      <alignment horizontal="center" vertical="center"/>
    </xf>
    <xf numFmtId="0" fontId="34" fillId="0" borderId="20" xfId="0" applyFont="1" applyBorder="1" applyAlignment="1">
      <alignment horizontal="center" vertical="center"/>
    </xf>
    <xf numFmtId="0" fontId="30" fillId="20" borderId="3" xfId="0" applyFont="1" applyFill="1" applyBorder="1" applyAlignment="1">
      <alignment horizontal="left" vertical="center" wrapText="1"/>
    </xf>
    <xf numFmtId="0" fontId="30" fillId="20" borderId="12" xfId="0" applyFont="1" applyFill="1" applyBorder="1" applyAlignment="1">
      <alignment horizontal="left" vertical="center" wrapText="1"/>
    </xf>
    <xf numFmtId="0" fontId="30" fillId="20" borderId="4" xfId="0" applyFont="1" applyFill="1" applyBorder="1" applyAlignment="1">
      <alignment horizontal="left" vertical="center" wrapText="1"/>
    </xf>
    <xf numFmtId="0" fontId="29" fillId="0" borderId="1" xfId="0" applyFont="1" applyBorder="1" applyAlignment="1">
      <alignment horizontal="left" vertical="center" wrapText="1"/>
    </xf>
    <xf numFmtId="1" fontId="30" fillId="0" borderId="24" xfId="0" applyNumberFormat="1" applyFont="1" applyBorder="1" applyAlignment="1">
      <alignment horizontal="center" vertical="center" wrapText="1"/>
    </xf>
    <xf numFmtId="1" fontId="30" fillId="0" borderId="0" xfId="0" applyNumberFormat="1" applyFont="1" applyAlignment="1">
      <alignment horizontal="center" vertical="center" wrapText="1"/>
    </xf>
    <xf numFmtId="1" fontId="30" fillId="0" borderId="25" xfId="0" applyNumberFormat="1" applyFont="1" applyBorder="1" applyAlignment="1">
      <alignment horizontal="center" vertical="center" wrapText="1"/>
    </xf>
    <xf numFmtId="1" fontId="36" fillId="2" borderId="30" xfId="0" applyNumberFormat="1" applyFont="1" applyFill="1" applyBorder="1" applyAlignment="1" applyProtection="1">
      <alignment horizontal="center" vertical="center"/>
      <protection locked="0"/>
    </xf>
    <xf numFmtId="1" fontId="36" fillId="2" borderId="31" xfId="0" applyNumberFormat="1" applyFont="1" applyFill="1" applyBorder="1" applyAlignment="1" applyProtection="1">
      <alignment horizontal="center" vertical="center"/>
      <protection locked="0"/>
    </xf>
    <xf numFmtId="1" fontId="36" fillId="2" borderId="32" xfId="0" applyNumberFormat="1" applyFont="1" applyFill="1" applyBorder="1" applyAlignment="1" applyProtection="1">
      <alignment horizontal="center" vertical="center"/>
      <protection locked="0"/>
    </xf>
    <xf numFmtId="0" fontId="36" fillId="2" borderId="8" xfId="0" applyFont="1" applyFill="1" applyBorder="1" applyAlignment="1" applyProtection="1">
      <alignment horizontal="center" vertical="center"/>
      <protection locked="0"/>
    </xf>
    <xf numFmtId="0" fontId="39" fillId="0" borderId="1" xfId="0" applyFont="1" applyBorder="1" applyAlignment="1">
      <alignment horizontal="left" vertical="center" wrapText="1"/>
    </xf>
    <xf numFmtId="0" fontId="41" fillId="0" borderId="16" xfId="0" applyFont="1" applyBorder="1" applyAlignment="1">
      <alignment horizontal="left" vertical="center"/>
    </xf>
    <xf numFmtId="1" fontId="26" fillId="3" borderId="3" xfId="0" applyNumberFormat="1" applyFont="1" applyFill="1" applyBorder="1" applyAlignment="1">
      <alignment horizontal="center" vertical="center"/>
    </xf>
    <xf numFmtId="1" fontId="26" fillId="3" borderId="12" xfId="0" applyNumberFormat="1" applyFont="1" applyFill="1" applyBorder="1" applyAlignment="1">
      <alignment horizontal="center" vertical="center"/>
    </xf>
    <xf numFmtId="1" fontId="26" fillId="3" borderId="4" xfId="0" applyNumberFormat="1" applyFont="1" applyFill="1" applyBorder="1" applyAlignment="1">
      <alignment horizontal="center" vertical="center"/>
    </xf>
    <xf numFmtId="0" fontId="30" fillId="0" borderId="16" xfId="0" applyFont="1" applyBorder="1" applyAlignment="1">
      <alignment horizontal="left" vertical="center"/>
    </xf>
    <xf numFmtId="0" fontId="29" fillId="11" borderId="19" xfId="0" applyFont="1" applyFill="1" applyBorder="1" applyAlignment="1">
      <alignment vertical="center" wrapText="1"/>
    </xf>
    <xf numFmtId="0" fontId="30" fillId="11" borderId="25" xfId="0" applyFont="1" applyFill="1" applyBorder="1" applyAlignment="1">
      <alignment vertical="center"/>
    </xf>
    <xf numFmtId="0" fontId="29" fillId="11" borderId="24" xfId="0" applyFont="1" applyFill="1" applyBorder="1" applyAlignment="1">
      <alignment vertical="center" wrapText="1"/>
    </xf>
    <xf numFmtId="0" fontId="30" fillId="11" borderId="35" xfId="0" applyFont="1" applyFill="1" applyBorder="1" applyAlignment="1">
      <alignment vertical="center"/>
    </xf>
    <xf numFmtId="0" fontId="30" fillId="11" borderId="36" xfId="0" applyFont="1" applyFill="1" applyBorder="1" applyAlignment="1">
      <alignment vertical="center"/>
    </xf>
    <xf numFmtId="0" fontId="30" fillId="11" borderId="37" xfId="0" applyFont="1" applyFill="1" applyBorder="1" applyAlignment="1">
      <alignment vertical="center"/>
    </xf>
    <xf numFmtId="0" fontId="45" fillId="2" borderId="1" xfId="0" applyFont="1" applyFill="1" applyBorder="1" applyAlignment="1" applyProtection="1">
      <alignment horizontal="center" vertical="center"/>
      <protection locked="0"/>
    </xf>
    <xf numFmtId="0" fontId="42" fillId="0" borderId="1" xfId="0" applyFont="1" applyBorder="1" applyAlignment="1">
      <alignment horizontal="left" vertical="center" wrapText="1"/>
    </xf>
    <xf numFmtId="1" fontId="45" fillId="2" borderId="8" xfId="0" applyNumberFormat="1" applyFont="1" applyFill="1" applyBorder="1" applyAlignment="1" applyProtection="1">
      <alignment horizontal="center" vertical="center"/>
      <protection locked="0"/>
    </xf>
    <xf numFmtId="1" fontId="45" fillId="2" borderId="9" xfId="0" applyNumberFormat="1" applyFont="1" applyFill="1" applyBorder="1" applyAlignment="1" applyProtection="1">
      <alignment horizontal="center" vertical="center"/>
      <protection locked="0"/>
    </xf>
    <xf numFmtId="1" fontId="45" fillId="2" borderId="16" xfId="0" applyNumberFormat="1" applyFont="1" applyFill="1" applyBorder="1" applyAlignment="1" applyProtection="1">
      <alignment horizontal="center" vertical="center"/>
      <protection locked="0"/>
    </xf>
    <xf numFmtId="0" fontId="42" fillId="0" borderId="8" xfId="0" applyFont="1" applyBorder="1" applyAlignment="1">
      <alignment horizontal="left" vertical="center" wrapText="1"/>
    </xf>
    <xf numFmtId="0" fontId="42" fillId="0" borderId="9" xfId="0" applyFont="1" applyBorder="1" applyAlignment="1">
      <alignment horizontal="left" vertical="center" wrapText="1"/>
    </xf>
    <xf numFmtId="0" fontId="42"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9" fillId="0" borderId="7" xfId="0" applyFont="1" applyBorder="1" applyAlignment="1">
      <alignment horizontal="left" vertical="center" wrapText="1"/>
    </xf>
    <xf numFmtId="1" fontId="45" fillId="2" borderId="7" xfId="0" applyNumberFormat="1" applyFont="1" applyFill="1" applyBorder="1" applyAlignment="1" applyProtection="1">
      <alignment horizontal="center" vertical="center"/>
      <protection locked="0"/>
    </xf>
    <xf numFmtId="0" fontId="29" fillId="0" borderId="25"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7" xfId="0" applyFont="1" applyBorder="1" applyAlignment="1">
      <alignment horizontal="center" vertical="center" wrapText="1"/>
    </xf>
    <xf numFmtId="0" fontId="42" fillId="0" borderId="20" xfId="0" applyFont="1" applyBorder="1" applyAlignment="1">
      <alignment horizontal="center" vertical="center" wrapText="1"/>
    </xf>
    <xf numFmtId="0" fontId="42" fillId="0" borderId="0" xfId="0" applyFont="1" applyAlignment="1">
      <alignment horizontal="center" vertical="center" wrapText="1"/>
    </xf>
    <xf numFmtId="0" fontId="42" fillId="0" borderId="44" xfId="0" applyFont="1" applyBorder="1" applyAlignment="1">
      <alignment horizontal="center" vertical="center" wrapText="1"/>
    </xf>
    <xf numFmtId="0" fontId="42" fillId="11" borderId="16" xfId="0" applyFont="1" applyFill="1" applyBorder="1" applyAlignment="1">
      <alignment horizontal="left" vertical="center" wrapText="1"/>
    </xf>
    <xf numFmtId="0" fontId="42" fillId="11" borderId="2" xfId="0" applyFont="1" applyFill="1" applyBorder="1" applyAlignment="1">
      <alignment horizontal="left" vertical="center" wrapText="1"/>
    </xf>
    <xf numFmtId="0" fontId="29" fillId="0" borderId="1" xfId="0" applyFont="1" applyBorder="1" applyAlignment="1">
      <alignment horizontal="center" vertical="center" wrapText="1"/>
    </xf>
    <xf numFmtId="0" fontId="30" fillId="19" borderId="0" xfId="0" applyFont="1" applyFill="1" applyAlignment="1">
      <alignment horizontal="left" vertical="top" wrapText="1"/>
    </xf>
    <xf numFmtId="1" fontId="45" fillId="2" borderId="1" xfId="0" applyNumberFormat="1" applyFont="1" applyFill="1" applyBorder="1" applyAlignment="1" applyProtection="1">
      <alignment horizontal="center" vertical="center"/>
      <protection locked="0"/>
    </xf>
    <xf numFmtId="0" fontId="30" fillId="19" borderId="15" xfId="0" applyFont="1" applyFill="1" applyBorder="1" applyAlignment="1">
      <alignment horizontal="left" vertical="top" wrapText="1"/>
    </xf>
    <xf numFmtId="0" fontId="30" fillId="19" borderId="6" xfId="0" applyFont="1" applyFill="1" applyBorder="1" applyAlignment="1">
      <alignment horizontal="left" vertical="top" wrapText="1"/>
    </xf>
    <xf numFmtId="0" fontId="30" fillId="19" borderId="23" xfId="0" applyFont="1" applyFill="1" applyBorder="1" applyAlignment="1">
      <alignment horizontal="left" vertical="top" wrapText="1"/>
    </xf>
    <xf numFmtId="0" fontId="30" fillId="20" borderId="5" xfId="0" applyFont="1" applyFill="1" applyBorder="1" applyAlignment="1">
      <alignment horizontal="left" vertical="center" wrapText="1"/>
    </xf>
    <xf numFmtId="1" fontId="36" fillId="3" borderId="1" xfId="0" applyNumberFormat="1" applyFont="1" applyFill="1" applyBorder="1" applyAlignment="1">
      <alignment horizontal="center" vertical="center"/>
    </xf>
    <xf numFmtId="1" fontId="15" fillId="2" borderId="1" xfId="0" applyNumberFormat="1" applyFont="1" applyFill="1" applyBorder="1" applyAlignment="1" applyProtection="1">
      <alignment horizontal="center" vertical="center"/>
      <protection locked="0"/>
    </xf>
    <xf numFmtId="0" fontId="29" fillId="0" borderId="1" xfId="0" applyFont="1" applyBorder="1" applyAlignment="1">
      <alignment vertical="center" wrapText="1"/>
    </xf>
    <xf numFmtId="1" fontId="15" fillId="3" borderId="1" xfId="0" applyNumberFormat="1" applyFont="1" applyFill="1" applyBorder="1" applyAlignment="1">
      <alignment horizontal="center" vertical="center"/>
    </xf>
    <xf numFmtId="0" fontId="42" fillId="0" borderId="1" xfId="0" applyFont="1" applyBorder="1" applyAlignment="1">
      <alignment horizontal="center" vertical="center"/>
    </xf>
    <xf numFmtId="0" fontId="50" fillId="11" borderId="8" xfId="0" applyFont="1" applyFill="1" applyBorder="1" applyAlignment="1">
      <alignment horizontal="center" vertical="center" wrapText="1"/>
    </xf>
    <xf numFmtId="0" fontId="50" fillId="11" borderId="7" xfId="0" applyFont="1" applyFill="1" applyBorder="1" applyAlignment="1">
      <alignment horizontal="center" vertical="center" wrapText="1"/>
    </xf>
    <xf numFmtId="0" fontId="42" fillId="0" borderId="7" xfId="0" applyFont="1" applyBorder="1" applyAlignment="1">
      <alignment horizontal="left" vertical="center"/>
    </xf>
    <xf numFmtId="0" fontId="29" fillId="0" borderId="7" xfId="0" applyFont="1" applyBorder="1" applyAlignment="1">
      <alignment vertical="center" wrapText="1"/>
    </xf>
    <xf numFmtId="1" fontId="36" fillId="3" borderId="7" xfId="0" applyNumberFormat="1" applyFont="1" applyFill="1" applyBorder="1" applyAlignment="1">
      <alignment horizontal="center" vertical="center"/>
    </xf>
    <xf numFmtId="1" fontId="15" fillId="2" borderId="7" xfId="0" applyNumberFormat="1" applyFont="1" applyFill="1" applyBorder="1" applyAlignment="1" applyProtection="1">
      <alignment horizontal="center" vertical="center"/>
      <protection locked="0"/>
    </xf>
    <xf numFmtId="0" fontId="42" fillId="11" borderId="8" xfId="0" applyFont="1" applyFill="1" applyBorder="1" applyAlignment="1">
      <alignment horizontal="center" vertical="center" textRotation="90" wrapText="1"/>
    </xf>
    <xf numFmtId="0" fontId="42" fillId="11" borderId="7" xfId="0" applyFont="1" applyFill="1" applyBorder="1" applyAlignment="1">
      <alignment horizontal="center" vertical="center" textRotation="90" wrapText="1"/>
    </xf>
    <xf numFmtId="0" fontId="42" fillId="11" borderId="9" xfId="0" applyFont="1" applyFill="1" applyBorder="1" applyAlignment="1">
      <alignment horizontal="center" vertical="center" textRotation="90" wrapText="1"/>
    </xf>
    <xf numFmtId="0" fontId="50" fillId="11" borderId="9" xfId="0" applyFont="1" applyFill="1" applyBorder="1" applyAlignment="1">
      <alignment horizontal="center" vertical="center" wrapText="1"/>
    </xf>
    <xf numFmtId="0" fontId="30" fillId="19" borderId="5" xfId="0" applyFont="1" applyFill="1" applyBorder="1" applyAlignment="1">
      <alignment horizontal="left" vertical="center" wrapText="1"/>
    </xf>
    <xf numFmtId="0" fontId="30" fillId="19" borderId="15" xfId="0" applyFont="1" applyFill="1" applyBorder="1" applyAlignment="1">
      <alignment horizontal="left" vertical="center" wrapText="1"/>
    </xf>
    <xf numFmtId="0" fontId="30" fillId="19" borderId="18" xfId="0" applyFont="1" applyFill="1" applyBorder="1" applyAlignment="1">
      <alignment horizontal="left" vertical="center" wrapText="1"/>
    </xf>
    <xf numFmtId="0" fontId="30" fillId="19" borderId="0" xfId="0" applyFont="1" applyFill="1" applyAlignment="1">
      <alignment horizontal="left" vertical="center" wrapText="1"/>
    </xf>
    <xf numFmtId="0" fontId="30" fillId="19" borderId="21" xfId="0" applyFont="1" applyFill="1" applyBorder="1" applyAlignment="1">
      <alignment horizontal="left" vertical="center" wrapText="1"/>
    </xf>
    <xf numFmtId="0" fontId="30" fillId="19" borderId="23" xfId="0" applyFont="1" applyFill="1" applyBorder="1" applyAlignment="1">
      <alignment horizontal="left" vertical="center" wrapText="1"/>
    </xf>
    <xf numFmtId="0" fontId="0" fillId="2" borderId="16"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51" fillId="0" borderId="16" xfId="0" applyFont="1" applyBorder="1" applyAlignment="1">
      <alignment horizontal="center" vertical="center"/>
    </xf>
    <xf numFmtId="0" fontId="51" fillId="0" borderId="2" xfId="0" applyFont="1" applyBorder="1" applyAlignment="1">
      <alignment horizontal="center" vertical="center"/>
    </xf>
    <xf numFmtId="0" fontId="15" fillId="2" borderId="3"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49" fillId="20" borderId="3" xfId="0" applyFont="1" applyFill="1" applyBorder="1" applyAlignment="1">
      <alignment horizontal="left" vertical="center" wrapText="1"/>
    </xf>
    <xf numFmtId="0" fontId="49" fillId="20" borderId="12" xfId="0" applyFont="1" applyFill="1" applyBorder="1" applyAlignment="1">
      <alignment horizontal="left" vertical="center" wrapText="1"/>
    </xf>
    <xf numFmtId="0" fontId="49" fillId="20" borderId="4" xfId="0" applyFont="1" applyFill="1" applyBorder="1" applyAlignment="1">
      <alignment horizontal="left" vertical="center" wrapText="1"/>
    </xf>
    <xf numFmtId="1" fontId="36" fillId="3" borderId="20" xfId="0" applyNumberFormat="1" applyFont="1" applyFill="1" applyBorder="1" applyAlignment="1">
      <alignment horizontal="center" vertical="center"/>
    </xf>
    <xf numFmtId="1" fontId="36" fillId="3" borderId="0" xfId="0" applyNumberFormat="1" applyFont="1" applyFill="1" applyAlignment="1">
      <alignment horizontal="center" vertical="center"/>
    </xf>
    <xf numFmtId="0" fontId="77" fillId="0" borderId="20" xfId="0" applyFont="1" applyBorder="1" applyAlignment="1">
      <alignment horizontal="center" vertical="top" wrapText="1"/>
    </xf>
    <xf numFmtId="0" fontId="77" fillId="0" borderId="0" xfId="0" applyFont="1" applyAlignment="1">
      <alignment horizontal="center" vertical="top" wrapText="1"/>
    </xf>
    <xf numFmtId="1" fontId="53" fillId="0" borderId="51" xfId="0" applyNumberFormat="1" applyFont="1" applyBorder="1" applyAlignment="1">
      <alignment horizontal="center" vertical="center" wrapText="1"/>
    </xf>
    <xf numFmtId="1" fontId="53" fillId="0" borderId="52" xfId="0" applyNumberFormat="1" applyFont="1" applyBorder="1" applyAlignment="1">
      <alignment horizontal="center" vertical="center" wrapText="1"/>
    </xf>
    <xf numFmtId="1" fontId="54" fillId="3" borderId="3" xfId="0" applyNumberFormat="1" applyFont="1" applyFill="1" applyBorder="1" applyAlignment="1">
      <alignment horizontal="center" vertical="center"/>
    </xf>
    <xf numFmtId="1" fontId="54" fillId="3" borderId="4" xfId="0" applyNumberFormat="1" applyFont="1" applyFill="1" applyBorder="1" applyAlignment="1">
      <alignment horizontal="center" vertical="center"/>
    </xf>
    <xf numFmtId="1" fontId="54" fillId="2" borderId="3" xfId="0" applyNumberFormat="1" applyFont="1" applyFill="1" applyBorder="1" applyAlignment="1" applyProtection="1">
      <alignment horizontal="center" vertical="center"/>
      <protection locked="0"/>
    </xf>
    <xf numFmtId="1" fontId="54" fillId="2" borderId="4" xfId="0" applyNumberFormat="1" applyFont="1" applyFill="1" applyBorder="1" applyAlignment="1" applyProtection="1">
      <alignment horizontal="center" vertical="center"/>
      <protection locked="0"/>
    </xf>
    <xf numFmtId="1" fontId="50" fillId="11" borderId="43" xfId="0" applyNumberFormat="1" applyFont="1" applyFill="1" applyBorder="1" applyAlignment="1">
      <alignment horizontal="center" vertical="center" wrapText="1"/>
    </xf>
    <xf numFmtId="1" fontId="49" fillId="11" borderId="40" xfId="0" applyNumberFormat="1" applyFont="1" applyFill="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7" xfId="0" applyFont="1" applyBorder="1" applyAlignment="1">
      <alignment horizontal="center" vertical="center" wrapText="1"/>
    </xf>
    <xf numFmtId="0" fontId="39" fillId="0" borderId="7" xfId="0" applyFont="1" applyBorder="1" applyAlignment="1">
      <alignment horizontal="left" vertical="center" wrapText="1"/>
    </xf>
    <xf numFmtId="0" fontId="41" fillId="0" borderId="36" xfId="0" applyFont="1" applyBorder="1" applyAlignment="1">
      <alignment horizontal="left" vertical="center"/>
    </xf>
    <xf numFmtId="0" fontId="29" fillId="0" borderId="16" xfId="0" applyFont="1" applyBorder="1" applyAlignment="1">
      <alignment horizontal="left" vertical="center" wrapText="1"/>
    </xf>
    <xf numFmtId="0" fontId="48" fillId="11" borderId="8" xfId="0" applyFont="1" applyFill="1" applyBorder="1" applyAlignment="1">
      <alignment horizontal="center" vertical="center" textRotation="90" wrapText="1"/>
    </xf>
    <xf numFmtId="0" fontId="48" fillId="11" borderId="7" xfId="0" applyFont="1" applyFill="1" applyBorder="1" applyAlignment="1">
      <alignment horizontal="center" vertical="center" textRotation="90" wrapText="1"/>
    </xf>
    <xf numFmtId="1" fontId="55" fillId="0" borderId="51" xfId="0" applyNumberFormat="1" applyFont="1" applyBorder="1" applyAlignment="1">
      <alignment horizontal="center" vertical="center" wrapText="1"/>
    </xf>
    <xf numFmtId="1" fontId="55" fillId="0" borderId="52" xfId="0" applyNumberFormat="1" applyFont="1" applyBorder="1" applyAlignment="1">
      <alignment horizontal="center" vertical="center" wrapText="1"/>
    </xf>
    <xf numFmtId="1" fontId="15" fillId="2" borderId="3" xfId="0" applyNumberFormat="1" applyFont="1" applyFill="1" applyBorder="1" applyAlignment="1" applyProtection="1">
      <alignment horizontal="center" vertical="center"/>
      <protection locked="0"/>
    </xf>
    <xf numFmtId="1" fontId="15" fillId="2" borderId="4" xfId="0" applyNumberFormat="1" applyFont="1" applyFill="1" applyBorder="1" applyAlignment="1" applyProtection="1">
      <alignment horizontal="center" vertical="center"/>
      <protection locked="0"/>
    </xf>
    <xf numFmtId="0" fontId="87" fillId="0" borderId="1" xfId="0" applyFont="1" applyBorder="1" applyAlignment="1">
      <alignment horizontal="left" vertical="center"/>
    </xf>
    <xf numFmtId="0" fontId="45" fillId="2" borderId="7" xfId="0" applyFont="1" applyFill="1" applyBorder="1" applyAlignment="1" applyProtection="1">
      <alignment horizontal="center" vertical="center"/>
      <protection locked="0"/>
    </xf>
    <xf numFmtId="0" fontId="29" fillId="0" borderId="36" xfId="0" applyFont="1" applyBorder="1" applyAlignment="1">
      <alignment horizontal="left" vertical="center" wrapText="1"/>
    </xf>
    <xf numFmtId="0" fontId="42" fillId="0" borderId="8" xfId="0" applyFont="1" applyBorder="1" applyAlignment="1">
      <alignment horizontal="left" vertical="center"/>
    </xf>
    <xf numFmtId="0" fontId="42" fillId="0" borderId="9" xfId="0" applyFont="1" applyBorder="1" applyAlignment="1">
      <alignment horizontal="left" vertical="center"/>
    </xf>
    <xf numFmtId="1" fontId="15" fillId="2" borderId="8" xfId="0" applyNumberFormat="1" applyFont="1" applyFill="1" applyBorder="1" applyAlignment="1" applyProtection="1">
      <alignment horizontal="center" vertical="center"/>
      <protection locked="0"/>
    </xf>
    <xf numFmtId="1" fontId="15" fillId="2" borderId="9" xfId="0" applyNumberFormat="1" applyFont="1" applyFill="1" applyBorder="1" applyAlignment="1" applyProtection="1">
      <alignment horizontal="center" vertical="center"/>
      <protection locked="0"/>
    </xf>
    <xf numFmtId="0" fontId="50" fillId="11" borderId="25" xfId="0" applyFont="1" applyFill="1" applyBorder="1" applyAlignment="1">
      <alignment horizontal="center" vertical="center" wrapText="1"/>
    </xf>
    <xf numFmtId="0" fontId="50" fillId="11" borderId="35" xfId="0" applyFont="1" applyFill="1" applyBorder="1" applyAlignment="1">
      <alignment horizontal="center" vertical="center" wrapText="1"/>
    </xf>
    <xf numFmtId="0" fontId="50" fillId="11" borderId="19" xfId="0" applyFont="1" applyFill="1" applyBorder="1" applyAlignment="1">
      <alignment horizontal="center" vertical="center" wrapText="1"/>
    </xf>
    <xf numFmtId="0" fontId="50" fillId="11" borderId="24" xfId="0" applyFont="1" applyFill="1" applyBorder="1" applyAlignment="1">
      <alignment horizontal="center" vertical="center" wrapText="1"/>
    </xf>
    <xf numFmtId="0" fontId="48" fillId="11" borderId="9" xfId="0" applyFont="1" applyFill="1" applyBorder="1" applyAlignment="1">
      <alignment horizontal="center" vertical="center" textRotation="90" wrapText="1"/>
    </xf>
    <xf numFmtId="1" fontId="57" fillId="0" borderId="24" xfId="0" applyNumberFormat="1" applyFont="1" applyBorder="1" applyAlignment="1">
      <alignment horizontal="center" vertical="center" wrapText="1"/>
    </xf>
    <xf numFmtId="1" fontId="0" fillId="0" borderId="0" xfId="0" applyNumberFormat="1" applyAlignment="1">
      <alignment horizontal="center" vertical="center"/>
    </xf>
    <xf numFmtId="0" fontId="29" fillId="0" borderId="8" xfId="0" applyFont="1" applyBorder="1" applyAlignment="1">
      <alignment horizontal="left" vertical="center"/>
    </xf>
    <xf numFmtId="0" fontId="29" fillId="0" borderId="9" xfId="0" applyFont="1" applyBorder="1" applyAlignment="1">
      <alignment horizontal="left" vertical="center"/>
    </xf>
    <xf numFmtId="0" fontId="118" fillId="0" borderId="1" xfId="0" applyFont="1" applyBorder="1" applyAlignment="1">
      <alignment horizontal="left" vertical="center"/>
    </xf>
    <xf numFmtId="0" fontId="119" fillId="0" borderId="1" xfId="0" applyFont="1" applyBorder="1" applyAlignment="1">
      <alignment horizontal="left" vertical="center"/>
    </xf>
    <xf numFmtId="1" fontId="120" fillId="3" borderId="1" xfId="0" applyNumberFormat="1" applyFont="1" applyFill="1" applyBorder="1" applyAlignment="1">
      <alignment horizontal="center" vertical="center"/>
    </xf>
    <xf numFmtId="1" fontId="91" fillId="2" borderId="1" xfId="0" applyNumberFormat="1" applyFont="1" applyFill="1" applyBorder="1" applyAlignment="1" applyProtection="1">
      <alignment horizontal="center" vertical="center"/>
      <protection locked="0"/>
    </xf>
    <xf numFmtId="0" fontId="48" fillId="0" borderId="1" xfId="0" applyFont="1" applyBorder="1" applyAlignment="1">
      <alignment horizontal="left" vertical="center" wrapText="1"/>
    </xf>
    <xf numFmtId="0" fontId="49" fillId="0" borderId="16" xfId="0" applyFont="1" applyBorder="1" applyAlignment="1">
      <alignment horizontal="left"/>
    </xf>
    <xf numFmtId="1" fontId="15" fillId="2" borderId="8" xfId="0" applyNumberFormat="1" applyFont="1" applyFill="1" applyBorder="1" applyAlignment="1" applyProtection="1">
      <alignment horizontal="center" vertical="center" wrapText="1"/>
      <protection locked="0"/>
    </xf>
    <xf numFmtId="1" fontId="15" fillId="2" borderId="9" xfId="0" applyNumberFormat="1" applyFont="1" applyFill="1" applyBorder="1" applyAlignment="1" applyProtection="1">
      <alignment horizontal="center" vertical="center" wrapText="1"/>
      <protection locked="0"/>
    </xf>
    <xf numFmtId="1" fontId="15" fillId="2" borderId="7" xfId="0" applyNumberFormat="1"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protection locked="0"/>
    </xf>
    <xf numFmtId="0" fontId="15" fillId="2" borderId="9"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1" fontId="15" fillId="2" borderId="24" xfId="0" applyNumberFormat="1" applyFont="1" applyFill="1" applyBorder="1" applyAlignment="1" applyProtection="1">
      <alignment horizontal="center" vertical="center" wrapText="1"/>
      <protection locked="0"/>
    </xf>
    <xf numFmtId="1" fontId="15" fillId="2" borderId="36" xfId="0" applyNumberFormat="1" applyFont="1" applyFill="1" applyBorder="1" applyAlignment="1" applyProtection="1">
      <alignment horizontal="center" vertical="center" wrapText="1"/>
      <protection locked="0"/>
    </xf>
    <xf numFmtId="0" fontId="119" fillId="0" borderId="1" xfId="0" applyFont="1" applyBorder="1" applyAlignment="1">
      <alignment horizontal="left" vertical="center" wrapText="1"/>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2" fillId="0" borderId="7" xfId="0" applyFont="1" applyBorder="1" applyAlignment="1">
      <alignment horizontal="center" vertical="center"/>
    </xf>
    <xf numFmtId="0" fontId="50" fillId="11" borderId="37" xfId="0" applyFont="1" applyFill="1" applyBorder="1" applyAlignment="1">
      <alignment horizontal="center" vertical="center" wrapText="1"/>
    </xf>
    <xf numFmtId="0" fontId="50" fillId="11" borderId="36" xfId="0" applyFont="1" applyFill="1" applyBorder="1" applyAlignment="1">
      <alignment horizontal="center" vertical="center" wrapText="1"/>
    </xf>
    <xf numFmtId="0" fontId="49" fillId="20" borderId="16" xfId="0" applyFont="1" applyFill="1" applyBorder="1" applyAlignment="1">
      <alignment horizontal="left" vertical="center" wrapText="1"/>
    </xf>
    <xf numFmtId="0" fontId="49" fillId="20" borderId="17" xfId="0" applyFont="1" applyFill="1" applyBorder="1" applyAlignment="1">
      <alignment horizontal="left" vertical="center" wrapText="1"/>
    </xf>
    <xf numFmtId="0" fontId="49" fillId="20" borderId="2" xfId="0" applyFont="1" applyFill="1" applyBorder="1" applyAlignment="1">
      <alignment horizontal="left" vertical="center" wrapText="1"/>
    </xf>
    <xf numFmtId="0" fontId="91" fillId="2" borderId="9" xfId="0" applyFont="1" applyFill="1" applyBorder="1" applyAlignment="1" applyProtection="1">
      <alignment horizontal="center" vertical="center"/>
      <protection locked="0"/>
    </xf>
    <xf numFmtId="0" fontId="91" fillId="2" borderId="7" xfId="0" applyFont="1" applyFill="1" applyBorder="1" applyAlignment="1" applyProtection="1">
      <alignment horizontal="center" vertical="center"/>
      <protection locked="0"/>
    </xf>
    <xf numFmtId="0" fontId="15" fillId="2" borderId="8"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30" fillId="0" borderId="17" xfId="0" applyFont="1" applyBorder="1" applyAlignment="1">
      <alignment vertical="center"/>
    </xf>
    <xf numFmtId="1" fontId="95" fillId="2" borderId="1" xfId="0" applyNumberFormat="1" applyFont="1" applyFill="1" applyBorder="1" applyAlignment="1" applyProtection="1">
      <alignment horizontal="center" vertical="center"/>
      <protection locked="0"/>
    </xf>
    <xf numFmtId="1" fontId="55" fillId="0" borderId="1" xfId="0" applyNumberFormat="1" applyFont="1" applyBorder="1" applyAlignment="1">
      <alignment horizontal="center" vertical="center" wrapText="1"/>
    </xf>
    <xf numFmtId="1" fontId="55" fillId="0" borderId="1" xfId="0" applyNumberFormat="1" applyFont="1" applyBorder="1" applyAlignment="1">
      <alignment horizontal="center" vertical="center"/>
    </xf>
    <xf numFmtId="0" fontId="30" fillId="0" borderId="8" xfId="0" applyFont="1" applyBorder="1" applyAlignment="1">
      <alignment horizontal="left" vertical="center"/>
    </xf>
    <xf numFmtId="1" fontId="15" fillId="2" borderId="5" xfId="0" applyNumberFormat="1" applyFont="1" applyFill="1" applyBorder="1" applyAlignment="1" applyProtection="1">
      <alignment horizontal="center" vertical="center"/>
      <protection locked="0"/>
    </xf>
    <xf numFmtId="1" fontId="15" fillId="2" borderId="6" xfId="0" applyNumberFormat="1" applyFont="1" applyFill="1" applyBorder="1" applyAlignment="1" applyProtection="1">
      <alignment horizontal="center" vertical="center"/>
      <protection locked="0"/>
    </xf>
    <xf numFmtId="0" fontId="49" fillId="20" borderId="19" xfId="0" applyFont="1" applyFill="1" applyBorder="1" applyAlignment="1">
      <alignment horizontal="left" vertical="center" wrapText="1"/>
    </xf>
    <xf numFmtId="1" fontId="54" fillId="3" borderId="21" xfId="0" applyNumberFormat="1" applyFont="1" applyFill="1" applyBorder="1" applyAlignment="1">
      <alignment horizontal="center" vertical="center"/>
    </xf>
    <xf numFmtId="1" fontId="54" fillId="3" borderId="22" xfId="0" applyNumberFormat="1"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42" fillId="0" borderId="1" xfId="0" applyFont="1" applyBorder="1" applyAlignment="1">
      <alignment horizontal="center" vertical="center" wrapText="1"/>
    </xf>
    <xf numFmtId="0" fontId="45" fillId="2" borderId="8" xfId="0" applyFont="1" applyFill="1" applyBorder="1" applyAlignment="1" applyProtection="1">
      <alignment horizontal="center" vertical="center"/>
      <protection locked="0"/>
    </xf>
    <xf numFmtId="0" fontId="45" fillId="2" borderId="9" xfId="0" applyFont="1" applyFill="1" applyBorder="1" applyAlignment="1" applyProtection="1">
      <alignment horizontal="center" vertical="center"/>
      <protection locked="0"/>
    </xf>
    <xf numFmtId="1" fontId="55" fillId="0" borderId="24" xfId="0" applyNumberFormat="1" applyFont="1" applyBorder="1" applyAlignment="1">
      <alignment horizontal="center" vertical="center" wrapText="1"/>
    </xf>
    <xf numFmtId="1" fontId="55" fillId="0" borderId="0" xfId="0" applyNumberFormat="1" applyFont="1" applyAlignment="1">
      <alignment horizontal="center" vertical="center"/>
    </xf>
    <xf numFmtId="1" fontId="15" fillId="2" borderId="16" xfId="0" applyNumberFormat="1" applyFont="1" applyFill="1" applyBorder="1" applyAlignment="1" applyProtection="1">
      <alignment horizontal="center" vertical="center"/>
      <protection locked="0"/>
    </xf>
    <xf numFmtId="1" fontId="41" fillId="0" borderId="51" xfId="0" applyNumberFormat="1" applyFont="1" applyBorder="1" applyAlignment="1">
      <alignment horizontal="center" vertical="center" wrapText="1"/>
    </xf>
    <xf numFmtId="1" fontId="41" fillId="0" borderId="52" xfId="0" applyNumberFormat="1" applyFont="1" applyBorder="1" applyAlignment="1">
      <alignment horizontal="center" vertical="center" wrapText="1"/>
    </xf>
  </cellXfs>
  <cellStyles count="52">
    <cellStyle name="20% - Accent1 2" xfId="5" xr:uid="{F3BC0B91-CA75-4EEB-B31B-354C29DE71A7}"/>
    <cellStyle name="20% - Accent2 2" xfId="6" xr:uid="{0F6D1CA0-FF25-4BF3-B9A2-20C4000A99E2}"/>
    <cellStyle name="20% - Accent3 2" xfId="7" xr:uid="{A26BC050-5115-415D-82D8-BBEB84159225}"/>
    <cellStyle name="20% - Accent4 2" xfId="8" xr:uid="{F8779E90-4EA1-43F4-A250-867D1DFC6E72}"/>
    <cellStyle name="20% - Accent5 2" xfId="9" xr:uid="{0BB125CE-99F9-4635-910C-602DF9184B13}"/>
    <cellStyle name="20% - Accent6 2" xfId="10" xr:uid="{8202F8A0-357F-46FB-9D0E-C784042AFFC5}"/>
    <cellStyle name="40% - Accent1 2" xfId="11" xr:uid="{DDBDAEA2-C1CA-462B-AACE-CEDD8997199A}"/>
    <cellStyle name="40% - Accent2 2" xfId="12" xr:uid="{F50793D8-79EF-46CC-9ABF-9C1E529AF20C}"/>
    <cellStyle name="40% - Accent3 2" xfId="13" xr:uid="{CCAF981A-71F2-49E1-9529-7737BA3BAA56}"/>
    <cellStyle name="40% - Accent4 2" xfId="14" xr:uid="{D9365094-03A5-42D4-80FB-BB1609BA2273}"/>
    <cellStyle name="40% - Accent5 2" xfId="15" xr:uid="{B48BCAFB-B673-4FCB-8711-3FED26FEAAA5}"/>
    <cellStyle name="40% - Accent6 2" xfId="16" xr:uid="{DC483D57-03B3-4245-99AF-583CCDF233DD}"/>
    <cellStyle name="60% - Accent1 2" xfId="17" xr:uid="{BCA786A7-2254-4E38-AEC2-007B1212AFC9}"/>
    <cellStyle name="60% - Accent2 2" xfId="18" xr:uid="{30E91575-EE75-4460-8FFF-F066DF261014}"/>
    <cellStyle name="60% - Accent3 2" xfId="19" xr:uid="{5B20754D-E53E-4287-98AA-AC6B04D46EDA}"/>
    <cellStyle name="60% - Accent4 2" xfId="20" xr:uid="{3CC0F177-C9E8-495F-AE67-72E36CC97795}"/>
    <cellStyle name="60% - Accent5 2" xfId="21" xr:uid="{8ED40781-0B28-4CBB-91E4-416F97DA2944}"/>
    <cellStyle name="60% - Accent6 2" xfId="22" xr:uid="{1772537F-443C-4D0E-A88C-61E9E6928A7E}"/>
    <cellStyle name="Accent1 2" xfId="23" xr:uid="{F15350E7-3E63-4488-ACE2-8F55C25375F8}"/>
    <cellStyle name="Accent2 2" xfId="24" xr:uid="{17107723-A25C-41D5-828B-5F063B1A6709}"/>
    <cellStyle name="Accent3 2" xfId="25" xr:uid="{494393D1-36E4-4EB6-A358-E7AFB04D725A}"/>
    <cellStyle name="Accent4 2" xfId="26" xr:uid="{DB590F90-E81C-423E-B916-A437A0CDE12D}"/>
    <cellStyle name="Accent5 2" xfId="27" xr:uid="{33075D1F-240D-4630-90F9-8CE4BC77FDA5}"/>
    <cellStyle name="Accent6 2" xfId="28" xr:uid="{775F8DF0-E47F-46A7-871A-600D251C9101}"/>
    <cellStyle name="Bad 2" xfId="29" xr:uid="{376C21CA-4142-480D-ADCC-922AE2A0A0DC}"/>
    <cellStyle name="Calculation 2" xfId="30" xr:uid="{E97124DE-3621-4E5F-8E25-309D40743C7E}"/>
    <cellStyle name="Check Cell 2" xfId="31" xr:uid="{6367E7B0-7F26-4525-8066-08E5E5871BD4}"/>
    <cellStyle name="Euro" xfId="32" xr:uid="{EF038BF5-7ABA-4A3C-9864-24F70259E07E}"/>
    <cellStyle name="Explanatory Text 2" xfId="33" xr:uid="{7DCB573C-0287-4DE0-A265-C830F53B9D59}"/>
    <cellStyle name="Good 2" xfId="34" xr:uid="{8F566C81-D342-4817-A618-FB7A8684D526}"/>
    <cellStyle name="Heading 1 2" xfId="35" xr:uid="{81EB39B7-22CB-446E-91B7-84DA9C1CE9E9}"/>
    <cellStyle name="Heading 2 2" xfId="36" xr:uid="{40A399D4-95AA-43F8-8EB3-DA105806DDB2}"/>
    <cellStyle name="Heading 3 2" xfId="37" xr:uid="{CB8AF9A3-AB8B-460C-A6E9-8CBE0BFCF995}"/>
    <cellStyle name="Heading 4 2" xfId="38" xr:uid="{D420EBFA-462C-4863-9EE6-466EFD40760B}"/>
    <cellStyle name="Hyperlink" xfId="1" builtinId="8"/>
    <cellStyle name="Hyperlink 2" xfId="3" xr:uid="{00000000-0005-0000-0000-000001000000}"/>
    <cellStyle name="Input 2" xfId="39" xr:uid="{47DD803A-ACDE-4ED3-877F-C936E3126510}"/>
    <cellStyle name="Linked Cell 2" xfId="40" xr:uid="{85C9FF47-F1A1-447D-A720-F4B2D984D52B}"/>
    <cellStyle name="Migliaia (0)_Ac.Domoico" xfId="41" xr:uid="{918289B6-BE1E-4587-8AD3-AA47E01C6856}"/>
    <cellStyle name="Neutral 2" xfId="42" xr:uid="{BFBEE777-3E0D-4FDB-B0E1-7BD406225DDA}"/>
    <cellStyle name="Normal" xfId="0" builtinId="0"/>
    <cellStyle name="Normal 2" xfId="2" xr:uid="{00000000-0005-0000-0000-000003000000}"/>
    <cellStyle name="Normal 3" xfId="50" xr:uid="{47A6DC96-504D-4AF5-BC74-D526C68C212A}"/>
    <cellStyle name="Normal 4" xfId="4" xr:uid="{20D12580-F4F9-4313-B947-C3CCF806DE32}"/>
    <cellStyle name="Normal 4 2" xfId="51" xr:uid="{03D1AE3A-7D3C-4087-B323-E3F7CF222296}"/>
    <cellStyle name="Normale_Calcoli ripetibilità ACIDO BENZOICO pesci - REV1 - nov07" xfId="43" xr:uid="{A651D848-96AF-432A-843A-A4C6E7E3DFA5}"/>
    <cellStyle name="Note 2" xfId="44" xr:uid="{206C8435-923B-4B34-8F1E-5772ECED2B56}"/>
    <cellStyle name="Output 2" xfId="45" xr:uid="{024B9955-370D-49E0-9E9A-DCB9E2923002}"/>
    <cellStyle name="Title 2" xfId="46" xr:uid="{FF3A7D9B-2097-4F88-BFCC-92EACB92018B}"/>
    <cellStyle name="Total 2" xfId="47" xr:uid="{69C85D01-A48B-4A70-B97E-16105895592F}"/>
    <cellStyle name="Valuta (0)_Ac.Domoico" xfId="48" xr:uid="{2722BCF2-7503-4AAD-82AC-23991EAAE83F}"/>
    <cellStyle name="Warning Text 2" xfId="49" xr:uid="{B018E05D-799B-44F3-BEA5-E0FA4EA6A1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drawing1.xml><?xml version="1.0" encoding="utf-8"?>
<xdr:wsDr xmlns:xdr="http://schemas.openxmlformats.org/drawingml/2006/spreadsheetDrawing" xmlns:a="http://schemas.openxmlformats.org/drawingml/2006/main">
  <xdr:twoCellAnchor>
    <xdr:from>
      <xdr:col>1</xdr:col>
      <xdr:colOff>83610</xdr:colOff>
      <xdr:row>68</xdr:row>
      <xdr:rowOff>67734</xdr:rowOff>
    </xdr:from>
    <xdr:to>
      <xdr:col>13</xdr:col>
      <xdr:colOff>626535</xdr:colOff>
      <xdr:row>83</xdr:row>
      <xdr:rowOff>40218</xdr:rowOff>
    </xdr:to>
    <xdr:sp macro="" textlink="">
      <xdr:nvSpPr>
        <xdr:cNvPr id="2" name="Text Box 1">
          <a:extLst>
            <a:ext uri="{FF2B5EF4-FFF2-40B4-BE49-F238E27FC236}">
              <a16:creationId xmlns:a16="http://schemas.microsoft.com/office/drawing/2014/main" id="{D5B5E191-E309-4B29-A9B6-683BD3C0A5F9}"/>
            </a:ext>
          </a:extLst>
        </xdr:cNvPr>
        <xdr:cNvSpPr txBox="1">
          <a:spLocks noChangeArrowheads="1"/>
        </xdr:cNvSpPr>
      </xdr:nvSpPr>
      <xdr:spPr bwMode="auto">
        <a:xfrm>
          <a:off x="411693" y="13730817"/>
          <a:ext cx="11856509" cy="2036234"/>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1050" b="0" i="0" u="none" strike="noStrike" baseline="0">
              <a:solidFill>
                <a:srgbClr val="000000"/>
              </a:solidFill>
              <a:latin typeface="Candara" panose="020E0502030303020204" pitchFamily="34" charset="0"/>
              <a:cs typeface="Segoe UI Light" panose="020B0502040204020203" pitchFamily="34" charset="0"/>
            </a:rPr>
            <a:t>The </a:t>
          </a:r>
          <a:r>
            <a:rPr lang="en-GB" sz="1050" b="1" i="0" u="none" strike="noStrike" baseline="0">
              <a:solidFill>
                <a:srgbClr val="000000"/>
              </a:solidFill>
              <a:latin typeface="Candara" panose="020E0502030303020204" pitchFamily="34" charset="0"/>
              <a:cs typeface="Segoe UI Light" panose="020B0502040204020203" pitchFamily="34" charset="0"/>
            </a:rPr>
            <a:t>minimum number of animals to be checked each year </a:t>
          </a:r>
          <a:r>
            <a:rPr lang="en-GB" sz="1050" b="0" i="0" u="none" strike="noStrike" baseline="0">
              <a:solidFill>
                <a:srgbClr val="000000"/>
              </a:solidFill>
              <a:latin typeface="Candara" panose="020E0502030303020204" pitchFamily="34" charset="0"/>
              <a:cs typeface="Segoe UI Light" panose="020B0502040204020203" pitchFamily="34" charset="0"/>
            </a:rPr>
            <a:t>for </a:t>
          </a:r>
          <a:r>
            <a:rPr lang="en-GB" sz="1050" b="1" i="0" u="none" strike="noStrike" baseline="0">
              <a:solidFill>
                <a:srgbClr val="000000"/>
              </a:solidFill>
              <a:latin typeface="Candara" panose="020E0502030303020204" pitchFamily="34" charset="0"/>
              <a:cs typeface="Segoe UI Light" panose="020B0502040204020203" pitchFamily="34" charset="0"/>
            </a:rPr>
            <a:t>Group A residues </a:t>
          </a:r>
          <a:r>
            <a:rPr lang="en-GB" sz="1050" b="0" i="0" u="none" strike="noStrike" baseline="0">
              <a:solidFill>
                <a:srgbClr val="000000"/>
              </a:solidFill>
              <a:latin typeface="Candara" panose="020E0502030303020204" pitchFamily="34" charset="0"/>
              <a:cs typeface="Segoe UI Light" panose="020B0502040204020203" pitchFamily="34" charset="0"/>
            </a:rPr>
            <a:t>must at least equal </a:t>
          </a:r>
          <a:r>
            <a:rPr lang="en-GB" sz="1050" b="1" i="0" u="none" strike="noStrike" baseline="0">
              <a:solidFill>
                <a:srgbClr val="000000"/>
              </a:solidFill>
              <a:latin typeface="Candara" panose="020E0502030303020204" pitchFamily="34" charset="0"/>
              <a:cs typeface="Segoe UI Light" panose="020B0502040204020203" pitchFamily="34" charset="0"/>
            </a:rPr>
            <a:t>0,25 % of the number of bovine animals slaughtered </a:t>
          </a:r>
          <a:r>
            <a:rPr lang="en-GB" sz="1050" b="0" i="0" u="none" strike="noStrike" baseline="0">
              <a:solidFill>
                <a:srgbClr val="000000"/>
              </a:solidFill>
              <a:latin typeface="Candara" panose="020E0502030303020204" pitchFamily="34" charset="0"/>
              <a:cs typeface="Segoe UI Light" panose="020B0502040204020203" pitchFamily="34" charset="0"/>
            </a:rPr>
            <a:t>the previous year, with the following breakdown:</a:t>
          </a:r>
        </a:p>
        <a:p>
          <a:pPr algn="l" rtl="0">
            <a:defRPr sz="1000"/>
          </a:pPr>
          <a:r>
            <a:rPr lang="en-GB" sz="1050" b="0" i="0" baseline="0">
              <a:effectLst/>
              <a:latin typeface="Candara" panose="020E0502030303020204" pitchFamily="34" charset="0"/>
              <a:ea typeface="+mn-ea"/>
              <a:cs typeface="Segoe UI Light" panose="020B0502040204020203" pitchFamily="34" charset="0"/>
            </a:rPr>
            <a:t>• </a:t>
          </a:r>
          <a:r>
            <a:rPr lang="en-GB" sz="1050" b="0" i="0" u="none" strike="noStrike" baseline="0">
              <a:solidFill>
                <a:srgbClr val="000000"/>
              </a:solidFill>
              <a:latin typeface="Candara" panose="020E0502030303020204" pitchFamily="34" charset="0"/>
              <a:cs typeface="Segoe UI Light" panose="020B0502040204020203" pitchFamily="34" charset="0"/>
            </a:rPr>
            <a:t>one half of the samples are to be taken from live animals on the holding and one half at slaughter.  </a:t>
          </a:r>
        </a:p>
        <a:p>
          <a:pPr algn="l" rtl="0">
            <a:defRPr sz="1000"/>
          </a:pPr>
          <a:r>
            <a:rPr lang="en-GB" sz="1050" b="0" i="0" baseline="0">
              <a:effectLst/>
              <a:latin typeface="Candara" panose="020E0502030303020204" pitchFamily="34" charset="0"/>
              <a:ea typeface="+mn-ea"/>
              <a:cs typeface="Segoe UI Light" panose="020B0502040204020203" pitchFamily="34" charset="0"/>
            </a:rPr>
            <a:t>• </a:t>
          </a:r>
          <a:r>
            <a:rPr lang="en-GB" sz="1050" b="0" i="0" u="none" strike="noStrike" baseline="0">
              <a:solidFill>
                <a:srgbClr val="000000"/>
              </a:solidFill>
              <a:latin typeface="Candara" panose="020E0502030303020204" pitchFamily="34" charset="0"/>
              <a:cs typeface="Segoe UI Light" panose="020B0502040204020203" pitchFamily="34" charset="0"/>
            </a:rPr>
            <a:t>If relevant to verify compliance with Union legislation on the use of prohibited or unauthorised pharmacologically active substances, samples may be taken from feed, water or another relevant matrix or environment and counted towards achieving the minimum sampling frequencies provided for. </a:t>
          </a:r>
        </a:p>
        <a:p>
          <a:pPr algn="l" rtl="0">
            <a:defRPr sz="1000"/>
          </a:pPr>
          <a:r>
            <a:rPr lang="en-GB" sz="1050" b="0" i="0" u="none" strike="noStrike" baseline="0">
              <a:solidFill>
                <a:srgbClr val="000000"/>
              </a:solidFill>
              <a:latin typeface="Candara" panose="020E0502030303020204" pitchFamily="34" charset="0"/>
              <a:cs typeface="Segoe UI Light" panose="020B0502040204020203" pitchFamily="34" charset="0"/>
            </a:rPr>
            <a:t>• Each sub-group in Group A (with the exception of A3(f)) must be checked each year using a minimum of 5 % of the total number of samples to be collected for Group A. The competent authority should attribute the remaining samples to each sub-group </a:t>
          </a:r>
          <a:r>
            <a:rPr lang="en-GB" sz="1050" b="1" i="0" u="none" strike="noStrike" baseline="0">
              <a:solidFill>
                <a:srgbClr val="000000"/>
              </a:solidFill>
              <a:latin typeface="Candara" panose="020E0502030303020204" pitchFamily="34" charset="0"/>
              <a:cs typeface="Segoe UI Light" panose="020B0502040204020203" pitchFamily="34" charset="0"/>
            </a:rPr>
            <a:t>according to risk</a:t>
          </a:r>
          <a:r>
            <a:rPr lang="en-GB" sz="1050" b="0" i="0" u="none" strike="noStrike" baseline="0">
              <a:solidFill>
                <a:srgbClr val="000000"/>
              </a:solidFill>
              <a:latin typeface="Candara" panose="020E0502030303020204" pitchFamily="34" charset="0"/>
              <a:cs typeface="Segoe UI Light" panose="020B0502040204020203" pitchFamily="34" charset="0"/>
            </a:rPr>
            <a:t>, ensuring that the </a:t>
          </a:r>
          <a:r>
            <a:rPr lang="en-GB" sz="1050" b="1" i="0" u="none" strike="noStrike" baseline="0">
              <a:solidFill>
                <a:srgbClr val="000000"/>
              </a:solidFill>
              <a:latin typeface="Candara" panose="020E0502030303020204" pitchFamily="34" charset="0"/>
              <a:cs typeface="Segoe UI Light" panose="020B0502040204020203" pitchFamily="34" charset="0"/>
            </a:rPr>
            <a:t>total sample number of samples for all Group A sub-groups </a:t>
          </a:r>
          <a:r>
            <a:rPr lang="en-GB" sz="1050" b="0" i="0" u="none" strike="noStrike" baseline="0">
              <a:solidFill>
                <a:srgbClr val="000000"/>
              </a:solidFill>
              <a:latin typeface="Candara" panose="020E0502030303020204" pitchFamily="34" charset="0"/>
              <a:cs typeface="Segoe UI Light" panose="020B0502040204020203" pitchFamily="34" charset="0"/>
            </a:rPr>
            <a:t>meets or exceeds the minimum required for Group A.</a:t>
          </a:r>
        </a:p>
        <a:p>
          <a:pPr rtl="0"/>
          <a:r>
            <a:rPr lang="en-IE" sz="1050">
              <a:effectLst/>
              <a:latin typeface="Candara" panose="020E0502030303020204" pitchFamily="34" charset="0"/>
              <a:ea typeface="+mn-ea"/>
              <a:cs typeface="Segoe UI Light" panose="020B0502040204020203" pitchFamily="34" charset="0"/>
            </a:rPr>
            <a:t>In the event that the minimum number of samples</a:t>
          </a:r>
          <a:r>
            <a:rPr lang="en-IE" sz="1050" baseline="0">
              <a:effectLst/>
              <a:latin typeface="Candara" panose="020E0502030303020204" pitchFamily="34" charset="0"/>
              <a:ea typeface="+mn-ea"/>
              <a:cs typeface="Segoe UI Light" panose="020B0502040204020203" pitchFamily="34" charset="0"/>
            </a:rPr>
            <a:t> would, on the basis of the production volumes, result in </a:t>
          </a:r>
          <a:r>
            <a:rPr lang="en-IE" sz="1050" b="1">
              <a:effectLst/>
              <a:latin typeface="Candara" panose="020E0502030303020204" pitchFamily="34" charset="0"/>
              <a:ea typeface="+mn-ea"/>
              <a:cs typeface="Segoe UI Light" panose="020B0502040204020203" pitchFamily="34" charset="0"/>
            </a:rPr>
            <a:t>less than five samples per year</a:t>
          </a:r>
          <a:r>
            <a:rPr lang="en-IE" sz="1050">
              <a:effectLst/>
              <a:latin typeface="Candara" panose="020E0502030303020204" pitchFamily="34" charset="0"/>
              <a:ea typeface="+mn-ea"/>
              <a:cs typeface="Segoe UI Light" panose="020B0502040204020203" pitchFamily="34" charset="0"/>
            </a:rPr>
            <a:t>, sampling may be carried out once per two years. </a:t>
          </a:r>
          <a:endParaRPr lang="en-IE" sz="1050">
            <a:effectLst/>
            <a:latin typeface="Candara" panose="020E0502030303020204" pitchFamily="34" charset="0"/>
            <a:cs typeface="Segoe UI Light" panose="020B0502040204020203" pitchFamily="34" charset="0"/>
          </a:endParaRPr>
        </a:p>
        <a:p>
          <a:pPr rtl="0"/>
          <a:r>
            <a:rPr lang="en-IE" sz="1050">
              <a:effectLst/>
              <a:latin typeface="Candara" panose="020E0502030303020204" pitchFamily="34" charset="0"/>
              <a:ea typeface="+mn-ea"/>
              <a:cs typeface="Segoe UI Light" panose="020B0502040204020203" pitchFamily="34" charset="0"/>
            </a:rPr>
            <a:t>If within a two year period, production corresponding to a </a:t>
          </a:r>
          <a:r>
            <a:rPr lang="en-IE" sz="1050" b="1">
              <a:effectLst/>
              <a:latin typeface="Candara" panose="020E0502030303020204" pitchFamily="34" charset="0"/>
              <a:ea typeface="+mn-ea"/>
              <a:cs typeface="Segoe UI Light" panose="020B0502040204020203" pitchFamily="34" charset="0"/>
            </a:rPr>
            <a:t>minimum of one sample is not reached</a:t>
          </a:r>
          <a:r>
            <a:rPr lang="en-IE" sz="1050">
              <a:effectLst/>
              <a:latin typeface="Candara" panose="020E0502030303020204" pitchFamily="34" charset="0"/>
              <a:ea typeface="+mn-ea"/>
              <a:cs typeface="Segoe UI Light" panose="020B0502040204020203" pitchFamily="34" charset="0"/>
            </a:rPr>
            <a:t>, a minimum of one sample once per two years shall be analysed provided that there is production for the species or product in question.  </a:t>
          </a:r>
        </a:p>
        <a:p>
          <a:pPr rtl="0"/>
          <a:r>
            <a:rPr lang="en-IE" sz="1050">
              <a:effectLst/>
              <a:latin typeface="Candara" panose="020E0502030303020204" pitchFamily="34" charset="0"/>
              <a:ea typeface="+mn-ea"/>
              <a:cs typeface="Segoe UI Light" panose="020B0502040204020203" pitchFamily="34" charset="0"/>
            </a:rPr>
            <a:t>The </a:t>
          </a:r>
          <a:r>
            <a:rPr lang="en-IE" sz="1050" b="1">
              <a:effectLst/>
              <a:latin typeface="Candara" panose="020E0502030303020204" pitchFamily="34" charset="0"/>
              <a:ea typeface="+mn-ea"/>
              <a:cs typeface="Segoe UI Light" panose="020B0502040204020203" pitchFamily="34" charset="0"/>
            </a:rPr>
            <a:t>'unauthorised' substance</a:t>
          </a:r>
          <a:r>
            <a:rPr lang="en-IE" sz="1050" b="1" baseline="0">
              <a:effectLst/>
              <a:latin typeface="Candara" panose="020E0502030303020204" pitchFamily="34" charset="0"/>
              <a:ea typeface="+mn-ea"/>
              <a:cs typeface="Segoe UI Light" panose="020B0502040204020203" pitchFamily="34" charset="0"/>
            </a:rPr>
            <a:t> groups </a:t>
          </a:r>
          <a:r>
            <a:rPr lang="en-IE" sz="1050" baseline="0">
              <a:effectLst/>
              <a:latin typeface="Candara" panose="020E0502030303020204" pitchFamily="34" charset="0"/>
              <a:ea typeface="+mn-ea"/>
              <a:cs typeface="Segoe UI Light" panose="020B0502040204020203" pitchFamily="34" charset="0"/>
            </a:rPr>
            <a:t>specified above refer to substances unauthorised in the EU for use in food-producing animals.</a:t>
          </a:r>
          <a:endParaRPr lang="en-IE" sz="1050">
            <a:effectLst/>
            <a:latin typeface="Candara" panose="020E0502030303020204" pitchFamily="34" charset="0"/>
            <a:cs typeface="Segoe UI Light" panose="020B0502040204020203" pitchFamily="34" charset="0"/>
          </a:endParaRPr>
        </a:p>
        <a:p>
          <a:pPr algn="l" rtl="0">
            <a:defRPr sz="1000"/>
          </a:pPr>
          <a:endParaRPr lang="en-GB" sz="1000" b="0" i="0" u="none" strike="noStrike" baseline="0">
            <a:solidFill>
              <a:srgbClr val="000000"/>
            </a:solidFill>
            <a:latin typeface="Segoe UI Light" panose="020B0502040204020203" pitchFamily="34" charset="0"/>
            <a:cs typeface="Segoe UI Light" panose="020B0502040204020203" pitchFamily="34" charset="0"/>
          </a:endParaRPr>
        </a:p>
        <a:p>
          <a:pPr algn="l" rtl="0">
            <a:defRPr sz="1000"/>
          </a:pPr>
          <a:endParaRPr lang="en-GB" sz="1000" b="0" i="0" u="none" strike="noStrike" baseline="0">
            <a:solidFill>
              <a:srgbClr val="000000"/>
            </a:solidFill>
            <a:latin typeface="Segoe UI Light" panose="020B0502040204020203" pitchFamily="34" charset="0"/>
            <a:cs typeface="Segoe UI Light" panose="020B0502040204020203" pitchFamily="34" charset="0"/>
          </a:endParaRPr>
        </a:p>
        <a:p>
          <a:pPr algn="l" rtl="0">
            <a:defRPr sz="1000"/>
          </a:pPr>
          <a:endParaRPr lang="en-GB" sz="10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endParaRPr lang="en-IE" sz="1000">
            <a:effectLst/>
            <a:latin typeface="Segoe UI" panose="020B0502040204020203" pitchFamily="34" charset="0"/>
            <a:cs typeface="Segoe UI" panose="020B0502040204020203"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142875</xdr:colOff>
      <xdr:row>62</xdr:row>
      <xdr:rowOff>38100</xdr:rowOff>
    </xdr:from>
    <xdr:to>
      <xdr:col>13</xdr:col>
      <xdr:colOff>1238250</xdr:colOff>
      <xdr:row>73</xdr:row>
      <xdr:rowOff>47625</xdr:rowOff>
    </xdr:to>
    <xdr:sp macro="" textlink="">
      <xdr:nvSpPr>
        <xdr:cNvPr id="2" name="Text Box 1">
          <a:extLst>
            <a:ext uri="{FF2B5EF4-FFF2-40B4-BE49-F238E27FC236}">
              <a16:creationId xmlns:a16="http://schemas.microsoft.com/office/drawing/2014/main" id="{456838C1-40D7-49FF-9C2E-715184FC031E}"/>
            </a:ext>
          </a:extLst>
        </xdr:cNvPr>
        <xdr:cNvSpPr txBox="1">
          <a:spLocks noChangeArrowheads="1"/>
        </xdr:cNvSpPr>
      </xdr:nvSpPr>
      <xdr:spPr bwMode="auto">
        <a:xfrm>
          <a:off x="142875" y="13696950"/>
          <a:ext cx="14011275" cy="158115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rtl="0"/>
          <a:r>
            <a:rPr lang="en-GB" sz="1000" b="0" i="0" baseline="0">
              <a:effectLst/>
              <a:latin typeface="Segoe UI Light" panose="020B0502040204020203" pitchFamily="34" charset="0"/>
              <a:ea typeface="+mn-ea"/>
              <a:cs typeface="Segoe UI Light" panose="020B0502040204020203" pitchFamily="34" charset="0"/>
            </a:rPr>
            <a:t>The minimum number of samples to be checked each year for Group A substances must at least equal </a:t>
          </a:r>
          <a:r>
            <a:rPr lang="en-GB" sz="1000" b="1" i="0" baseline="0">
              <a:effectLst/>
              <a:latin typeface="Segoe UI Light" panose="020B0502040204020203" pitchFamily="34" charset="0"/>
              <a:ea typeface="+mn-ea"/>
              <a:cs typeface="Segoe UI Light" panose="020B0502040204020203" pitchFamily="34" charset="0"/>
            </a:rPr>
            <a:t>0,25 % of the slaugher tonnage </a:t>
          </a:r>
          <a:r>
            <a:rPr lang="en-GB" sz="1000" b="0" i="0" baseline="0">
              <a:effectLst/>
              <a:latin typeface="Segoe UI Light" panose="020B0502040204020203" pitchFamily="34" charset="0"/>
              <a:ea typeface="+mn-ea"/>
              <a:cs typeface="Segoe UI Light" panose="020B0502040204020203" pitchFamily="34" charset="0"/>
            </a:rPr>
            <a:t>the previous year</a:t>
          </a:r>
        </a:p>
        <a:p>
          <a:pPr rtl="0"/>
          <a:r>
            <a:rPr lang="en-GB" sz="1000" b="0" i="0" baseline="0">
              <a:effectLst/>
              <a:latin typeface="Segoe UI Light" panose="020B0502040204020203" pitchFamily="34" charset="0"/>
              <a:ea typeface="+mn-ea"/>
              <a:cs typeface="Segoe UI Light" panose="020B0502040204020203" pitchFamily="34" charset="0"/>
            </a:rPr>
            <a:t>• If relevant to verify compliance with Union legislation on the use of prohibited or unauthorised pharmacologically active substances, samples may be taken from feed, water or another relevant matrix or environment and counted towards achieving the minimum sampling frequencies provided for. </a:t>
          </a:r>
          <a:endParaRPr lang="en-IE" sz="1000">
            <a:effectLst/>
            <a:latin typeface="Segoe UI Light" panose="020B0502040204020203" pitchFamily="34" charset="0"/>
            <a:cs typeface="Segoe UI Light" panose="020B0502040204020203" pitchFamily="34" charset="0"/>
          </a:endParaRPr>
        </a:p>
        <a:p>
          <a:pPr rtl="0"/>
          <a:r>
            <a:rPr lang="en-GB" sz="1000" b="0" i="0" baseline="0">
              <a:effectLst/>
              <a:latin typeface="Segoe UI Light" panose="020B0502040204020203" pitchFamily="34" charset="0"/>
              <a:ea typeface="+mn-ea"/>
              <a:cs typeface="Segoe UI Light" panose="020B0502040204020203" pitchFamily="34" charset="0"/>
            </a:rPr>
            <a:t>• Each sub-group in Group A (with the exception of A3(f)) must be checked each year using a minimum of 5 % of the total number of samples to be collected for Group A. The competent authority should attribute the remaining samples to each sub-group </a:t>
          </a:r>
          <a:r>
            <a:rPr lang="en-GB" sz="1000" b="1" i="0" baseline="0">
              <a:effectLst/>
              <a:latin typeface="Segoe UI Light" panose="020B0502040204020203" pitchFamily="34" charset="0"/>
              <a:ea typeface="+mn-ea"/>
              <a:cs typeface="Segoe UI Light" panose="020B0502040204020203" pitchFamily="34" charset="0"/>
            </a:rPr>
            <a:t>according to risk</a:t>
          </a:r>
          <a:r>
            <a:rPr lang="en-GB" sz="1000" b="0" i="0" baseline="0">
              <a:effectLst/>
              <a:latin typeface="Segoe UI Light" panose="020B0502040204020203" pitchFamily="34" charset="0"/>
              <a:ea typeface="+mn-ea"/>
              <a:cs typeface="Segoe UI Light" panose="020B0502040204020203" pitchFamily="34" charset="0"/>
            </a:rPr>
            <a:t>, ensuring that the </a:t>
          </a:r>
          <a:r>
            <a:rPr lang="en-GB" sz="1000" b="1" i="0" baseline="0">
              <a:effectLst/>
              <a:latin typeface="Segoe UI Light" panose="020B0502040204020203" pitchFamily="34" charset="0"/>
              <a:ea typeface="+mn-ea"/>
              <a:cs typeface="Segoe UI Light" panose="020B0502040204020203" pitchFamily="34" charset="0"/>
            </a:rPr>
            <a:t>total sample number of samples for all Group A sub-groups </a:t>
          </a:r>
          <a:r>
            <a:rPr lang="en-GB" sz="1000" b="0" i="0" baseline="0">
              <a:effectLst/>
              <a:latin typeface="Segoe UI Light" panose="020B0502040204020203" pitchFamily="34" charset="0"/>
              <a:ea typeface="+mn-ea"/>
              <a:cs typeface="Segoe UI Light" panose="020B0502040204020203" pitchFamily="34" charset="0"/>
            </a:rPr>
            <a:t>meets or exceeds the minimum required for Group A.</a:t>
          </a:r>
        </a:p>
        <a:p>
          <a:pPr rtl="0"/>
          <a:r>
            <a:rPr lang="en-IE" sz="1000">
              <a:effectLst/>
              <a:latin typeface="Segoe UI Light" panose="020B0502040204020203" pitchFamily="34" charset="0"/>
              <a:ea typeface="+mn-ea"/>
              <a:cs typeface="Segoe UI Light" panose="020B0502040204020203" pitchFamily="34" charset="0"/>
            </a:rPr>
            <a:t>In the event that the minimum number of samples</a:t>
          </a:r>
          <a:r>
            <a:rPr lang="en-IE" sz="1000" baseline="0">
              <a:effectLst/>
              <a:latin typeface="Segoe UI Light" panose="020B0502040204020203" pitchFamily="34" charset="0"/>
              <a:ea typeface="+mn-ea"/>
              <a:cs typeface="Segoe UI Light" panose="020B0502040204020203" pitchFamily="34" charset="0"/>
            </a:rPr>
            <a:t> would, on the basis of the production volumes, result in </a:t>
          </a:r>
          <a:r>
            <a:rPr lang="en-IE" sz="1000" b="1">
              <a:effectLst/>
              <a:latin typeface="Segoe UI Light" panose="020B0502040204020203" pitchFamily="34" charset="0"/>
              <a:ea typeface="+mn-ea"/>
              <a:cs typeface="Segoe UI Light" panose="020B0502040204020203" pitchFamily="34" charset="0"/>
            </a:rPr>
            <a:t>less than five samples per year</a:t>
          </a:r>
          <a:r>
            <a:rPr lang="en-IE" sz="1000">
              <a:effectLst/>
              <a:latin typeface="Segoe UI Light" panose="020B0502040204020203" pitchFamily="34" charset="0"/>
              <a:ea typeface="+mn-ea"/>
              <a:cs typeface="Segoe UI Light" panose="020B0502040204020203" pitchFamily="34" charset="0"/>
            </a:rPr>
            <a:t>, sampling may be carried out once per two years. </a:t>
          </a:r>
          <a:endParaRPr lang="en-IE" sz="1000">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If within a two year period, production corresponding to a </a:t>
          </a:r>
          <a:r>
            <a:rPr lang="en-IE" sz="1000" b="1">
              <a:effectLst/>
              <a:latin typeface="Segoe UI Light" panose="020B0502040204020203" pitchFamily="34" charset="0"/>
              <a:ea typeface="+mn-ea"/>
              <a:cs typeface="Segoe UI Light" panose="020B0502040204020203" pitchFamily="34" charset="0"/>
            </a:rPr>
            <a:t>minimum of one sample is not reached</a:t>
          </a:r>
          <a:r>
            <a:rPr lang="en-IE" sz="1000">
              <a:effectLst/>
              <a:latin typeface="Segoe UI Light" panose="020B0502040204020203" pitchFamily="34" charset="0"/>
              <a:ea typeface="+mn-ea"/>
              <a:cs typeface="Segoe UI Light" panose="020B0502040204020203" pitchFamily="34" charset="0"/>
            </a:rPr>
            <a:t>, a minimum of one sample once per two years shall be analysed provided that there is production for the species or product in question.  </a:t>
          </a:r>
        </a:p>
        <a:p>
          <a:pPr marL="0" marR="0" lvl="0" indent="0" defTabSz="914400" rtl="0" eaLnBrk="1" fontAlgn="auto" latinLnBrk="0" hangingPunct="1">
            <a:lnSpc>
              <a:spcPct val="100000"/>
            </a:lnSpc>
            <a:spcBef>
              <a:spcPts val="0"/>
            </a:spcBef>
            <a:spcAft>
              <a:spcPts val="0"/>
            </a:spcAft>
            <a:buClrTx/>
            <a:buSzTx/>
            <a:buFontTx/>
            <a:buNone/>
            <a:tabLst/>
            <a:defRPr/>
          </a:pPr>
          <a:r>
            <a:rPr lang="en-IE" sz="1000">
              <a:effectLst/>
              <a:latin typeface="Segoe UI Light" panose="020B0502040204020203" pitchFamily="34" charset="0"/>
              <a:ea typeface="+mn-ea"/>
              <a:cs typeface="Segoe UI Light" panose="020B0502040204020203" pitchFamily="34" charset="0"/>
            </a:rPr>
            <a:t>The </a:t>
          </a:r>
          <a:r>
            <a:rPr lang="en-IE" sz="1000" b="1">
              <a:effectLst/>
              <a:latin typeface="Segoe UI Light" panose="020B0502040204020203" pitchFamily="34" charset="0"/>
              <a:ea typeface="+mn-ea"/>
              <a:cs typeface="Segoe UI Light" panose="020B0502040204020203" pitchFamily="34" charset="0"/>
            </a:rPr>
            <a:t>'unauthorised' substance</a:t>
          </a:r>
          <a:r>
            <a:rPr lang="en-IE" sz="1000" b="1" baseline="0">
              <a:effectLst/>
              <a:latin typeface="Segoe UI Light" panose="020B0502040204020203" pitchFamily="34" charset="0"/>
              <a:ea typeface="+mn-ea"/>
              <a:cs typeface="Segoe UI Light" panose="020B0502040204020203" pitchFamily="34" charset="0"/>
            </a:rPr>
            <a:t> groups </a:t>
          </a:r>
          <a:r>
            <a:rPr lang="en-IE" sz="1000" baseline="0">
              <a:effectLst/>
              <a:latin typeface="Segoe UI Light" panose="020B0502040204020203" pitchFamily="34" charset="0"/>
              <a:ea typeface="+mn-ea"/>
              <a:cs typeface="Segoe UI Light" panose="020B0502040204020203" pitchFamily="34" charset="0"/>
            </a:rPr>
            <a:t>specified above refer to substances unauthorised in the EU for use in food-producing animals.</a:t>
          </a:r>
          <a:endParaRPr lang="en-IE" sz="1000">
            <a:effectLst/>
            <a:latin typeface="Segoe UI Light" panose="020B0502040204020203" pitchFamily="34" charset="0"/>
            <a:cs typeface="Segoe UI Light" panose="020B0502040204020203" pitchFamily="34" charset="0"/>
          </a:endParaRPr>
        </a:p>
        <a:p>
          <a:pPr rtl="0"/>
          <a:endParaRPr lang="en-IE">
            <a:effectLst/>
          </a:endParaRPr>
        </a:p>
        <a:p>
          <a:pPr rtl="0"/>
          <a:endParaRPr lang="en-IE">
            <a:effectLst/>
          </a:endParaRPr>
        </a:p>
        <a:p>
          <a:pPr rtl="0" eaLnBrk="1" fontAlgn="auto" latinLnBrk="0" hangingPunct="1"/>
          <a:endParaRPr lang="en-IE">
            <a:effectLst/>
          </a:endParaRPr>
        </a:p>
        <a:p>
          <a:pPr algn="l" rtl="0">
            <a:defRPr sz="1000"/>
          </a:pPr>
          <a:endParaRPr lang="en-GB" sz="1100" b="0" i="0" u="none" strike="noStrike" baseline="0">
            <a:solidFill>
              <a:srgbClr val="000000"/>
            </a:solidFill>
            <a:latin typeface="Arial"/>
            <a:cs typeface="Arial"/>
          </a:endParaRPr>
        </a:p>
        <a:p>
          <a:pPr algn="l" rtl="0">
            <a:defRPr sz="1000"/>
          </a:pPr>
          <a:endParaRPr lang="en-GB" sz="1100" b="1" i="0" u="none" strike="noStrike" baseline="0">
            <a:solidFill>
              <a:srgbClr val="000000"/>
            </a:solidFill>
            <a:latin typeface="Arial"/>
            <a:cs typeface="Arial"/>
          </a:endParaRPr>
        </a:p>
      </xdr:txBody>
    </xdr:sp>
    <xdr:clientData/>
  </xdr:twoCellAnchor>
  <xdr:twoCellAnchor>
    <xdr:from>
      <xdr:col>4</xdr:col>
      <xdr:colOff>38100</xdr:colOff>
      <xdr:row>6</xdr:row>
      <xdr:rowOff>228600</xdr:rowOff>
    </xdr:from>
    <xdr:to>
      <xdr:col>4</xdr:col>
      <xdr:colOff>1419225</xdr:colOff>
      <xdr:row>6</xdr:row>
      <xdr:rowOff>228600</xdr:rowOff>
    </xdr:to>
    <xdr:sp macro="" textlink="">
      <xdr:nvSpPr>
        <xdr:cNvPr id="3" name="Line 3">
          <a:extLst>
            <a:ext uri="{FF2B5EF4-FFF2-40B4-BE49-F238E27FC236}">
              <a16:creationId xmlns:a16="http://schemas.microsoft.com/office/drawing/2014/main" id="{BCBF2666-6D28-48C6-9779-B1DA7CFF8353}"/>
            </a:ext>
          </a:extLst>
        </xdr:cNvPr>
        <xdr:cNvSpPr>
          <a:spLocks noChangeShapeType="1"/>
        </xdr:cNvSpPr>
      </xdr:nvSpPr>
      <xdr:spPr bwMode="auto">
        <a:xfrm flipH="1">
          <a:off x="2946400" y="1689100"/>
          <a:ext cx="1381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171450</xdr:colOff>
      <xdr:row>48</xdr:row>
      <xdr:rowOff>1</xdr:rowOff>
    </xdr:from>
    <xdr:to>
      <xdr:col>13</xdr:col>
      <xdr:colOff>19049</xdr:colOff>
      <xdr:row>56</xdr:row>
      <xdr:rowOff>66675</xdr:rowOff>
    </xdr:to>
    <xdr:sp macro="" textlink="">
      <xdr:nvSpPr>
        <xdr:cNvPr id="2" name="Text Box 1">
          <a:extLst>
            <a:ext uri="{FF2B5EF4-FFF2-40B4-BE49-F238E27FC236}">
              <a16:creationId xmlns:a16="http://schemas.microsoft.com/office/drawing/2014/main" id="{07CFBB86-BEB4-4723-934C-2168EAC3ABD7}"/>
            </a:ext>
          </a:extLst>
        </xdr:cNvPr>
        <xdr:cNvSpPr txBox="1">
          <a:spLocks noChangeArrowheads="1"/>
        </xdr:cNvSpPr>
      </xdr:nvSpPr>
      <xdr:spPr bwMode="auto">
        <a:xfrm>
          <a:off x="171450" y="12731751"/>
          <a:ext cx="15176499" cy="1235074"/>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1000" b="0" i="0" u="none" strike="noStrike" baseline="0">
              <a:solidFill>
                <a:srgbClr val="000000"/>
              </a:solidFill>
              <a:latin typeface="Segoe UI" panose="020B0502040204020203" pitchFamily="34" charset="0"/>
              <a:cs typeface="Segoe UI" panose="020B0502040204020203" pitchFamily="34" charset="0"/>
            </a:rPr>
            <a:t>The </a:t>
          </a:r>
          <a:r>
            <a:rPr lang="en-GB" sz="1000" b="1" i="0" u="none" strike="noStrike" baseline="0">
              <a:solidFill>
                <a:srgbClr val="000000"/>
              </a:solidFill>
              <a:latin typeface="Segoe UI" panose="020B0502040204020203" pitchFamily="34" charset="0"/>
              <a:cs typeface="Segoe UI" panose="020B0502040204020203" pitchFamily="34" charset="0"/>
            </a:rPr>
            <a:t>minimum number of samples </a:t>
          </a:r>
          <a:r>
            <a:rPr lang="en-GB" sz="1000" b="0" i="0" u="none" strike="noStrike" baseline="0">
              <a:solidFill>
                <a:srgbClr val="000000"/>
              </a:solidFill>
              <a:latin typeface="Segoe UI" panose="020B0502040204020203" pitchFamily="34" charset="0"/>
              <a:cs typeface="Segoe UI" panose="020B0502040204020203" pitchFamily="34" charset="0"/>
            </a:rPr>
            <a:t>to be checked each year for Group B residues must at least equal </a:t>
          </a:r>
          <a:r>
            <a:rPr lang="en-GB" sz="1000" b="1" i="0" u="none" strike="noStrike" baseline="0">
              <a:solidFill>
                <a:srgbClr val="000000"/>
              </a:solidFill>
              <a:latin typeface="Segoe UI" panose="020B0502040204020203" pitchFamily="34" charset="0"/>
              <a:cs typeface="Segoe UI" panose="020B0502040204020203" pitchFamily="34" charset="0"/>
            </a:rPr>
            <a:t>0,2% of the slaughter tonnage of the previous year</a:t>
          </a:r>
          <a:r>
            <a:rPr lang="en-GB" sz="1000" b="0" i="0" u="none" strike="noStrike" baseline="0">
              <a:solidFill>
                <a:srgbClr val="000000"/>
              </a:solidFill>
              <a:latin typeface="Segoe UI" panose="020B0502040204020203" pitchFamily="34" charset="0"/>
              <a:cs typeface="Segoe UI" panose="020B0502040204020203" pitchFamily="34" charset="0"/>
            </a:rPr>
            <a:t>.  </a:t>
          </a:r>
        </a:p>
        <a:p>
          <a:pPr algn="l" rtl="0">
            <a:defRPr sz="1000"/>
          </a:pPr>
          <a:r>
            <a:rPr lang="en-GB" sz="1000" b="0" i="0" u="none" strike="noStrike" baseline="0">
              <a:solidFill>
                <a:srgbClr val="000000"/>
              </a:solidFill>
              <a:latin typeface="Segoe UI" panose="020B0502040204020203" pitchFamily="34" charset="0"/>
              <a:cs typeface="Segoe UI" panose="020B0502040204020203" pitchFamily="34" charset="0"/>
            </a:rPr>
            <a:t>Third countries should decide on a risk basis what substances they test for in each substance group and should be in a position to justify their decisions to include and exclude substances, the range of of substances included in each substance group and the number of samples tested.   There is no minimum number of samples required for any substance group.  </a:t>
          </a:r>
          <a:r>
            <a:rPr lang="en-IE" sz="1000" b="0" i="0" baseline="0">
              <a:effectLst/>
              <a:latin typeface="Segoe UI" panose="020B0502040204020203" pitchFamily="34" charset="0"/>
              <a:ea typeface="+mn-ea"/>
              <a:cs typeface="Segoe UI" panose="020B0502040204020203" pitchFamily="34" charset="0"/>
            </a:rPr>
            <a:t> </a:t>
          </a:r>
        </a:p>
        <a:p>
          <a:pPr rtl="0"/>
          <a:r>
            <a:rPr lang="en-IE" sz="1100">
              <a:effectLst/>
              <a:latin typeface="+mn-lt"/>
              <a:ea typeface="+mn-ea"/>
              <a:cs typeface="+mn-cs"/>
            </a:rPr>
            <a:t>In the event that the minimum number of samples</a:t>
          </a:r>
          <a:r>
            <a:rPr lang="en-IE" sz="1100" baseline="0">
              <a:effectLst/>
              <a:latin typeface="+mn-lt"/>
              <a:ea typeface="+mn-ea"/>
              <a:cs typeface="+mn-cs"/>
            </a:rPr>
            <a:t> would, on the basis of the production volumes, result in </a:t>
          </a:r>
          <a:r>
            <a:rPr lang="en-IE" sz="1100" b="1">
              <a:effectLst/>
              <a:latin typeface="+mn-lt"/>
              <a:ea typeface="+mn-ea"/>
              <a:cs typeface="+mn-cs"/>
            </a:rPr>
            <a:t>less than five samples per year</a:t>
          </a:r>
          <a:r>
            <a:rPr lang="en-IE" sz="1100">
              <a:effectLst/>
              <a:latin typeface="+mn-lt"/>
              <a:ea typeface="+mn-ea"/>
              <a:cs typeface="+mn-cs"/>
            </a:rPr>
            <a:t>, sampling may be carried out once per two years. </a:t>
          </a:r>
          <a:endParaRPr lang="en-IE" sz="1000">
            <a:effectLst/>
          </a:endParaRPr>
        </a:p>
        <a:p>
          <a:pPr rtl="0"/>
          <a:r>
            <a:rPr lang="en-IE" sz="1100">
              <a:effectLst/>
              <a:latin typeface="+mn-lt"/>
              <a:ea typeface="+mn-ea"/>
              <a:cs typeface="+mn-cs"/>
            </a:rPr>
            <a:t>If within a two year period, production corresponding to a </a:t>
          </a:r>
          <a:r>
            <a:rPr lang="en-IE" sz="1100" b="1">
              <a:effectLst/>
              <a:latin typeface="+mn-lt"/>
              <a:ea typeface="+mn-ea"/>
              <a:cs typeface="+mn-cs"/>
            </a:rPr>
            <a:t>minimum of one sample is not reached</a:t>
          </a:r>
          <a:r>
            <a:rPr lang="en-IE" sz="1100">
              <a:effectLst/>
              <a:latin typeface="+mn-lt"/>
              <a:ea typeface="+mn-ea"/>
              <a:cs typeface="+mn-cs"/>
            </a:rPr>
            <a:t>, a minimum of one sample once per two years shall be analysed provided that there is production for the species or product in question.  </a:t>
          </a:r>
          <a:endParaRPr lang="en-IE" sz="1000">
            <a:effectLst/>
          </a:endParaRPr>
        </a:p>
        <a:p>
          <a:pPr algn="l" rtl="0">
            <a:defRPr sz="1000"/>
          </a:pPr>
          <a:endParaRPr lang="en-IE" sz="1000">
            <a:effectLst/>
            <a:latin typeface="Segoe UI" panose="020B0502040204020203" pitchFamily="34" charset="0"/>
            <a:cs typeface="Segoe UI" panose="020B0502040204020203"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400051</xdr:colOff>
      <xdr:row>24</xdr:row>
      <xdr:rowOff>9526</xdr:rowOff>
    </xdr:from>
    <xdr:to>
      <xdr:col>9</xdr:col>
      <xdr:colOff>628651</xdr:colOff>
      <xdr:row>29</xdr:row>
      <xdr:rowOff>57150</xdr:rowOff>
    </xdr:to>
    <xdr:sp macro="" textlink="">
      <xdr:nvSpPr>
        <xdr:cNvPr id="3" name="Text Box 1">
          <a:extLst>
            <a:ext uri="{FF2B5EF4-FFF2-40B4-BE49-F238E27FC236}">
              <a16:creationId xmlns:a16="http://schemas.microsoft.com/office/drawing/2014/main" id="{73C932E6-0028-4F22-8BB6-D3072031BEAA}"/>
            </a:ext>
          </a:extLst>
        </xdr:cNvPr>
        <xdr:cNvSpPr txBox="1">
          <a:spLocks noChangeArrowheads="1"/>
        </xdr:cNvSpPr>
      </xdr:nvSpPr>
      <xdr:spPr bwMode="auto">
        <a:xfrm>
          <a:off x="400051" y="5610226"/>
          <a:ext cx="11290300" cy="777874"/>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IE"/>
            <a:t>For </a:t>
          </a:r>
          <a:r>
            <a:rPr lang="en-IE" b="1"/>
            <a:t>each category of poultry </a:t>
          </a:r>
          <a:r>
            <a:rPr lang="en-IE"/>
            <a:t>considered (broiler chickens, spent hens, turkeys and other poultry),</a:t>
          </a:r>
          <a:r>
            <a:rPr lang="en-IE" baseline="0"/>
            <a:t> a </a:t>
          </a:r>
          <a:r>
            <a:rPr lang="en-IE"/>
            <a:t>minimum </a:t>
          </a:r>
          <a:r>
            <a:rPr lang="en-IE" b="1"/>
            <a:t>1 sample per 3,000 tonnes of annual production </a:t>
          </a:r>
          <a:r>
            <a:rPr lang="en-IE"/>
            <a:t>(deadweight)</a:t>
          </a:r>
          <a:r>
            <a:rPr lang="en-GB" sz="1000" b="0" i="0" u="none" strike="noStrike" baseline="0">
              <a:solidFill>
                <a:srgbClr val="000000"/>
              </a:solidFill>
              <a:latin typeface="Candara" panose="020E0502030303020204" pitchFamily="34" charset="0"/>
              <a:cs typeface="Segoe UI Light" panose="020B0502040204020203" pitchFamily="34" charset="0"/>
            </a:rPr>
            <a:t> </a:t>
          </a:r>
          <a:r>
            <a:rPr lang="en-GB" sz="1000" b="1" i="0" u="none" strike="noStrike" baseline="0">
              <a:solidFill>
                <a:srgbClr val="000000"/>
              </a:solidFill>
              <a:latin typeface="Candara" panose="020E0502030303020204" pitchFamily="34" charset="0"/>
              <a:cs typeface="Segoe UI Light" panose="020B0502040204020203" pitchFamily="34" charset="0"/>
            </a:rPr>
            <a:t>is </a:t>
          </a:r>
          <a:r>
            <a:rPr lang="en-GB" sz="1000" b="0" i="0" u="none" strike="noStrike" baseline="0">
              <a:solidFill>
                <a:srgbClr val="000000"/>
              </a:solidFill>
              <a:latin typeface="Candara" panose="020E0502030303020204" pitchFamily="34" charset="0"/>
              <a:cs typeface="Segoe UI Light" panose="020B0502040204020203" pitchFamily="34" charset="0"/>
            </a:rPr>
            <a:t>to be checked each year for contaminants (cf Annex I to Regulation (EU) 2022/932).  </a:t>
          </a:r>
        </a:p>
        <a:p>
          <a:pPr algn="l" rtl="0">
            <a:defRPr sz="1000"/>
          </a:pPr>
          <a:r>
            <a:rPr lang="en-GB" sz="1000" b="1" i="0" baseline="0">
              <a:effectLst/>
              <a:latin typeface="Candara" panose="020E0502030303020204" pitchFamily="34" charset="0"/>
              <a:ea typeface="+mn-ea"/>
              <a:cs typeface="+mn-cs"/>
            </a:rPr>
            <a:t>Unprocessed meat and/or offal </a:t>
          </a:r>
          <a:r>
            <a:rPr lang="en-GB" sz="1000" b="0" i="0" baseline="0">
              <a:effectLst/>
              <a:latin typeface="Candara" panose="020E0502030303020204" pitchFamily="34" charset="0"/>
              <a:ea typeface="+mn-ea"/>
              <a:cs typeface="+mn-cs"/>
            </a:rPr>
            <a:t>should be sampled.  </a:t>
          </a:r>
          <a:r>
            <a:rPr lang="en-GB" sz="1000" b="0" i="0" u="none" strike="noStrike" baseline="0">
              <a:solidFill>
                <a:srgbClr val="000000"/>
              </a:solidFill>
              <a:latin typeface="Candara" panose="020E0502030303020204" pitchFamily="34" charset="0"/>
              <a:cs typeface="Segoe UI Light" panose="020B0502040204020203" pitchFamily="34" charset="0"/>
            </a:rPr>
            <a:t>Third countries should decide on a risk basis what substances they test for in each substance group and should be in a position to justify their decisions to include and exclude substances, the range of of substances included in each substance group and the number of samples tested.   </a:t>
          </a:r>
          <a:r>
            <a:rPr lang="en-GB" sz="1000" b="1" i="0" u="none" strike="noStrike" baseline="0">
              <a:solidFill>
                <a:srgbClr val="000000"/>
              </a:solidFill>
              <a:latin typeface="Candara" panose="020E0502030303020204" pitchFamily="34" charset="0"/>
              <a:cs typeface="Segoe UI Light" panose="020B0502040204020203" pitchFamily="34" charset="0"/>
            </a:rPr>
            <a:t>There is no minimum number of samples required for any substance group</a:t>
          </a:r>
          <a:r>
            <a:rPr lang="en-GB" sz="1000" b="0" i="0" u="none" strike="noStrike" baseline="0">
              <a:solidFill>
                <a:srgbClr val="000000"/>
              </a:solidFill>
              <a:latin typeface="Candara" panose="020E0502030303020204" pitchFamily="34" charset="0"/>
              <a:cs typeface="Segoe UI Light" panose="020B0502040204020203" pitchFamily="34" charset="0"/>
            </a:rPr>
            <a:t>.  </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83</xdr:row>
      <xdr:rowOff>1</xdr:rowOff>
    </xdr:from>
    <xdr:to>
      <xdr:col>13</xdr:col>
      <xdr:colOff>1266826</xdr:colOff>
      <xdr:row>97</xdr:row>
      <xdr:rowOff>95250</xdr:rowOff>
    </xdr:to>
    <xdr:sp macro="" textlink="">
      <xdr:nvSpPr>
        <xdr:cNvPr id="2" name="Text Box 1">
          <a:extLst>
            <a:ext uri="{FF2B5EF4-FFF2-40B4-BE49-F238E27FC236}">
              <a16:creationId xmlns:a16="http://schemas.microsoft.com/office/drawing/2014/main" id="{3ED74D4F-BC6C-4A32-BDEF-AE9B778FFB77}"/>
            </a:ext>
          </a:extLst>
        </xdr:cNvPr>
        <xdr:cNvSpPr txBox="1">
          <a:spLocks noChangeArrowheads="1"/>
        </xdr:cNvSpPr>
      </xdr:nvSpPr>
      <xdr:spPr bwMode="auto">
        <a:xfrm>
          <a:off x="339725" y="11753851"/>
          <a:ext cx="14224001" cy="1873249"/>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rtl="0"/>
          <a:r>
            <a:rPr lang="en-GB" sz="1000" b="0" i="0" baseline="0">
              <a:effectLst/>
              <a:latin typeface="Segoe UI Light" panose="020B0502040204020203" pitchFamily="34" charset="0"/>
              <a:ea typeface="+mn-ea"/>
              <a:cs typeface="Segoe UI Light" panose="020B0502040204020203" pitchFamily="34" charset="0"/>
            </a:rPr>
            <a:t>The minimum number of samples to be checked each year for all group A residues and substances must at least equal 1 sample per 300 tonnes for the first 60,000 tonnes of annual production of aquaculture finfish and 1 sample per additional 2000 tonnes.  </a:t>
          </a:r>
          <a:endParaRPr lang="en-IE" sz="1000">
            <a:effectLst/>
            <a:latin typeface="Segoe UI Light" panose="020B0502040204020203" pitchFamily="34" charset="0"/>
            <a:cs typeface="Segoe UI Light" panose="020B0502040204020203" pitchFamily="34" charset="0"/>
          </a:endParaRPr>
        </a:p>
        <a:p>
          <a:pPr rtl="0"/>
          <a:endParaRPr lang="en-GB" sz="1000" b="0" i="0" baseline="0">
            <a:effectLst/>
            <a:latin typeface="Segoe UI Light" panose="020B0502040204020203" pitchFamily="34" charset="0"/>
            <a:ea typeface="+mn-ea"/>
            <a:cs typeface="Segoe UI Light" panose="020B0502040204020203" pitchFamily="34" charset="0"/>
          </a:endParaRPr>
        </a:p>
        <a:p>
          <a:pPr rtl="0"/>
          <a:r>
            <a:rPr lang="en-GB" sz="1000" b="0" i="0" baseline="0">
              <a:effectLst/>
              <a:latin typeface="Segoe UI Light" panose="020B0502040204020203" pitchFamily="34" charset="0"/>
              <a:ea typeface="+mn-ea"/>
              <a:cs typeface="Segoe UI Light" panose="020B0502040204020203" pitchFamily="34" charset="0"/>
            </a:rPr>
            <a:t>• Sampling should be performed at any relevant stage in the life cycle of the animals.   </a:t>
          </a:r>
        </a:p>
        <a:p>
          <a:pPr rtl="0"/>
          <a:r>
            <a:rPr lang="en-GB" sz="1000" b="0" i="0" baseline="0">
              <a:effectLst/>
              <a:latin typeface="Segoe UI Light" panose="020B0502040204020203" pitchFamily="34" charset="0"/>
              <a:ea typeface="+mn-ea"/>
              <a:cs typeface="Segoe UI Light" panose="020B0502040204020203" pitchFamily="34" charset="0"/>
            </a:rPr>
            <a:t>• </a:t>
          </a:r>
          <a:r>
            <a:rPr lang="en-GB" sz="1000" b="1" i="0" baseline="0">
              <a:effectLst/>
              <a:latin typeface="Segoe UI Light" panose="020B0502040204020203" pitchFamily="34" charset="0"/>
              <a:ea typeface="+mn-ea"/>
              <a:cs typeface="Segoe UI Light" panose="020B0502040204020203" pitchFamily="34" charset="0"/>
            </a:rPr>
            <a:t>Each sub-group </a:t>
          </a:r>
          <a:r>
            <a:rPr lang="en-GB" sz="1000" b="0" i="0" baseline="0">
              <a:effectLst/>
              <a:latin typeface="Segoe UI Light" panose="020B0502040204020203" pitchFamily="34" charset="0"/>
              <a:ea typeface="+mn-ea"/>
              <a:cs typeface="Segoe UI Light" panose="020B0502040204020203" pitchFamily="34" charset="0"/>
            </a:rPr>
            <a:t>in Group A (with the exception of A3(f)) must be checked each year using a </a:t>
          </a:r>
          <a:r>
            <a:rPr lang="en-GB" sz="1000" b="1" i="0" baseline="0">
              <a:effectLst/>
              <a:latin typeface="Segoe UI Light" panose="020B0502040204020203" pitchFamily="34" charset="0"/>
              <a:ea typeface="+mn-ea"/>
              <a:cs typeface="Segoe UI Light" panose="020B0502040204020203" pitchFamily="34" charset="0"/>
            </a:rPr>
            <a:t>minimum of 5 % of the total number of samples </a:t>
          </a:r>
          <a:r>
            <a:rPr lang="en-GB" sz="1000" b="0" i="0" baseline="0">
              <a:effectLst/>
              <a:latin typeface="Segoe UI Light" panose="020B0502040204020203" pitchFamily="34" charset="0"/>
              <a:ea typeface="+mn-ea"/>
              <a:cs typeface="Segoe UI Light" panose="020B0502040204020203" pitchFamily="34" charset="0"/>
            </a:rPr>
            <a:t>to be collected for Group A. The competent authority should attribute the remaining samples to each sub-group according to risk, ensuring that the total sample number for all A sub-groups meets or exceeds the minimum required.</a:t>
          </a:r>
        </a:p>
        <a:p>
          <a:pPr marL="0" marR="0" lvl="0" indent="0" defTabSz="914400" rtl="0" eaLnBrk="1" fontAlgn="auto" latinLnBrk="0" hangingPunct="1">
            <a:lnSpc>
              <a:spcPct val="100000"/>
            </a:lnSpc>
            <a:spcBef>
              <a:spcPts val="0"/>
            </a:spcBef>
            <a:spcAft>
              <a:spcPts val="0"/>
            </a:spcAft>
            <a:buClrTx/>
            <a:buSzTx/>
            <a:buFontTx/>
            <a:buNone/>
            <a:tabLst/>
            <a:defRPr/>
          </a:pPr>
          <a:r>
            <a:rPr lang="en-GB" sz="1000" b="0" i="0" baseline="0">
              <a:effectLst/>
              <a:latin typeface="Segoe UI Light" panose="020B0502040204020203" pitchFamily="34" charset="0"/>
              <a:ea typeface="+mn-ea"/>
              <a:cs typeface="Segoe UI Light" panose="020B0502040204020203" pitchFamily="34" charset="0"/>
            </a:rPr>
            <a:t>• </a:t>
          </a:r>
          <a:r>
            <a:rPr lang="en-IE" sz="1000" b="0" i="0" baseline="0">
              <a:effectLst/>
              <a:latin typeface="Segoe UI Light" panose="020B0502040204020203" pitchFamily="34" charset="0"/>
              <a:ea typeface="+mn-ea"/>
              <a:cs typeface="Segoe UI Light" panose="020B0502040204020203" pitchFamily="34" charset="0"/>
            </a:rPr>
            <a:t>When substances from Group A and Group B are analysed in one sample from a single group of animals, this sample can be taken into account towards the minimum sampling frequency </a:t>
          </a:r>
          <a:r>
            <a:rPr lang="en-IE" sz="1000" b="1" i="0" baseline="0">
              <a:effectLst/>
              <a:latin typeface="Segoe UI Light" panose="020B0502040204020203" pitchFamily="34" charset="0"/>
              <a:ea typeface="+mn-ea"/>
              <a:cs typeface="Segoe UI Light" panose="020B0502040204020203" pitchFamily="34" charset="0"/>
            </a:rPr>
            <a:t>for both groups</a:t>
          </a:r>
          <a:r>
            <a:rPr lang="en-IE" sz="1000" b="0" i="0" baseline="0">
              <a:effectLst/>
              <a:latin typeface="Segoe UI Light" panose="020B0502040204020203" pitchFamily="34" charset="0"/>
              <a:ea typeface="+mn-ea"/>
              <a:cs typeface="Segoe UI Light" panose="020B0502040204020203" pitchFamily="34" charset="0"/>
            </a:rPr>
            <a:t> (Group A and Group B) provided that it can be documented, and that the risk criteria for Group A and Group B are the same.   </a:t>
          </a:r>
        </a:p>
        <a:p>
          <a:pPr rtl="0"/>
          <a:r>
            <a:rPr lang="en-IE" sz="1000">
              <a:effectLst/>
              <a:latin typeface="Segoe UI Light" panose="020B0502040204020203" pitchFamily="34" charset="0"/>
              <a:ea typeface="+mn-ea"/>
              <a:cs typeface="Segoe UI Light" panose="020B0502040204020203" pitchFamily="34" charset="0"/>
            </a:rPr>
            <a:t>In the event that the minimum number of samples</a:t>
          </a:r>
          <a:r>
            <a:rPr lang="en-IE" sz="1000" baseline="0">
              <a:effectLst/>
              <a:latin typeface="Segoe UI Light" panose="020B0502040204020203" pitchFamily="34" charset="0"/>
              <a:ea typeface="+mn-ea"/>
              <a:cs typeface="Segoe UI Light" panose="020B0502040204020203" pitchFamily="34" charset="0"/>
            </a:rPr>
            <a:t> would, on the basis of the production volumes, result in </a:t>
          </a:r>
          <a:r>
            <a:rPr lang="en-IE" sz="1000" b="1">
              <a:effectLst/>
              <a:latin typeface="Segoe UI Light" panose="020B0502040204020203" pitchFamily="34" charset="0"/>
              <a:ea typeface="+mn-ea"/>
              <a:cs typeface="Segoe UI Light" panose="020B0502040204020203" pitchFamily="34" charset="0"/>
            </a:rPr>
            <a:t>less than five samples per year</a:t>
          </a:r>
          <a:r>
            <a:rPr lang="en-IE" sz="1000">
              <a:effectLst/>
              <a:latin typeface="Segoe UI Light" panose="020B0502040204020203" pitchFamily="34" charset="0"/>
              <a:ea typeface="+mn-ea"/>
              <a:cs typeface="Segoe UI Light" panose="020B0502040204020203" pitchFamily="34" charset="0"/>
            </a:rPr>
            <a:t>, sampling may be carried out once per two years. </a:t>
          </a:r>
          <a:endParaRPr lang="en-IE" sz="1000">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If within a two year period, production corresponding to a </a:t>
          </a:r>
          <a:r>
            <a:rPr lang="en-IE" sz="1000" b="1">
              <a:effectLst/>
              <a:latin typeface="Segoe UI Light" panose="020B0502040204020203" pitchFamily="34" charset="0"/>
              <a:ea typeface="+mn-ea"/>
              <a:cs typeface="Segoe UI Light" panose="020B0502040204020203" pitchFamily="34" charset="0"/>
            </a:rPr>
            <a:t>minimum of one sample is not reached</a:t>
          </a:r>
          <a:r>
            <a:rPr lang="en-IE" sz="1000">
              <a:effectLst/>
              <a:latin typeface="Segoe UI Light" panose="020B0502040204020203" pitchFamily="34" charset="0"/>
              <a:ea typeface="+mn-ea"/>
              <a:cs typeface="Segoe UI Light" panose="020B0502040204020203" pitchFamily="34" charset="0"/>
            </a:rPr>
            <a:t>, a minimum of one sample once per two years shall be analysed provided that there is production for the species or product in question.  </a:t>
          </a:r>
        </a:p>
        <a:p>
          <a:pPr marL="0" marR="0" lvl="0" indent="0" defTabSz="914400" rtl="0" eaLnBrk="1" fontAlgn="auto" latinLnBrk="0" hangingPunct="1">
            <a:lnSpc>
              <a:spcPct val="100000"/>
            </a:lnSpc>
            <a:spcBef>
              <a:spcPts val="0"/>
            </a:spcBef>
            <a:spcAft>
              <a:spcPts val="0"/>
            </a:spcAft>
            <a:buClrTx/>
            <a:buSzTx/>
            <a:buFontTx/>
            <a:buNone/>
            <a:tabLst/>
            <a:defRPr/>
          </a:pPr>
          <a:r>
            <a:rPr lang="en-IE" sz="1100">
              <a:effectLst/>
              <a:latin typeface="+mn-lt"/>
              <a:ea typeface="+mn-ea"/>
              <a:cs typeface="+mn-cs"/>
            </a:rPr>
            <a:t>The </a:t>
          </a:r>
          <a:r>
            <a:rPr lang="en-IE" sz="1100" b="1">
              <a:effectLst/>
              <a:latin typeface="+mn-lt"/>
              <a:ea typeface="+mn-ea"/>
              <a:cs typeface="+mn-cs"/>
            </a:rPr>
            <a:t>'unauthorised' substance</a:t>
          </a:r>
          <a:r>
            <a:rPr lang="en-IE" sz="1100" b="1" baseline="0">
              <a:effectLst/>
              <a:latin typeface="+mn-lt"/>
              <a:ea typeface="+mn-ea"/>
              <a:cs typeface="+mn-cs"/>
            </a:rPr>
            <a:t> groups </a:t>
          </a:r>
          <a:r>
            <a:rPr lang="en-IE" sz="1100" baseline="0">
              <a:effectLst/>
              <a:latin typeface="+mn-lt"/>
              <a:ea typeface="+mn-ea"/>
              <a:cs typeface="+mn-cs"/>
            </a:rPr>
            <a:t>specified above refer to substances unauthorised in the EU for use in food-producing animals.</a:t>
          </a:r>
          <a:endParaRPr lang="en-IE" sz="1000">
            <a:effectLst/>
          </a:endParaRPr>
        </a:p>
        <a:p>
          <a:pPr rtl="0"/>
          <a:endParaRPr lang="en-IE" sz="1000">
            <a:effectLst/>
            <a:latin typeface="Segoe UI Light" panose="020B0502040204020203" pitchFamily="34" charset="0"/>
            <a:cs typeface="Segoe UI Light"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IE">
            <a:effectLst/>
          </a:endParaRPr>
        </a:p>
        <a:p>
          <a:pPr algn="l" rtl="0">
            <a:defRPr sz="1000"/>
          </a:pPr>
          <a:endParaRPr lang="en-GB" sz="1100" b="0" i="0" u="none" strike="noStrike" baseline="0">
            <a:solidFill>
              <a:srgbClr val="000000"/>
            </a:solidFill>
            <a:latin typeface="Arial"/>
            <a:cs typeface="Arial"/>
          </a:endParaRPr>
        </a:p>
        <a:p>
          <a:pPr algn="l" rtl="0">
            <a:defRPr sz="1000"/>
          </a:pPr>
          <a:endParaRPr lang="en-GB" sz="1100" b="1" i="0" u="none" strike="noStrike" baseline="0">
            <a:solidFill>
              <a:srgbClr val="000000"/>
            </a:solidFill>
            <a:latin typeface="Arial"/>
            <a:cs typeface="Arial"/>
          </a:endParaRPr>
        </a:p>
      </xdr:txBody>
    </xdr:sp>
    <xdr:clientData/>
  </xdr:twoCellAnchor>
  <xdr:twoCellAnchor>
    <xdr:from>
      <xdr:col>4</xdr:col>
      <xdr:colOff>38100</xdr:colOff>
      <xdr:row>6</xdr:row>
      <xdr:rowOff>228600</xdr:rowOff>
    </xdr:from>
    <xdr:to>
      <xdr:col>4</xdr:col>
      <xdr:colOff>1419225</xdr:colOff>
      <xdr:row>6</xdr:row>
      <xdr:rowOff>228600</xdr:rowOff>
    </xdr:to>
    <xdr:sp macro="" textlink="">
      <xdr:nvSpPr>
        <xdr:cNvPr id="3" name="Line 3">
          <a:extLst>
            <a:ext uri="{FF2B5EF4-FFF2-40B4-BE49-F238E27FC236}">
              <a16:creationId xmlns:a16="http://schemas.microsoft.com/office/drawing/2014/main" id="{CEAB1655-3F6E-43D1-9977-4A815EBF7552}"/>
            </a:ext>
          </a:extLst>
        </xdr:cNvPr>
        <xdr:cNvSpPr>
          <a:spLocks noChangeShapeType="1"/>
        </xdr:cNvSpPr>
      </xdr:nvSpPr>
      <xdr:spPr bwMode="auto">
        <a:xfrm flipH="1">
          <a:off x="3308350" y="1479550"/>
          <a:ext cx="1381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6350</xdr:colOff>
      <xdr:row>42</xdr:row>
      <xdr:rowOff>104775</xdr:rowOff>
    </xdr:from>
    <xdr:to>
      <xdr:col>14</xdr:col>
      <xdr:colOff>1428750</xdr:colOff>
      <xdr:row>56</xdr:row>
      <xdr:rowOff>95250</xdr:rowOff>
    </xdr:to>
    <xdr:sp macro="" textlink="">
      <xdr:nvSpPr>
        <xdr:cNvPr id="2" name="Text Box 1">
          <a:extLst>
            <a:ext uri="{FF2B5EF4-FFF2-40B4-BE49-F238E27FC236}">
              <a16:creationId xmlns:a16="http://schemas.microsoft.com/office/drawing/2014/main" id="{8DC8D096-16CA-458C-AB00-E2C9765658F1}"/>
            </a:ext>
          </a:extLst>
        </xdr:cNvPr>
        <xdr:cNvSpPr txBox="1">
          <a:spLocks noChangeArrowheads="1"/>
        </xdr:cNvSpPr>
      </xdr:nvSpPr>
      <xdr:spPr bwMode="auto">
        <a:xfrm>
          <a:off x="334010" y="8684895"/>
          <a:ext cx="19786600" cy="180403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rtl="0"/>
          <a:r>
            <a:rPr lang="en-GB" sz="1000" b="0" i="0" baseline="0">
              <a:effectLst/>
              <a:latin typeface="Segoe UI Light" panose="020B0502040204020203" pitchFamily="34" charset="0"/>
              <a:ea typeface="+mn-ea"/>
              <a:cs typeface="Segoe UI Light" panose="020B0502040204020203" pitchFamily="34" charset="0"/>
            </a:rPr>
            <a:t>The minimum number of samples to be checked each year for all kinds of residues and substances must at least equal 1 sample per 300 tonnes for the first 60,000 tonnes of annual production of aquaculture finfish and 1 sample per additional 2000 tonnes.  This applies equally to Group A and B.  </a:t>
          </a:r>
          <a:endParaRPr lang="en-IE" sz="1000">
            <a:effectLst/>
            <a:latin typeface="Segoe UI Light" panose="020B0502040204020203" pitchFamily="34" charset="0"/>
            <a:cs typeface="Segoe UI Light" panose="020B0502040204020203" pitchFamily="34" charset="0"/>
          </a:endParaRPr>
        </a:p>
        <a:p>
          <a:pPr rtl="0"/>
          <a:endParaRPr lang="en-GB" sz="1000" b="0" i="0" baseline="0">
            <a:effectLst/>
            <a:latin typeface="Segoe UI Light" panose="020B0502040204020203" pitchFamily="34" charset="0"/>
            <a:ea typeface="+mn-ea"/>
            <a:cs typeface="Segoe UI Light" panose="020B0502040204020203" pitchFamily="34" charset="0"/>
          </a:endParaRPr>
        </a:p>
        <a:p>
          <a:pPr rtl="0"/>
          <a:r>
            <a:rPr lang="en-GB" sz="1000" b="0" i="0" baseline="0">
              <a:effectLst/>
              <a:latin typeface="Segoe UI Light" panose="020B0502040204020203" pitchFamily="34" charset="0"/>
              <a:ea typeface="+mn-ea"/>
              <a:cs typeface="Segoe UI Light" panose="020B0502040204020203" pitchFamily="34" charset="0"/>
            </a:rPr>
            <a:t>• Samples should be taken at the point of harvest. </a:t>
          </a:r>
        </a:p>
        <a:p>
          <a:pPr rtl="0"/>
          <a:r>
            <a:rPr lang="en-GB" sz="1000" b="0" i="0" baseline="0">
              <a:effectLst/>
              <a:latin typeface="Segoe UI Light" panose="020B0502040204020203" pitchFamily="34" charset="0"/>
              <a:ea typeface="+mn-ea"/>
              <a:cs typeface="Segoe UI Light" panose="020B0502040204020203" pitchFamily="34" charset="0"/>
            </a:rPr>
            <a:t>• Within the aquaculture group, samples shall be taken from fresh and seawater aquaculture species, taking into account their relative production volume. </a:t>
          </a:r>
          <a:endParaRPr lang="en-IE" sz="1000">
            <a:effectLst/>
            <a:latin typeface="Segoe UI Light" panose="020B0502040204020203" pitchFamily="34" charset="0"/>
            <a:cs typeface="Segoe UI Light" panose="020B0502040204020203" pitchFamily="34" charset="0"/>
          </a:endParaRPr>
        </a:p>
        <a:p>
          <a:pPr rtl="0" eaLnBrk="1" fontAlgn="auto" latinLnBrk="0" hangingPunct="1"/>
          <a:r>
            <a:rPr lang="en-GB" sz="1000" b="0" i="0" baseline="0">
              <a:effectLst/>
              <a:latin typeface="Segoe UI Light" panose="020B0502040204020203" pitchFamily="34" charset="0"/>
              <a:ea typeface="+mn-ea"/>
              <a:cs typeface="Segoe UI Light" panose="020B0502040204020203" pitchFamily="34" charset="0"/>
            </a:rPr>
            <a:t>• The competent authority should attribute the  samples to each sub-group according to risk, ensuring that the total sample number for all B sub-groups meets or exceeds the minimum required</a:t>
          </a:r>
          <a:r>
            <a:rPr lang="en-IE" sz="1000" b="0" i="0" baseline="0">
              <a:effectLst/>
              <a:latin typeface="Segoe UI Light" panose="020B0502040204020203" pitchFamily="34" charset="0"/>
              <a:ea typeface="+mn-ea"/>
              <a:cs typeface="Segoe UI Light"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r>
            <a:rPr lang="en-GB" sz="1000" b="0" i="0" baseline="0">
              <a:effectLst/>
              <a:latin typeface="Segoe UI Light" panose="020B0502040204020203" pitchFamily="34" charset="0"/>
              <a:ea typeface="+mn-ea"/>
              <a:cs typeface="Segoe UI Light" panose="020B0502040204020203" pitchFamily="34" charset="0"/>
            </a:rPr>
            <a:t>• </a:t>
          </a:r>
          <a:r>
            <a:rPr lang="en-IE" sz="1000" b="0" i="0" baseline="0">
              <a:effectLst/>
              <a:latin typeface="Segoe UI Light" panose="020B0502040204020203" pitchFamily="34" charset="0"/>
              <a:ea typeface="+mn-ea"/>
              <a:cs typeface="Segoe UI Light" panose="020B0502040204020203" pitchFamily="34" charset="0"/>
            </a:rPr>
            <a:t>When substances from Group A and Group B are analysed in one sample from a single group of animal,s this sample can be taken into account towards the minimum sampling frequency for both groups (Group A and Group B) provided that it can be documented, and that the risk criteria for Group A and Group B are the same.</a:t>
          </a:r>
        </a:p>
        <a:p>
          <a:pPr rtl="0"/>
          <a:r>
            <a:rPr lang="en-IE" sz="1000">
              <a:effectLst/>
              <a:latin typeface="Segoe UI Light" panose="020B0502040204020203" pitchFamily="34" charset="0"/>
              <a:ea typeface="+mn-ea"/>
              <a:cs typeface="Segoe UI Light" panose="020B0502040204020203" pitchFamily="34" charset="0"/>
            </a:rPr>
            <a:t>In the event that the minimum number of samples</a:t>
          </a:r>
          <a:r>
            <a:rPr lang="en-IE" sz="1000" baseline="0">
              <a:effectLst/>
              <a:latin typeface="Segoe UI Light" panose="020B0502040204020203" pitchFamily="34" charset="0"/>
              <a:ea typeface="+mn-ea"/>
              <a:cs typeface="Segoe UI Light" panose="020B0502040204020203" pitchFamily="34" charset="0"/>
            </a:rPr>
            <a:t> would, on the basis of the production volumes, result in </a:t>
          </a:r>
          <a:r>
            <a:rPr lang="en-IE" sz="1000" b="1">
              <a:effectLst/>
              <a:latin typeface="Segoe UI Light" panose="020B0502040204020203" pitchFamily="34" charset="0"/>
              <a:ea typeface="+mn-ea"/>
              <a:cs typeface="Segoe UI Light" panose="020B0502040204020203" pitchFamily="34" charset="0"/>
            </a:rPr>
            <a:t>less than five samples per year</a:t>
          </a:r>
          <a:r>
            <a:rPr lang="en-IE" sz="1000">
              <a:effectLst/>
              <a:latin typeface="Segoe UI Light" panose="020B0502040204020203" pitchFamily="34" charset="0"/>
              <a:ea typeface="+mn-ea"/>
              <a:cs typeface="Segoe UI Light" panose="020B0502040204020203" pitchFamily="34" charset="0"/>
            </a:rPr>
            <a:t>, sampling may be carried out once per two years. </a:t>
          </a:r>
          <a:endParaRPr lang="en-IE" sz="1000">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If within a two year period, production corresponding to a </a:t>
          </a:r>
          <a:r>
            <a:rPr lang="en-IE" sz="1000" b="1">
              <a:effectLst/>
              <a:latin typeface="Segoe UI Light" panose="020B0502040204020203" pitchFamily="34" charset="0"/>
              <a:ea typeface="+mn-ea"/>
              <a:cs typeface="Segoe UI Light" panose="020B0502040204020203" pitchFamily="34" charset="0"/>
            </a:rPr>
            <a:t>minimum of one sample is not reached</a:t>
          </a:r>
          <a:r>
            <a:rPr lang="en-IE" sz="1000">
              <a:effectLst/>
              <a:latin typeface="Segoe UI Light" panose="020B0502040204020203" pitchFamily="34" charset="0"/>
              <a:ea typeface="+mn-ea"/>
              <a:cs typeface="Segoe UI Light" panose="020B0502040204020203" pitchFamily="34" charset="0"/>
            </a:rPr>
            <a:t>, a minimum of one sample once per two years shall be analysed provided that there is production for the species or product in question.  </a:t>
          </a:r>
          <a:endParaRPr lang="en-IE" sz="1000">
            <a:effectLst/>
            <a:latin typeface="Segoe UI Light" panose="020B0502040204020203" pitchFamily="34" charset="0"/>
            <a:cs typeface="Segoe UI Light"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IE">
            <a:effectLst/>
          </a:endParaRPr>
        </a:p>
        <a:p>
          <a:pPr algn="l" rtl="0">
            <a:defRPr sz="1000"/>
          </a:pPr>
          <a:endParaRPr lang="en-GB" sz="1100" b="0" i="0" u="none" strike="noStrike" baseline="0">
            <a:solidFill>
              <a:srgbClr val="000000"/>
            </a:solidFill>
            <a:latin typeface="Arial"/>
            <a:cs typeface="Arial"/>
          </a:endParaRPr>
        </a:p>
        <a:p>
          <a:pPr algn="l" rtl="0">
            <a:defRPr sz="1000"/>
          </a:pPr>
          <a:endParaRPr lang="en-GB" sz="1100" b="1" i="0" u="none" strike="noStrike" baseline="0">
            <a:solidFill>
              <a:srgbClr val="000000"/>
            </a:solidFill>
            <a:latin typeface="Arial"/>
            <a:cs typeface="Arial"/>
          </a:endParaRPr>
        </a:p>
      </xdr:txBody>
    </xdr:sp>
    <xdr:clientData/>
  </xdr:twoCellAnchor>
  <xdr:twoCellAnchor>
    <xdr:from>
      <xdr:col>3</xdr:col>
      <xdr:colOff>38100</xdr:colOff>
      <xdr:row>6</xdr:row>
      <xdr:rowOff>228600</xdr:rowOff>
    </xdr:from>
    <xdr:to>
      <xdr:col>3</xdr:col>
      <xdr:colOff>1419225</xdr:colOff>
      <xdr:row>6</xdr:row>
      <xdr:rowOff>228600</xdr:rowOff>
    </xdr:to>
    <xdr:sp macro="" textlink="">
      <xdr:nvSpPr>
        <xdr:cNvPr id="3" name="Line 3">
          <a:extLst>
            <a:ext uri="{FF2B5EF4-FFF2-40B4-BE49-F238E27FC236}">
              <a16:creationId xmlns:a16="http://schemas.microsoft.com/office/drawing/2014/main" id="{95085174-14B9-4860-B8A7-745CF5179768}"/>
            </a:ext>
          </a:extLst>
        </xdr:cNvPr>
        <xdr:cNvSpPr>
          <a:spLocks noChangeShapeType="1"/>
        </xdr:cNvSpPr>
      </xdr:nvSpPr>
      <xdr:spPr bwMode="auto">
        <a:xfrm flipH="1">
          <a:off x="3368040" y="1516380"/>
          <a:ext cx="1381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400051</xdr:colOff>
      <xdr:row>25</xdr:row>
      <xdr:rowOff>161926</xdr:rowOff>
    </xdr:from>
    <xdr:to>
      <xdr:col>10</xdr:col>
      <xdr:colOff>1</xdr:colOff>
      <xdr:row>31</xdr:row>
      <xdr:rowOff>25400</xdr:rowOff>
    </xdr:to>
    <xdr:sp macro="" textlink="">
      <xdr:nvSpPr>
        <xdr:cNvPr id="3" name="Text Box 1">
          <a:extLst>
            <a:ext uri="{FF2B5EF4-FFF2-40B4-BE49-F238E27FC236}">
              <a16:creationId xmlns:a16="http://schemas.microsoft.com/office/drawing/2014/main" id="{79A60CD5-A8CE-47CF-9A87-7ED4815E90DF}"/>
            </a:ext>
          </a:extLst>
        </xdr:cNvPr>
        <xdr:cNvSpPr txBox="1">
          <a:spLocks noChangeArrowheads="1"/>
        </xdr:cNvSpPr>
      </xdr:nvSpPr>
      <xdr:spPr bwMode="auto">
        <a:xfrm>
          <a:off x="400051" y="5553076"/>
          <a:ext cx="11328400" cy="777874"/>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000" b="0" i="0" baseline="0">
              <a:effectLst/>
              <a:latin typeface="+mn-lt"/>
              <a:ea typeface="+mn-ea"/>
              <a:cs typeface="+mn-cs"/>
            </a:rPr>
            <a:t>The </a:t>
          </a:r>
          <a:r>
            <a:rPr lang="en-GB" sz="1000" b="1" i="0" baseline="0">
              <a:effectLst/>
              <a:latin typeface="+mn-lt"/>
              <a:ea typeface="+mn-ea"/>
              <a:cs typeface="+mn-cs"/>
            </a:rPr>
            <a:t>minimum number of samples of unprocessed aquaculture fishery products (excluding crustaceans) </a:t>
          </a:r>
          <a:r>
            <a:rPr lang="en-GB" sz="1000" b="0" i="0" baseline="0">
              <a:effectLst/>
              <a:latin typeface="+mn-lt"/>
              <a:ea typeface="+mn-ea"/>
              <a:cs typeface="+mn-cs"/>
            </a:rPr>
            <a:t>to be checked each year for contaminants is </a:t>
          </a:r>
          <a:r>
            <a:rPr lang="en-IE"/>
            <a:t>1 sample per 700 tonnes of annual production of aquaculture for the first 60 000 tonnes of production and then 1 sample for each additional 2 000 tonnes</a:t>
          </a:r>
          <a:r>
            <a:rPr lang="en-GB" sz="1000" b="0" i="0" baseline="0">
              <a:effectLst/>
              <a:latin typeface="+mn-lt"/>
              <a:ea typeface="+mn-ea"/>
              <a:cs typeface="+mn-cs"/>
            </a:rPr>
            <a:t> (cf Annex I to Regulation (EU) 2022/932).  </a:t>
          </a:r>
          <a:r>
            <a:rPr lang="en-GB" sz="1000" b="1" i="0" baseline="0">
              <a:effectLst/>
              <a:latin typeface="Candara" panose="020E0502030303020204" pitchFamily="34" charset="0"/>
              <a:ea typeface="+mn-ea"/>
              <a:cs typeface="+mn-cs"/>
            </a:rPr>
            <a:t>Unprocessed muscle </a:t>
          </a:r>
          <a:r>
            <a:rPr lang="en-GB" sz="1000" b="0" i="0" baseline="0">
              <a:effectLst/>
              <a:latin typeface="Candara" panose="020E0502030303020204" pitchFamily="34" charset="0"/>
              <a:ea typeface="+mn-ea"/>
              <a:cs typeface="+mn-cs"/>
            </a:rPr>
            <a:t>should be sampled.  </a:t>
          </a:r>
          <a:r>
            <a:rPr lang="en-GB" sz="1000" b="0" i="0" u="none" strike="noStrike" baseline="0">
              <a:solidFill>
                <a:srgbClr val="000000"/>
              </a:solidFill>
              <a:latin typeface="Candara" panose="020E0502030303020204" pitchFamily="34" charset="0"/>
              <a:cs typeface="Segoe UI Light" panose="020B0502040204020203" pitchFamily="34" charset="0"/>
            </a:rPr>
            <a:t>Third countries should decide on a risk basis what substances they test for in each substance group and should be in a position to justify their decisions to include and exclude substances, the range of of substances included in each substance group and the number of samples tested.   </a:t>
          </a:r>
          <a:r>
            <a:rPr lang="en-GB" sz="1000" b="1" i="0" u="none" strike="noStrike" baseline="0">
              <a:solidFill>
                <a:srgbClr val="000000"/>
              </a:solidFill>
              <a:latin typeface="Candara" panose="020E0502030303020204" pitchFamily="34" charset="0"/>
              <a:cs typeface="Segoe UI Light" panose="020B0502040204020203" pitchFamily="34" charset="0"/>
            </a:rPr>
            <a:t>There is no minimum number of samples required for any substance group</a:t>
          </a:r>
          <a:r>
            <a:rPr lang="en-GB" sz="1000" b="0" i="0" u="none" strike="noStrike" baseline="0">
              <a:solidFill>
                <a:srgbClr val="000000"/>
              </a:solidFill>
              <a:latin typeface="Candara" panose="020E0502030303020204" pitchFamily="34" charset="0"/>
              <a:cs typeface="Segoe UI Light" panose="020B0502040204020203" pitchFamily="34" charset="0"/>
            </a:rPr>
            <a:t>.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106680</xdr:colOff>
      <xdr:row>44</xdr:row>
      <xdr:rowOff>137161</xdr:rowOff>
    </xdr:from>
    <xdr:to>
      <xdr:col>13</xdr:col>
      <xdr:colOff>1419224</xdr:colOff>
      <xdr:row>57</xdr:row>
      <xdr:rowOff>85725</xdr:rowOff>
    </xdr:to>
    <xdr:sp macro="" textlink="">
      <xdr:nvSpPr>
        <xdr:cNvPr id="2" name="Text Box 1">
          <a:extLst>
            <a:ext uri="{FF2B5EF4-FFF2-40B4-BE49-F238E27FC236}">
              <a16:creationId xmlns:a16="http://schemas.microsoft.com/office/drawing/2014/main" id="{5FF099C1-5A91-40D7-A0D2-7B87830404E3}"/>
            </a:ext>
          </a:extLst>
        </xdr:cNvPr>
        <xdr:cNvSpPr txBox="1">
          <a:spLocks noChangeArrowheads="1"/>
        </xdr:cNvSpPr>
      </xdr:nvSpPr>
      <xdr:spPr bwMode="auto">
        <a:xfrm>
          <a:off x="434340" y="10744201"/>
          <a:ext cx="18510884" cy="1708784"/>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rtl="0"/>
          <a:r>
            <a:rPr lang="en-GB" sz="1000" b="0" i="0" baseline="0">
              <a:effectLst/>
              <a:latin typeface="Segoe UI Light" panose="020B0502040204020203" pitchFamily="34" charset="0"/>
              <a:ea typeface="+mn-ea"/>
              <a:cs typeface="Segoe UI Light" panose="020B0502040204020203" pitchFamily="34" charset="0"/>
            </a:rPr>
            <a:t>The minimum number of samples to be checked each year for Group A substances must at least equal 1 sample per 30,000 tonnes of </a:t>
          </a:r>
          <a:r>
            <a:rPr lang="en-GB" sz="1000" b="1" i="0" baseline="0">
              <a:effectLst/>
              <a:latin typeface="Segoe UI Light" panose="020B0502040204020203" pitchFamily="34" charset="0"/>
              <a:ea typeface="+mn-ea"/>
              <a:cs typeface="Segoe UI Light" panose="020B0502040204020203" pitchFamily="34" charset="0"/>
            </a:rPr>
            <a:t>raw milk </a:t>
          </a:r>
          <a:r>
            <a:rPr lang="en-GB" sz="1000" b="0" i="0" baseline="0">
              <a:effectLst/>
              <a:latin typeface="Segoe UI Light" panose="020B0502040204020203" pitchFamily="34" charset="0"/>
              <a:ea typeface="+mn-ea"/>
              <a:cs typeface="Segoe UI Light" panose="020B0502040204020203" pitchFamily="34" charset="0"/>
            </a:rPr>
            <a:t>produced </a:t>
          </a:r>
          <a:r>
            <a:rPr lang="en-GB" sz="1000" b="1" i="0" baseline="0">
              <a:effectLst/>
              <a:latin typeface="Segoe UI Light" panose="020B0502040204020203" pitchFamily="34" charset="0"/>
              <a:ea typeface="+mn-ea"/>
              <a:cs typeface="Segoe UI Light" panose="020B0502040204020203" pitchFamily="34" charset="0"/>
            </a:rPr>
            <a:t>per species</a:t>
          </a:r>
          <a:r>
            <a:rPr lang="en-GB" sz="1000" b="0" i="0" baseline="0">
              <a:effectLst/>
              <a:latin typeface="Segoe UI Light" panose="020B0502040204020203" pitchFamily="34" charset="0"/>
              <a:ea typeface="+mn-ea"/>
              <a:cs typeface="Segoe UI Light" panose="020B0502040204020203" pitchFamily="34" charset="0"/>
            </a:rPr>
            <a:t>.  </a:t>
          </a:r>
          <a:endParaRPr lang="en-IE" sz="1000">
            <a:effectLst/>
            <a:latin typeface="Segoe UI Light" panose="020B0502040204020203" pitchFamily="34" charset="0"/>
            <a:cs typeface="Segoe UI Light" panose="020B0502040204020203" pitchFamily="34" charset="0"/>
          </a:endParaRPr>
        </a:p>
        <a:p>
          <a:pPr rtl="0"/>
          <a:r>
            <a:rPr lang="en-GB" sz="1000" b="0" i="0" baseline="0">
              <a:effectLst/>
              <a:latin typeface="Segoe UI Light" panose="020B0502040204020203" pitchFamily="34" charset="0"/>
              <a:ea typeface="+mn-ea"/>
              <a:cs typeface="Segoe UI Light" panose="020B0502040204020203" pitchFamily="34" charset="0"/>
            </a:rPr>
            <a:t>• Samples may be taken at the point of harvest.   </a:t>
          </a:r>
          <a:endParaRPr lang="en-IE" sz="1000">
            <a:effectLst/>
            <a:latin typeface="Segoe UI Light" panose="020B0502040204020203" pitchFamily="34" charset="0"/>
            <a:cs typeface="Segoe UI Light" panose="020B0502040204020203" pitchFamily="34" charset="0"/>
          </a:endParaRPr>
        </a:p>
        <a:p>
          <a:pPr rtl="0"/>
          <a:r>
            <a:rPr lang="en-GB" sz="1000" b="0" i="0" baseline="0">
              <a:effectLst/>
              <a:latin typeface="Segoe UI Light" panose="020B0502040204020203" pitchFamily="34" charset="0"/>
              <a:ea typeface="+mn-ea"/>
              <a:cs typeface="Segoe UI Light" panose="020B0502040204020203" pitchFamily="34" charset="0"/>
            </a:rPr>
            <a:t>• </a:t>
          </a:r>
          <a:r>
            <a:rPr lang="en-GB" sz="1000" b="1" i="0" baseline="0">
              <a:effectLst/>
              <a:latin typeface="Segoe UI Light" panose="020B0502040204020203" pitchFamily="34" charset="0"/>
              <a:ea typeface="+mn-ea"/>
              <a:cs typeface="Segoe UI Light" panose="020B0502040204020203" pitchFamily="34" charset="0"/>
            </a:rPr>
            <a:t>Each sub-group </a:t>
          </a:r>
          <a:r>
            <a:rPr lang="en-GB" sz="1000" b="0" i="0" baseline="0">
              <a:effectLst/>
              <a:latin typeface="Segoe UI Light" panose="020B0502040204020203" pitchFamily="34" charset="0"/>
              <a:ea typeface="+mn-ea"/>
              <a:cs typeface="Segoe UI Light" panose="020B0502040204020203" pitchFamily="34" charset="0"/>
            </a:rPr>
            <a:t>in Group A (with the exception of A3(f)) must be checked each year using a </a:t>
          </a:r>
          <a:r>
            <a:rPr lang="en-GB" sz="1000" b="1" i="0" baseline="0">
              <a:effectLst/>
              <a:latin typeface="Segoe UI Light" panose="020B0502040204020203" pitchFamily="34" charset="0"/>
              <a:ea typeface="+mn-ea"/>
              <a:cs typeface="Segoe UI Light" panose="020B0502040204020203" pitchFamily="34" charset="0"/>
            </a:rPr>
            <a:t>minimum of 5 % of the total number of samples </a:t>
          </a:r>
          <a:r>
            <a:rPr lang="en-GB" sz="1000" b="0" i="0" baseline="0">
              <a:effectLst/>
              <a:latin typeface="Segoe UI Light" panose="020B0502040204020203" pitchFamily="34" charset="0"/>
              <a:ea typeface="+mn-ea"/>
              <a:cs typeface="Segoe UI Light" panose="020B0502040204020203" pitchFamily="34" charset="0"/>
            </a:rPr>
            <a:t>to be collected for Group A. The competent authority should attribute the remaining samples to each sub-group according to risk, ensuring that the total sample number for all A sub-groups meets or exceeds the minimum required.</a:t>
          </a:r>
          <a:endParaRPr lang="en-IE" sz="1000">
            <a:effectLst/>
            <a:latin typeface="Segoe UI Light" panose="020B0502040204020203" pitchFamily="34" charset="0"/>
            <a:cs typeface="Segoe UI Light" panose="020B0502040204020203" pitchFamily="34" charset="0"/>
          </a:endParaRPr>
        </a:p>
        <a:p>
          <a:pPr rtl="0" eaLnBrk="1" fontAlgn="auto" latinLnBrk="0" hangingPunct="1"/>
          <a:r>
            <a:rPr lang="en-GB" sz="1000" b="0" i="0" baseline="0">
              <a:effectLst/>
              <a:latin typeface="Segoe UI Light" panose="020B0502040204020203" pitchFamily="34" charset="0"/>
              <a:ea typeface="+mn-ea"/>
              <a:cs typeface="Segoe UI Light" panose="020B0502040204020203" pitchFamily="34" charset="0"/>
            </a:rPr>
            <a:t>• </a:t>
          </a:r>
          <a:r>
            <a:rPr lang="en-IE" sz="1000" b="0" i="0" baseline="0">
              <a:effectLst/>
              <a:latin typeface="Segoe UI Light" panose="020B0502040204020203" pitchFamily="34" charset="0"/>
              <a:ea typeface="+mn-ea"/>
              <a:cs typeface="Segoe UI Light" panose="020B0502040204020203" pitchFamily="34" charset="0"/>
            </a:rPr>
            <a:t>When substances from Group A and Group B are analysed in one sample from a single group of animals, this sample can be taken into account towards the minimum sampling frequency </a:t>
          </a:r>
          <a:r>
            <a:rPr lang="en-IE" sz="1000" b="1" i="0" baseline="0">
              <a:effectLst/>
              <a:latin typeface="Segoe UI Light" panose="020B0502040204020203" pitchFamily="34" charset="0"/>
              <a:ea typeface="+mn-ea"/>
              <a:cs typeface="Segoe UI Light" panose="020B0502040204020203" pitchFamily="34" charset="0"/>
            </a:rPr>
            <a:t>for both groups</a:t>
          </a:r>
          <a:r>
            <a:rPr lang="en-IE" sz="1000" b="0" i="0" baseline="0">
              <a:effectLst/>
              <a:latin typeface="Segoe UI Light" panose="020B0502040204020203" pitchFamily="34" charset="0"/>
              <a:ea typeface="+mn-ea"/>
              <a:cs typeface="Segoe UI Light" panose="020B0502040204020203" pitchFamily="34" charset="0"/>
            </a:rPr>
            <a:t> (Group A and Group B) provided that it can be documented, and that the risk criteria for Group A and Group B are the same.   </a:t>
          </a:r>
          <a:endParaRPr lang="en-IE" sz="1000">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In the event that the minimum number of samples</a:t>
          </a:r>
          <a:r>
            <a:rPr lang="en-IE" sz="1000" baseline="0">
              <a:effectLst/>
              <a:latin typeface="Segoe UI Light" panose="020B0502040204020203" pitchFamily="34" charset="0"/>
              <a:ea typeface="+mn-ea"/>
              <a:cs typeface="Segoe UI Light" panose="020B0502040204020203" pitchFamily="34" charset="0"/>
            </a:rPr>
            <a:t> would, on the basis of the production volumes, result in </a:t>
          </a:r>
          <a:r>
            <a:rPr lang="en-IE" sz="1000" b="1">
              <a:effectLst/>
              <a:latin typeface="Segoe UI Light" panose="020B0502040204020203" pitchFamily="34" charset="0"/>
              <a:ea typeface="+mn-ea"/>
              <a:cs typeface="Segoe UI Light" panose="020B0502040204020203" pitchFamily="34" charset="0"/>
            </a:rPr>
            <a:t>less than five samples per year</a:t>
          </a:r>
          <a:r>
            <a:rPr lang="en-IE" sz="1000">
              <a:effectLst/>
              <a:latin typeface="Segoe UI Light" panose="020B0502040204020203" pitchFamily="34" charset="0"/>
              <a:ea typeface="+mn-ea"/>
              <a:cs typeface="Segoe UI Light" panose="020B0502040204020203" pitchFamily="34" charset="0"/>
            </a:rPr>
            <a:t>, sampling may be carried out once per two years. </a:t>
          </a:r>
          <a:endParaRPr lang="en-IE" sz="1000">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If within a two year period, production corresponding to a </a:t>
          </a:r>
          <a:r>
            <a:rPr lang="en-IE" sz="1000" b="1">
              <a:effectLst/>
              <a:latin typeface="Segoe UI Light" panose="020B0502040204020203" pitchFamily="34" charset="0"/>
              <a:ea typeface="+mn-ea"/>
              <a:cs typeface="Segoe UI Light" panose="020B0502040204020203" pitchFamily="34" charset="0"/>
            </a:rPr>
            <a:t>minimum of one sample is not reached</a:t>
          </a:r>
          <a:r>
            <a:rPr lang="en-IE" sz="1000">
              <a:effectLst/>
              <a:latin typeface="Segoe UI Light" panose="020B0502040204020203" pitchFamily="34" charset="0"/>
              <a:ea typeface="+mn-ea"/>
              <a:cs typeface="Segoe UI Light" panose="020B0502040204020203" pitchFamily="34" charset="0"/>
            </a:rPr>
            <a:t>, a minimum of one sample once per two years shall be analysed provided that there is production for the species or product in question.  </a:t>
          </a:r>
        </a:p>
        <a:p>
          <a:pPr marL="0" marR="0" lvl="0" indent="0" defTabSz="914400" rtl="0" eaLnBrk="1" fontAlgn="auto" latinLnBrk="0" hangingPunct="1">
            <a:lnSpc>
              <a:spcPct val="100000"/>
            </a:lnSpc>
            <a:spcBef>
              <a:spcPts val="0"/>
            </a:spcBef>
            <a:spcAft>
              <a:spcPts val="0"/>
            </a:spcAft>
            <a:buClrTx/>
            <a:buSzTx/>
            <a:buFontTx/>
            <a:buNone/>
            <a:tabLst/>
            <a:defRPr/>
          </a:pPr>
          <a:r>
            <a:rPr lang="en-IE" sz="1100">
              <a:effectLst/>
              <a:latin typeface="+mn-lt"/>
              <a:ea typeface="+mn-ea"/>
              <a:cs typeface="+mn-cs"/>
            </a:rPr>
            <a:t>The </a:t>
          </a:r>
          <a:r>
            <a:rPr lang="en-IE" sz="1100" b="1">
              <a:effectLst/>
              <a:latin typeface="+mn-lt"/>
              <a:ea typeface="+mn-ea"/>
              <a:cs typeface="+mn-cs"/>
            </a:rPr>
            <a:t>'unauthorised' substance</a:t>
          </a:r>
          <a:r>
            <a:rPr lang="en-IE" sz="1100" b="1" baseline="0">
              <a:effectLst/>
              <a:latin typeface="+mn-lt"/>
              <a:ea typeface="+mn-ea"/>
              <a:cs typeface="+mn-cs"/>
            </a:rPr>
            <a:t> groups </a:t>
          </a:r>
          <a:r>
            <a:rPr lang="en-IE" sz="1100" baseline="0">
              <a:effectLst/>
              <a:latin typeface="+mn-lt"/>
              <a:ea typeface="+mn-ea"/>
              <a:cs typeface="+mn-cs"/>
            </a:rPr>
            <a:t>specified above refer to substances unauthorised in the EU for use in food-producing animals.</a:t>
          </a:r>
          <a:endParaRPr lang="en-IE" sz="1000">
            <a:effectLst/>
          </a:endParaRPr>
        </a:p>
        <a:p>
          <a:pPr rtl="0"/>
          <a:endParaRPr lang="en-IE" sz="1000">
            <a:effectLst/>
            <a:latin typeface="Segoe UI Light" panose="020B0502040204020203" pitchFamily="34" charset="0"/>
            <a:cs typeface="Segoe UI Light" panose="020B0502040204020203" pitchFamily="34" charset="0"/>
          </a:endParaRPr>
        </a:p>
        <a:p>
          <a:pPr rtl="0"/>
          <a:endParaRPr lang="en-GB" sz="1100" b="0" i="0" baseline="0">
            <a:effectLst/>
            <a:latin typeface="+mn-lt"/>
            <a:ea typeface="+mn-ea"/>
            <a:cs typeface="+mn-cs"/>
          </a:endParaRPr>
        </a:p>
        <a:p>
          <a:pPr algn="l" rtl="0">
            <a:defRPr sz="1000"/>
          </a:pPr>
          <a:endParaRPr lang="en-GB" sz="1100" b="1" i="0" u="none" strike="noStrike" baseline="0">
            <a:solidFill>
              <a:srgbClr val="000000"/>
            </a:solidFill>
            <a:latin typeface="Arial"/>
            <a:cs typeface="Arial"/>
          </a:endParaRPr>
        </a:p>
      </xdr:txBody>
    </xdr:sp>
    <xdr:clientData/>
  </xdr:twoCellAnchor>
  <xdr:twoCellAnchor>
    <xdr:from>
      <xdr:col>4</xdr:col>
      <xdr:colOff>38100</xdr:colOff>
      <xdr:row>6</xdr:row>
      <xdr:rowOff>228600</xdr:rowOff>
    </xdr:from>
    <xdr:to>
      <xdr:col>4</xdr:col>
      <xdr:colOff>1419225</xdr:colOff>
      <xdr:row>6</xdr:row>
      <xdr:rowOff>228600</xdr:rowOff>
    </xdr:to>
    <xdr:sp macro="" textlink="">
      <xdr:nvSpPr>
        <xdr:cNvPr id="3" name="Line 3">
          <a:extLst>
            <a:ext uri="{FF2B5EF4-FFF2-40B4-BE49-F238E27FC236}">
              <a16:creationId xmlns:a16="http://schemas.microsoft.com/office/drawing/2014/main" id="{FE9C72A1-6473-4145-8665-AB701548F4E5}"/>
            </a:ext>
          </a:extLst>
        </xdr:cNvPr>
        <xdr:cNvSpPr>
          <a:spLocks noChangeShapeType="1"/>
        </xdr:cNvSpPr>
      </xdr:nvSpPr>
      <xdr:spPr bwMode="auto">
        <a:xfrm flipH="1">
          <a:off x="3070860" y="1684020"/>
          <a:ext cx="1381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9525</xdr:colOff>
      <xdr:row>45</xdr:row>
      <xdr:rowOff>0</xdr:rowOff>
    </xdr:from>
    <xdr:to>
      <xdr:col>15</xdr:col>
      <xdr:colOff>9525</xdr:colOff>
      <xdr:row>53</xdr:row>
      <xdr:rowOff>114299</xdr:rowOff>
    </xdr:to>
    <xdr:sp macro="" textlink="">
      <xdr:nvSpPr>
        <xdr:cNvPr id="2" name="Text Box 1">
          <a:extLst>
            <a:ext uri="{FF2B5EF4-FFF2-40B4-BE49-F238E27FC236}">
              <a16:creationId xmlns:a16="http://schemas.microsoft.com/office/drawing/2014/main" id="{AB339487-1C6A-4DF8-9F7B-84955646C97C}"/>
            </a:ext>
          </a:extLst>
        </xdr:cNvPr>
        <xdr:cNvSpPr txBox="1">
          <a:spLocks noChangeArrowheads="1"/>
        </xdr:cNvSpPr>
      </xdr:nvSpPr>
      <xdr:spPr bwMode="auto">
        <a:xfrm>
          <a:off x="337185" y="10279380"/>
          <a:ext cx="18699480" cy="1150619"/>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lang="en-GB" sz="1000" b="0" i="0" baseline="0">
              <a:effectLst/>
              <a:latin typeface="Segoe UI Light" panose="020B0502040204020203" pitchFamily="34" charset="0"/>
              <a:ea typeface="+mn-ea"/>
              <a:cs typeface="Segoe UI Light" panose="020B0502040204020203" pitchFamily="34" charset="0"/>
            </a:rPr>
            <a:t>The minimum number of samples to be checked each year for Group B substances must at least equal 1 sample per 30,000 tonnes of </a:t>
          </a:r>
          <a:r>
            <a:rPr lang="en-GB" sz="1000" b="1" i="0" baseline="0">
              <a:effectLst/>
              <a:latin typeface="Segoe UI Light" panose="020B0502040204020203" pitchFamily="34" charset="0"/>
              <a:ea typeface="+mn-ea"/>
              <a:cs typeface="Segoe UI Light" panose="020B0502040204020203" pitchFamily="34" charset="0"/>
            </a:rPr>
            <a:t>raw milk </a:t>
          </a:r>
          <a:r>
            <a:rPr lang="en-GB" sz="1000" b="0" i="0" baseline="0">
              <a:effectLst/>
              <a:latin typeface="Segoe UI Light" panose="020B0502040204020203" pitchFamily="34" charset="0"/>
              <a:ea typeface="+mn-ea"/>
              <a:cs typeface="Segoe UI Light" panose="020B0502040204020203" pitchFamily="34" charset="0"/>
            </a:rPr>
            <a:t>produced </a:t>
          </a:r>
          <a:r>
            <a:rPr lang="en-GB" sz="1000" b="1" i="0" baseline="0">
              <a:effectLst/>
              <a:latin typeface="Segoe UI Light" panose="020B0502040204020203" pitchFamily="34" charset="0"/>
              <a:ea typeface="+mn-ea"/>
              <a:cs typeface="Segoe UI Light" panose="020B0502040204020203" pitchFamily="34" charset="0"/>
            </a:rPr>
            <a:t>per species</a:t>
          </a:r>
          <a:r>
            <a:rPr lang="en-GB" sz="1000" b="0" i="0" baseline="0">
              <a:effectLst/>
              <a:latin typeface="Segoe UI Light" panose="020B0502040204020203" pitchFamily="34" charset="0"/>
              <a:ea typeface="+mn-ea"/>
              <a:cs typeface="Segoe UI Light" panose="020B0502040204020203" pitchFamily="34" charset="0"/>
            </a:rPr>
            <a:t>.  </a:t>
          </a:r>
          <a:endParaRPr lang="en-IE" sz="1000">
            <a:effectLst/>
            <a:latin typeface="Segoe UI Light" panose="020B0502040204020203" pitchFamily="34" charset="0"/>
            <a:cs typeface="Segoe UI Light" panose="020B0502040204020203" pitchFamily="34" charset="0"/>
          </a:endParaRPr>
        </a:p>
        <a:p>
          <a:pPr rtl="0"/>
          <a:r>
            <a:rPr lang="en-GB" sz="1000" b="0" i="0" baseline="0">
              <a:effectLst/>
              <a:latin typeface="Segoe UI Light" panose="020B0502040204020203" pitchFamily="34" charset="0"/>
              <a:ea typeface="+mn-ea"/>
              <a:cs typeface="Segoe UI Light" panose="020B0502040204020203" pitchFamily="34" charset="0"/>
            </a:rPr>
            <a:t>• Samples may be taken at the point of harvest.   </a:t>
          </a:r>
          <a:endParaRPr lang="en-IE" sz="1000">
            <a:effectLst/>
            <a:latin typeface="Segoe UI Light" panose="020B0502040204020203" pitchFamily="34" charset="0"/>
            <a:cs typeface="Segoe UI Light" panose="020B0502040204020203" pitchFamily="34" charset="0"/>
          </a:endParaRPr>
        </a:p>
        <a:p>
          <a:pPr rtl="0" eaLnBrk="1" fontAlgn="auto" latinLnBrk="0" hangingPunct="1"/>
          <a:r>
            <a:rPr lang="en-GB" sz="1000" b="0" i="0" baseline="0">
              <a:effectLst/>
              <a:latin typeface="Segoe UI Light" panose="020B0502040204020203" pitchFamily="34" charset="0"/>
              <a:ea typeface="+mn-ea"/>
              <a:cs typeface="Segoe UI Light" panose="020B0502040204020203" pitchFamily="34" charset="0"/>
            </a:rPr>
            <a:t>• </a:t>
          </a:r>
          <a:r>
            <a:rPr lang="en-IE" sz="1000" b="0" i="0" baseline="0">
              <a:effectLst/>
              <a:latin typeface="Segoe UI Light" panose="020B0502040204020203" pitchFamily="34" charset="0"/>
              <a:ea typeface="+mn-ea"/>
              <a:cs typeface="Segoe UI Light" panose="020B0502040204020203" pitchFamily="34" charset="0"/>
            </a:rPr>
            <a:t>When substances from Group A and Group B are analysed in one sample from a single group of animals, this sample can be taken into account towards the minimum sampling frequency </a:t>
          </a:r>
          <a:r>
            <a:rPr lang="en-IE" sz="1000" b="1" i="0" baseline="0">
              <a:effectLst/>
              <a:latin typeface="Segoe UI Light" panose="020B0502040204020203" pitchFamily="34" charset="0"/>
              <a:ea typeface="+mn-ea"/>
              <a:cs typeface="Segoe UI Light" panose="020B0502040204020203" pitchFamily="34" charset="0"/>
            </a:rPr>
            <a:t>for both groups</a:t>
          </a:r>
          <a:r>
            <a:rPr lang="en-IE" sz="1000" b="0" i="0" baseline="0">
              <a:effectLst/>
              <a:latin typeface="Segoe UI Light" panose="020B0502040204020203" pitchFamily="34" charset="0"/>
              <a:ea typeface="+mn-ea"/>
              <a:cs typeface="Segoe UI Light" panose="020B0502040204020203" pitchFamily="34" charset="0"/>
            </a:rPr>
            <a:t> (Group A and Group B) provided that it can be documented, and that the risk criteria for Group A and Group B are the same.   </a:t>
          </a:r>
          <a:endParaRPr lang="en-IE" sz="1000">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In the event that the minimum number of samples</a:t>
          </a:r>
          <a:r>
            <a:rPr lang="en-IE" sz="1000" baseline="0">
              <a:effectLst/>
              <a:latin typeface="Segoe UI Light" panose="020B0502040204020203" pitchFamily="34" charset="0"/>
              <a:ea typeface="+mn-ea"/>
              <a:cs typeface="Segoe UI Light" panose="020B0502040204020203" pitchFamily="34" charset="0"/>
            </a:rPr>
            <a:t> would, on the basis of the production volumes, result in </a:t>
          </a:r>
          <a:r>
            <a:rPr lang="en-IE" sz="1000" b="1">
              <a:effectLst/>
              <a:latin typeface="Segoe UI Light" panose="020B0502040204020203" pitchFamily="34" charset="0"/>
              <a:ea typeface="+mn-ea"/>
              <a:cs typeface="Segoe UI Light" panose="020B0502040204020203" pitchFamily="34" charset="0"/>
            </a:rPr>
            <a:t>less than five samples per year</a:t>
          </a:r>
          <a:r>
            <a:rPr lang="en-IE" sz="1000">
              <a:effectLst/>
              <a:latin typeface="Segoe UI Light" panose="020B0502040204020203" pitchFamily="34" charset="0"/>
              <a:ea typeface="+mn-ea"/>
              <a:cs typeface="Segoe UI Light" panose="020B0502040204020203" pitchFamily="34" charset="0"/>
            </a:rPr>
            <a:t>, sampling may be carried out once per two years. </a:t>
          </a:r>
          <a:endParaRPr lang="en-IE" sz="1000">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If within a two year period, production corresponding to a </a:t>
          </a:r>
          <a:r>
            <a:rPr lang="en-IE" sz="1000" b="1">
              <a:effectLst/>
              <a:latin typeface="Segoe UI Light" panose="020B0502040204020203" pitchFamily="34" charset="0"/>
              <a:ea typeface="+mn-ea"/>
              <a:cs typeface="Segoe UI Light" panose="020B0502040204020203" pitchFamily="34" charset="0"/>
            </a:rPr>
            <a:t>minimum of one sample is not reached</a:t>
          </a:r>
          <a:r>
            <a:rPr lang="en-IE" sz="1000">
              <a:effectLst/>
              <a:latin typeface="Segoe UI Light" panose="020B0502040204020203" pitchFamily="34" charset="0"/>
              <a:ea typeface="+mn-ea"/>
              <a:cs typeface="Segoe UI Light" panose="020B0502040204020203" pitchFamily="34" charset="0"/>
            </a:rPr>
            <a:t>, a minimum of one sample once per two years shall be analysed provided that there is production for the species or product in question.  </a:t>
          </a:r>
          <a:endParaRPr lang="en-IE" sz="1000">
            <a:effectLst/>
            <a:latin typeface="Segoe UI Light" panose="020B0502040204020203" pitchFamily="34" charset="0"/>
            <a:cs typeface="Segoe UI Light" panose="020B0502040204020203" pitchFamily="34" charset="0"/>
          </a:endParaRPr>
        </a:p>
        <a:p>
          <a:pPr rtl="0"/>
          <a:endParaRPr lang="en-GB" sz="1100" b="0" i="0" baseline="0">
            <a:effectLst/>
            <a:latin typeface="+mn-lt"/>
            <a:ea typeface="+mn-ea"/>
            <a:cs typeface="+mn-cs"/>
          </a:endParaRPr>
        </a:p>
        <a:p>
          <a:pPr algn="l" rtl="0">
            <a:defRPr sz="1000"/>
          </a:pPr>
          <a:endParaRPr lang="en-GB" sz="1100" b="1" i="0" u="none" strike="noStrike" baseline="0">
            <a:solidFill>
              <a:srgbClr val="000000"/>
            </a:solidFill>
            <a:latin typeface="Arial"/>
            <a:cs typeface="Arial"/>
          </a:endParaRPr>
        </a:p>
      </xdr:txBody>
    </xdr:sp>
    <xdr:clientData/>
  </xdr:twoCellAnchor>
  <xdr:twoCellAnchor>
    <xdr:from>
      <xdr:col>3</xdr:col>
      <xdr:colOff>38100</xdr:colOff>
      <xdr:row>6</xdr:row>
      <xdr:rowOff>228600</xdr:rowOff>
    </xdr:from>
    <xdr:to>
      <xdr:col>3</xdr:col>
      <xdr:colOff>1419225</xdr:colOff>
      <xdr:row>6</xdr:row>
      <xdr:rowOff>228600</xdr:rowOff>
    </xdr:to>
    <xdr:sp macro="" textlink="">
      <xdr:nvSpPr>
        <xdr:cNvPr id="3" name="Line 3">
          <a:extLst>
            <a:ext uri="{FF2B5EF4-FFF2-40B4-BE49-F238E27FC236}">
              <a16:creationId xmlns:a16="http://schemas.microsoft.com/office/drawing/2014/main" id="{584925EF-9DCE-46CF-B042-6C69C22E03E9}"/>
            </a:ext>
          </a:extLst>
        </xdr:cNvPr>
        <xdr:cNvSpPr>
          <a:spLocks noChangeShapeType="1"/>
        </xdr:cNvSpPr>
      </xdr:nvSpPr>
      <xdr:spPr bwMode="auto">
        <a:xfrm flipH="1">
          <a:off x="3467100" y="1447800"/>
          <a:ext cx="1381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400051</xdr:colOff>
      <xdr:row>23</xdr:row>
      <xdr:rowOff>9526</xdr:rowOff>
    </xdr:from>
    <xdr:to>
      <xdr:col>9</xdr:col>
      <xdr:colOff>628651</xdr:colOff>
      <xdr:row>28</xdr:row>
      <xdr:rowOff>57150</xdr:rowOff>
    </xdr:to>
    <xdr:sp macro="" textlink="">
      <xdr:nvSpPr>
        <xdr:cNvPr id="3" name="Text Box 1">
          <a:extLst>
            <a:ext uri="{FF2B5EF4-FFF2-40B4-BE49-F238E27FC236}">
              <a16:creationId xmlns:a16="http://schemas.microsoft.com/office/drawing/2014/main" id="{F3905581-3204-492F-A8D7-7F61D9850D5A}"/>
            </a:ext>
          </a:extLst>
        </xdr:cNvPr>
        <xdr:cNvSpPr txBox="1">
          <a:spLocks noChangeArrowheads="1"/>
        </xdr:cNvSpPr>
      </xdr:nvSpPr>
      <xdr:spPr bwMode="auto">
        <a:xfrm>
          <a:off x="400051" y="6099176"/>
          <a:ext cx="11569700" cy="777874"/>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000" b="0" i="0" baseline="0">
              <a:effectLst/>
              <a:latin typeface="+mn-lt"/>
              <a:ea typeface="+mn-ea"/>
              <a:cs typeface="+mn-cs"/>
            </a:rPr>
            <a:t>The </a:t>
          </a:r>
          <a:r>
            <a:rPr lang="en-GB" sz="1000" b="1" i="0" baseline="0">
              <a:effectLst/>
              <a:latin typeface="+mn-lt"/>
              <a:ea typeface="+mn-ea"/>
              <a:cs typeface="+mn-cs"/>
            </a:rPr>
            <a:t>minimum number of samples of raw bovine milk </a:t>
          </a:r>
          <a:r>
            <a:rPr lang="en-GB" sz="1000" b="0" i="0" baseline="0">
              <a:effectLst/>
              <a:latin typeface="+mn-lt"/>
              <a:ea typeface="+mn-ea"/>
              <a:cs typeface="+mn-cs"/>
            </a:rPr>
            <a:t>to be checked each year for contaminants is </a:t>
          </a:r>
          <a:r>
            <a:rPr lang="en-IE"/>
            <a:t>1 sample per 110,000 tonnes of annual production </a:t>
          </a:r>
          <a:r>
            <a:rPr lang="en-GB" sz="1000" b="0" i="0" baseline="0">
              <a:effectLst/>
              <a:latin typeface="+mn-lt"/>
              <a:ea typeface="+mn-ea"/>
              <a:cs typeface="+mn-cs"/>
            </a:rPr>
            <a:t>(cf Annex I to Regulation (EU) 2022/932).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000" b="0" i="0" u="none" strike="noStrike" baseline="0">
              <a:solidFill>
                <a:srgbClr val="000000"/>
              </a:solidFill>
              <a:latin typeface="Candara" panose="020E0502030303020204" pitchFamily="34" charset="0"/>
              <a:cs typeface="Segoe UI Light" panose="020B0502040204020203" pitchFamily="34" charset="0"/>
            </a:rPr>
            <a:t>Raw milk should be sampled.  Third countries should decide on a risk basis what substances they test for in each substance group and should be in a position to justify their decisions to include and exclude substances, the range of of substances included in each substance group and the number of samples tested.   </a:t>
          </a:r>
          <a:r>
            <a:rPr lang="en-GB" sz="1000" b="1" i="0" u="none" strike="noStrike" baseline="0">
              <a:solidFill>
                <a:srgbClr val="000000"/>
              </a:solidFill>
              <a:latin typeface="Candara" panose="020E0502030303020204" pitchFamily="34" charset="0"/>
              <a:cs typeface="Segoe UI Light" panose="020B0502040204020203" pitchFamily="34" charset="0"/>
            </a:rPr>
            <a:t>There is no minimum number of samples required for any substance group</a:t>
          </a:r>
          <a:r>
            <a:rPr lang="en-GB" sz="1000" b="0" i="0" u="none" strike="noStrike" baseline="0">
              <a:solidFill>
                <a:srgbClr val="000000"/>
              </a:solidFill>
              <a:latin typeface="Candara" panose="020E0502030303020204" pitchFamily="34" charset="0"/>
              <a:cs typeface="Segoe UI Light" panose="020B0502040204020203" pitchFamily="34" charset="0"/>
            </a:rPr>
            <a:t>.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9524</xdr:colOff>
      <xdr:row>74</xdr:row>
      <xdr:rowOff>1</xdr:rowOff>
    </xdr:from>
    <xdr:to>
      <xdr:col>13</xdr:col>
      <xdr:colOff>1419224</xdr:colOff>
      <xdr:row>86</xdr:row>
      <xdr:rowOff>104775</xdr:rowOff>
    </xdr:to>
    <xdr:sp macro="" textlink="">
      <xdr:nvSpPr>
        <xdr:cNvPr id="2" name="Text Box 1">
          <a:extLst>
            <a:ext uri="{FF2B5EF4-FFF2-40B4-BE49-F238E27FC236}">
              <a16:creationId xmlns:a16="http://schemas.microsoft.com/office/drawing/2014/main" id="{1AB032B1-8774-4B0C-83C1-F4BBA68F9B72}"/>
            </a:ext>
          </a:extLst>
        </xdr:cNvPr>
        <xdr:cNvSpPr txBox="1">
          <a:spLocks noChangeArrowheads="1"/>
        </xdr:cNvSpPr>
      </xdr:nvSpPr>
      <xdr:spPr bwMode="auto">
        <a:xfrm>
          <a:off x="337184" y="12047221"/>
          <a:ext cx="13975080" cy="1659254"/>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rtl="0"/>
          <a:r>
            <a:rPr lang="en-GB" sz="1000" b="0" i="0" baseline="0">
              <a:effectLst/>
              <a:latin typeface="Segoe UI Light" panose="020B0502040204020203" pitchFamily="34" charset="0"/>
              <a:ea typeface="+mn-ea"/>
              <a:cs typeface="Segoe UI Light" panose="020B0502040204020203" pitchFamily="34" charset="0"/>
            </a:rPr>
            <a:t>The minimum number of samples to be checked each year for Group A substances must at least equal 1 sample per 30,000 tonnes of </a:t>
          </a:r>
          <a:r>
            <a:rPr lang="en-GB" sz="1000" b="1" i="0" baseline="0">
              <a:effectLst/>
              <a:latin typeface="Segoe UI Light" panose="020B0502040204020203" pitchFamily="34" charset="0"/>
              <a:ea typeface="+mn-ea"/>
              <a:cs typeface="Segoe UI Light" panose="020B0502040204020203" pitchFamily="34" charset="0"/>
            </a:rPr>
            <a:t>raw milk </a:t>
          </a:r>
          <a:r>
            <a:rPr lang="en-GB" sz="1000" b="0" i="0" baseline="0">
              <a:effectLst/>
              <a:latin typeface="Segoe UI Light" panose="020B0502040204020203" pitchFamily="34" charset="0"/>
              <a:ea typeface="+mn-ea"/>
              <a:cs typeface="Segoe UI Light" panose="020B0502040204020203" pitchFamily="34" charset="0"/>
            </a:rPr>
            <a:t>produced </a:t>
          </a:r>
          <a:r>
            <a:rPr lang="en-GB" sz="1000" b="1" i="0" baseline="0">
              <a:effectLst/>
              <a:latin typeface="Segoe UI Light" panose="020B0502040204020203" pitchFamily="34" charset="0"/>
              <a:ea typeface="+mn-ea"/>
              <a:cs typeface="Segoe UI Light" panose="020B0502040204020203" pitchFamily="34" charset="0"/>
            </a:rPr>
            <a:t>per species</a:t>
          </a:r>
          <a:r>
            <a:rPr lang="en-GB" sz="1000" b="0" i="0" baseline="0">
              <a:effectLst/>
              <a:latin typeface="Segoe UI Light" panose="020B0502040204020203" pitchFamily="34" charset="0"/>
              <a:ea typeface="+mn-ea"/>
              <a:cs typeface="Segoe UI Light" panose="020B0502040204020203" pitchFamily="34" charset="0"/>
            </a:rPr>
            <a:t>.  </a:t>
          </a:r>
          <a:endParaRPr lang="en-IE" sz="1000">
            <a:effectLst/>
            <a:latin typeface="Segoe UI Light" panose="020B0502040204020203" pitchFamily="34" charset="0"/>
            <a:cs typeface="Segoe UI Light" panose="020B0502040204020203" pitchFamily="34" charset="0"/>
          </a:endParaRPr>
        </a:p>
        <a:p>
          <a:pPr rtl="0"/>
          <a:r>
            <a:rPr lang="en-GB" sz="1000" b="0" i="0" baseline="0">
              <a:effectLst/>
              <a:latin typeface="Segoe UI Light" panose="020B0502040204020203" pitchFamily="34" charset="0"/>
              <a:ea typeface="+mn-ea"/>
              <a:cs typeface="Segoe UI Light" panose="020B0502040204020203" pitchFamily="34" charset="0"/>
            </a:rPr>
            <a:t>• Samples may be taken at the point of harvest.   </a:t>
          </a:r>
          <a:endParaRPr lang="en-IE" sz="1000">
            <a:effectLst/>
            <a:latin typeface="Segoe UI Light" panose="020B0502040204020203" pitchFamily="34" charset="0"/>
            <a:cs typeface="Segoe UI Light" panose="020B0502040204020203" pitchFamily="34" charset="0"/>
          </a:endParaRPr>
        </a:p>
        <a:p>
          <a:pPr rtl="0"/>
          <a:r>
            <a:rPr lang="en-GB" sz="1000" b="0" i="0" baseline="0">
              <a:effectLst/>
              <a:latin typeface="Segoe UI Light" panose="020B0502040204020203" pitchFamily="34" charset="0"/>
              <a:ea typeface="+mn-ea"/>
              <a:cs typeface="Segoe UI Light" panose="020B0502040204020203" pitchFamily="34" charset="0"/>
            </a:rPr>
            <a:t>• </a:t>
          </a:r>
          <a:r>
            <a:rPr lang="en-GB" sz="1000" b="1" i="0" baseline="0">
              <a:effectLst/>
              <a:latin typeface="Segoe UI Light" panose="020B0502040204020203" pitchFamily="34" charset="0"/>
              <a:ea typeface="+mn-ea"/>
              <a:cs typeface="Segoe UI Light" panose="020B0502040204020203" pitchFamily="34" charset="0"/>
            </a:rPr>
            <a:t>Each sub-group </a:t>
          </a:r>
          <a:r>
            <a:rPr lang="en-GB" sz="1000" b="0" i="0" baseline="0">
              <a:effectLst/>
              <a:latin typeface="Segoe UI Light" panose="020B0502040204020203" pitchFamily="34" charset="0"/>
              <a:ea typeface="+mn-ea"/>
              <a:cs typeface="Segoe UI Light" panose="020B0502040204020203" pitchFamily="34" charset="0"/>
            </a:rPr>
            <a:t>in Group A (with the exception of A3(f)) must be checked each year using a </a:t>
          </a:r>
          <a:r>
            <a:rPr lang="en-GB" sz="1000" b="1" i="0" baseline="0">
              <a:effectLst/>
              <a:latin typeface="Segoe UI Light" panose="020B0502040204020203" pitchFamily="34" charset="0"/>
              <a:ea typeface="+mn-ea"/>
              <a:cs typeface="Segoe UI Light" panose="020B0502040204020203" pitchFamily="34" charset="0"/>
            </a:rPr>
            <a:t>minimum of 5 % of the total number of samples </a:t>
          </a:r>
          <a:r>
            <a:rPr lang="en-GB" sz="1000" b="0" i="0" baseline="0">
              <a:effectLst/>
              <a:latin typeface="Segoe UI Light" panose="020B0502040204020203" pitchFamily="34" charset="0"/>
              <a:ea typeface="+mn-ea"/>
              <a:cs typeface="Segoe UI Light" panose="020B0502040204020203" pitchFamily="34" charset="0"/>
            </a:rPr>
            <a:t>to be collected for Group A. The competent authority should attribute the remaining samples to each sub-group according to risk, ensuring that the total sample number for all A sub-groups meets or exceeds the minimum required.</a:t>
          </a:r>
          <a:endParaRPr lang="en-IE" sz="1000">
            <a:effectLst/>
            <a:latin typeface="Segoe UI Light" panose="020B0502040204020203" pitchFamily="34" charset="0"/>
            <a:cs typeface="Segoe UI Light" panose="020B0502040204020203" pitchFamily="34" charset="0"/>
          </a:endParaRPr>
        </a:p>
        <a:p>
          <a:pPr rtl="0" eaLnBrk="1" fontAlgn="auto" latinLnBrk="0" hangingPunct="1"/>
          <a:r>
            <a:rPr lang="en-GB" sz="1000" b="0" i="0" baseline="0">
              <a:effectLst/>
              <a:latin typeface="Segoe UI Light" panose="020B0502040204020203" pitchFamily="34" charset="0"/>
              <a:ea typeface="+mn-ea"/>
              <a:cs typeface="Segoe UI Light" panose="020B0502040204020203" pitchFamily="34" charset="0"/>
            </a:rPr>
            <a:t>• </a:t>
          </a:r>
          <a:r>
            <a:rPr lang="en-IE" sz="1000" b="0" i="0" baseline="0">
              <a:effectLst/>
              <a:latin typeface="Segoe UI Light" panose="020B0502040204020203" pitchFamily="34" charset="0"/>
              <a:ea typeface="+mn-ea"/>
              <a:cs typeface="Segoe UI Light" panose="020B0502040204020203" pitchFamily="34" charset="0"/>
            </a:rPr>
            <a:t>When substances from Group A and Group B are analysed in one sample from a single group of animals, this sample can be taken into account towards the minimum sampling frequency </a:t>
          </a:r>
          <a:r>
            <a:rPr lang="en-IE" sz="1000" b="1" i="0" baseline="0">
              <a:effectLst/>
              <a:latin typeface="Segoe UI Light" panose="020B0502040204020203" pitchFamily="34" charset="0"/>
              <a:ea typeface="+mn-ea"/>
              <a:cs typeface="Segoe UI Light" panose="020B0502040204020203" pitchFamily="34" charset="0"/>
            </a:rPr>
            <a:t>for both groups</a:t>
          </a:r>
          <a:r>
            <a:rPr lang="en-IE" sz="1000" b="0" i="0" baseline="0">
              <a:effectLst/>
              <a:latin typeface="Segoe UI Light" panose="020B0502040204020203" pitchFamily="34" charset="0"/>
              <a:ea typeface="+mn-ea"/>
              <a:cs typeface="Segoe UI Light" panose="020B0502040204020203" pitchFamily="34" charset="0"/>
            </a:rPr>
            <a:t> (Group A and Group B) provided that it can be documented, and that the risk criteria for Group A and Group B are the same.   </a:t>
          </a:r>
          <a:endParaRPr lang="en-IE" sz="1000">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In the event that the minimum number of samples</a:t>
          </a:r>
          <a:r>
            <a:rPr lang="en-IE" sz="1000" baseline="0">
              <a:effectLst/>
              <a:latin typeface="Segoe UI Light" panose="020B0502040204020203" pitchFamily="34" charset="0"/>
              <a:ea typeface="+mn-ea"/>
              <a:cs typeface="Segoe UI Light" panose="020B0502040204020203" pitchFamily="34" charset="0"/>
            </a:rPr>
            <a:t> would, on the basis of the production volumes, result in </a:t>
          </a:r>
          <a:r>
            <a:rPr lang="en-IE" sz="1000" b="1">
              <a:effectLst/>
              <a:latin typeface="Segoe UI Light" panose="020B0502040204020203" pitchFamily="34" charset="0"/>
              <a:ea typeface="+mn-ea"/>
              <a:cs typeface="Segoe UI Light" panose="020B0502040204020203" pitchFamily="34" charset="0"/>
            </a:rPr>
            <a:t>less than five samples per year</a:t>
          </a:r>
          <a:r>
            <a:rPr lang="en-IE" sz="1000">
              <a:effectLst/>
              <a:latin typeface="Segoe UI Light" panose="020B0502040204020203" pitchFamily="34" charset="0"/>
              <a:ea typeface="+mn-ea"/>
              <a:cs typeface="Segoe UI Light" panose="020B0502040204020203" pitchFamily="34" charset="0"/>
            </a:rPr>
            <a:t>, sampling may be carried out once per two years. </a:t>
          </a:r>
          <a:endParaRPr lang="en-IE" sz="1000">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If within a two year period, production corresponding to a </a:t>
          </a:r>
          <a:r>
            <a:rPr lang="en-IE" sz="1000" b="1">
              <a:effectLst/>
              <a:latin typeface="Segoe UI Light" panose="020B0502040204020203" pitchFamily="34" charset="0"/>
              <a:ea typeface="+mn-ea"/>
              <a:cs typeface="Segoe UI Light" panose="020B0502040204020203" pitchFamily="34" charset="0"/>
            </a:rPr>
            <a:t>minimum of one sample is not reached</a:t>
          </a:r>
          <a:r>
            <a:rPr lang="en-IE" sz="1000">
              <a:effectLst/>
              <a:latin typeface="Segoe UI Light" panose="020B0502040204020203" pitchFamily="34" charset="0"/>
              <a:ea typeface="+mn-ea"/>
              <a:cs typeface="Segoe UI Light" panose="020B0502040204020203" pitchFamily="34" charset="0"/>
            </a:rPr>
            <a:t>, a minimum of one sample once per two years shall be analysed provided that there is production for the species or product in question.</a:t>
          </a:r>
        </a:p>
        <a:p>
          <a:pPr marL="0" marR="0" lvl="0" indent="0" defTabSz="914400" rtl="0" eaLnBrk="1" fontAlgn="auto" latinLnBrk="0" hangingPunct="1">
            <a:lnSpc>
              <a:spcPct val="100000"/>
            </a:lnSpc>
            <a:spcBef>
              <a:spcPts val="0"/>
            </a:spcBef>
            <a:spcAft>
              <a:spcPts val="0"/>
            </a:spcAft>
            <a:buClrTx/>
            <a:buSzTx/>
            <a:buFontTx/>
            <a:buNone/>
            <a:tabLst/>
            <a:defRPr/>
          </a:pPr>
          <a:r>
            <a:rPr lang="en-IE" sz="1100">
              <a:effectLst/>
              <a:latin typeface="+mn-lt"/>
              <a:ea typeface="+mn-ea"/>
              <a:cs typeface="+mn-cs"/>
            </a:rPr>
            <a:t>The </a:t>
          </a:r>
          <a:r>
            <a:rPr lang="en-IE" sz="1100" b="1">
              <a:effectLst/>
              <a:latin typeface="+mn-lt"/>
              <a:ea typeface="+mn-ea"/>
              <a:cs typeface="+mn-cs"/>
            </a:rPr>
            <a:t>'unauthorised' substance</a:t>
          </a:r>
          <a:r>
            <a:rPr lang="en-IE" sz="1100" b="1" baseline="0">
              <a:effectLst/>
              <a:latin typeface="+mn-lt"/>
              <a:ea typeface="+mn-ea"/>
              <a:cs typeface="+mn-cs"/>
            </a:rPr>
            <a:t> groups </a:t>
          </a:r>
          <a:r>
            <a:rPr lang="en-IE" sz="1100" baseline="0">
              <a:effectLst/>
              <a:latin typeface="+mn-lt"/>
              <a:ea typeface="+mn-ea"/>
              <a:cs typeface="+mn-cs"/>
            </a:rPr>
            <a:t>specified above refer to substances unauthorised in the EU for use in food-producing animals.</a:t>
          </a:r>
          <a:endParaRPr lang="en-IE" sz="1000">
            <a:effectLst/>
          </a:endParaRPr>
        </a:p>
        <a:p>
          <a:pPr rtl="0"/>
          <a:r>
            <a:rPr lang="en-IE" sz="1000">
              <a:effectLst/>
              <a:latin typeface="Segoe UI Light" panose="020B0502040204020203" pitchFamily="34" charset="0"/>
              <a:ea typeface="+mn-ea"/>
              <a:cs typeface="Segoe UI Light" panose="020B0502040204020203" pitchFamily="34" charset="0"/>
            </a:rPr>
            <a:t>  </a:t>
          </a:r>
          <a:endParaRPr lang="en-IE" sz="1000">
            <a:effectLst/>
            <a:latin typeface="Segoe UI Light" panose="020B0502040204020203" pitchFamily="34" charset="0"/>
            <a:cs typeface="Segoe UI Light" panose="020B0502040204020203" pitchFamily="34" charset="0"/>
          </a:endParaRPr>
        </a:p>
        <a:p>
          <a:pPr rtl="0"/>
          <a:endParaRPr lang="en-GB" sz="1100" b="0" i="0" baseline="0">
            <a:effectLst/>
            <a:latin typeface="+mn-lt"/>
            <a:ea typeface="+mn-ea"/>
            <a:cs typeface="+mn-cs"/>
          </a:endParaRPr>
        </a:p>
        <a:p>
          <a:pPr algn="l" rtl="0">
            <a:defRPr sz="1000"/>
          </a:pPr>
          <a:endParaRPr lang="en-GB" sz="1100" b="1" i="0" u="none" strike="noStrike" baseline="0">
            <a:solidFill>
              <a:srgbClr val="000000"/>
            </a:solidFill>
            <a:latin typeface="Arial"/>
            <a:cs typeface="Arial"/>
          </a:endParaRPr>
        </a:p>
      </xdr:txBody>
    </xdr:sp>
    <xdr:clientData/>
  </xdr:twoCellAnchor>
  <xdr:twoCellAnchor>
    <xdr:from>
      <xdr:col>4</xdr:col>
      <xdr:colOff>38100</xdr:colOff>
      <xdr:row>6</xdr:row>
      <xdr:rowOff>228600</xdr:rowOff>
    </xdr:from>
    <xdr:to>
      <xdr:col>4</xdr:col>
      <xdr:colOff>1419225</xdr:colOff>
      <xdr:row>6</xdr:row>
      <xdr:rowOff>228600</xdr:rowOff>
    </xdr:to>
    <xdr:sp macro="" textlink="">
      <xdr:nvSpPr>
        <xdr:cNvPr id="3" name="Line 3">
          <a:extLst>
            <a:ext uri="{FF2B5EF4-FFF2-40B4-BE49-F238E27FC236}">
              <a16:creationId xmlns:a16="http://schemas.microsoft.com/office/drawing/2014/main" id="{7210C902-3D69-49F8-8B41-2240AF43FB6D}"/>
            </a:ext>
          </a:extLst>
        </xdr:cNvPr>
        <xdr:cNvSpPr>
          <a:spLocks noChangeShapeType="1"/>
        </xdr:cNvSpPr>
      </xdr:nvSpPr>
      <xdr:spPr bwMode="auto">
        <a:xfrm flipH="1">
          <a:off x="3070860" y="1684020"/>
          <a:ext cx="1381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171451</xdr:colOff>
      <xdr:row>46</xdr:row>
      <xdr:rowOff>1</xdr:rowOff>
    </xdr:from>
    <xdr:to>
      <xdr:col>10</xdr:col>
      <xdr:colOff>400051</xdr:colOff>
      <xdr:row>54</xdr:row>
      <xdr:rowOff>47625</xdr:rowOff>
    </xdr:to>
    <xdr:sp macro="" textlink="">
      <xdr:nvSpPr>
        <xdr:cNvPr id="2" name="Text Box 1">
          <a:extLst>
            <a:ext uri="{FF2B5EF4-FFF2-40B4-BE49-F238E27FC236}">
              <a16:creationId xmlns:a16="http://schemas.microsoft.com/office/drawing/2014/main" id="{06CC0512-1447-4365-ACA8-0C3C96199D90}"/>
            </a:ext>
          </a:extLst>
        </xdr:cNvPr>
        <xdr:cNvSpPr txBox="1">
          <a:spLocks noChangeArrowheads="1"/>
        </xdr:cNvSpPr>
      </xdr:nvSpPr>
      <xdr:spPr bwMode="auto">
        <a:xfrm>
          <a:off x="171451" y="12604751"/>
          <a:ext cx="11118850" cy="1216024"/>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1000" b="0" i="0" u="none" strike="noStrike" baseline="0">
              <a:solidFill>
                <a:srgbClr val="000000"/>
              </a:solidFill>
              <a:latin typeface="Candara" panose="020E0502030303020204" pitchFamily="34" charset="0"/>
              <a:cs typeface="Segoe UI Light" panose="020B0502040204020203" pitchFamily="34" charset="0"/>
            </a:rPr>
            <a:t>The </a:t>
          </a:r>
          <a:r>
            <a:rPr lang="en-GB" sz="1000" b="1" i="0" u="none" strike="noStrike" baseline="0">
              <a:solidFill>
                <a:srgbClr val="000000"/>
              </a:solidFill>
              <a:latin typeface="Candara" panose="020E0502030303020204" pitchFamily="34" charset="0"/>
              <a:cs typeface="Segoe UI Light" panose="020B0502040204020203" pitchFamily="34" charset="0"/>
            </a:rPr>
            <a:t>minimum number of animals </a:t>
          </a:r>
          <a:r>
            <a:rPr lang="en-GB" sz="1000" b="0" i="0" u="none" strike="noStrike" baseline="0">
              <a:solidFill>
                <a:srgbClr val="000000"/>
              </a:solidFill>
              <a:latin typeface="Candara" panose="020E0502030303020204" pitchFamily="34" charset="0"/>
              <a:cs typeface="Segoe UI Light" panose="020B0502040204020203" pitchFamily="34" charset="0"/>
            </a:rPr>
            <a:t>to be checked each year for  Group B residues must at least equal </a:t>
          </a:r>
          <a:r>
            <a:rPr lang="en-GB" sz="1000" b="1" i="0" u="none" strike="noStrike" baseline="0">
              <a:solidFill>
                <a:srgbClr val="000000"/>
              </a:solidFill>
              <a:latin typeface="Candara" panose="020E0502030303020204" pitchFamily="34" charset="0"/>
              <a:cs typeface="Segoe UI Light" panose="020B0502040204020203" pitchFamily="34" charset="0"/>
            </a:rPr>
            <a:t>0,1% of the number of bovine animals slaughtered </a:t>
          </a:r>
          <a:r>
            <a:rPr lang="en-GB" sz="1000" b="0" i="0" u="none" strike="noStrike" baseline="0">
              <a:solidFill>
                <a:srgbClr val="000000"/>
              </a:solidFill>
              <a:latin typeface="Candara" panose="020E0502030303020204" pitchFamily="34" charset="0"/>
              <a:cs typeface="Segoe UI Light" panose="020B0502040204020203" pitchFamily="34" charset="0"/>
            </a:rPr>
            <a:t>the previous year.  </a:t>
          </a:r>
        </a:p>
        <a:p>
          <a:pPr algn="l" rtl="0">
            <a:defRPr sz="1000"/>
          </a:pPr>
          <a:r>
            <a:rPr lang="en-GB" sz="1000" b="0" i="0" u="none" strike="noStrike" baseline="0">
              <a:solidFill>
                <a:srgbClr val="000000"/>
              </a:solidFill>
              <a:latin typeface="Candara" panose="020E0502030303020204" pitchFamily="34" charset="0"/>
              <a:cs typeface="Segoe UI Light" panose="020B0502040204020203" pitchFamily="34" charset="0"/>
            </a:rPr>
            <a:t>Third countries should decide on a risk basis what substances they test for in each substance group and should be in a position to justify their decisions to include and exclude substances, the range of of substances included in each substance group and the number of samples tested.   There is no minimum number of samples required for any substance group.  </a:t>
          </a:r>
        </a:p>
        <a:p>
          <a:pPr algn="l" rtl="0">
            <a:defRPr sz="1000"/>
          </a:pPr>
          <a:r>
            <a:rPr lang="en-IE">
              <a:latin typeface="Candara" panose="020E0502030303020204" pitchFamily="34" charset="0"/>
              <a:cs typeface="Segoe UI Light" panose="020B0502040204020203" pitchFamily="34" charset="0"/>
            </a:rPr>
            <a:t>In the event that the minimum number of samples</a:t>
          </a:r>
          <a:r>
            <a:rPr lang="en-IE" baseline="0">
              <a:latin typeface="Candara" panose="020E0502030303020204" pitchFamily="34" charset="0"/>
              <a:cs typeface="Segoe UI Light" panose="020B0502040204020203" pitchFamily="34" charset="0"/>
            </a:rPr>
            <a:t> would, on the basis of the production volumes, result in </a:t>
          </a:r>
          <a:r>
            <a:rPr lang="en-IE" b="1">
              <a:latin typeface="Candara" panose="020E0502030303020204" pitchFamily="34" charset="0"/>
              <a:cs typeface="Segoe UI Light" panose="020B0502040204020203" pitchFamily="34" charset="0"/>
            </a:rPr>
            <a:t>less than five samples per year</a:t>
          </a:r>
          <a:r>
            <a:rPr lang="en-IE">
              <a:latin typeface="Candara" panose="020E0502030303020204" pitchFamily="34" charset="0"/>
              <a:cs typeface="Segoe UI Light" panose="020B0502040204020203" pitchFamily="34" charset="0"/>
            </a:rPr>
            <a:t>, sampling may be carried out once per two years. </a:t>
          </a:r>
        </a:p>
        <a:p>
          <a:pPr algn="l" rtl="0">
            <a:defRPr sz="1000"/>
          </a:pPr>
          <a:r>
            <a:rPr lang="en-IE">
              <a:latin typeface="Candara" panose="020E0502030303020204" pitchFamily="34" charset="0"/>
              <a:cs typeface="Segoe UI Light" panose="020B0502040204020203" pitchFamily="34" charset="0"/>
            </a:rPr>
            <a:t>If within a two year period, production corresponding to a </a:t>
          </a:r>
          <a:r>
            <a:rPr lang="en-IE" b="1">
              <a:latin typeface="Candara" panose="020E0502030303020204" pitchFamily="34" charset="0"/>
              <a:cs typeface="Segoe UI Light" panose="020B0502040204020203" pitchFamily="34" charset="0"/>
            </a:rPr>
            <a:t>minimum of one sample is not reached</a:t>
          </a:r>
          <a:r>
            <a:rPr lang="en-IE">
              <a:latin typeface="Candara" panose="020E0502030303020204" pitchFamily="34" charset="0"/>
              <a:cs typeface="Segoe UI Light" panose="020B0502040204020203" pitchFamily="34" charset="0"/>
            </a:rPr>
            <a:t>, a minimum of one sample once per two years shall be analysed provided that there is production for the species or product in question.  </a:t>
          </a:r>
          <a:endParaRPr lang="en-IE" sz="1000">
            <a:effectLst/>
            <a:latin typeface="Candara" panose="020E0502030303020204" pitchFamily="34" charset="0"/>
            <a:cs typeface="Segoe UI Light" panose="020B0502040204020203"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9525</xdr:colOff>
      <xdr:row>44</xdr:row>
      <xdr:rowOff>0</xdr:rowOff>
    </xdr:from>
    <xdr:to>
      <xdr:col>15</xdr:col>
      <xdr:colOff>9525</xdr:colOff>
      <xdr:row>52</xdr:row>
      <xdr:rowOff>114299</xdr:rowOff>
    </xdr:to>
    <xdr:sp macro="" textlink="">
      <xdr:nvSpPr>
        <xdr:cNvPr id="2" name="Text Box 1">
          <a:extLst>
            <a:ext uri="{FF2B5EF4-FFF2-40B4-BE49-F238E27FC236}">
              <a16:creationId xmlns:a16="http://schemas.microsoft.com/office/drawing/2014/main" id="{E80D6810-CB1E-4E0D-AC3F-635EF295C92F}"/>
            </a:ext>
          </a:extLst>
        </xdr:cNvPr>
        <xdr:cNvSpPr txBox="1">
          <a:spLocks noChangeArrowheads="1"/>
        </xdr:cNvSpPr>
      </xdr:nvSpPr>
      <xdr:spPr bwMode="auto">
        <a:xfrm>
          <a:off x="337185" y="10172700"/>
          <a:ext cx="17122140" cy="1150619"/>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lang="en-GB" sz="1000" b="0" i="0" baseline="0">
              <a:effectLst/>
              <a:latin typeface="Segoe UI Light" panose="020B0502040204020203" pitchFamily="34" charset="0"/>
              <a:ea typeface="+mn-ea"/>
              <a:cs typeface="Segoe UI Light" panose="020B0502040204020203" pitchFamily="34" charset="0"/>
            </a:rPr>
            <a:t>The minimum number of samples to be checked each year for Group B substances must at least equal 1 sample per 30,000 tonnes of </a:t>
          </a:r>
          <a:r>
            <a:rPr lang="en-GB" sz="1000" b="1" i="0" baseline="0">
              <a:effectLst/>
              <a:latin typeface="Segoe UI Light" panose="020B0502040204020203" pitchFamily="34" charset="0"/>
              <a:ea typeface="+mn-ea"/>
              <a:cs typeface="Segoe UI Light" panose="020B0502040204020203" pitchFamily="34" charset="0"/>
            </a:rPr>
            <a:t>raw milk </a:t>
          </a:r>
          <a:r>
            <a:rPr lang="en-GB" sz="1000" b="0" i="0" baseline="0">
              <a:effectLst/>
              <a:latin typeface="Segoe UI Light" panose="020B0502040204020203" pitchFamily="34" charset="0"/>
              <a:ea typeface="+mn-ea"/>
              <a:cs typeface="Segoe UI Light" panose="020B0502040204020203" pitchFamily="34" charset="0"/>
            </a:rPr>
            <a:t>produced </a:t>
          </a:r>
          <a:r>
            <a:rPr lang="en-GB" sz="1000" b="1" i="0" baseline="0">
              <a:effectLst/>
              <a:latin typeface="Segoe UI Light" panose="020B0502040204020203" pitchFamily="34" charset="0"/>
              <a:ea typeface="+mn-ea"/>
              <a:cs typeface="Segoe UI Light" panose="020B0502040204020203" pitchFamily="34" charset="0"/>
            </a:rPr>
            <a:t>per species</a:t>
          </a:r>
          <a:r>
            <a:rPr lang="en-GB" sz="1000" b="0" i="0" baseline="0">
              <a:effectLst/>
              <a:latin typeface="Segoe UI Light" panose="020B0502040204020203" pitchFamily="34" charset="0"/>
              <a:ea typeface="+mn-ea"/>
              <a:cs typeface="Segoe UI Light" panose="020B0502040204020203" pitchFamily="34" charset="0"/>
            </a:rPr>
            <a:t>.  </a:t>
          </a:r>
          <a:endParaRPr lang="en-IE" sz="1000">
            <a:effectLst/>
            <a:latin typeface="Segoe UI Light" panose="020B0502040204020203" pitchFamily="34" charset="0"/>
            <a:cs typeface="Segoe UI Light" panose="020B0502040204020203" pitchFamily="34" charset="0"/>
          </a:endParaRPr>
        </a:p>
        <a:p>
          <a:pPr rtl="0"/>
          <a:r>
            <a:rPr lang="en-GB" sz="1000" b="0" i="0" baseline="0">
              <a:effectLst/>
              <a:latin typeface="Segoe UI Light" panose="020B0502040204020203" pitchFamily="34" charset="0"/>
              <a:ea typeface="+mn-ea"/>
              <a:cs typeface="Segoe UI Light" panose="020B0502040204020203" pitchFamily="34" charset="0"/>
            </a:rPr>
            <a:t>• Samples may be taken at the point of harvest.   </a:t>
          </a:r>
          <a:endParaRPr lang="en-IE" sz="1000">
            <a:effectLst/>
            <a:latin typeface="Segoe UI Light" panose="020B0502040204020203" pitchFamily="34" charset="0"/>
            <a:cs typeface="Segoe UI Light" panose="020B0502040204020203" pitchFamily="34" charset="0"/>
          </a:endParaRPr>
        </a:p>
        <a:p>
          <a:pPr rtl="0" eaLnBrk="1" fontAlgn="auto" latinLnBrk="0" hangingPunct="1"/>
          <a:r>
            <a:rPr lang="en-GB" sz="1000" b="0" i="0" baseline="0">
              <a:effectLst/>
              <a:latin typeface="Segoe UI Light" panose="020B0502040204020203" pitchFamily="34" charset="0"/>
              <a:ea typeface="+mn-ea"/>
              <a:cs typeface="Segoe UI Light" panose="020B0502040204020203" pitchFamily="34" charset="0"/>
            </a:rPr>
            <a:t>• </a:t>
          </a:r>
          <a:r>
            <a:rPr lang="en-IE" sz="1000" b="0" i="0" baseline="0">
              <a:effectLst/>
              <a:latin typeface="Segoe UI Light" panose="020B0502040204020203" pitchFamily="34" charset="0"/>
              <a:ea typeface="+mn-ea"/>
              <a:cs typeface="Segoe UI Light" panose="020B0502040204020203" pitchFamily="34" charset="0"/>
            </a:rPr>
            <a:t>When substances from Group A and Group B are analysed in one sample from a single group of animals, this sample can be taken into account towards the minimum sampling frequency </a:t>
          </a:r>
          <a:r>
            <a:rPr lang="en-IE" sz="1000" b="1" i="0" baseline="0">
              <a:effectLst/>
              <a:latin typeface="Segoe UI Light" panose="020B0502040204020203" pitchFamily="34" charset="0"/>
              <a:ea typeface="+mn-ea"/>
              <a:cs typeface="Segoe UI Light" panose="020B0502040204020203" pitchFamily="34" charset="0"/>
            </a:rPr>
            <a:t>for both groups</a:t>
          </a:r>
          <a:r>
            <a:rPr lang="en-IE" sz="1000" b="0" i="0" baseline="0">
              <a:effectLst/>
              <a:latin typeface="Segoe UI Light" panose="020B0502040204020203" pitchFamily="34" charset="0"/>
              <a:ea typeface="+mn-ea"/>
              <a:cs typeface="Segoe UI Light" panose="020B0502040204020203" pitchFamily="34" charset="0"/>
            </a:rPr>
            <a:t> (Group A and Group B) provided that it can be documented, and that the risk criteria for Group A and Group B are the same.   </a:t>
          </a:r>
          <a:endParaRPr lang="en-IE" sz="1000">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In the event that the minimum number of samples</a:t>
          </a:r>
          <a:r>
            <a:rPr lang="en-IE" sz="1000" baseline="0">
              <a:effectLst/>
              <a:latin typeface="Segoe UI Light" panose="020B0502040204020203" pitchFamily="34" charset="0"/>
              <a:ea typeface="+mn-ea"/>
              <a:cs typeface="Segoe UI Light" panose="020B0502040204020203" pitchFamily="34" charset="0"/>
            </a:rPr>
            <a:t> would, on the basis of the production volumes, result in </a:t>
          </a:r>
          <a:r>
            <a:rPr lang="en-IE" sz="1000" b="1">
              <a:effectLst/>
              <a:latin typeface="Segoe UI Light" panose="020B0502040204020203" pitchFamily="34" charset="0"/>
              <a:ea typeface="+mn-ea"/>
              <a:cs typeface="Segoe UI Light" panose="020B0502040204020203" pitchFamily="34" charset="0"/>
            </a:rPr>
            <a:t>less than five samples per year</a:t>
          </a:r>
          <a:r>
            <a:rPr lang="en-IE" sz="1000">
              <a:effectLst/>
              <a:latin typeface="Segoe UI Light" panose="020B0502040204020203" pitchFamily="34" charset="0"/>
              <a:ea typeface="+mn-ea"/>
              <a:cs typeface="Segoe UI Light" panose="020B0502040204020203" pitchFamily="34" charset="0"/>
            </a:rPr>
            <a:t>, sampling may be carried out once per two years. </a:t>
          </a:r>
          <a:endParaRPr lang="en-IE" sz="1000">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If within a two year period, production corresponding to a </a:t>
          </a:r>
          <a:r>
            <a:rPr lang="en-IE" sz="1000" b="1">
              <a:effectLst/>
              <a:latin typeface="Segoe UI Light" panose="020B0502040204020203" pitchFamily="34" charset="0"/>
              <a:ea typeface="+mn-ea"/>
              <a:cs typeface="Segoe UI Light" panose="020B0502040204020203" pitchFamily="34" charset="0"/>
            </a:rPr>
            <a:t>minimum of one sample is not reached</a:t>
          </a:r>
          <a:r>
            <a:rPr lang="en-IE" sz="1000">
              <a:effectLst/>
              <a:latin typeface="Segoe UI Light" panose="020B0502040204020203" pitchFamily="34" charset="0"/>
              <a:ea typeface="+mn-ea"/>
              <a:cs typeface="Segoe UI Light" panose="020B0502040204020203" pitchFamily="34" charset="0"/>
            </a:rPr>
            <a:t>, a minimum of one sample once per two years shall be analysed provided that there is production for the species or product in question.  </a:t>
          </a:r>
          <a:endParaRPr lang="en-IE" sz="1000">
            <a:effectLst/>
            <a:latin typeface="Segoe UI Light" panose="020B0502040204020203" pitchFamily="34" charset="0"/>
            <a:cs typeface="Segoe UI Light" panose="020B0502040204020203" pitchFamily="34" charset="0"/>
          </a:endParaRPr>
        </a:p>
        <a:p>
          <a:pPr rtl="0"/>
          <a:endParaRPr lang="en-GB" sz="1100" b="0" i="0" baseline="0">
            <a:effectLst/>
            <a:latin typeface="+mn-lt"/>
            <a:ea typeface="+mn-ea"/>
            <a:cs typeface="+mn-cs"/>
          </a:endParaRPr>
        </a:p>
        <a:p>
          <a:pPr algn="l" rtl="0">
            <a:defRPr sz="1000"/>
          </a:pPr>
          <a:endParaRPr lang="en-GB" sz="1100" b="1" i="0" u="none" strike="noStrike" baseline="0">
            <a:solidFill>
              <a:srgbClr val="000000"/>
            </a:solidFill>
            <a:latin typeface="Arial"/>
            <a:cs typeface="Arial"/>
          </a:endParaRPr>
        </a:p>
      </xdr:txBody>
    </xdr:sp>
    <xdr:clientData/>
  </xdr:twoCellAnchor>
  <xdr:twoCellAnchor>
    <xdr:from>
      <xdr:col>3</xdr:col>
      <xdr:colOff>38100</xdr:colOff>
      <xdr:row>6</xdr:row>
      <xdr:rowOff>228600</xdr:rowOff>
    </xdr:from>
    <xdr:to>
      <xdr:col>3</xdr:col>
      <xdr:colOff>1419225</xdr:colOff>
      <xdr:row>6</xdr:row>
      <xdr:rowOff>228600</xdr:rowOff>
    </xdr:to>
    <xdr:sp macro="" textlink="">
      <xdr:nvSpPr>
        <xdr:cNvPr id="3" name="Line 3">
          <a:extLst>
            <a:ext uri="{FF2B5EF4-FFF2-40B4-BE49-F238E27FC236}">
              <a16:creationId xmlns:a16="http://schemas.microsoft.com/office/drawing/2014/main" id="{875EF74A-46F7-487F-BB89-BB7B0A487A21}"/>
            </a:ext>
          </a:extLst>
        </xdr:cNvPr>
        <xdr:cNvSpPr>
          <a:spLocks noChangeShapeType="1"/>
        </xdr:cNvSpPr>
      </xdr:nvSpPr>
      <xdr:spPr bwMode="auto">
        <a:xfrm flipH="1">
          <a:off x="3451860" y="1409700"/>
          <a:ext cx="1381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400051</xdr:colOff>
      <xdr:row>23</xdr:row>
      <xdr:rowOff>9526</xdr:rowOff>
    </xdr:from>
    <xdr:to>
      <xdr:col>9</xdr:col>
      <xdr:colOff>628651</xdr:colOff>
      <xdr:row>28</xdr:row>
      <xdr:rowOff>57150</xdr:rowOff>
    </xdr:to>
    <xdr:sp macro="" textlink="">
      <xdr:nvSpPr>
        <xdr:cNvPr id="3" name="Text Box 1">
          <a:extLst>
            <a:ext uri="{FF2B5EF4-FFF2-40B4-BE49-F238E27FC236}">
              <a16:creationId xmlns:a16="http://schemas.microsoft.com/office/drawing/2014/main" id="{60D8E417-546D-4857-9E5A-5BF3DB61FAF9}"/>
            </a:ext>
          </a:extLst>
        </xdr:cNvPr>
        <xdr:cNvSpPr txBox="1">
          <a:spLocks noChangeArrowheads="1"/>
        </xdr:cNvSpPr>
      </xdr:nvSpPr>
      <xdr:spPr bwMode="auto">
        <a:xfrm>
          <a:off x="400051" y="4638676"/>
          <a:ext cx="11436350" cy="777874"/>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000" b="0" i="0" baseline="0">
              <a:effectLst/>
              <a:latin typeface="+mn-lt"/>
              <a:ea typeface="+mn-ea"/>
              <a:cs typeface="+mn-cs"/>
            </a:rPr>
            <a:t>The </a:t>
          </a:r>
          <a:r>
            <a:rPr lang="en-GB" sz="1000" b="1" i="0" baseline="0">
              <a:effectLst/>
              <a:latin typeface="+mn-lt"/>
              <a:ea typeface="+mn-ea"/>
              <a:cs typeface="+mn-cs"/>
            </a:rPr>
            <a:t>minimum number of samples of raw ovine and caprine milk </a:t>
          </a:r>
          <a:r>
            <a:rPr lang="en-GB" sz="1000" b="0" i="0" baseline="0">
              <a:effectLst/>
              <a:latin typeface="+mn-lt"/>
              <a:ea typeface="+mn-ea"/>
              <a:cs typeface="+mn-cs"/>
            </a:rPr>
            <a:t>to be checked each year for contaminants is not set in EU law.  (cf Annex I to Regulation (EU) 2022/932).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000" b="0" i="0" u="none" strike="noStrike" baseline="0">
              <a:solidFill>
                <a:srgbClr val="000000"/>
              </a:solidFill>
              <a:latin typeface="Candara" panose="020E0502030303020204" pitchFamily="34" charset="0"/>
              <a:cs typeface="Segoe UI Light" panose="020B0502040204020203" pitchFamily="34" charset="0"/>
            </a:rPr>
            <a:t>Raw milk should be sampled.  Third countries should decide on a risk basis what substances they test for in each substance group and should be in a position to justify their decisions to include and exclude substances, the range of of substances included in each substance group and the number of samples tested.   </a:t>
          </a:r>
          <a:r>
            <a:rPr lang="en-GB" sz="1000" b="1" i="0" u="none" strike="noStrike" baseline="0">
              <a:solidFill>
                <a:srgbClr val="000000"/>
              </a:solidFill>
              <a:latin typeface="Candara" panose="020E0502030303020204" pitchFamily="34" charset="0"/>
              <a:cs typeface="Segoe UI Light" panose="020B0502040204020203" pitchFamily="34" charset="0"/>
            </a:rPr>
            <a:t>There is no minimum number of samples required for any substance group</a:t>
          </a:r>
          <a:r>
            <a:rPr lang="en-GB" sz="1000" b="0" i="0" u="none" strike="noStrike" baseline="0">
              <a:solidFill>
                <a:srgbClr val="000000"/>
              </a:solidFill>
              <a:latin typeface="Candara" panose="020E0502030303020204" pitchFamily="34" charset="0"/>
              <a:cs typeface="Segoe UI Light" panose="020B0502040204020203" pitchFamily="34" charset="0"/>
            </a:rPr>
            <a:t>.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9524</xdr:colOff>
      <xdr:row>79</xdr:row>
      <xdr:rowOff>1</xdr:rowOff>
    </xdr:from>
    <xdr:to>
      <xdr:col>13</xdr:col>
      <xdr:colOff>1419224</xdr:colOff>
      <xdr:row>90</xdr:row>
      <xdr:rowOff>66676</xdr:rowOff>
    </xdr:to>
    <xdr:sp macro="" textlink="">
      <xdr:nvSpPr>
        <xdr:cNvPr id="2" name="Text Box 1">
          <a:extLst>
            <a:ext uri="{FF2B5EF4-FFF2-40B4-BE49-F238E27FC236}">
              <a16:creationId xmlns:a16="http://schemas.microsoft.com/office/drawing/2014/main" id="{BB5E1DEC-0ABD-40D7-9F08-AC1C9B4BA243}"/>
            </a:ext>
          </a:extLst>
        </xdr:cNvPr>
        <xdr:cNvSpPr txBox="1">
          <a:spLocks noChangeArrowheads="1"/>
        </xdr:cNvSpPr>
      </xdr:nvSpPr>
      <xdr:spPr bwMode="auto">
        <a:xfrm>
          <a:off x="337184" y="15339061"/>
          <a:ext cx="15521940" cy="151447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rtl="0"/>
          <a:r>
            <a:rPr lang="en-GB" sz="1000" b="0" i="0" baseline="0">
              <a:effectLst/>
              <a:latin typeface="Segoe UI Light" panose="020B0502040204020203" pitchFamily="34" charset="0"/>
              <a:ea typeface="+mn-ea"/>
              <a:cs typeface="Segoe UI Light" panose="020B0502040204020203" pitchFamily="34" charset="0"/>
            </a:rPr>
            <a:t>The minimum number of samples to be checked each year for Group A substances must at least equal 1 sample per 2,000 tonnes of the </a:t>
          </a:r>
          <a:r>
            <a:rPr lang="en-GB" sz="1000" b="1" i="0" baseline="0">
              <a:effectLst/>
              <a:latin typeface="Segoe UI Light" panose="020B0502040204020203" pitchFamily="34" charset="0"/>
              <a:ea typeface="+mn-ea"/>
              <a:cs typeface="Segoe UI Light" panose="020B0502040204020203" pitchFamily="34" charset="0"/>
            </a:rPr>
            <a:t>annual production of eggs per species</a:t>
          </a:r>
          <a:r>
            <a:rPr lang="en-GB" sz="1000" b="0" i="0" baseline="0">
              <a:effectLst/>
              <a:latin typeface="Segoe UI Light" panose="020B0502040204020203" pitchFamily="34" charset="0"/>
              <a:ea typeface="+mn-ea"/>
              <a:cs typeface="Segoe UI Light" panose="020B0502040204020203" pitchFamily="34" charset="0"/>
            </a:rPr>
            <a:t>.  </a:t>
          </a:r>
          <a:endParaRPr lang="en-IE" sz="1000">
            <a:effectLst/>
            <a:latin typeface="Segoe UI Light" panose="020B0502040204020203" pitchFamily="34" charset="0"/>
            <a:cs typeface="Segoe UI Light" panose="020B0502040204020203" pitchFamily="34" charset="0"/>
          </a:endParaRPr>
        </a:p>
        <a:p>
          <a:pPr rtl="0"/>
          <a:r>
            <a:rPr lang="en-GB" sz="1000" b="0" i="0" baseline="0">
              <a:effectLst/>
              <a:latin typeface="Segoe UI Light" panose="020B0502040204020203" pitchFamily="34" charset="0"/>
              <a:ea typeface="+mn-ea"/>
              <a:cs typeface="Segoe UI Light" panose="020B0502040204020203" pitchFamily="34" charset="0"/>
            </a:rPr>
            <a:t>• Samples may be taken at the point of harvest.   </a:t>
          </a:r>
          <a:endParaRPr lang="en-IE" sz="1000">
            <a:effectLst/>
            <a:latin typeface="Segoe UI Light" panose="020B0502040204020203" pitchFamily="34" charset="0"/>
            <a:cs typeface="Segoe UI Light" panose="020B0502040204020203" pitchFamily="34" charset="0"/>
          </a:endParaRPr>
        </a:p>
        <a:p>
          <a:pPr rtl="0"/>
          <a:r>
            <a:rPr lang="en-GB" sz="1000" b="0" i="0" baseline="0">
              <a:effectLst/>
              <a:latin typeface="Segoe UI Light" panose="020B0502040204020203" pitchFamily="34" charset="0"/>
              <a:ea typeface="+mn-ea"/>
              <a:cs typeface="Segoe UI Light" panose="020B0502040204020203" pitchFamily="34" charset="0"/>
            </a:rPr>
            <a:t>• </a:t>
          </a:r>
          <a:r>
            <a:rPr lang="en-GB" sz="1000" b="1" i="0" baseline="0">
              <a:effectLst/>
              <a:latin typeface="Segoe UI Light" panose="020B0502040204020203" pitchFamily="34" charset="0"/>
              <a:ea typeface="+mn-ea"/>
              <a:cs typeface="Segoe UI Light" panose="020B0502040204020203" pitchFamily="34" charset="0"/>
            </a:rPr>
            <a:t>Each sub-group </a:t>
          </a:r>
          <a:r>
            <a:rPr lang="en-GB" sz="1000" b="0" i="0" baseline="0">
              <a:effectLst/>
              <a:latin typeface="Segoe UI Light" panose="020B0502040204020203" pitchFamily="34" charset="0"/>
              <a:ea typeface="+mn-ea"/>
              <a:cs typeface="Segoe UI Light" panose="020B0502040204020203" pitchFamily="34" charset="0"/>
            </a:rPr>
            <a:t>in Group A (with the exception of A3(f)) must be checked each year using a </a:t>
          </a:r>
          <a:r>
            <a:rPr lang="en-GB" sz="1000" b="1" i="0" baseline="0">
              <a:effectLst/>
              <a:latin typeface="Segoe UI Light" panose="020B0502040204020203" pitchFamily="34" charset="0"/>
              <a:ea typeface="+mn-ea"/>
              <a:cs typeface="Segoe UI Light" panose="020B0502040204020203" pitchFamily="34" charset="0"/>
            </a:rPr>
            <a:t>minimum of 5 % of the total number of samples </a:t>
          </a:r>
          <a:r>
            <a:rPr lang="en-GB" sz="1000" b="0" i="0" baseline="0">
              <a:effectLst/>
              <a:latin typeface="Segoe UI Light" panose="020B0502040204020203" pitchFamily="34" charset="0"/>
              <a:ea typeface="+mn-ea"/>
              <a:cs typeface="Segoe UI Light" panose="020B0502040204020203" pitchFamily="34" charset="0"/>
            </a:rPr>
            <a:t>to be collected for Group A. The competent authority should attribute the remaining samples to each sub-group according to risk, ensuring that the total sample number for all A sub-groups meets or exceeds the minimum required.</a:t>
          </a:r>
          <a:endParaRPr lang="en-IE" sz="1000">
            <a:effectLst/>
            <a:latin typeface="Segoe UI Light" panose="020B0502040204020203" pitchFamily="34" charset="0"/>
            <a:cs typeface="Segoe UI Light" panose="020B0502040204020203" pitchFamily="34" charset="0"/>
          </a:endParaRPr>
        </a:p>
        <a:p>
          <a:pPr rtl="0" eaLnBrk="1" fontAlgn="auto" latinLnBrk="0" hangingPunct="1"/>
          <a:r>
            <a:rPr lang="en-GB" sz="1000" b="0" i="0" baseline="0">
              <a:effectLst/>
              <a:latin typeface="Segoe UI Light" panose="020B0502040204020203" pitchFamily="34" charset="0"/>
              <a:ea typeface="+mn-ea"/>
              <a:cs typeface="Segoe UI Light" panose="020B0502040204020203" pitchFamily="34" charset="0"/>
            </a:rPr>
            <a:t>• </a:t>
          </a:r>
          <a:r>
            <a:rPr lang="en-IE" sz="1000" b="0" i="0" baseline="0">
              <a:effectLst/>
              <a:latin typeface="Segoe UI Light" panose="020B0502040204020203" pitchFamily="34" charset="0"/>
              <a:ea typeface="+mn-ea"/>
              <a:cs typeface="Segoe UI Light" panose="020B0502040204020203" pitchFamily="34" charset="0"/>
            </a:rPr>
            <a:t>When substances from Group A and Group B are analysed in one sample from a single group of animals, this sample can be taken into account towards the minimum sampling frequency </a:t>
          </a:r>
          <a:r>
            <a:rPr lang="en-IE" sz="1000" b="1" i="0" baseline="0">
              <a:effectLst/>
              <a:latin typeface="Segoe UI Light" panose="020B0502040204020203" pitchFamily="34" charset="0"/>
              <a:ea typeface="+mn-ea"/>
              <a:cs typeface="Segoe UI Light" panose="020B0502040204020203" pitchFamily="34" charset="0"/>
            </a:rPr>
            <a:t>for both groups</a:t>
          </a:r>
          <a:r>
            <a:rPr lang="en-IE" sz="1000" b="0" i="0" baseline="0">
              <a:effectLst/>
              <a:latin typeface="Segoe UI Light" panose="020B0502040204020203" pitchFamily="34" charset="0"/>
              <a:ea typeface="+mn-ea"/>
              <a:cs typeface="Segoe UI Light" panose="020B0502040204020203" pitchFamily="34" charset="0"/>
            </a:rPr>
            <a:t> (Group A and Group B) provided that it can be documented, and that the risk criteria for Group A and Group B are the same.   </a:t>
          </a:r>
          <a:endParaRPr lang="en-IE" sz="1000">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In the event that the minimum number of samples</a:t>
          </a:r>
          <a:r>
            <a:rPr lang="en-IE" sz="1000" baseline="0">
              <a:effectLst/>
              <a:latin typeface="Segoe UI Light" panose="020B0502040204020203" pitchFamily="34" charset="0"/>
              <a:ea typeface="+mn-ea"/>
              <a:cs typeface="Segoe UI Light" panose="020B0502040204020203" pitchFamily="34" charset="0"/>
            </a:rPr>
            <a:t> would, on the basis of the production volumes, result in </a:t>
          </a:r>
          <a:r>
            <a:rPr lang="en-IE" sz="1000" b="1">
              <a:effectLst/>
              <a:latin typeface="Segoe UI Light" panose="020B0502040204020203" pitchFamily="34" charset="0"/>
              <a:ea typeface="+mn-ea"/>
              <a:cs typeface="Segoe UI Light" panose="020B0502040204020203" pitchFamily="34" charset="0"/>
            </a:rPr>
            <a:t>less than five samples per year</a:t>
          </a:r>
          <a:r>
            <a:rPr lang="en-IE" sz="1000">
              <a:effectLst/>
              <a:latin typeface="Segoe UI Light" panose="020B0502040204020203" pitchFamily="34" charset="0"/>
              <a:ea typeface="+mn-ea"/>
              <a:cs typeface="Segoe UI Light" panose="020B0502040204020203" pitchFamily="34" charset="0"/>
            </a:rPr>
            <a:t>, sampling may be carried out once per two years. </a:t>
          </a:r>
          <a:endParaRPr lang="en-IE" sz="1000">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If within a two year period, production corresponding to a </a:t>
          </a:r>
          <a:r>
            <a:rPr lang="en-IE" sz="1000" b="1">
              <a:effectLst/>
              <a:latin typeface="Segoe UI Light" panose="020B0502040204020203" pitchFamily="34" charset="0"/>
              <a:ea typeface="+mn-ea"/>
              <a:cs typeface="Segoe UI Light" panose="020B0502040204020203" pitchFamily="34" charset="0"/>
            </a:rPr>
            <a:t>minimum of one sample is not reached</a:t>
          </a:r>
          <a:r>
            <a:rPr lang="en-IE" sz="1000">
              <a:effectLst/>
              <a:latin typeface="Segoe UI Light" panose="020B0502040204020203" pitchFamily="34" charset="0"/>
              <a:ea typeface="+mn-ea"/>
              <a:cs typeface="Segoe UI Light" panose="020B0502040204020203" pitchFamily="34" charset="0"/>
            </a:rPr>
            <a:t>, a minimum of one sample once per two years shall be analysed provided that there is production for the species or product in question.  </a:t>
          </a:r>
        </a:p>
        <a:p>
          <a:pPr marL="0" marR="0" lvl="0" indent="0" defTabSz="914400" rtl="0" eaLnBrk="1" fontAlgn="auto" latinLnBrk="0" hangingPunct="1">
            <a:lnSpc>
              <a:spcPct val="100000"/>
            </a:lnSpc>
            <a:spcBef>
              <a:spcPts val="0"/>
            </a:spcBef>
            <a:spcAft>
              <a:spcPts val="0"/>
            </a:spcAft>
            <a:buClrTx/>
            <a:buSzTx/>
            <a:buFontTx/>
            <a:buNone/>
            <a:tabLst/>
            <a:defRPr/>
          </a:pPr>
          <a:r>
            <a:rPr lang="en-IE" sz="1100">
              <a:effectLst/>
              <a:latin typeface="+mn-lt"/>
              <a:ea typeface="+mn-ea"/>
              <a:cs typeface="+mn-cs"/>
            </a:rPr>
            <a:t>The </a:t>
          </a:r>
          <a:r>
            <a:rPr lang="en-IE" sz="1100" b="1">
              <a:effectLst/>
              <a:latin typeface="+mn-lt"/>
              <a:ea typeface="+mn-ea"/>
              <a:cs typeface="+mn-cs"/>
            </a:rPr>
            <a:t>'unauthorised' substance</a:t>
          </a:r>
          <a:r>
            <a:rPr lang="en-IE" sz="1100" b="1" baseline="0">
              <a:effectLst/>
              <a:latin typeface="+mn-lt"/>
              <a:ea typeface="+mn-ea"/>
              <a:cs typeface="+mn-cs"/>
            </a:rPr>
            <a:t> groups </a:t>
          </a:r>
          <a:r>
            <a:rPr lang="en-IE" sz="1100" baseline="0">
              <a:effectLst/>
              <a:latin typeface="+mn-lt"/>
              <a:ea typeface="+mn-ea"/>
              <a:cs typeface="+mn-cs"/>
            </a:rPr>
            <a:t>specified above refer to substances unauthorised in the EU for use in food-producing animals.</a:t>
          </a:r>
          <a:endParaRPr lang="en-IE" sz="1000">
            <a:effectLst/>
          </a:endParaRPr>
        </a:p>
        <a:p>
          <a:pPr rtl="0"/>
          <a:endParaRPr lang="en-IE" sz="1000">
            <a:effectLst/>
            <a:latin typeface="Segoe UI Light" panose="020B0502040204020203" pitchFamily="34" charset="0"/>
            <a:cs typeface="Segoe UI Light" panose="020B0502040204020203" pitchFamily="34" charset="0"/>
          </a:endParaRPr>
        </a:p>
        <a:p>
          <a:pPr rtl="0"/>
          <a:endParaRPr lang="en-GB" sz="1100" b="0" i="0" baseline="0">
            <a:effectLst/>
            <a:latin typeface="+mn-lt"/>
            <a:ea typeface="+mn-ea"/>
            <a:cs typeface="+mn-cs"/>
          </a:endParaRPr>
        </a:p>
        <a:p>
          <a:pPr algn="l" rtl="0">
            <a:defRPr sz="1000"/>
          </a:pPr>
          <a:endParaRPr lang="en-GB" sz="1100" b="1" i="0" u="none" strike="noStrike" baseline="0">
            <a:solidFill>
              <a:srgbClr val="000000"/>
            </a:solidFill>
            <a:latin typeface="Arial"/>
            <a:cs typeface="Arial"/>
          </a:endParaRPr>
        </a:p>
      </xdr:txBody>
    </xdr:sp>
    <xdr:clientData/>
  </xdr:twoCellAnchor>
  <xdr:twoCellAnchor>
    <xdr:from>
      <xdr:col>4</xdr:col>
      <xdr:colOff>38100</xdr:colOff>
      <xdr:row>6</xdr:row>
      <xdr:rowOff>228600</xdr:rowOff>
    </xdr:from>
    <xdr:to>
      <xdr:col>4</xdr:col>
      <xdr:colOff>1419225</xdr:colOff>
      <xdr:row>6</xdr:row>
      <xdr:rowOff>228600</xdr:rowOff>
    </xdr:to>
    <xdr:sp macro="" textlink="">
      <xdr:nvSpPr>
        <xdr:cNvPr id="3" name="Line 3">
          <a:extLst>
            <a:ext uri="{FF2B5EF4-FFF2-40B4-BE49-F238E27FC236}">
              <a16:creationId xmlns:a16="http://schemas.microsoft.com/office/drawing/2014/main" id="{EEE32E7D-EC3D-4811-941A-5D1350975725}"/>
            </a:ext>
          </a:extLst>
        </xdr:cNvPr>
        <xdr:cNvSpPr>
          <a:spLocks noChangeShapeType="1"/>
        </xdr:cNvSpPr>
      </xdr:nvSpPr>
      <xdr:spPr bwMode="auto">
        <a:xfrm flipH="1">
          <a:off x="3070860" y="1684020"/>
          <a:ext cx="1381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9525</xdr:colOff>
      <xdr:row>51</xdr:row>
      <xdr:rowOff>0</xdr:rowOff>
    </xdr:from>
    <xdr:to>
      <xdr:col>16</xdr:col>
      <xdr:colOff>9525</xdr:colOff>
      <xdr:row>59</xdr:row>
      <xdr:rowOff>114299</xdr:rowOff>
    </xdr:to>
    <xdr:sp macro="" textlink="">
      <xdr:nvSpPr>
        <xdr:cNvPr id="2" name="Text Box 1">
          <a:extLst>
            <a:ext uri="{FF2B5EF4-FFF2-40B4-BE49-F238E27FC236}">
              <a16:creationId xmlns:a16="http://schemas.microsoft.com/office/drawing/2014/main" id="{950DE447-5892-455E-8ABB-02BC9033B681}"/>
            </a:ext>
          </a:extLst>
        </xdr:cNvPr>
        <xdr:cNvSpPr txBox="1">
          <a:spLocks noChangeArrowheads="1"/>
        </xdr:cNvSpPr>
      </xdr:nvSpPr>
      <xdr:spPr bwMode="auto">
        <a:xfrm>
          <a:off x="337185" y="8846820"/>
          <a:ext cx="17678400" cy="1150619"/>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lang="en-GB" sz="1000" b="0" i="0" baseline="0">
              <a:effectLst/>
              <a:latin typeface="Segoe UI Light" panose="020B0502040204020203" pitchFamily="34" charset="0"/>
              <a:ea typeface="+mn-ea"/>
              <a:cs typeface="Segoe UI Light" panose="020B0502040204020203" pitchFamily="34" charset="0"/>
            </a:rPr>
            <a:t>The minimum number of samples to be checked each year for Group B substances must at least equal </a:t>
          </a:r>
          <a:r>
            <a:rPr lang="en-GB" sz="1100" b="0" i="0" baseline="0">
              <a:effectLst/>
              <a:latin typeface="+mn-lt"/>
              <a:ea typeface="+mn-ea"/>
              <a:cs typeface="+mn-cs"/>
            </a:rPr>
            <a:t>1 sample per 2,000 tonnes of the </a:t>
          </a:r>
          <a:r>
            <a:rPr lang="en-GB" sz="1100" b="1" i="0" baseline="0">
              <a:effectLst/>
              <a:latin typeface="+mn-lt"/>
              <a:ea typeface="+mn-ea"/>
              <a:cs typeface="+mn-cs"/>
            </a:rPr>
            <a:t>annual production of eggs per species</a:t>
          </a:r>
          <a:r>
            <a:rPr lang="en-GB" sz="1100" b="0" i="0" baseline="0">
              <a:effectLst/>
              <a:latin typeface="+mn-lt"/>
              <a:ea typeface="+mn-ea"/>
              <a:cs typeface="+mn-cs"/>
            </a:rPr>
            <a:t>.  </a:t>
          </a:r>
          <a:endParaRPr lang="en-IE" sz="1000">
            <a:effectLst/>
          </a:endParaRPr>
        </a:p>
        <a:p>
          <a:pPr rtl="0"/>
          <a:r>
            <a:rPr lang="en-GB" sz="1000" b="0" i="0" baseline="0">
              <a:effectLst/>
              <a:latin typeface="Segoe UI Light" panose="020B0502040204020203" pitchFamily="34" charset="0"/>
              <a:ea typeface="+mn-ea"/>
              <a:cs typeface="Segoe UI Light" panose="020B0502040204020203" pitchFamily="34" charset="0"/>
            </a:rPr>
            <a:t>• Samples may be taken at the point of harvest.   </a:t>
          </a:r>
          <a:endParaRPr lang="en-IE" sz="1000">
            <a:effectLst/>
            <a:latin typeface="Segoe UI Light" panose="020B0502040204020203" pitchFamily="34" charset="0"/>
            <a:cs typeface="Segoe UI Light" panose="020B0502040204020203" pitchFamily="34" charset="0"/>
          </a:endParaRPr>
        </a:p>
        <a:p>
          <a:pPr rtl="0" eaLnBrk="1" fontAlgn="auto" latinLnBrk="0" hangingPunct="1"/>
          <a:r>
            <a:rPr lang="en-GB" sz="1000" b="0" i="0" baseline="0">
              <a:effectLst/>
              <a:latin typeface="Segoe UI Light" panose="020B0502040204020203" pitchFamily="34" charset="0"/>
              <a:ea typeface="+mn-ea"/>
              <a:cs typeface="Segoe UI Light" panose="020B0502040204020203" pitchFamily="34" charset="0"/>
            </a:rPr>
            <a:t>• </a:t>
          </a:r>
          <a:r>
            <a:rPr lang="en-IE" sz="1000" b="0" i="0" baseline="0">
              <a:effectLst/>
              <a:latin typeface="Segoe UI Light" panose="020B0502040204020203" pitchFamily="34" charset="0"/>
              <a:ea typeface="+mn-ea"/>
              <a:cs typeface="Segoe UI Light" panose="020B0502040204020203" pitchFamily="34" charset="0"/>
            </a:rPr>
            <a:t>When substances from Group A and Group B are analysed in one sample from a single group of animals, this sample can be taken into account towards the minimum sampling frequency </a:t>
          </a:r>
          <a:r>
            <a:rPr lang="en-IE" sz="1000" b="1" i="0" baseline="0">
              <a:effectLst/>
              <a:latin typeface="Segoe UI Light" panose="020B0502040204020203" pitchFamily="34" charset="0"/>
              <a:ea typeface="+mn-ea"/>
              <a:cs typeface="Segoe UI Light" panose="020B0502040204020203" pitchFamily="34" charset="0"/>
            </a:rPr>
            <a:t>for both groups</a:t>
          </a:r>
          <a:r>
            <a:rPr lang="en-IE" sz="1000" b="0" i="0" baseline="0">
              <a:effectLst/>
              <a:latin typeface="Segoe UI Light" panose="020B0502040204020203" pitchFamily="34" charset="0"/>
              <a:ea typeface="+mn-ea"/>
              <a:cs typeface="Segoe UI Light" panose="020B0502040204020203" pitchFamily="34" charset="0"/>
            </a:rPr>
            <a:t> (Group A and Group B) provided that it can be documented, and that the risk criteria for Group A and Group B are the same.   </a:t>
          </a:r>
          <a:endParaRPr lang="en-IE" sz="1000">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In the event that the minimum number of samples</a:t>
          </a:r>
          <a:r>
            <a:rPr lang="en-IE" sz="1000" baseline="0">
              <a:effectLst/>
              <a:latin typeface="Segoe UI Light" panose="020B0502040204020203" pitchFamily="34" charset="0"/>
              <a:ea typeface="+mn-ea"/>
              <a:cs typeface="Segoe UI Light" panose="020B0502040204020203" pitchFamily="34" charset="0"/>
            </a:rPr>
            <a:t> would, on the basis of the production volumes, result in </a:t>
          </a:r>
          <a:r>
            <a:rPr lang="en-IE" sz="1000" b="1">
              <a:effectLst/>
              <a:latin typeface="Segoe UI Light" panose="020B0502040204020203" pitchFamily="34" charset="0"/>
              <a:ea typeface="+mn-ea"/>
              <a:cs typeface="Segoe UI Light" panose="020B0502040204020203" pitchFamily="34" charset="0"/>
            </a:rPr>
            <a:t>less than five samples per year</a:t>
          </a:r>
          <a:r>
            <a:rPr lang="en-IE" sz="1000">
              <a:effectLst/>
              <a:latin typeface="Segoe UI Light" panose="020B0502040204020203" pitchFamily="34" charset="0"/>
              <a:ea typeface="+mn-ea"/>
              <a:cs typeface="Segoe UI Light" panose="020B0502040204020203" pitchFamily="34" charset="0"/>
            </a:rPr>
            <a:t>, sampling may be carried out once per two years. </a:t>
          </a:r>
          <a:endParaRPr lang="en-IE" sz="1000">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If within a two year period, production corresponding to a </a:t>
          </a:r>
          <a:r>
            <a:rPr lang="en-IE" sz="1000" b="1">
              <a:effectLst/>
              <a:latin typeface="Segoe UI Light" panose="020B0502040204020203" pitchFamily="34" charset="0"/>
              <a:ea typeface="+mn-ea"/>
              <a:cs typeface="Segoe UI Light" panose="020B0502040204020203" pitchFamily="34" charset="0"/>
            </a:rPr>
            <a:t>minimum of one sample is not reached</a:t>
          </a:r>
          <a:r>
            <a:rPr lang="en-IE" sz="1000">
              <a:effectLst/>
              <a:latin typeface="Segoe UI Light" panose="020B0502040204020203" pitchFamily="34" charset="0"/>
              <a:ea typeface="+mn-ea"/>
              <a:cs typeface="Segoe UI Light" panose="020B0502040204020203" pitchFamily="34" charset="0"/>
            </a:rPr>
            <a:t>, a minimum of one sample once per two years shall be analysed provided that there is production for the species or product in question.  </a:t>
          </a:r>
          <a:endParaRPr lang="en-IE" sz="1000">
            <a:effectLst/>
            <a:latin typeface="Segoe UI Light" panose="020B0502040204020203" pitchFamily="34" charset="0"/>
            <a:cs typeface="Segoe UI Light" panose="020B0502040204020203" pitchFamily="34" charset="0"/>
          </a:endParaRPr>
        </a:p>
        <a:p>
          <a:pPr rtl="0"/>
          <a:endParaRPr lang="en-GB" sz="1100" b="0" i="0" baseline="0">
            <a:effectLst/>
            <a:latin typeface="+mn-lt"/>
            <a:ea typeface="+mn-ea"/>
            <a:cs typeface="+mn-cs"/>
          </a:endParaRPr>
        </a:p>
        <a:p>
          <a:pPr algn="l" rtl="0">
            <a:defRPr sz="1000"/>
          </a:pPr>
          <a:endParaRPr lang="en-GB" sz="1100" b="1" i="0" u="none" strike="noStrike" baseline="0">
            <a:solidFill>
              <a:srgbClr val="000000"/>
            </a:solidFill>
            <a:latin typeface="Arial"/>
            <a:cs typeface="Arial"/>
          </a:endParaRPr>
        </a:p>
      </xdr:txBody>
    </xdr:sp>
    <xdr:clientData/>
  </xdr:twoCellAnchor>
  <xdr:twoCellAnchor>
    <xdr:from>
      <xdr:col>3</xdr:col>
      <xdr:colOff>38100</xdr:colOff>
      <xdr:row>6</xdr:row>
      <xdr:rowOff>228600</xdr:rowOff>
    </xdr:from>
    <xdr:to>
      <xdr:col>3</xdr:col>
      <xdr:colOff>1419225</xdr:colOff>
      <xdr:row>6</xdr:row>
      <xdr:rowOff>228600</xdr:rowOff>
    </xdr:to>
    <xdr:sp macro="" textlink="">
      <xdr:nvSpPr>
        <xdr:cNvPr id="3" name="Line 3">
          <a:extLst>
            <a:ext uri="{FF2B5EF4-FFF2-40B4-BE49-F238E27FC236}">
              <a16:creationId xmlns:a16="http://schemas.microsoft.com/office/drawing/2014/main" id="{39D1E6CC-BFD6-487F-9EAF-7F035ED90DDD}"/>
            </a:ext>
          </a:extLst>
        </xdr:cNvPr>
        <xdr:cNvSpPr>
          <a:spLocks noChangeShapeType="1"/>
        </xdr:cNvSpPr>
      </xdr:nvSpPr>
      <xdr:spPr bwMode="auto">
        <a:xfrm flipH="1">
          <a:off x="3467100" y="1447800"/>
          <a:ext cx="1381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400051</xdr:colOff>
      <xdr:row>24</xdr:row>
      <xdr:rowOff>9526</xdr:rowOff>
    </xdr:from>
    <xdr:to>
      <xdr:col>9</xdr:col>
      <xdr:colOff>628651</xdr:colOff>
      <xdr:row>29</xdr:row>
      <xdr:rowOff>57150</xdr:rowOff>
    </xdr:to>
    <xdr:sp macro="" textlink="">
      <xdr:nvSpPr>
        <xdr:cNvPr id="3" name="Text Box 1">
          <a:extLst>
            <a:ext uri="{FF2B5EF4-FFF2-40B4-BE49-F238E27FC236}">
              <a16:creationId xmlns:a16="http://schemas.microsoft.com/office/drawing/2014/main" id="{73E9716C-B5FB-41FD-AC4A-4B365B3D7A04}"/>
            </a:ext>
          </a:extLst>
        </xdr:cNvPr>
        <xdr:cNvSpPr txBox="1">
          <a:spLocks noChangeArrowheads="1"/>
        </xdr:cNvSpPr>
      </xdr:nvSpPr>
      <xdr:spPr bwMode="auto">
        <a:xfrm>
          <a:off x="400051" y="5749926"/>
          <a:ext cx="11639550" cy="777874"/>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000" b="0" i="0" baseline="0">
              <a:effectLst/>
              <a:latin typeface="+mn-lt"/>
              <a:ea typeface="+mn-ea"/>
              <a:cs typeface="+mn-cs"/>
            </a:rPr>
            <a:t>The </a:t>
          </a:r>
          <a:r>
            <a:rPr lang="en-GB" sz="1000" b="1" i="0" baseline="0">
              <a:effectLst/>
              <a:latin typeface="+mn-lt"/>
              <a:ea typeface="+mn-ea"/>
              <a:cs typeface="+mn-cs"/>
            </a:rPr>
            <a:t>minimum number of samples of eggs (from hens and other species) </a:t>
          </a:r>
          <a:r>
            <a:rPr lang="en-GB" sz="1000" b="0" i="0" baseline="0">
              <a:effectLst/>
              <a:latin typeface="+mn-lt"/>
              <a:ea typeface="+mn-ea"/>
              <a:cs typeface="+mn-cs"/>
            </a:rPr>
            <a:t>to be checked each year for contaminants is </a:t>
          </a:r>
          <a:r>
            <a:rPr lang="en-IE"/>
            <a:t>1 sample per 3,700 tonnes of annual production </a:t>
          </a:r>
          <a:r>
            <a:rPr lang="en-GB" sz="1000" b="0" i="0" baseline="0">
              <a:effectLst/>
              <a:latin typeface="+mn-lt"/>
              <a:ea typeface="+mn-ea"/>
              <a:cs typeface="+mn-cs"/>
            </a:rPr>
            <a:t>(cf Annex I to Regulation (EU) 2022/932).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000" b="0" i="0" u="none" strike="noStrike" baseline="0">
              <a:solidFill>
                <a:srgbClr val="000000"/>
              </a:solidFill>
              <a:latin typeface="Candara" panose="020E0502030303020204" pitchFamily="34" charset="0"/>
              <a:cs typeface="Segoe UI Light" panose="020B0502040204020203" pitchFamily="34" charset="0"/>
            </a:rPr>
            <a:t>Unprocessed eggs should be sampled.  Third countries should decide on a risk basis what substances they test for in each substance group and should be in a position to justify their decisions to include and exclude substances, the range of of substances included in each substance group and the number of samples tested.   </a:t>
          </a:r>
          <a:r>
            <a:rPr lang="en-GB" sz="1000" b="1" i="0" u="none" strike="noStrike" baseline="0">
              <a:solidFill>
                <a:srgbClr val="000000"/>
              </a:solidFill>
              <a:latin typeface="Candara" panose="020E0502030303020204" pitchFamily="34" charset="0"/>
              <a:cs typeface="Segoe UI Light" panose="020B0502040204020203" pitchFamily="34" charset="0"/>
            </a:rPr>
            <a:t>There is no minimum number of samples required for any substance group</a:t>
          </a:r>
          <a:r>
            <a:rPr lang="en-GB" sz="1000" b="0" i="0" u="none" strike="noStrike" baseline="0">
              <a:solidFill>
                <a:srgbClr val="000000"/>
              </a:solidFill>
              <a:latin typeface="Candara" panose="020E0502030303020204" pitchFamily="34" charset="0"/>
              <a:cs typeface="Segoe UI Light" panose="020B0502040204020203" pitchFamily="34" charset="0"/>
            </a:rPr>
            <a:t>.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9524</xdr:colOff>
      <xdr:row>46</xdr:row>
      <xdr:rowOff>1</xdr:rowOff>
    </xdr:from>
    <xdr:to>
      <xdr:col>13</xdr:col>
      <xdr:colOff>1438274</xdr:colOff>
      <xdr:row>60</xdr:row>
      <xdr:rowOff>95250</xdr:rowOff>
    </xdr:to>
    <xdr:sp macro="" textlink="">
      <xdr:nvSpPr>
        <xdr:cNvPr id="2" name="Text Box 1">
          <a:extLst>
            <a:ext uri="{FF2B5EF4-FFF2-40B4-BE49-F238E27FC236}">
              <a16:creationId xmlns:a16="http://schemas.microsoft.com/office/drawing/2014/main" id="{BF7CB513-F742-4DC8-B490-D4A08B7F0068}"/>
            </a:ext>
          </a:extLst>
        </xdr:cNvPr>
        <xdr:cNvSpPr txBox="1">
          <a:spLocks noChangeArrowheads="1"/>
        </xdr:cNvSpPr>
      </xdr:nvSpPr>
      <xdr:spPr bwMode="auto">
        <a:xfrm>
          <a:off x="337184" y="12595861"/>
          <a:ext cx="14184630" cy="1908809"/>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rtl="0" eaLnBrk="1" fontAlgn="auto" latinLnBrk="0" hangingPunct="1"/>
          <a:r>
            <a:rPr lang="en-GB" sz="1000" b="0" i="0" baseline="0">
              <a:effectLst/>
              <a:latin typeface="Segoe UI Light" panose="020B0502040204020203" pitchFamily="34" charset="0"/>
              <a:ea typeface="+mn-ea"/>
              <a:cs typeface="Segoe UI Light" panose="020B0502040204020203" pitchFamily="34" charset="0"/>
            </a:rPr>
            <a:t>The minimum number of samples to be checked each year for Group B substances must at least equal 1 sample per 50 tonnes for the first 5,000 tonnes of the </a:t>
          </a:r>
          <a:r>
            <a:rPr lang="en-GB" sz="1000" b="1" i="0" baseline="0">
              <a:effectLst/>
              <a:latin typeface="Segoe UI Light" panose="020B0502040204020203" pitchFamily="34" charset="0"/>
              <a:ea typeface="+mn-ea"/>
              <a:cs typeface="Segoe UI Light" panose="020B0502040204020203" pitchFamily="34" charset="0"/>
            </a:rPr>
            <a:t>annual production of honey and then one sample for each additional 500 tonnes</a:t>
          </a:r>
          <a:r>
            <a:rPr lang="en-GB" sz="1000" b="0" i="0" baseline="0">
              <a:effectLst/>
              <a:latin typeface="Segoe UI Light" panose="020B0502040204020203" pitchFamily="34" charset="0"/>
              <a:ea typeface="+mn-ea"/>
              <a:cs typeface="Segoe UI Light" panose="020B0502040204020203" pitchFamily="34" charset="0"/>
            </a:rPr>
            <a:t>.  </a:t>
          </a:r>
          <a:endParaRPr lang="en-IE" sz="1000">
            <a:effectLst/>
            <a:latin typeface="Segoe UI Light" panose="020B0502040204020203" pitchFamily="34" charset="0"/>
            <a:cs typeface="Segoe UI Light" panose="020B0502040204020203" pitchFamily="34" charset="0"/>
          </a:endParaRPr>
        </a:p>
        <a:p>
          <a:pPr rtl="0"/>
          <a:endParaRPr lang="en-GB" sz="1000" b="0" i="0" baseline="0">
            <a:effectLst/>
            <a:latin typeface="Segoe UI Light" panose="020B0502040204020203" pitchFamily="34" charset="0"/>
            <a:ea typeface="+mn-ea"/>
            <a:cs typeface="Segoe UI Light" panose="020B0502040204020203" pitchFamily="34" charset="0"/>
          </a:endParaRPr>
        </a:p>
        <a:p>
          <a:pPr rtl="0"/>
          <a:r>
            <a:rPr lang="en-GB" sz="1000" b="0" i="0" baseline="0">
              <a:effectLst/>
              <a:latin typeface="Segoe UI Light" panose="020B0502040204020203" pitchFamily="34" charset="0"/>
              <a:ea typeface="+mn-ea"/>
              <a:cs typeface="Segoe UI Light" panose="020B0502040204020203" pitchFamily="34" charset="0"/>
            </a:rPr>
            <a:t>• </a:t>
          </a:r>
          <a:r>
            <a:rPr lang="en-GB" sz="1000" b="1" i="0" baseline="0">
              <a:effectLst/>
              <a:latin typeface="Segoe UI Light" panose="020B0502040204020203" pitchFamily="34" charset="0"/>
              <a:ea typeface="+mn-ea"/>
              <a:cs typeface="Segoe UI Light" panose="020B0502040204020203" pitchFamily="34" charset="0"/>
            </a:rPr>
            <a:t>Each sub-group </a:t>
          </a:r>
          <a:r>
            <a:rPr lang="en-GB" sz="1000" b="0" i="0" baseline="0">
              <a:effectLst/>
              <a:latin typeface="Segoe UI Light" panose="020B0502040204020203" pitchFamily="34" charset="0"/>
              <a:ea typeface="+mn-ea"/>
              <a:cs typeface="Segoe UI Light" panose="020B0502040204020203" pitchFamily="34" charset="0"/>
            </a:rPr>
            <a:t>in Group A (with the exception of A3(f)) must be checked each year using a </a:t>
          </a:r>
          <a:r>
            <a:rPr lang="en-GB" sz="1000" b="1" i="0" baseline="0">
              <a:effectLst/>
              <a:latin typeface="Segoe UI Light" panose="020B0502040204020203" pitchFamily="34" charset="0"/>
              <a:ea typeface="+mn-ea"/>
              <a:cs typeface="Segoe UI Light" panose="020B0502040204020203" pitchFamily="34" charset="0"/>
            </a:rPr>
            <a:t>minimum of 5 % of the total number of samples </a:t>
          </a:r>
          <a:r>
            <a:rPr lang="en-GB" sz="1000" b="0" i="0" baseline="0">
              <a:effectLst/>
              <a:latin typeface="Segoe UI Light" panose="020B0502040204020203" pitchFamily="34" charset="0"/>
              <a:ea typeface="+mn-ea"/>
              <a:cs typeface="Segoe UI Light" panose="020B0502040204020203" pitchFamily="34" charset="0"/>
            </a:rPr>
            <a:t>to be collected for Group A. The competent authority should attribute the remaining samples to each sub-group according to risk, ensuring that the total sample number for all A sub-groups meets or exceeds the minimum required.</a:t>
          </a:r>
        </a:p>
        <a:p>
          <a:pPr marL="0" marR="0" lvl="0" indent="0" defTabSz="914400" rtl="0" eaLnBrk="1" fontAlgn="auto" latinLnBrk="0" hangingPunct="1">
            <a:lnSpc>
              <a:spcPct val="100000"/>
            </a:lnSpc>
            <a:spcBef>
              <a:spcPts val="0"/>
            </a:spcBef>
            <a:spcAft>
              <a:spcPts val="0"/>
            </a:spcAft>
            <a:buClrTx/>
            <a:buSzTx/>
            <a:buFontTx/>
            <a:buNone/>
            <a:tabLst/>
            <a:defRPr/>
          </a:pPr>
          <a:r>
            <a:rPr lang="en-GB" sz="1000" b="0" i="0" baseline="0">
              <a:effectLst/>
              <a:latin typeface="Segoe UI Light" panose="020B0502040204020203" pitchFamily="34" charset="0"/>
              <a:ea typeface="+mn-ea"/>
              <a:cs typeface="Segoe UI Light" panose="020B0502040204020203" pitchFamily="34" charset="0"/>
            </a:rPr>
            <a:t>• </a:t>
          </a:r>
          <a:r>
            <a:rPr lang="en-IE" sz="1000" b="0" i="0" baseline="0">
              <a:effectLst/>
              <a:latin typeface="Segoe UI Light" panose="020B0502040204020203" pitchFamily="34" charset="0"/>
              <a:ea typeface="+mn-ea"/>
              <a:cs typeface="Segoe UI Light" panose="020B0502040204020203" pitchFamily="34" charset="0"/>
            </a:rPr>
            <a:t>When substances from Group A and Group B are analysed in one sample from a single group of animals, this sample can be taken into account towards the minimum sampling frequency </a:t>
          </a:r>
          <a:r>
            <a:rPr lang="en-IE" sz="1000" b="1" i="0" baseline="0">
              <a:effectLst/>
              <a:latin typeface="Segoe UI Light" panose="020B0502040204020203" pitchFamily="34" charset="0"/>
              <a:ea typeface="+mn-ea"/>
              <a:cs typeface="Segoe UI Light" panose="020B0502040204020203" pitchFamily="34" charset="0"/>
            </a:rPr>
            <a:t>for both groups</a:t>
          </a:r>
          <a:r>
            <a:rPr lang="en-IE" sz="1000" b="0" i="0" baseline="0">
              <a:effectLst/>
              <a:latin typeface="Segoe UI Light" panose="020B0502040204020203" pitchFamily="34" charset="0"/>
              <a:ea typeface="+mn-ea"/>
              <a:cs typeface="Segoe UI Light" panose="020B0502040204020203" pitchFamily="34" charset="0"/>
            </a:rPr>
            <a:t> (Group A and Group B) provided that it can be documented, and that the risk criteria for Group A and Group B are the same.   </a:t>
          </a:r>
        </a:p>
        <a:p>
          <a:pPr rtl="0"/>
          <a:r>
            <a:rPr lang="en-IE" sz="1000">
              <a:effectLst/>
              <a:latin typeface="Segoe UI Light" panose="020B0502040204020203" pitchFamily="34" charset="0"/>
              <a:ea typeface="+mn-ea"/>
              <a:cs typeface="Segoe UI Light" panose="020B0502040204020203" pitchFamily="34" charset="0"/>
            </a:rPr>
            <a:t>In the event that the minimum number of samples</a:t>
          </a:r>
          <a:r>
            <a:rPr lang="en-IE" sz="1000" baseline="0">
              <a:effectLst/>
              <a:latin typeface="Segoe UI Light" panose="020B0502040204020203" pitchFamily="34" charset="0"/>
              <a:ea typeface="+mn-ea"/>
              <a:cs typeface="Segoe UI Light" panose="020B0502040204020203" pitchFamily="34" charset="0"/>
            </a:rPr>
            <a:t> would, on the basis of the production volumes, result in </a:t>
          </a:r>
          <a:r>
            <a:rPr lang="en-IE" sz="1000" b="1">
              <a:effectLst/>
              <a:latin typeface="Segoe UI Light" panose="020B0502040204020203" pitchFamily="34" charset="0"/>
              <a:ea typeface="+mn-ea"/>
              <a:cs typeface="Segoe UI Light" panose="020B0502040204020203" pitchFamily="34" charset="0"/>
            </a:rPr>
            <a:t>less than five samples per year</a:t>
          </a:r>
          <a:r>
            <a:rPr lang="en-IE" sz="1000">
              <a:effectLst/>
              <a:latin typeface="Segoe UI Light" panose="020B0502040204020203" pitchFamily="34" charset="0"/>
              <a:ea typeface="+mn-ea"/>
              <a:cs typeface="Segoe UI Light" panose="020B0502040204020203" pitchFamily="34" charset="0"/>
            </a:rPr>
            <a:t>, sampling may be carried out once per two years. </a:t>
          </a:r>
          <a:endParaRPr lang="en-IE" sz="1000">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If within a two year period, production corresponding to a </a:t>
          </a:r>
          <a:r>
            <a:rPr lang="en-IE" sz="1000" b="1">
              <a:effectLst/>
              <a:latin typeface="Segoe UI Light" panose="020B0502040204020203" pitchFamily="34" charset="0"/>
              <a:ea typeface="+mn-ea"/>
              <a:cs typeface="Segoe UI Light" panose="020B0502040204020203" pitchFamily="34" charset="0"/>
            </a:rPr>
            <a:t>minimum of one sample is not reached</a:t>
          </a:r>
          <a:r>
            <a:rPr lang="en-IE" sz="1000">
              <a:effectLst/>
              <a:latin typeface="Segoe UI Light" panose="020B0502040204020203" pitchFamily="34" charset="0"/>
              <a:ea typeface="+mn-ea"/>
              <a:cs typeface="Segoe UI Light" panose="020B0502040204020203" pitchFamily="34" charset="0"/>
            </a:rPr>
            <a:t>, a minimum of one sample once per two years shall be analysed provided that there is production for the species or product in question.  </a:t>
          </a:r>
        </a:p>
        <a:p>
          <a:pPr marL="0" marR="0" lvl="0" indent="0" defTabSz="914400" rtl="0" eaLnBrk="1" fontAlgn="auto" latinLnBrk="0" hangingPunct="1">
            <a:lnSpc>
              <a:spcPct val="100000"/>
            </a:lnSpc>
            <a:spcBef>
              <a:spcPts val="0"/>
            </a:spcBef>
            <a:spcAft>
              <a:spcPts val="0"/>
            </a:spcAft>
            <a:buClrTx/>
            <a:buSzTx/>
            <a:buFontTx/>
            <a:buNone/>
            <a:tabLst/>
            <a:defRPr/>
          </a:pPr>
          <a:r>
            <a:rPr lang="en-IE" sz="1100">
              <a:effectLst/>
              <a:latin typeface="+mn-lt"/>
              <a:ea typeface="+mn-ea"/>
              <a:cs typeface="+mn-cs"/>
            </a:rPr>
            <a:t>The </a:t>
          </a:r>
          <a:r>
            <a:rPr lang="en-IE" sz="1100" b="1">
              <a:effectLst/>
              <a:latin typeface="+mn-lt"/>
              <a:ea typeface="+mn-ea"/>
              <a:cs typeface="+mn-cs"/>
            </a:rPr>
            <a:t>'unauthorised' substance</a:t>
          </a:r>
          <a:r>
            <a:rPr lang="en-IE" sz="1100" b="1" baseline="0">
              <a:effectLst/>
              <a:latin typeface="+mn-lt"/>
              <a:ea typeface="+mn-ea"/>
              <a:cs typeface="+mn-cs"/>
            </a:rPr>
            <a:t> groups </a:t>
          </a:r>
          <a:r>
            <a:rPr lang="en-IE" sz="1100" baseline="0">
              <a:effectLst/>
              <a:latin typeface="+mn-lt"/>
              <a:ea typeface="+mn-ea"/>
              <a:cs typeface="+mn-cs"/>
            </a:rPr>
            <a:t>specified above refer to substances unauthorised in the EU for use in food-producing animals.</a:t>
          </a:r>
          <a:endParaRPr lang="en-IE" sz="1000">
            <a:effectLst/>
          </a:endParaRPr>
        </a:p>
        <a:p>
          <a:pPr rtl="0"/>
          <a:endParaRPr lang="en-IE" sz="1000">
            <a:effectLst/>
            <a:latin typeface="Segoe UI Light" panose="020B0502040204020203" pitchFamily="34" charset="0"/>
            <a:cs typeface="Segoe UI Light"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IE">
            <a:effectLst/>
          </a:endParaRPr>
        </a:p>
        <a:p>
          <a:pPr algn="l" rtl="0">
            <a:defRPr sz="1000"/>
          </a:pPr>
          <a:endParaRPr lang="en-GB" sz="1100" b="0" i="0" u="none" strike="noStrike" baseline="0">
            <a:solidFill>
              <a:srgbClr val="000000"/>
            </a:solidFill>
            <a:latin typeface="Arial"/>
            <a:cs typeface="Arial"/>
          </a:endParaRPr>
        </a:p>
        <a:p>
          <a:pPr algn="l" rtl="0">
            <a:defRPr sz="1000"/>
          </a:pPr>
          <a:endParaRPr lang="en-GB" sz="1100" b="1" i="0" u="none" strike="noStrike" baseline="0">
            <a:solidFill>
              <a:srgbClr val="000000"/>
            </a:solidFill>
            <a:latin typeface="Arial"/>
            <a:cs typeface="Arial"/>
          </a:endParaRPr>
        </a:p>
      </xdr:txBody>
    </xdr:sp>
    <xdr:clientData/>
  </xdr:twoCellAnchor>
  <xdr:twoCellAnchor>
    <xdr:from>
      <xdr:col>4</xdr:col>
      <xdr:colOff>38100</xdr:colOff>
      <xdr:row>6</xdr:row>
      <xdr:rowOff>228600</xdr:rowOff>
    </xdr:from>
    <xdr:to>
      <xdr:col>4</xdr:col>
      <xdr:colOff>1419225</xdr:colOff>
      <xdr:row>6</xdr:row>
      <xdr:rowOff>228600</xdr:rowOff>
    </xdr:to>
    <xdr:sp macro="" textlink="">
      <xdr:nvSpPr>
        <xdr:cNvPr id="3" name="Line 3">
          <a:extLst>
            <a:ext uri="{FF2B5EF4-FFF2-40B4-BE49-F238E27FC236}">
              <a16:creationId xmlns:a16="http://schemas.microsoft.com/office/drawing/2014/main" id="{97534E17-DD02-45AA-B18F-B52C041333AA}"/>
            </a:ext>
          </a:extLst>
        </xdr:cNvPr>
        <xdr:cNvSpPr>
          <a:spLocks noChangeShapeType="1"/>
        </xdr:cNvSpPr>
      </xdr:nvSpPr>
      <xdr:spPr bwMode="auto">
        <a:xfrm flipH="1">
          <a:off x="2887980" y="1684020"/>
          <a:ext cx="1381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9525</xdr:colOff>
      <xdr:row>46</xdr:row>
      <xdr:rowOff>0</xdr:rowOff>
    </xdr:from>
    <xdr:to>
      <xdr:col>15</xdr:col>
      <xdr:colOff>9525</xdr:colOff>
      <xdr:row>54</xdr:row>
      <xdr:rowOff>114299</xdr:rowOff>
    </xdr:to>
    <xdr:sp macro="" textlink="">
      <xdr:nvSpPr>
        <xdr:cNvPr id="2" name="Text Box 1">
          <a:extLst>
            <a:ext uri="{FF2B5EF4-FFF2-40B4-BE49-F238E27FC236}">
              <a16:creationId xmlns:a16="http://schemas.microsoft.com/office/drawing/2014/main" id="{FE540F11-6787-401F-8E2B-3699A8E82307}"/>
            </a:ext>
          </a:extLst>
        </xdr:cNvPr>
        <xdr:cNvSpPr txBox="1">
          <a:spLocks noChangeArrowheads="1"/>
        </xdr:cNvSpPr>
      </xdr:nvSpPr>
      <xdr:spPr bwMode="auto">
        <a:xfrm>
          <a:off x="339725" y="13481050"/>
          <a:ext cx="16510000" cy="1130299"/>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lang="en-GB" sz="1000" b="0" i="0" baseline="0">
              <a:effectLst/>
              <a:latin typeface="Segoe UI Light" panose="020B0502040204020203" pitchFamily="34" charset="0"/>
              <a:ea typeface="+mn-ea"/>
              <a:cs typeface="Segoe UI Light" panose="020B0502040204020203" pitchFamily="34" charset="0"/>
            </a:rPr>
            <a:t>The minimum number of samples to be checked each year for Group B substances must at least equal </a:t>
          </a:r>
          <a:r>
            <a:rPr lang="en-GB" sz="1100" b="0" i="0" baseline="0">
              <a:effectLst/>
              <a:latin typeface="+mn-lt"/>
              <a:ea typeface="+mn-ea"/>
              <a:cs typeface="+mn-cs"/>
            </a:rPr>
            <a:t>1 sample per 50 tonnes for the first 5,000 tonnes of the </a:t>
          </a:r>
          <a:r>
            <a:rPr lang="en-GB" sz="1100" b="1" i="0" baseline="0">
              <a:effectLst/>
              <a:latin typeface="+mn-lt"/>
              <a:ea typeface="+mn-ea"/>
              <a:cs typeface="+mn-cs"/>
            </a:rPr>
            <a:t>annual production of honey and then one sample for each additional 500 tonnes</a:t>
          </a:r>
          <a:r>
            <a:rPr lang="en-GB" sz="1100" b="0" i="0" baseline="0">
              <a:effectLst/>
              <a:latin typeface="+mn-lt"/>
              <a:ea typeface="+mn-ea"/>
              <a:cs typeface="+mn-cs"/>
            </a:rPr>
            <a:t>.  </a:t>
          </a:r>
          <a:endParaRPr lang="en-IE" sz="1000">
            <a:effectLst/>
          </a:endParaRPr>
        </a:p>
        <a:p>
          <a:pPr rtl="0"/>
          <a:r>
            <a:rPr lang="en-GB" sz="1000" b="0" i="0" baseline="0">
              <a:effectLst/>
              <a:latin typeface="Segoe UI Light" panose="020B0502040204020203" pitchFamily="34" charset="0"/>
              <a:ea typeface="+mn-ea"/>
              <a:cs typeface="Segoe UI Light" panose="020B0502040204020203" pitchFamily="34" charset="0"/>
            </a:rPr>
            <a:t>• Samples may be taken at the point of harvest.   </a:t>
          </a:r>
          <a:endParaRPr lang="en-IE" sz="1000">
            <a:effectLst/>
            <a:latin typeface="Segoe UI Light" panose="020B0502040204020203" pitchFamily="34" charset="0"/>
            <a:cs typeface="Segoe UI Light" panose="020B0502040204020203" pitchFamily="34" charset="0"/>
          </a:endParaRPr>
        </a:p>
        <a:p>
          <a:pPr rtl="0" eaLnBrk="1" fontAlgn="auto" latinLnBrk="0" hangingPunct="1"/>
          <a:r>
            <a:rPr lang="en-GB" sz="1000" b="0" i="0" baseline="0">
              <a:effectLst/>
              <a:latin typeface="Segoe UI Light" panose="020B0502040204020203" pitchFamily="34" charset="0"/>
              <a:ea typeface="+mn-ea"/>
              <a:cs typeface="Segoe UI Light" panose="020B0502040204020203" pitchFamily="34" charset="0"/>
            </a:rPr>
            <a:t>• </a:t>
          </a:r>
          <a:r>
            <a:rPr lang="en-IE" sz="1000" b="0" i="0" baseline="0">
              <a:effectLst/>
              <a:latin typeface="Segoe UI Light" panose="020B0502040204020203" pitchFamily="34" charset="0"/>
              <a:ea typeface="+mn-ea"/>
              <a:cs typeface="Segoe UI Light" panose="020B0502040204020203" pitchFamily="34" charset="0"/>
            </a:rPr>
            <a:t>When substances from Group A and Group B are analysed in one sample from a single group of animals, this sample can be taken into account towards the minimum sampling frequency </a:t>
          </a:r>
          <a:r>
            <a:rPr lang="en-IE" sz="1000" b="1" i="0" baseline="0">
              <a:effectLst/>
              <a:latin typeface="Segoe UI Light" panose="020B0502040204020203" pitchFamily="34" charset="0"/>
              <a:ea typeface="+mn-ea"/>
              <a:cs typeface="Segoe UI Light" panose="020B0502040204020203" pitchFamily="34" charset="0"/>
            </a:rPr>
            <a:t>for both groups</a:t>
          </a:r>
          <a:r>
            <a:rPr lang="en-IE" sz="1000" b="0" i="0" baseline="0">
              <a:effectLst/>
              <a:latin typeface="Segoe UI Light" panose="020B0502040204020203" pitchFamily="34" charset="0"/>
              <a:ea typeface="+mn-ea"/>
              <a:cs typeface="Segoe UI Light" panose="020B0502040204020203" pitchFamily="34" charset="0"/>
            </a:rPr>
            <a:t> (Group A and Group B) provided that it can be documented, and that the risk criteria for Group A and Group B are the same.   </a:t>
          </a:r>
          <a:endParaRPr lang="en-IE" sz="1000">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In the event that the minimum number of samples</a:t>
          </a:r>
          <a:r>
            <a:rPr lang="en-IE" sz="1000" baseline="0">
              <a:effectLst/>
              <a:latin typeface="Segoe UI Light" panose="020B0502040204020203" pitchFamily="34" charset="0"/>
              <a:ea typeface="+mn-ea"/>
              <a:cs typeface="Segoe UI Light" panose="020B0502040204020203" pitchFamily="34" charset="0"/>
            </a:rPr>
            <a:t> would, on the basis of the production volumes, result in </a:t>
          </a:r>
          <a:r>
            <a:rPr lang="en-IE" sz="1000" b="1">
              <a:effectLst/>
              <a:latin typeface="Segoe UI Light" panose="020B0502040204020203" pitchFamily="34" charset="0"/>
              <a:ea typeface="+mn-ea"/>
              <a:cs typeface="Segoe UI Light" panose="020B0502040204020203" pitchFamily="34" charset="0"/>
            </a:rPr>
            <a:t>less than five samples per year</a:t>
          </a:r>
          <a:r>
            <a:rPr lang="en-IE" sz="1000">
              <a:effectLst/>
              <a:latin typeface="Segoe UI Light" panose="020B0502040204020203" pitchFamily="34" charset="0"/>
              <a:ea typeface="+mn-ea"/>
              <a:cs typeface="Segoe UI Light" panose="020B0502040204020203" pitchFamily="34" charset="0"/>
            </a:rPr>
            <a:t>, sampling may be carried out once per two years. </a:t>
          </a:r>
          <a:endParaRPr lang="en-IE" sz="1000">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If within a two year period, production corresponding to a </a:t>
          </a:r>
          <a:r>
            <a:rPr lang="en-IE" sz="1000" b="1">
              <a:effectLst/>
              <a:latin typeface="Segoe UI Light" panose="020B0502040204020203" pitchFamily="34" charset="0"/>
              <a:ea typeface="+mn-ea"/>
              <a:cs typeface="Segoe UI Light" panose="020B0502040204020203" pitchFamily="34" charset="0"/>
            </a:rPr>
            <a:t>minimum of one sample is not reached</a:t>
          </a:r>
          <a:r>
            <a:rPr lang="en-IE" sz="1000">
              <a:effectLst/>
              <a:latin typeface="Segoe UI Light" panose="020B0502040204020203" pitchFamily="34" charset="0"/>
              <a:ea typeface="+mn-ea"/>
              <a:cs typeface="Segoe UI Light" panose="020B0502040204020203" pitchFamily="34" charset="0"/>
            </a:rPr>
            <a:t>, a minimum of one sample once per two years shall be analysed provided that there is production for the species or product in question.  </a:t>
          </a:r>
          <a:endParaRPr lang="en-IE" sz="1000">
            <a:effectLst/>
            <a:latin typeface="Segoe UI Light" panose="020B0502040204020203" pitchFamily="34" charset="0"/>
            <a:cs typeface="Segoe UI Light" panose="020B0502040204020203" pitchFamily="34" charset="0"/>
          </a:endParaRPr>
        </a:p>
        <a:p>
          <a:pPr rtl="0"/>
          <a:endParaRPr lang="en-GB" sz="1100" b="0" i="0" baseline="0">
            <a:effectLst/>
            <a:latin typeface="+mn-lt"/>
            <a:ea typeface="+mn-ea"/>
            <a:cs typeface="+mn-cs"/>
          </a:endParaRPr>
        </a:p>
        <a:p>
          <a:pPr algn="l" rtl="0">
            <a:defRPr sz="1000"/>
          </a:pPr>
          <a:endParaRPr lang="en-GB" sz="1100" b="1" i="0" u="none" strike="noStrike" baseline="0">
            <a:solidFill>
              <a:srgbClr val="000000"/>
            </a:solidFill>
            <a:latin typeface="Arial"/>
            <a:cs typeface="Arial"/>
          </a:endParaRPr>
        </a:p>
      </xdr:txBody>
    </xdr:sp>
    <xdr:clientData/>
  </xdr:twoCellAnchor>
  <xdr:twoCellAnchor>
    <xdr:from>
      <xdr:col>3</xdr:col>
      <xdr:colOff>38100</xdr:colOff>
      <xdr:row>6</xdr:row>
      <xdr:rowOff>228600</xdr:rowOff>
    </xdr:from>
    <xdr:to>
      <xdr:col>3</xdr:col>
      <xdr:colOff>1419225</xdr:colOff>
      <xdr:row>6</xdr:row>
      <xdr:rowOff>228600</xdr:rowOff>
    </xdr:to>
    <xdr:sp macro="" textlink="">
      <xdr:nvSpPr>
        <xdr:cNvPr id="3" name="Line 3">
          <a:extLst>
            <a:ext uri="{FF2B5EF4-FFF2-40B4-BE49-F238E27FC236}">
              <a16:creationId xmlns:a16="http://schemas.microsoft.com/office/drawing/2014/main" id="{80666FC6-F269-482F-A9FF-0925673DCBF5}"/>
            </a:ext>
          </a:extLst>
        </xdr:cNvPr>
        <xdr:cNvSpPr>
          <a:spLocks noChangeShapeType="1"/>
        </xdr:cNvSpPr>
      </xdr:nvSpPr>
      <xdr:spPr bwMode="auto">
        <a:xfrm flipH="1">
          <a:off x="3276600" y="1689100"/>
          <a:ext cx="1381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400051</xdr:colOff>
      <xdr:row>20</xdr:row>
      <xdr:rowOff>9526</xdr:rowOff>
    </xdr:from>
    <xdr:to>
      <xdr:col>9</xdr:col>
      <xdr:colOff>628651</xdr:colOff>
      <xdr:row>25</xdr:row>
      <xdr:rowOff>57150</xdr:rowOff>
    </xdr:to>
    <xdr:sp macro="" textlink="">
      <xdr:nvSpPr>
        <xdr:cNvPr id="3" name="Text Box 1">
          <a:extLst>
            <a:ext uri="{FF2B5EF4-FFF2-40B4-BE49-F238E27FC236}">
              <a16:creationId xmlns:a16="http://schemas.microsoft.com/office/drawing/2014/main" id="{3CC3273E-887D-4F74-ABBA-50F298255DA6}"/>
            </a:ext>
          </a:extLst>
        </xdr:cNvPr>
        <xdr:cNvSpPr txBox="1">
          <a:spLocks noChangeArrowheads="1"/>
        </xdr:cNvSpPr>
      </xdr:nvSpPr>
      <xdr:spPr bwMode="auto">
        <a:xfrm>
          <a:off x="400051" y="5127626"/>
          <a:ext cx="11576050" cy="777874"/>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000" b="0" i="0" baseline="0">
              <a:effectLst/>
              <a:latin typeface="+mn-lt"/>
              <a:ea typeface="+mn-ea"/>
              <a:cs typeface="+mn-cs"/>
            </a:rPr>
            <a:t>The </a:t>
          </a:r>
          <a:r>
            <a:rPr lang="en-GB" sz="1000" b="1" i="0" baseline="0">
              <a:effectLst/>
              <a:latin typeface="+mn-lt"/>
              <a:ea typeface="+mn-ea"/>
              <a:cs typeface="+mn-cs"/>
            </a:rPr>
            <a:t>minimum number of samples of honey </a:t>
          </a:r>
          <a:r>
            <a:rPr lang="en-GB" sz="1000" b="0" i="0" baseline="0">
              <a:effectLst/>
              <a:latin typeface="+mn-lt"/>
              <a:ea typeface="+mn-ea"/>
              <a:cs typeface="+mn-cs"/>
            </a:rPr>
            <a:t>to be checked each year for contaminants is </a:t>
          </a:r>
          <a:r>
            <a:rPr lang="en-IE"/>
            <a:t>1 sample per 1,300 tonnes of annual production </a:t>
          </a:r>
          <a:r>
            <a:rPr lang="en-GB" sz="1000" b="0" i="0" baseline="0">
              <a:effectLst/>
              <a:latin typeface="+mn-lt"/>
              <a:ea typeface="+mn-ea"/>
              <a:cs typeface="+mn-cs"/>
            </a:rPr>
            <a:t>(cf Annex I to Regulation (EU) 2022/932).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000" b="0" i="0" u="none" strike="noStrike" baseline="0">
              <a:solidFill>
                <a:srgbClr val="000000"/>
              </a:solidFill>
              <a:latin typeface="Candara" panose="020E0502030303020204" pitchFamily="34" charset="0"/>
              <a:cs typeface="Segoe UI Light" panose="020B0502040204020203" pitchFamily="34" charset="0"/>
            </a:rPr>
            <a:t>Unprocessed honey should be sampled.  Third countries should decide on a risk basis what substances they test for in each substance group and should be in a position to justify their decisions to include and exclude substances, the range of of substances included in each substance group and the number of samples tested.   </a:t>
          </a:r>
          <a:r>
            <a:rPr lang="en-GB" sz="1000" b="1" i="0" u="none" strike="noStrike" baseline="0">
              <a:solidFill>
                <a:srgbClr val="000000"/>
              </a:solidFill>
              <a:latin typeface="Candara" panose="020E0502030303020204" pitchFamily="34" charset="0"/>
              <a:cs typeface="Segoe UI Light" panose="020B0502040204020203" pitchFamily="34" charset="0"/>
            </a:rPr>
            <a:t>There is no minimum number of samples required for any substance group</a:t>
          </a:r>
          <a:r>
            <a:rPr lang="en-GB" sz="1000" b="0" i="0" u="none" strike="noStrike" baseline="0">
              <a:solidFill>
                <a:srgbClr val="000000"/>
              </a:solidFill>
              <a:latin typeface="Candara" panose="020E0502030303020204" pitchFamily="34" charset="0"/>
              <a:cs typeface="Segoe UI Light" panose="020B0502040204020203" pitchFamily="34" charset="0"/>
            </a:rPr>
            <a:t>.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9524</xdr:colOff>
      <xdr:row>39</xdr:row>
      <xdr:rowOff>1</xdr:rowOff>
    </xdr:from>
    <xdr:to>
      <xdr:col>13</xdr:col>
      <xdr:colOff>1438274</xdr:colOff>
      <xdr:row>45</xdr:row>
      <xdr:rowOff>95250</xdr:rowOff>
    </xdr:to>
    <xdr:sp macro="" textlink="">
      <xdr:nvSpPr>
        <xdr:cNvPr id="4" name="Text Box 1">
          <a:extLst>
            <a:ext uri="{FF2B5EF4-FFF2-40B4-BE49-F238E27FC236}">
              <a16:creationId xmlns:a16="http://schemas.microsoft.com/office/drawing/2014/main" id="{4D30E073-F090-4DD1-BDAD-D881279CE407}"/>
            </a:ext>
          </a:extLst>
        </xdr:cNvPr>
        <xdr:cNvSpPr txBox="1">
          <a:spLocks noChangeArrowheads="1"/>
        </xdr:cNvSpPr>
      </xdr:nvSpPr>
      <xdr:spPr bwMode="auto">
        <a:xfrm>
          <a:off x="339724" y="5949951"/>
          <a:ext cx="13995400" cy="857249"/>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rtl="0"/>
          <a:r>
            <a:rPr lang="en-GB" sz="1000" b="0" i="0" baseline="0">
              <a:effectLst/>
              <a:latin typeface="Segoe UI Light" panose="020B0502040204020203" pitchFamily="34" charset="0"/>
              <a:ea typeface="+mn-ea"/>
              <a:cs typeface="Segoe UI Light" panose="020B0502040204020203" pitchFamily="34" charset="0"/>
            </a:rPr>
            <a:t>The minimum number of samples to be checked each year for Group A residues is </a:t>
          </a:r>
          <a:r>
            <a:rPr lang="en-GB" sz="1000" b="1" i="0" baseline="0">
              <a:effectLst/>
              <a:latin typeface="Segoe UI Light" panose="020B0502040204020203" pitchFamily="34" charset="0"/>
              <a:ea typeface="+mn-ea"/>
              <a:cs typeface="Segoe UI Light" panose="020B0502040204020203" pitchFamily="34" charset="0"/>
            </a:rPr>
            <a:t>1 sample per 300 tonnes of annual production.</a:t>
          </a:r>
          <a:endParaRPr lang="en-IE" sz="1000" b="1">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In the event that the minimum number of samples</a:t>
          </a:r>
          <a:r>
            <a:rPr lang="en-IE" sz="1000" baseline="0">
              <a:effectLst/>
              <a:latin typeface="Segoe UI Light" panose="020B0502040204020203" pitchFamily="34" charset="0"/>
              <a:ea typeface="+mn-ea"/>
              <a:cs typeface="Segoe UI Light" panose="020B0502040204020203" pitchFamily="34" charset="0"/>
            </a:rPr>
            <a:t> would, on the basis of the production volumes, result in </a:t>
          </a:r>
          <a:r>
            <a:rPr lang="en-IE" sz="1000" b="1">
              <a:effectLst/>
              <a:latin typeface="Segoe UI Light" panose="020B0502040204020203" pitchFamily="34" charset="0"/>
              <a:ea typeface="+mn-ea"/>
              <a:cs typeface="Segoe UI Light" panose="020B0502040204020203" pitchFamily="34" charset="0"/>
            </a:rPr>
            <a:t>less than five samples per year</a:t>
          </a:r>
          <a:r>
            <a:rPr lang="en-IE" sz="1000">
              <a:effectLst/>
              <a:latin typeface="Segoe UI Light" panose="020B0502040204020203" pitchFamily="34" charset="0"/>
              <a:ea typeface="+mn-ea"/>
              <a:cs typeface="Segoe UI Light" panose="020B0502040204020203" pitchFamily="34" charset="0"/>
            </a:rPr>
            <a:t>, sampling may be carried out once per two years. </a:t>
          </a:r>
          <a:endParaRPr lang="en-IE" sz="1000">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If within a two year period, production corresponding to a </a:t>
          </a:r>
          <a:r>
            <a:rPr lang="en-IE" sz="1000" b="1">
              <a:effectLst/>
              <a:latin typeface="Segoe UI Light" panose="020B0502040204020203" pitchFamily="34" charset="0"/>
              <a:ea typeface="+mn-ea"/>
              <a:cs typeface="Segoe UI Light" panose="020B0502040204020203" pitchFamily="34" charset="0"/>
            </a:rPr>
            <a:t>minimum of one sample is not reached</a:t>
          </a:r>
          <a:r>
            <a:rPr lang="en-IE" sz="1000">
              <a:effectLst/>
              <a:latin typeface="Segoe UI Light" panose="020B0502040204020203" pitchFamily="34" charset="0"/>
              <a:ea typeface="+mn-ea"/>
              <a:cs typeface="Segoe UI Light" panose="020B0502040204020203" pitchFamily="34" charset="0"/>
            </a:rPr>
            <a:t>, a minimum of one sample once per two years shall be analysed provided that there is production of the product in question. </a:t>
          </a:r>
        </a:p>
        <a:p>
          <a:pPr rtl="0"/>
          <a:r>
            <a:rPr lang="en-IE" sz="1000">
              <a:effectLst/>
              <a:latin typeface="Segoe UI Light" panose="020B0502040204020203" pitchFamily="34" charset="0"/>
              <a:ea typeface="+mn-ea"/>
              <a:cs typeface="Segoe UI Light" panose="020B0502040204020203" pitchFamily="34" charset="0"/>
            </a:rPr>
            <a:t>The matrix tested may be casings (if treated with dry salt) or, casings or brine (if treated with brine). If brine is sampled, traceability to casings should be ensured. Samples must be taken from the final product, after treatment and before dispatch.</a:t>
          </a:r>
        </a:p>
        <a:p>
          <a:pPr rtl="0"/>
          <a:endParaRPr lang="en-IE" sz="1000">
            <a:effectLst/>
            <a:latin typeface="Segoe UI Light" panose="020B0502040204020203" pitchFamily="34" charset="0"/>
            <a:ea typeface="+mn-ea"/>
            <a:cs typeface="Segoe UI Light" panose="020B0502040204020203" pitchFamily="34" charset="0"/>
          </a:endParaRPr>
        </a:p>
        <a:p>
          <a:pPr rtl="0"/>
          <a:endParaRPr lang="en-IE" sz="1000">
            <a:effectLst/>
            <a:latin typeface="Segoe UI Light" panose="020B0502040204020203" pitchFamily="34" charset="0"/>
            <a:ea typeface="+mn-ea"/>
            <a:cs typeface="Segoe UI Light" panose="020B0502040204020203" pitchFamily="34" charset="0"/>
          </a:endParaRPr>
        </a:p>
        <a:p>
          <a:pPr rtl="0"/>
          <a:endParaRPr lang="en-IE" sz="1000">
            <a:effectLst/>
            <a:latin typeface="Segoe UI Light" panose="020B0502040204020203" pitchFamily="34" charset="0"/>
            <a:ea typeface="+mn-ea"/>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 </a:t>
          </a:r>
        </a:p>
        <a:p>
          <a:pPr rtl="0"/>
          <a:endParaRPr lang="en-IE">
            <a:effectLst/>
          </a:endParaRPr>
        </a:p>
        <a:p>
          <a:pPr rtl="0"/>
          <a:endParaRPr lang="en-IE">
            <a:effectLst/>
          </a:endParaRPr>
        </a:p>
        <a:p>
          <a:pPr rtl="0" eaLnBrk="1" fontAlgn="auto" latinLnBrk="0" hangingPunct="1"/>
          <a:endParaRPr lang="en-IE">
            <a:effectLst/>
          </a:endParaRPr>
        </a:p>
        <a:p>
          <a:pPr algn="l" rtl="0">
            <a:defRPr sz="1000"/>
          </a:pPr>
          <a:endParaRPr lang="en-GB" sz="1100" b="0" i="0" u="none" strike="noStrike" baseline="0">
            <a:solidFill>
              <a:srgbClr val="000000"/>
            </a:solidFill>
            <a:latin typeface="Arial"/>
            <a:cs typeface="Arial"/>
          </a:endParaRPr>
        </a:p>
        <a:p>
          <a:pPr algn="l" rtl="0">
            <a:defRPr sz="1000"/>
          </a:pPr>
          <a:endParaRPr lang="en-GB" sz="1100" b="1" i="0" u="none" strike="noStrike" baseline="0">
            <a:solidFill>
              <a:srgbClr val="000000"/>
            </a:solidFill>
            <a:latin typeface="Arial"/>
            <a:cs typeface="Arial"/>
          </a:endParaRPr>
        </a:p>
      </xdr:txBody>
    </xdr:sp>
    <xdr:clientData/>
  </xdr:twoCellAnchor>
  <xdr:twoCellAnchor>
    <xdr:from>
      <xdr:col>4</xdr:col>
      <xdr:colOff>38100</xdr:colOff>
      <xdr:row>6</xdr:row>
      <xdr:rowOff>228600</xdr:rowOff>
    </xdr:from>
    <xdr:to>
      <xdr:col>4</xdr:col>
      <xdr:colOff>1419225</xdr:colOff>
      <xdr:row>6</xdr:row>
      <xdr:rowOff>228600</xdr:rowOff>
    </xdr:to>
    <xdr:sp macro="" textlink="">
      <xdr:nvSpPr>
        <xdr:cNvPr id="5" name="Line 3">
          <a:extLst>
            <a:ext uri="{FF2B5EF4-FFF2-40B4-BE49-F238E27FC236}">
              <a16:creationId xmlns:a16="http://schemas.microsoft.com/office/drawing/2014/main" id="{0F19917D-BE8E-4573-9EE2-EEAB5FB2C19B}"/>
            </a:ext>
          </a:extLst>
        </xdr:cNvPr>
        <xdr:cNvSpPr>
          <a:spLocks noChangeShapeType="1"/>
        </xdr:cNvSpPr>
      </xdr:nvSpPr>
      <xdr:spPr bwMode="auto">
        <a:xfrm flipH="1">
          <a:off x="2940050" y="1689100"/>
          <a:ext cx="1381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9524</xdr:colOff>
      <xdr:row>39</xdr:row>
      <xdr:rowOff>1</xdr:rowOff>
    </xdr:from>
    <xdr:to>
      <xdr:col>13</xdr:col>
      <xdr:colOff>1438274</xdr:colOff>
      <xdr:row>45</xdr:row>
      <xdr:rowOff>95250</xdr:rowOff>
    </xdr:to>
    <xdr:sp macro="" textlink="">
      <xdr:nvSpPr>
        <xdr:cNvPr id="6" name="Text Box 1">
          <a:extLst>
            <a:ext uri="{FF2B5EF4-FFF2-40B4-BE49-F238E27FC236}">
              <a16:creationId xmlns:a16="http://schemas.microsoft.com/office/drawing/2014/main" id="{1874DF4F-BBA9-4074-A03A-89E0832A7C4A}"/>
            </a:ext>
          </a:extLst>
        </xdr:cNvPr>
        <xdr:cNvSpPr txBox="1">
          <a:spLocks noChangeArrowheads="1"/>
        </xdr:cNvSpPr>
      </xdr:nvSpPr>
      <xdr:spPr bwMode="auto">
        <a:xfrm>
          <a:off x="339724" y="6673851"/>
          <a:ext cx="14744700" cy="857249"/>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rtl="0"/>
          <a:r>
            <a:rPr lang="en-GB" sz="1000" b="0" i="0" baseline="0">
              <a:effectLst/>
              <a:latin typeface="Segoe UI Light" panose="020B0502040204020203" pitchFamily="34" charset="0"/>
              <a:ea typeface="+mn-ea"/>
              <a:cs typeface="Segoe UI Light" panose="020B0502040204020203" pitchFamily="34" charset="0"/>
            </a:rPr>
            <a:t>The minimum number of samples to be checked each year for Group A residues is </a:t>
          </a:r>
          <a:r>
            <a:rPr lang="en-GB" sz="1000" b="1" i="0" baseline="0">
              <a:effectLst/>
              <a:latin typeface="Segoe UI Light" panose="020B0502040204020203" pitchFamily="34" charset="0"/>
              <a:ea typeface="+mn-ea"/>
              <a:cs typeface="Segoe UI Light" panose="020B0502040204020203" pitchFamily="34" charset="0"/>
            </a:rPr>
            <a:t>1 sample per 300 tonnes of annual production.</a:t>
          </a:r>
          <a:endParaRPr lang="en-IE" sz="1000" b="1">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In the event that the minimum number of samples</a:t>
          </a:r>
          <a:r>
            <a:rPr lang="en-IE" sz="1000" baseline="0">
              <a:effectLst/>
              <a:latin typeface="Segoe UI Light" panose="020B0502040204020203" pitchFamily="34" charset="0"/>
              <a:ea typeface="+mn-ea"/>
              <a:cs typeface="Segoe UI Light" panose="020B0502040204020203" pitchFamily="34" charset="0"/>
            </a:rPr>
            <a:t> would, on the basis of the production volumes, result in </a:t>
          </a:r>
          <a:r>
            <a:rPr lang="en-IE" sz="1000" b="1">
              <a:effectLst/>
              <a:latin typeface="Segoe UI Light" panose="020B0502040204020203" pitchFamily="34" charset="0"/>
              <a:ea typeface="+mn-ea"/>
              <a:cs typeface="Segoe UI Light" panose="020B0502040204020203" pitchFamily="34" charset="0"/>
            </a:rPr>
            <a:t>less than five samples per year</a:t>
          </a:r>
          <a:r>
            <a:rPr lang="en-IE" sz="1000">
              <a:effectLst/>
              <a:latin typeface="Segoe UI Light" panose="020B0502040204020203" pitchFamily="34" charset="0"/>
              <a:ea typeface="+mn-ea"/>
              <a:cs typeface="Segoe UI Light" panose="020B0502040204020203" pitchFamily="34" charset="0"/>
            </a:rPr>
            <a:t>, sampling may be carried out once per two years. </a:t>
          </a:r>
          <a:endParaRPr lang="en-IE" sz="1000">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If within a two year period, production corresponding to a </a:t>
          </a:r>
          <a:r>
            <a:rPr lang="en-IE" sz="1000" b="1">
              <a:effectLst/>
              <a:latin typeface="Segoe UI Light" panose="020B0502040204020203" pitchFamily="34" charset="0"/>
              <a:ea typeface="+mn-ea"/>
              <a:cs typeface="Segoe UI Light" panose="020B0502040204020203" pitchFamily="34" charset="0"/>
            </a:rPr>
            <a:t>minimum of one sample is not reached</a:t>
          </a:r>
          <a:r>
            <a:rPr lang="en-IE" sz="1000">
              <a:effectLst/>
              <a:latin typeface="Segoe UI Light" panose="020B0502040204020203" pitchFamily="34" charset="0"/>
              <a:ea typeface="+mn-ea"/>
              <a:cs typeface="Segoe UI Light" panose="020B0502040204020203" pitchFamily="34" charset="0"/>
            </a:rPr>
            <a:t>, a minimum of one sample once per two years shall be analysed provided that there is production of the product in question. </a:t>
          </a:r>
        </a:p>
        <a:p>
          <a:pPr rtl="0"/>
          <a:r>
            <a:rPr lang="en-IE" sz="1000">
              <a:effectLst/>
              <a:latin typeface="Segoe UI Light" panose="020B0502040204020203" pitchFamily="34" charset="0"/>
              <a:ea typeface="+mn-ea"/>
              <a:cs typeface="Segoe UI Light" panose="020B0502040204020203" pitchFamily="34" charset="0"/>
            </a:rPr>
            <a:t>The matrix tested may be casings (if treated with dry salt) or, casings or brine (if treated with brine). If brine is sampled, traceability to casings should be ensured. Samples must be taken from the final product, after treatment and before dispatch.</a:t>
          </a:r>
        </a:p>
        <a:p>
          <a:pPr rtl="0"/>
          <a:endParaRPr lang="en-IE" sz="1000">
            <a:effectLst/>
            <a:latin typeface="Segoe UI Light" panose="020B0502040204020203" pitchFamily="34" charset="0"/>
            <a:ea typeface="+mn-ea"/>
            <a:cs typeface="Segoe UI Light" panose="020B0502040204020203" pitchFamily="34" charset="0"/>
          </a:endParaRPr>
        </a:p>
        <a:p>
          <a:pPr rtl="0"/>
          <a:endParaRPr lang="en-IE" sz="1000">
            <a:effectLst/>
            <a:latin typeface="Segoe UI Light" panose="020B0502040204020203" pitchFamily="34" charset="0"/>
            <a:ea typeface="+mn-ea"/>
            <a:cs typeface="Segoe UI Light" panose="020B0502040204020203" pitchFamily="34" charset="0"/>
          </a:endParaRPr>
        </a:p>
        <a:p>
          <a:pPr rtl="0"/>
          <a:endParaRPr lang="en-IE" sz="1000">
            <a:effectLst/>
            <a:latin typeface="Segoe UI Light" panose="020B0502040204020203" pitchFamily="34" charset="0"/>
            <a:ea typeface="+mn-ea"/>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 </a:t>
          </a:r>
        </a:p>
        <a:p>
          <a:pPr rtl="0"/>
          <a:endParaRPr lang="en-IE">
            <a:effectLst/>
          </a:endParaRPr>
        </a:p>
        <a:p>
          <a:pPr rtl="0"/>
          <a:endParaRPr lang="en-IE">
            <a:effectLst/>
          </a:endParaRPr>
        </a:p>
        <a:p>
          <a:pPr rtl="0" eaLnBrk="1" fontAlgn="auto" latinLnBrk="0" hangingPunct="1"/>
          <a:endParaRPr lang="en-IE">
            <a:effectLst/>
          </a:endParaRPr>
        </a:p>
        <a:p>
          <a:pPr algn="l" rtl="0">
            <a:defRPr sz="1000"/>
          </a:pPr>
          <a:endParaRPr lang="en-GB" sz="1100" b="0" i="0" u="none" strike="noStrike" baseline="0">
            <a:solidFill>
              <a:srgbClr val="000000"/>
            </a:solidFill>
            <a:latin typeface="Arial"/>
            <a:cs typeface="Arial"/>
          </a:endParaRPr>
        </a:p>
        <a:p>
          <a:pPr algn="l" rtl="0">
            <a:defRPr sz="1000"/>
          </a:pPr>
          <a:endParaRPr lang="en-GB" sz="1100" b="1" i="0" u="none" strike="noStrike" baseline="0">
            <a:solidFill>
              <a:srgbClr val="000000"/>
            </a:solidFill>
            <a:latin typeface="Arial"/>
            <a:cs typeface="Arial"/>
          </a:endParaRPr>
        </a:p>
      </xdr:txBody>
    </xdr:sp>
    <xdr:clientData/>
  </xdr:twoCellAnchor>
  <xdr:twoCellAnchor>
    <xdr:from>
      <xdr:col>4</xdr:col>
      <xdr:colOff>38100</xdr:colOff>
      <xdr:row>6</xdr:row>
      <xdr:rowOff>228600</xdr:rowOff>
    </xdr:from>
    <xdr:to>
      <xdr:col>4</xdr:col>
      <xdr:colOff>1419225</xdr:colOff>
      <xdr:row>6</xdr:row>
      <xdr:rowOff>228600</xdr:rowOff>
    </xdr:to>
    <xdr:sp macro="" textlink="">
      <xdr:nvSpPr>
        <xdr:cNvPr id="7" name="Line 3">
          <a:extLst>
            <a:ext uri="{FF2B5EF4-FFF2-40B4-BE49-F238E27FC236}">
              <a16:creationId xmlns:a16="http://schemas.microsoft.com/office/drawing/2014/main" id="{A257FB4D-B578-4476-9FBC-81237348C827}"/>
            </a:ext>
          </a:extLst>
        </xdr:cNvPr>
        <xdr:cNvSpPr>
          <a:spLocks noChangeShapeType="1"/>
        </xdr:cNvSpPr>
      </xdr:nvSpPr>
      <xdr:spPr bwMode="auto">
        <a:xfrm flipH="1">
          <a:off x="2933700" y="1689100"/>
          <a:ext cx="1381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400051</xdr:colOff>
      <xdr:row>20</xdr:row>
      <xdr:rowOff>9526</xdr:rowOff>
    </xdr:from>
    <xdr:to>
      <xdr:col>9</xdr:col>
      <xdr:colOff>628651</xdr:colOff>
      <xdr:row>24</xdr:row>
      <xdr:rowOff>85725</xdr:rowOff>
    </xdr:to>
    <xdr:sp macro="" textlink="">
      <xdr:nvSpPr>
        <xdr:cNvPr id="2" name="Text Box 1">
          <a:extLst>
            <a:ext uri="{FF2B5EF4-FFF2-40B4-BE49-F238E27FC236}">
              <a16:creationId xmlns:a16="http://schemas.microsoft.com/office/drawing/2014/main" id="{3B30CCDE-07D9-4795-9793-697652EE1F5D}"/>
            </a:ext>
          </a:extLst>
        </xdr:cNvPr>
        <xdr:cNvSpPr txBox="1">
          <a:spLocks noChangeArrowheads="1"/>
        </xdr:cNvSpPr>
      </xdr:nvSpPr>
      <xdr:spPr bwMode="auto">
        <a:xfrm>
          <a:off x="400051" y="5749926"/>
          <a:ext cx="11290300" cy="660399"/>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1000" b="0" i="0" u="none" strike="noStrike" baseline="0">
              <a:solidFill>
                <a:srgbClr val="000000"/>
              </a:solidFill>
              <a:latin typeface="Candara" panose="020E0502030303020204" pitchFamily="34" charset="0"/>
              <a:cs typeface="Segoe UI Light" panose="020B0502040204020203" pitchFamily="34" charset="0"/>
            </a:rPr>
            <a:t>The </a:t>
          </a:r>
          <a:r>
            <a:rPr lang="en-GB" sz="1000" b="1" i="0" u="none" strike="noStrike" baseline="0">
              <a:solidFill>
                <a:srgbClr val="000000"/>
              </a:solidFill>
              <a:latin typeface="Candara" panose="020E0502030303020204" pitchFamily="34" charset="0"/>
              <a:cs typeface="Segoe UI Light" panose="020B0502040204020203" pitchFamily="34" charset="0"/>
            </a:rPr>
            <a:t>minimum number of animals </a:t>
          </a:r>
          <a:r>
            <a:rPr lang="en-GB" sz="1000" b="0" i="0" u="none" strike="noStrike" baseline="0">
              <a:solidFill>
                <a:srgbClr val="000000"/>
              </a:solidFill>
              <a:latin typeface="Candara" panose="020E0502030303020204" pitchFamily="34" charset="0"/>
              <a:cs typeface="Segoe UI Light" panose="020B0502040204020203" pitchFamily="34" charset="0"/>
            </a:rPr>
            <a:t>to be checked each year for contaminants is </a:t>
          </a:r>
          <a:r>
            <a:rPr lang="en-GB" sz="1000" b="1" i="0" u="none" strike="noStrike" baseline="0">
              <a:solidFill>
                <a:srgbClr val="000000"/>
              </a:solidFill>
              <a:latin typeface="Candara" panose="020E0502030303020204" pitchFamily="34" charset="0"/>
              <a:cs typeface="Segoe UI Light" panose="020B0502040204020203" pitchFamily="34" charset="0"/>
            </a:rPr>
            <a:t>0,02% of the number of bovine animals slaughtered </a:t>
          </a:r>
          <a:r>
            <a:rPr lang="en-GB" sz="1000" b="0" i="0" u="none" strike="noStrike" baseline="0">
              <a:solidFill>
                <a:srgbClr val="000000"/>
              </a:solidFill>
              <a:latin typeface="Candara" panose="020E0502030303020204" pitchFamily="34" charset="0"/>
              <a:cs typeface="Segoe UI Light" panose="020B0502040204020203" pitchFamily="34" charset="0"/>
            </a:rPr>
            <a:t>the previous year (cf Annex I to Regulation (EU) 2022/932).  </a:t>
          </a:r>
        </a:p>
        <a:p>
          <a:pPr algn="l" rtl="0">
            <a:defRPr sz="1000"/>
          </a:pPr>
          <a:r>
            <a:rPr lang="en-GB" sz="1000" b="0" i="0" u="none" strike="noStrike" baseline="0">
              <a:solidFill>
                <a:srgbClr val="000000"/>
              </a:solidFill>
              <a:latin typeface="Candara" panose="020E0502030303020204" pitchFamily="34" charset="0"/>
              <a:cs typeface="Segoe UI Light" panose="020B0502040204020203" pitchFamily="34" charset="0"/>
            </a:rPr>
            <a:t>Unprocessed meat and/or offal should be sampled.  Third countries should decide on a risk basis what substances they test for in each substance group and should be in a position to justify their decisions to include and exclude substances, the range of of substances included in each substance group and the number of samples tested.   There is no minimum number of samples required for any substance group.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122092</xdr:colOff>
      <xdr:row>76</xdr:row>
      <xdr:rowOff>95249</xdr:rowOff>
    </xdr:from>
    <xdr:to>
      <xdr:col>13</xdr:col>
      <xdr:colOff>1550842</xdr:colOff>
      <xdr:row>87</xdr:row>
      <xdr:rowOff>71870</xdr:rowOff>
    </xdr:to>
    <xdr:sp macro="" textlink="">
      <xdr:nvSpPr>
        <xdr:cNvPr id="2" name="Text Box 1">
          <a:extLst>
            <a:ext uri="{FF2B5EF4-FFF2-40B4-BE49-F238E27FC236}">
              <a16:creationId xmlns:a16="http://schemas.microsoft.com/office/drawing/2014/main" id="{0610D7FD-D016-4851-80CF-0FB136CA857A}"/>
            </a:ext>
          </a:extLst>
        </xdr:cNvPr>
        <xdr:cNvSpPr txBox="1">
          <a:spLocks noChangeArrowheads="1"/>
        </xdr:cNvSpPr>
      </xdr:nvSpPr>
      <xdr:spPr bwMode="auto">
        <a:xfrm>
          <a:off x="442478" y="13785272"/>
          <a:ext cx="15967364" cy="1595871"/>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rtl="0"/>
          <a:r>
            <a:rPr lang="en-GB" sz="1000" b="0" i="0" baseline="0">
              <a:effectLst/>
              <a:latin typeface="Segoe UI Light" panose="020B0502040204020203" pitchFamily="34" charset="0"/>
              <a:ea typeface="+mn-ea"/>
              <a:cs typeface="Segoe UI Light" panose="020B0502040204020203" pitchFamily="34" charset="0"/>
            </a:rPr>
            <a:t>The minimum number of animals to be checked each year for Group A residues must at least equal </a:t>
          </a:r>
          <a:r>
            <a:rPr lang="en-GB" sz="1000" b="1" i="0" baseline="0">
              <a:effectLst/>
              <a:latin typeface="Segoe UI Light" panose="020B0502040204020203" pitchFamily="34" charset="0"/>
              <a:ea typeface="+mn-ea"/>
              <a:cs typeface="Segoe UI Light" panose="020B0502040204020203" pitchFamily="34" charset="0"/>
            </a:rPr>
            <a:t>0,01 % of the </a:t>
          </a:r>
          <a:r>
            <a:rPr lang="en-GB" sz="1000" b="1" i="0" u="sng" baseline="0">
              <a:effectLst/>
              <a:latin typeface="Segoe UI Light" panose="020B0502040204020203" pitchFamily="34" charset="0"/>
              <a:ea typeface="+mn-ea"/>
              <a:cs typeface="Segoe UI Light" panose="020B0502040204020203" pitchFamily="34" charset="0"/>
            </a:rPr>
            <a:t>slaughtered animals per species for </a:t>
          </a:r>
          <a:r>
            <a:rPr lang="en-GB" sz="1000" b="0" i="0" baseline="0">
              <a:effectLst/>
              <a:latin typeface="Segoe UI Light" panose="020B0502040204020203" pitchFamily="34" charset="0"/>
              <a:ea typeface="+mn-ea"/>
              <a:cs typeface="Segoe UI Light" panose="020B0502040204020203" pitchFamily="34" charset="0"/>
            </a:rPr>
            <a:t>the previous year.</a:t>
          </a:r>
          <a:endParaRPr lang="en-IE" sz="1000">
            <a:effectLst/>
            <a:latin typeface="Segoe UI Light" panose="020B0502040204020203" pitchFamily="34" charset="0"/>
            <a:cs typeface="Segoe UI Light" panose="020B0502040204020203" pitchFamily="34" charset="0"/>
          </a:endParaRPr>
        </a:p>
        <a:p>
          <a:pPr rtl="0"/>
          <a:r>
            <a:rPr lang="en-GB" sz="1000" b="0" i="0" baseline="0">
              <a:effectLst/>
              <a:latin typeface="Segoe UI Light" panose="020B0502040204020203" pitchFamily="34" charset="0"/>
              <a:ea typeface="+mn-ea"/>
              <a:cs typeface="Segoe UI Light" panose="020B0502040204020203" pitchFamily="34" charset="0"/>
            </a:rPr>
            <a:t>• If relevant to verify compliance with Union legislation on the use of prohibited or unauthorised pharmacologically active substances, samples may be taken from feed, water or another relevant matrix or environment and counted towards achieving the minimum sampling frequencies provided for. </a:t>
          </a:r>
          <a:endParaRPr lang="en-IE" sz="1000">
            <a:effectLst/>
            <a:latin typeface="Segoe UI Light" panose="020B0502040204020203" pitchFamily="34" charset="0"/>
            <a:cs typeface="Segoe UI Light" panose="020B0502040204020203" pitchFamily="34" charset="0"/>
          </a:endParaRPr>
        </a:p>
        <a:p>
          <a:pPr rtl="0"/>
          <a:r>
            <a:rPr lang="en-GB" sz="1000" b="0" i="0" baseline="0">
              <a:effectLst/>
              <a:latin typeface="Segoe UI Light" panose="020B0502040204020203" pitchFamily="34" charset="0"/>
              <a:ea typeface="+mn-ea"/>
              <a:cs typeface="Segoe UI Light" panose="020B0502040204020203" pitchFamily="34" charset="0"/>
            </a:rPr>
            <a:t>• Each sub-group in Group A (with the exception of A3(f)) must be checked each year using a minimum of 5 % of the total number of samples to be collected for Group A. The competent authority should attribute the remaining samples to each sub-group </a:t>
          </a:r>
          <a:r>
            <a:rPr lang="en-GB" sz="1000" b="1" i="0" baseline="0">
              <a:effectLst/>
              <a:latin typeface="Segoe UI Light" panose="020B0502040204020203" pitchFamily="34" charset="0"/>
              <a:ea typeface="+mn-ea"/>
              <a:cs typeface="Segoe UI Light" panose="020B0502040204020203" pitchFamily="34" charset="0"/>
            </a:rPr>
            <a:t>according to risk</a:t>
          </a:r>
          <a:r>
            <a:rPr lang="en-GB" sz="1000" b="0" i="0" baseline="0">
              <a:effectLst/>
              <a:latin typeface="Segoe UI Light" panose="020B0502040204020203" pitchFamily="34" charset="0"/>
              <a:ea typeface="+mn-ea"/>
              <a:cs typeface="Segoe UI Light" panose="020B0502040204020203" pitchFamily="34" charset="0"/>
            </a:rPr>
            <a:t>, ensuring that the </a:t>
          </a:r>
          <a:r>
            <a:rPr lang="en-GB" sz="1000" b="1" i="0" baseline="0">
              <a:effectLst/>
              <a:latin typeface="Segoe UI Light" panose="020B0502040204020203" pitchFamily="34" charset="0"/>
              <a:ea typeface="+mn-ea"/>
              <a:cs typeface="Segoe UI Light" panose="020B0502040204020203" pitchFamily="34" charset="0"/>
            </a:rPr>
            <a:t>total sample number of samples for all Group A sub-groups </a:t>
          </a:r>
          <a:r>
            <a:rPr lang="en-GB" sz="1000" b="0" i="0" baseline="0">
              <a:effectLst/>
              <a:latin typeface="Segoe UI Light" panose="020B0502040204020203" pitchFamily="34" charset="0"/>
              <a:ea typeface="+mn-ea"/>
              <a:cs typeface="Segoe UI Light" panose="020B0502040204020203" pitchFamily="34" charset="0"/>
            </a:rPr>
            <a:t>meets or exceeds the minimum required for Group A.</a:t>
          </a:r>
        </a:p>
        <a:p>
          <a:pPr rtl="0"/>
          <a:r>
            <a:rPr lang="en-IE" sz="1000">
              <a:effectLst/>
              <a:latin typeface="Segoe UI Light" panose="020B0502040204020203" pitchFamily="34" charset="0"/>
              <a:ea typeface="+mn-ea"/>
              <a:cs typeface="Segoe UI Light" panose="020B0502040204020203" pitchFamily="34" charset="0"/>
            </a:rPr>
            <a:t>In the event that the minimum number of samples</a:t>
          </a:r>
          <a:r>
            <a:rPr lang="en-IE" sz="1000" baseline="0">
              <a:effectLst/>
              <a:latin typeface="Segoe UI Light" panose="020B0502040204020203" pitchFamily="34" charset="0"/>
              <a:ea typeface="+mn-ea"/>
              <a:cs typeface="Segoe UI Light" panose="020B0502040204020203" pitchFamily="34" charset="0"/>
            </a:rPr>
            <a:t> would, on the basis of the production volumes, result in </a:t>
          </a:r>
          <a:r>
            <a:rPr lang="en-IE" sz="1000" b="1">
              <a:effectLst/>
              <a:latin typeface="Segoe UI Light" panose="020B0502040204020203" pitchFamily="34" charset="0"/>
              <a:ea typeface="+mn-ea"/>
              <a:cs typeface="Segoe UI Light" panose="020B0502040204020203" pitchFamily="34" charset="0"/>
            </a:rPr>
            <a:t>less than five samples per year</a:t>
          </a:r>
          <a:r>
            <a:rPr lang="en-IE" sz="1000">
              <a:effectLst/>
              <a:latin typeface="Segoe UI Light" panose="020B0502040204020203" pitchFamily="34" charset="0"/>
              <a:ea typeface="+mn-ea"/>
              <a:cs typeface="Segoe UI Light" panose="020B0502040204020203" pitchFamily="34" charset="0"/>
            </a:rPr>
            <a:t>, sampling may be carried out once per two years. </a:t>
          </a:r>
          <a:endParaRPr lang="en-IE" sz="1000">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If within a two year period, production corresponding to a </a:t>
          </a:r>
          <a:r>
            <a:rPr lang="en-IE" sz="1000" b="1">
              <a:effectLst/>
              <a:latin typeface="Segoe UI Light" panose="020B0502040204020203" pitchFamily="34" charset="0"/>
              <a:ea typeface="+mn-ea"/>
              <a:cs typeface="Segoe UI Light" panose="020B0502040204020203" pitchFamily="34" charset="0"/>
            </a:rPr>
            <a:t>minimum of one sample is not reached</a:t>
          </a:r>
          <a:r>
            <a:rPr lang="en-IE" sz="1000">
              <a:effectLst/>
              <a:latin typeface="Segoe UI Light" panose="020B0502040204020203" pitchFamily="34" charset="0"/>
              <a:ea typeface="+mn-ea"/>
              <a:cs typeface="Segoe UI Light" panose="020B0502040204020203" pitchFamily="34" charset="0"/>
            </a:rPr>
            <a:t>, a minimum of one sample once per two years shall be analysed provided that there is production for the species or product in question.  </a:t>
          </a:r>
        </a:p>
        <a:p>
          <a:pPr marL="0" marR="0" lvl="0" indent="0" defTabSz="914400" rtl="0" eaLnBrk="1" fontAlgn="auto" latinLnBrk="0" hangingPunct="1">
            <a:lnSpc>
              <a:spcPct val="100000"/>
            </a:lnSpc>
            <a:spcBef>
              <a:spcPts val="0"/>
            </a:spcBef>
            <a:spcAft>
              <a:spcPts val="0"/>
            </a:spcAft>
            <a:buClrTx/>
            <a:buSzTx/>
            <a:buFontTx/>
            <a:buNone/>
            <a:tabLst/>
            <a:defRPr/>
          </a:pPr>
          <a:r>
            <a:rPr lang="en-IE" sz="1000">
              <a:effectLst/>
              <a:latin typeface="Segoe UI Light" panose="020B0502040204020203" pitchFamily="34" charset="0"/>
              <a:ea typeface="+mn-ea"/>
              <a:cs typeface="Segoe UI Light" panose="020B0502040204020203" pitchFamily="34" charset="0"/>
            </a:rPr>
            <a:t>The </a:t>
          </a:r>
          <a:r>
            <a:rPr lang="en-IE" sz="1000" b="1">
              <a:effectLst/>
              <a:latin typeface="Segoe UI Light" panose="020B0502040204020203" pitchFamily="34" charset="0"/>
              <a:ea typeface="+mn-ea"/>
              <a:cs typeface="Segoe UI Light" panose="020B0502040204020203" pitchFamily="34" charset="0"/>
            </a:rPr>
            <a:t>'unauthorised' substance</a:t>
          </a:r>
          <a:r>
            <a:rPr lang="en-IE" sz="1000" b="1" baseline="0">
              <a:effectLst/>
              <a:latin typeface="Segoe UI Light" panose="020B0502040204020203" pitchFamily="34" charset="0"/>
              <a:ea typeface="+mn-ea"/>
              <a:cs typeface="Segoe UI Light" panose="020B0502040204020203" pitchFamily="34" charset="0"/>
            </a:rPr>
            <a:t> groups </a:t>
          </a:r>
          <a:r>
            <a:rPr lang="en-IE" sz="1000" baseline="0">
              <a:effectLst/>
              <a:latin typeface="Segoe UI Light" panose="020B0502040204020203" pitchFamily="34" charset="0"/>
              <a:ea typeface="+mn-ea"/>
              <a:cs typeface="Segoe UI Light" panose="020B0502040204020203" pitchFamily="34" charset="0"/>
            </a:rPr>
            <a:t>specified above refer to substances unauthorised in the EU for use in food-producing animals.</a:t>
          </a:r>
          <a:endParaRPr lang="en-IE" sz="1000">
            <a:effectLst/>
            <a:latin typeface="Segoe UI Light" panose="020B0502040204020203" pitchFamily="34" charset="0"/>
            <a:cs typeface="Segoe UI Light" panose="020B0502040204020203" pitchFamily="34" charset="0"/>
          </a:endParaRPr>
        </a:p>
        <a:p>
          <a:pPr rtl="0"/>
          <a:endParaRPr lang="en-IE">
            <a:effectLst/>
          </a:endParaRPr>
        </a:p>
        <a:p>
          <a:pPr rtl="0"/>
          <a:endParaRPr lang="en-IE">
            <a:effectLst/>
          </a:endParaRPr>
        </a:p>
        <a:p>
          <a:pPr rtl="0" eaLnBrk="1" fontAlgn="auto" latinLnBrk="0" hangingPunct="1"/>
          <a:endParaRPr lang="en-IE">
            <a:effectLst/>
          </a:endParaRPr>
        </a:p>
        <a:p>
          <a:pPr algn="l" rtl="0">
            <a:defRPr sz="1000"/>
          </a:pPr>
          <a:endParaRPr lang="en-GB" sz="1100" b="0" i="0" u="none" strike="noStrike" baseline="0">
            <a:solidFill>
              <a:srgbClr val="000000"/>
            </a:solidFill>
            <a:latin typeface="Arial"/>
            <a:cs typeface="Arial"/>
          </a:endParaRPr>
        </a:p>
        <a:p>
          <a:pPr algn="l" rtl="0">
            <a:defRPr sz="1000"/>
          </a:pPr>
          <a:endParaRPr lang="en-GB" sz="1100" b="1" i="0" u="none" strike="noStrike" baseline="0">
            <a:solidFill>
              <a:srgbClr val="000000"/>
            </a:solidFill>
            <a:latin typeface="Arial"/>
            <a:cs typeface="Arial"/>
          </a:endParaRPr>
        </a:p>
      </xdr:txBody>
    </xdr:sp>
    <xdr:clientData/>
  </xdr:twoCellAnchor>
  <xdr:twoCellAnchor>
    <xdr:from>
      <xdr:col>4</xdr:col>
      <xdr:colOff>38100</xdr:colOff>
      <xdr:row>6</xdr:row>
      <xdr:rowOff>228600</xdr:rowOff>
    </xdr:from>
    <xdr:to>
      <xdr:col>4</xdr:col>
      <xdr:colOff>1419225</xdr:colOff>
      <xdr:row>6</xdr:row>
      <xdr:rowOff>228600</xdr:rowOff>
    </xdr:to>
    <xdr:sp macro="" textlink="">
      <xdr:nvSpPr>
        <xdr:cNvPr id="3" name="Line 3">
          <a:extLst>
            <a:ext uri="{FF2B5EF4-FFF2-40B4-BE49-F238E27FC236}">
              <a16:creationId xmlns:a16="http://schemas.microsoft.com/office/drawing/2014/main" id="{4226978F-4C2D-4356-BF35-D7738AF33EDD}"/>
            </a:ext>
          </a:extLst>
        </xdr:cNvPr>
        <xdr:cNvSpPr>
          <a:spLocks noChangeShapeType="1"/>
        </xdr:cNvSpPr>
      </xdr:nvSpPr>
      <xdr:spPr bwMode="auto">
        <a:xfrm flipH="1">
          <a:off x="2940050" y="1562100"/>
          <a:ext cx="1381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139410</xdr:colOff>
      <xdr:row>72</xdr:row>
      <xdr:rowOff>17318</xdr:rowOff>
    </xdr:from>
    <xdr:to>
      <xdr:col>13</xdr:col>
      <xdr:colOff>1568160</xdr:colOff>
      <xdr:row>82</xdr:row>
      <xdr:rowOff>141143</xdr:rowOff>
    </xdr:to>
    <xdr:sp macro="" textlink="">
      <xdr:nvSpPr>
        <xdr:cNvPr id="6" name="Text Box 1">
          <a:extLst>
            <a:ext uri="{FF2B5EF4-FFF2-40B4-BE49-F238E27FC236}">
              <a16:creationId xmlns:a16="http://schemas.microsoft.com/office/drawing/2014/main" id="{C7E45AA7-6C2D-4CC7-A78C-6D720A23EB0A}"/>
            </a:ext>
          </a:extLst>
        </xdr:cNvPr>
        <xdr:cNvSpPr txBox="1">
          <a:spLocks noChangeArrowheads="1"/>
        </xdr:cNvSpPr>
      </xdr:nvSpPr>
      <xdr:spPr bwMode="auto">
        <a:xfrm>
          <a:off x="459796" y="13118523"/>
          <a:ext cx="15967364" cy="159587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rtl="0"/>
          <a:r>
            <a:rPr lang="en-GB" sz="1000" b="0" i="0" baseline="0">
              <a:effectLst/>
              <a:latin typeface="Segoe UI Light" panose="020B0502040204020203" pitchFamily="34" charset="0"/>
              <a:ea typeface="+mn-ea"/>
              <a:cs typeface="Segoe UI Light" panose="020B0502040204020203" pitchFamily="34" charset="0"/>
            </a:rPr>
            <a:t>The minimum number of animals to be checked each year for Group A residues must at least equal </a:t>
          </a:r>
          <a:r>
            <a:rPr lang="en-GB" sz="1000" b="1" i="0" baseline="0">
              <a:effectLst/>
              <a:latin typeface="Segoe UI Light" panose="020B0502040204020203" pitchFamily="34" charset="0"/>
              <a:ea typeface="+mn-ea"/>
              <a:cs typeface="Segoe UI Light" panose="020B0502040204020203" pitchFamily="34" charset="0"/>
            </a:rPr>
            <a:t>0,01 % of the </a:t>
          </a:r>
          <a:r>
            <a:rPr lang="en-GB" sz="1000" b="1" i="0" u="sng" baseline="0">
              <a:effectLst/>
              <a:latin typeface="Segoe UI Light" panose="020B0502040204020203" pitchFamily="34" charset="0"/>
              <a:ea typeface="+mn-ea"/>
              <a:cs typeface="Segoe UI Light" panose="020B0502040204020203" pitchFamily="34" charset="0"/>
            </a:rPr>
            <a:t>slaughtered animals per species for </a:t>
          </a:r>
          <a:r>
            <a:rPr lang="en-GB" sz="1000" b="0" i="0" baseline="0">
              <a:effectLst/>
              <a:latin typeface="Segoe UI Light" panose="020B0502040204020203" pitchFamily="34" charset="0"/>
              <a:ea typeface="+mn-ea"/>
              <a:cs typeface="Segoe UI Light" panose="020B0502040204020203" pitchFamily="34" charset="0"/>
            </a:rPr>
            <a:t>the previous year.</a:t>
          </a:r>
          <a:endParaRPr lang="en-IE" sz="1000">
            <a:effectLst/>
            <a:latin typeface="Segoe UI Light" panose="020B0502040204020203" pitchFamily="34" charset="0"/>
            <a:cs typeface="Segoe UI Light" panose="020B0502040204020203" pitchFamily="34" charset="0"/>
          </a:endParaRPr>
        </a:p>
        <a:p>
          <a:pPr rtl="0"/>
          <a:r>
            <a:rPr lang="en-GB" sz="1000" b="0" i="0" baseline="0">
              <a:effectLst/>
              <a:latin typeface="Segoe UI Light" panose="020B0502040204020203" pitchFamily="34" charset="0"/>
              <a:ea typeface="+mn-ea"/>
              <a:cs typeface="Segoe UI Light" panose="020B0502040204020203" pitchFamily="34" charset="0"/>
            </a:rPr>
            <a:t>• If relevant to verify compliance with Union legislation on the use of prohibited or unauthorised pharmacologically active substances, samples may be taken from feed, water or another relevant matrix or environment and counted towards achieving the minimum sampling frequencies provided for. </a:t>
          </a:r>
          <a:endParaRPr lang="en-IE" sz="1000">
            <a:effectLst/>
            <a:latin typeface="Segoe UI Light" panose="020B0502040204020203" pitchFamily="34" charset="0"/>
            <a:cs typeface="Segoe UI Light" panose="020B0502040204020203" pitchFamily="34" charset="0"/>
          </a:endParaRPr>
        </a:p>
        <a:p>
          <a:pPr rtl="0"/>
          <a:r>
            <a:rPr lang="en-GB" sz="1000" b="0" i="0" baseline="0">
              <a:effectLst/>
              <a:latin typeface="Segoe UI Light" panose="020B0502040204020203" pitchFamily="34" charset="0"/>
              <a:ea typeface="+mn-ea"/>
              <a:cs typeface="Segoe UI Light" panose="020B0502040204020203" pitchFamily="34" charset="0"/>
            </a:rPr>
            <a:t>• Eac sub-group in Group A (with the exception of A3(f)) must be checked each year using a minimum of 5 % of the total number of samples to be collected for Group A. The competent authority should attribute the remaining samples to each sub-group </a:t>
          </a:r>
          <a:r>
            <a:rPr lang="en-GB" sz="1000" b="1" i="0" baseline="0">
              <a:effectLst/>
              <a:latin typeface="Segoe UI Light" panose="020B0502040204020203" pitchFamily="34" charset="0"/>
              <a:ea typeface="+mn-ea"/>
              <a:cs typeface="Segoe UI Light" panose="020B0502040204020203" pitchFamily="34" charset="0"/>
            </a:rPr>
            <a:t>according to risk</a:t>
          </a:r>
          <a:r>
            <a:rPr lang="en-GB" sz="1000" b="0" i="0" baseline="0">
              <a:effectLst/>
              <a:latin typeface="Segoe UI Light" panose="020B0502040204020203" pitchFamily="34" charset="0"/>
              <a:ea typeface="+mn-ea"/>
              <a:cs typeface="Segoe UI Light" panose="020B0502040204020203" pitchFamily="34" charset="0"/>
            </a:rPr>
            <a:t>, ensuring that the </a:t>
          </a:r>
          <a:r>
            <a:rPr lang="en-GB" sz="1000" b="1" i="0" baseline="0">
              <a:effectLst/>
              <a:latin typeface="Segoe UI Light" panose="020B0502040204020203" pitchFamily="34" charset="0"/>
              <a:ea typeface="+mn-ea"/>
              <a:cs typeface="Segoe UI Light" panose="020B0502040204020203" pitchFamily="34" charset="0"/>
            </a:rPr>
            <a:t>total sample number of samples for all Group A sub-groups </a:t>
          </a:r>
          <a:r>
            <a:rPr lang="en-GB" sz="1000" b="0" i="0" baseline="0">
              <a:effectLst/>
              <a:latin typeface="Segoe UI Light" panose="020B0502040204020203" pitchFamily="34" charset="0"/>
              <a:ea typeface="+mn-ea"/>
              <a:cs typeface="Segoe UI Light" panose="020B0502040204020203" pitchFamily="34" charset="0"/>
            </a:rPr>
            <a:t>meets or exceeds the minimum required for Group A.</a:t>
          </a:r>
        </a:p>
        <a:p>
          <a:pPr rtl="0"/>
          <a:r>
            <a:rPr lang="en-IE" sz="1000">
              <a:effectLst/>
              <a:latin typeface="Segoe UI Light" panose="020B0502040204020203" pitchFamily="34" charset="0"/>
              <a:ea typeface="+mn-ea"/>
              <a:cs typeface="Segoe UI Light" panose="020B0502040204020203" pitchFamily="34" charset="0"/>
            </a:rPr>
            <a:t>In the event that the minimum number of samples</a:t>
          </a:r>
          <a:r>
            <a:rPr lang="en-IE" sz="1000" baseline="0">
              <a:effectLst/>
              <a:latin typeface="Segoe UI Light" panose="020B0502040204020203" pitchFamily="34" charset="0"/>
              <a:ea typeface="+mn-ea"/>
              <a:cs typeface="Segoe UI Light" panose="020B0502040204020203" pitchFamily="34" charset="0"/>
            </a:rPr>
            <a:t> would, on the basis of the production volumes, result in </a:t>
          </a:r>
          <a:r>
            <a:rPr lang="en-IE" sz="1000" b="1">
              <a:effectLst/>
              <a:latin typeface="Segoe UI Light" panose="020B0502040204020203" pitchFamily="34" charset="0"/>
              <a:ea typeface="+mn-ea"/>
              <a:cs typeface="Segoe UI Light" panose="020B0502040204020203" pitchFamily="34" charset="0"/>
            </a:rPr>
            <a:t>less than five samples per year</a:t>
          </a:r>
          <a:r>
            <a:rPr lang="en-IE" sz="1000">
              <a:effectLst/>
              <a:latin typeface="Segoe UI Light" panose="020B0502040204020203" pitchFamily="34" charset="0"/>
              <a:ea typeface="+mn-ea"/>
              <a:cs typeface="Segoe UI Light" panose="020B0502040204020203" pitchFamily="34" charset="0"/>
            </a:rPr>
            <a:t>, sampling may be carried out once per two years. </a:t>
          </a:r>
          <a:endParaRPr lang="en-IE" sz="1000">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If within a two year period, production corresponding to a </a:t>
          </a:r>
          <a:r>
            <a:rPr lang="en-IE" sz="1000" b="1">
              <a:effectLst/>
              <a:latin typeface="Segoe UI Light" panose="020B0502040204020203" pitchFamily="34" charset="0"/>
              <a:ea typeface="+mn-ea"/>
              <a:cs typeface="Segoe UI Light" panose="020B0502040204020203" pitchFamily="34" charset="0"/>
            </a:rPr>
            <a:t>minimum of one sample is not reached</a:t>
          </a:r>
          <a:r>
            <a:rPr lang="en-IE" sz="1000">
              <a:effectLst/>
              <a:latin typeface="Segoe UI Light" panose="020B0502040204020203" pitchFamily="34" charset="0"/>
              <a:ea typeface="+mn-ea"/>
              <a:cs typeface="Segoe UI Light" panose="020B0502040204020203" pitchFamily="34" charset="0"/>
            </a:rPr>
            <a:t>, a minimum of one sample once per two years shall be analysed provided that there is production for the species or product in question.  </a:t>
          </a:r>
        </a:p>
        <a:p>
          <a:pPr marL="0" marR="0" lvl="0" indent="0" defTabSz="914400" rtl="0" eaLnBrk="1" fontAlgn="auto" latinLnBrk="0" hangingPunct="1">
            <a:lnSpc>
              <a:spcPct val="100000"/>
            </a:lnSpc>
            <a:spcBef>
              <a:spcPts val="0"/>
            </a:spcBef>
            <a:spcAft>
              <a:spcPts val="0"/>
            </a:spcAft>
            <a:buClrTx/>
            <a:buSzTx/>
            <a:buFontTx/>
            <a:buNone/>
            <a:tabLst/>
            <a:defRPr/>
          </a:pPr>
          <a:r>
            <a:rPr lang="en-IE" sz="1000">
              <a:effectLst/>
              <a:latin typeface="Segoe UI Light" panose="020B0502040204020203" pitchFamily="34" charset="0"/>
              <a:ea typeface="+mn-ea"/>
              <a:cs typeface="Segoe UI Light" panose="020B0502040204020203" pitchFamily="34" charset="0"/>
            </a:rPr>
            <a:t>The </a:t>
          </a:r>
          <a:r>
            <a:rPr lang="en-IE" sz="1000" b="1">
              <a:effectLst/>
              <a:latin typeface="Segoe UI Light" panose="020B0502040204020203" pitchFamily="34" charset="0"/>
              <a:ea typeface="+mn-ea"/>
              <a:cs typeface="Segoe UI Light" panose="020B0502040204020203" pitchFamily="34" charset="0"/>
            </a:rPr>
            <a:t>'unauthorised' substance</a:t>
          </a:r>
          <a:r>
            <a:rPr lang="en-IE" sz="1000" b="1" baseline="0">
              <a:effectLst/>
              <a:latin typeface="Segoe UI Light" panose="020B0502040204020203" pitchFamily="34" charset="0"/>
              <a:ea typeface="+mn-ea"/>
              <a:cs typeface="Segoe UI Light" panose="020B0502040204020203" pitchFamily="34" charset="0"/>
            </a:rPr>
            <a:t> groups </a:t>
          </a:r>
          <a:r>
            <a:rPr lang="en-IE" sz="1000" baseline="0">
              <a:effectLst/>
              <a:latin typeface="Segoe UI Light" panose="020B0502040204020203" pitchFamily="34" charset="0"/>
              <a:ea typeface="+mn-ea"/>
              <a:cs typeface="Segoe UI Light" panose="020B0502040204020203" pitchFamily="34" charset="0"/>
            </a:rPr>
            <a:t>specified above refer to substances unauthorised in the EU for use in food-producing animals.</a:t>
          </a:r>
          <a:endParaRPr lang="en-IE" sz="1000">
            <a:effectLst/>
            <a:latin typeface="Segoe UI Light" panose="020B0502040204020203" pitchFamily="34" charset="0"/>
            <a:cs typeface="Segoe UI Light" panose="020B0502040204020203" pitchFamily="34" charset="0"/>
          </a:endParaRPr>
        </a:p>
        <a:p>
          <a:pPr rtl="0"/>
          <a:endParaRPr lang="en-IE">
            <a:effectLst/>
          </a:endParaRPr>
        </a:p>
        <a:p>
          <a:pPr rtl="0"/>
          <a:endParaRPr lang="en-IE">
            <a:effectLst/>
          </a:endParaRPr>
        </a:p>
        <a:p>
          <a:pPr rtl="0" eaLnBrk="1" fontAlgn="auto" latinLnBrk="0" hangingPunct="1"/>
          <a:endParaRPr lang="en-IE">
            <a:effectLst/>
          </a:endParaRPr>
        </a:p>
        <a:p>
          <a:pPr algn="l" rtl="0">
            <a:defRPr sz="1000"/>
          </a:pPr>
          <a:endParaRPr lang="en-GB" sz="1100" b="0" i="0" u="none" strike="noStrike" baseline="0">
            <a:solidFill>
              <a:srgbClr val="000000"/>
            </a:solidFill>
            <a:latin typeface="Arial"/>
            <a:cs typeface="Arial"/>
          </a:endParaRPr>
        </a:p>
        <a:p>
          <a:pPr algn="l" rtl="0">
            <a:defRPr sz="1000"/>
          </a:pPr>
          <a:endParaRPr lang="en-GB" sz="1100" b="1" i="0" u="none" strike="noStrike" baseline="0">
            <a:solidFill>
              <a:srgbClr val="000000"/>
            </a:solidFill>
            <a:latin typeface="Arial"/>
            <a:cs typeface="Arial"/>
          </a:endParaRPr>
        </a:p>
      </xdr:txBody>
    </xdr:sp>
    <xdr:clientData/>
  </xdr:twoCellAnchor>
  <xdr:twoCellAnchor>
    <xdr:from>
      <xdr:col>4</xdr:col>
      <xdr:colOff>38100</xdr:colOff>
      <xdr:row>6</xdr:row>
      <xdr:rowOff>228600</xdr:rowOff>
    </xdr:from>
    <xdr:to>
      <xdr:col>4</xdr:col>
      <xdr:colOff>1419225</xdr:colOff>
      <xdr:row>6</xdr:row>
      <xdr:rowOff>228600</xdr:rowOff>
    </xdr:to>
    <xdr:sp macro="" textlink="">
      <xdr:nvSpPr>
        <xdr:cNvPr id="7" name="Line 3">
          <a:extLst>
            <a:ext uri="{FF2B5EF4-FFF2-40B4-BE49-F238E27FC236}">
              <a16:creationId xmlns:a16="http://schemas.microsoft.com/office/drawing/2014/main" id="{4481E06D-0D38-400F-AD6C-AC80175F8877}"/>
            </a:ext>
          </a:extLst>
        </xdr:cNvPr>
        <xdr:cNvSpPr>
          <a:spLocks noChangeShapeType="1"/>
        </xdr:cNvSpPr>
      </xdr:nvSpPr>
      <xdr:spPr bwMode="auto">
        <a:xfrm flipH="1">
          <a:off x="2946400" y="1562100"/>
          <a:ext cx="1381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171451</xdr:colOff>
      <xdr:row>56</xdr:row>
      <xdr:rowOff>1</xdr:rowOff>
    </xdr:from>
    <xdr:to>
      <xdr:col>10</xdr:col>
      <xdr:colOff>400051</xdr:colOff>
      <xdr:row>64</xdr:row>
      <xdr:rowOff>66675</xdr:rowOff>
    </xdr:to>
    <xdr:sp macro="" textlink="">
      <xdr:nvSpPr>
        <xdr:cNvPr id="2" name="Text Box 1">
          <a:extLst>
            <a:ext uri="{FF2B5EF4-FFF2-40B4-BE49-F238E27FC236}">
              <a16:creationId xmlns:a16="http://schemas.microsoft.com/office/drawing/2014/main" id="{05D1CD1F-3B73-46BC-934C-EF5322BB9894}"/>
            </a:ext>
          </a:extLst>
        </xdr:cNvPr>
        <xdr:cNvSpPr txBox="1">
          <a:spLocks noChangeArrowheads="1"/>
        </xdr:cNvSpPr>
      </xdr:nvSpPr>
      <xdr:spPr bwMode="auto">
        <a:xfrm>
          <a:off x="171451" y="12992101"/>
          <a:ext cx="12541250" cy="1235074"/>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1000" b="0" i="0" u="none" strike="noStrike" baseline="0">
              <a:solidFill>
                <a:srgbClr val="000000"/>
              </a:solidFill>
              <a:latin typeface="Segoe UI" panose="020B0502040204020203" pitchFamily="34" charset="0"/>
              <a:cs typeface="Segoe UI" panose="020B0502040204020203" pitchFamily="34" charset="0"/>
            </a:rPr>
            <a:t>The </a:t>
          </a:r>
          <a:r>
            <a:rPr lang="en-GB" sz="1000" b="1" i="0" u="none" strike="noStrike" baseline="0">
              <a:solidFill>
                <a:srgbClr val="000000"/>
              </a:solidFill>
              <a:latin typeface="Segoe UI" panose="020B0502040204020203" pitchFamily="34" charset="0"/>
              <a:cs typeface="Segoe UI" panose="020B0502040204020203" pitchFamily="34" charset="0"/>
            </a:rPr>
            <a:t>minimum number of animals </a:t>
          </a:r>
          <a:r>
            <a:rPr lang="en-GB" sz="1000" b="0" i="0" u="none" strike="noStrike" baseline="0">
              <a:solidFill>
                <a:srgbClr val="000000"/>
              </a:solidFill>
              <a:latin typeface="Segoe UI" panose="020B0502040204020203" pitchFamily="34" charset="0"/>
              <a:cs typeface="Segoe UI" panose="020B0502040204020203" pitchFamily="34" charset="0"/>
            </a:rPr>
            <a:t>to be checked each year for  Group B residues must at least equal </a:t>
          </a:r>
          <a:r>
            <a:rPr lang="en-GB" sz="1000" b="1" i="0" u="none" strike="noStrike" baseline="0">
              <a:solidFill>
                <a:srgbClr val="000000"/>
              </a:solidFill>
              <a:latin typeface="Segoe UI" panose="020B0502040204020203" pitchFamily="34" charset="0"/>
              <a:cs typeface="Segoe UI" panose="020B0502040204020203" pitchFamily="34" charset="0"/>
            </a:rPr>
            <a:t>0,02% of the slaughtered animals per species </a:t>
          </a:r>
          <a:r>
            <a:rPr lang="en-GB" sz="1000" b="0" i="0" u="none" strike="noStrike" baseline="0">
              <a:solidFill>
                <a:srgbClr val="000000"/>
              </a:solidFill>
              <a:latin typeface="Segoe UI" panose="020B0502040204020203" pitchFamily="34" charset="0"/>
              <a:cs typeface="Segoe UI" panose="020B0502040204020203" pitchFamily="34" charset="0"/>
            </a:rPr>
            <a:t>for the previous year.  </a:t>
          </a:r>
        </a:p>
        <a:p>
          <a:pPr algn="l" rtl="0">
            <a:defRPr sz="1000"/>
          </a:pPr>
          <a:r>
            <a:rPr lang="en-GB" sz="1000" b="0" i="0" u="none" strike="noStrike" baseline="0">
              <a:solidFill>
                <a:srgbClr val="000000"/>
              </a:solidFill>
              <a:latin typeface="Segoe UI" panose="020B0502040204020203" pitchFamily="34" charset="0"/>
              <a:cs typeface="Segoe UI" panose="020B0502040204020203" pitchFamily="34" charset="0"/>
            </a:rPr>
            <a:t>Third countries should decide on a risk basis what substances they test for in each substance group and should be in a position to justify their decisions to include and exclude substances, the range of of substances included in each substance group and the number of samples tested.   There is no minimum number of samples required for any substance group.  </a:t>
          </a:r>
          <a:r>
            <a:rPr lang="en-IE" sz="1000" b="0" i="0" baseline="0">
              <a:effectLst/>
              <a:latin typeface="Segoe UI" panose="020B0502040204020203" pitchFamily="34" charset="0"/>
              <a:ea typeface="+mn-ea"/>
              <a:cs typeface="Segoe UI" panose="020B0502040204020203" pitchFamily="34" charset="0"/>
            </a:rPr>
            <a:t> </a:t>
          </a:r>
        </a:p>
        <a:p>
          <a:pPr rtl="0"/>
          <a:r>
            <a:rPr lang="en-IE" sz="1100">
              <a:effectLst/>
              <a:latin typeface="+mn-lt"/>
              <a:ea typeface="+mn-ea"/>
              <a:cs typeface="+mn-cs"/>
            </a:rPr>
            <a:t>In the event that the minimum number of samples</a:t>
          </a:r>
          <a:r>
            <a:rPr lang="en-IE" sz="1100" baseline="0">
              <a:effectLst/>
              <a:latin typeface="+mn-lt"/>
              <a:ea typeface="+mn-ea"/>
              <a:cs typeface="+mn-cs"/>
            </a:rPr>
            <a:t> would, on the basis of the production volumes, result in </a:t>
          </a:r>
          <a:r>
            <a:rPr lang="en-IE" sz="1100" b="1">
              <a:effectLst/>
              <a:latin typeface="+mn-lt"/>
              <a:ea typeface="+mn-ea"/>
              <a:cs typeface="+mn-cs"/>
            </a:rPr>
            <a:t>less than five samples per year</a:t>
          </a:r>
          <a:r>
            <a:rPr lang="en-IE" sz="1100">
              <a:effectLst/>
              <a:latin typeface="+mn-lt"/>
              <a:ea typeface="+mn-ea"/>
              <a:cs typeface="+mn-cs"/>
            </a:rPr>
            <a:t>, sampling may be carried out once per two years. </a:t>
          </a:r>
          <a:endParaRPr lang="en-IE" sz="1000">
            <a:effectLst/>
          </a:endParaRPr>
        </a:p>
        <a:p>
          <a:pPr rtl="0"/>
          <a:r>
            <a:rPr lang="en-IE" sz="1100">
              <a:effectLst/>
              <a:latin typeface="+mn-lt"/>
              <a:ea typeface="+mn-ea"/>
              <a:cs typeface="+mn-cs"/>
            </a:rPr>
            <a:t>If within a two year period, production corresponding to a </a:t>
          </a:r>
          <a:r>
            <a:rPr lang="en-IE" sz="1100" b="1">
              <a:effectLst/>
              <a:latin typeface="+mn-lt"/>
              <a:ea typeface="+mn-ea"/>
              <a:cs typeface="+mn-cs"/>
            </a:rPr>
            <a:t>minimum of one sample is not reached</a:t>
          </a:r>
          <a:r>
            <a:rPr lang="en-IE" sz="1100">
              <a:effectLst/>
              <a:latin typeface="+mn-lt"/>
              <a:ea typeface="+mn-ea"/>
              <a:cs typeface="+mn-cs"/>
            </a:rPr>
            <a:t>, a minimum of one sample once per two years shall be analysed provided that there is production for the species or product in question.  </a:t>
          </a:r>
          <a:endParaRPr lang="en-IE" sz="1000">
            <a:effectLst/>
          </a:endParaRPr>
        </a:p>
        <a:p>
          <a:pPr algn="l" rtl="0">
            <a:defRPr sz="1000"/>
          </a:pPr>
          <a:endParaRPr lang="en-IE" sz="1000">
            <a:effectLst/>
            <a:latin typeface="Segoe UI" panose="020B0502040204020203" pitchFamily="34" charset="0"/>
            <a:cs typeface="Segoe UI" panose="020B0502040204020203"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400051</xdr:colOff>
      <xdr:row>19</xdr:row>
      <xdr:rowOff>9526</xdr:rowOff>
    </xdr:from>
    <xdr:to>
      <xdr:col>9</xdr:col>
      <xdr:colOff>628651</xdr:colOff>
      <xdr:row>23</xdr:row>
      <xdr:rowOff>85725</xdr:rowOff>
    </xdr:to>
    <xdr:sp macro="" textlink="">
      <xdr:nvSpPr>
        <xdr:cNvPr id="3" name="Text Box 1">
          <a:extLst>
            <a:ext uri="{FF2B5EF4-FFF2-40B4-BE49-F238E27FC236}">
              <a16:creationId xmlns:a16="http://schemas.microsoft.com/office/drawing/2014/main" id="{D4C18168-0809-4251-A3A9-A6CE155F52A0}"/>
            </a:ext>
          </a:extLst>
        </xdr:cNvPr>
        <xdr:cNvSpPr txBox="1">
          <a:spLocks noChangeArrowheads="1"/>
        </xdr:cNvSpPr>
      </xdr:nvSpPr>
      <xdr:spPr bwMode="auto">
        <a:xfrm>
          <a:off x="400051" y="5711826"/>
          <a:ext cx="11258550" cy="660399"/>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1000" b="0" i="0" u="none" strike="noStrike" baseline="0">
              <a:solidFill>
                <a:srgbClr val="000000"/>
              </a:solidFill>
              <a:latin typeface="Candara" panose="020E0502030303020204" pitchFamily="34" charset="0"/>
              <a:cs typeface="Segoe UI Light" panose="020B0502040204020203" pitchFamily="34" charset="0"/>
            </a:rPr>
            <a:t>The </a:t>
          </a:r>
          <a:r>
            <a:rPr lang="en-GB" sz="1000" b="1" i="0" u="none" strike="noStrike" baseline="0">
              <a:solidFill>
                <a:srgbClr val="000000"/>
              </a:solidFill>
              <a:latin typeface="Candara" panose="020E0502030303020204" pitchFamily="34" charset="0"/>
              <a:cs typeface="Segoe UI Light" panose="020B0502040204020203" pitchFamily="34" charset="0"/>
            </a:rPr>
            <a:t>minimum number of animals </a:t>
          </a:r>
          <a:r>
            <a:rPr lang="en-GB" sz="1000" b="0" i="0" u="none" strike="noStrike" baseline="0">
              <a:solidFill>
                <a:srgbClr val="000000"/>
              </a:solidFill>
              <a:latin typeface="Candara" panose="020E0502030303020204" pitchFamily="34" charset="0"/>
              <a:cs typeface="Segoe UI Light" panose="020B0502040204020203" pitchFamily="34" charset="0"/>
            </a:rPr>
            <a:t>to be checked each year for contaminants is </a:t>
          </a:r>
          <a:r>
            <a:rPr lang="en-GB" sz="1000" b="1" i="0" u="none" strike="noStrike" baseline="0">
              <a:solidFill>
                <a:srgbClr val="000000"/>
              </a:solidFill>
              <a:latin typeface="Candara" panose="020E0502030303020204" pitchFamily="34" charset="0"/>
              <a:cs typeface="Segoe UI Light" panose="020B0502040204020203" pitchFamily="34" charset="0"/>
            </a:rPr>
            <a:t>0,004% of the number of ovine/caprine animals slaughtered </a:t>
          </a:r>
          <a:r>
            <a:rPr lang="en-GB" sz="1000" b="0" i="0" u="none" strike="noStrike" baseline="0">
              <a:solidFill>
                <a:srgbClr val="000000"/>
              </a:solidFill>
              <a:latin typeface="Candara" panose="020E0502030303020204" pitchFamily="34" charset="0"/>
              <a:cs typeface="Segoe UI Light" panose="020B0502040204020203" pitchFamily="34" charset="0"/>
            </a:rPr>
            <a:t>the previous year (cf Annex I to Regulation (EU) 2022/932).  </a:t>
          </a:r>
        </a:p>
        <a:p>
          <a:pPr algn="l" rtl="0">
            <a:defRPr sz="1000"/>
          </a:pPr>
          <a:r>
            <a:rPr lang="en-GB" sz="1000" b="0" i="0" baseline="0">
              <a:effectLst/>
              <a:latin typeface="Candara" panose="020E0502030303020204" pitchFamily="34" charset="0"/>
              <a:ea typeface="+mn-ea"/>
              <a:cs typeface="+mn-cs"/>
            </a:rPr>
            <a:t>Unprocessed meat and/or offal should be sampled.  </a:t>
          </a:r>
          <a:r>
            <a:rPr lang="en-GB" sz="1000" b="0" i="0" u="none" strike="noStrike" baseline="0">
              <a:solidFill>
                <a:srgbClr val="000000"/>
              </a:solidFill>
              <a:latin typeface="Candara" panose="020E0502030303020204" pitchFamily="34" charset="0"/>
              <a:cs typeface="Segoe UI Light" panose="020B0502040204020203" pitchFamily="34" charset="0"/>
            </a:rPr>
            <a:t>Third countries should decide on a risk basis what substances they test for in each substance group and should be in a position to justify their decisions to include and exclude substances, the range of of substances included in each substance group and the number of samples tested.   There is no minimum number of samples required for any substance group.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9524</xdr:colOff>
      <xdr:row>115</xdr:row>
      <xdr:rowOff>0</xdr:rowOff>
    </xdr:from>
    <xdr:to>
      <xdr:col>13</xdr:col>
      <xdr:colOff>1438274</xdr:colOff>
      <xdr:row>125</xdr:row>
      <xdr:rowOff>47625</xdr:rowOff>
    </xdr:to>
    <xdr:sp macro="" textlink="">
      <xdr:nvSpPr>
        <xdr:cNvPr id="2" name="Text Box 1">
          <a:extLst>
            <a:ext uri="{FF2B5EF4-FFF2-40B4-BE49-F238E27FC236}">
              <a16:creationId xmlns:a16="http://schemas.microsoft.com/office/drawing/2014/main" id="{EA270D21-8BDA-4D72-A0C3-0755D055D28E}"/>
            </a:ext>
          </a:extLst>
        </xdr:cNvPr>
        <xdr:cNvSpPr txBox="1">
          <a:spLocks noChangeArrowheads="1"/>
        </xdr:cNvSpPr>
      </xdr:nvSpPr>
      <xdr:spPr bwMode="auto">
        <a:xfrm>
          <a:off x="339724" y="17030700"/>
          <a:ext cx="14052550" cy="13176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rtl="0"/>
          <a:r>
            <a:rPr lang="en-GB" sz="1000" b="0" i="0" baseline="0">
              <a:effectLst/>
              <a:latin typeface="Segoe UI Light" panose="020B0502040204020203" pitchFamily="34" charset="0"/>
              <a:ea typeface="+mn-ea"/>
              <a:cs typeface="Segoe UI Light" panose="020B0502040204020203" pitchFamily="34" charset="0"/>
            </a:rPr>
            <a:t>The minimum number of animals to be checked each year for Group A residues must at least equal </a:t>
          </a:r>
          <a:r>
            <a:rPr lang="en-GB" sz="1000" b="1" i="0" baseline="0">
              <a:effectLst/>
              <a:latin typeface="Segoe UI Light" panose="020B0502040204020203" pitchFamily="34" charset="0"/>
              <a:ea typeface="+mn-ea"/>
              <a:cs typeface="Segoe UI Light" panose="020B0502040204020203" pitchFamily="34" charset="0"/>
            </a:rPr>
            <a:t>0,02 % of the number of porcine animals slaughtered </a:t>
          </a:r>
          <a:r>
            <a:rPr lang="en-GB" sz="1000" b="0" i="0" baseline="0">
              <a:effectLst/>
              <a:latin typeface="Segoe UI Light" panose="020B0502040204020203" pitchFamily="34" charset="0"/>
              <a:ea typeface="+mn-ea"/>
              <a:cs typeface="Segoe UI Light" panose="020B0502040204020203" pitchFamily="34" charset="0"/>
            </a:rPr>
            <a:t>the previous year.</a:t>
          </a:r>
          <a:endParaRPr lang="en-IE" sz="1000">
            <a:effectLst/>
            <a:latin typeface="Segoe UI Light" panose="020B0502040204020203" pitchFamily="34" charset="0"/>
            <a:cs typeface="Segoe UI Light" panose="020B0502040204020203" pitchFamily="34" charset="0"/>
          </a:endParaRPr>
        </a:p>
        <a:p>
          <a:pPr rtl="0"/>
          <a:r>
            <a:rPr lang="en-GB" sz="1000" b="0" i="0" baseline="0">
              <a:effectLst/>
              <a:latin typeface="Segoe UI Light" panose="020B0502040204020203" pitchFamily="34" charset="0"/>
              <a:ea typeface="+mn-ea"/>
              <a:cs typeface="Segoe UI Light" panose="020B0502040204020203" pitchFamily="34" charset="0"/>
            </a:rPr>
            <a:t>• If relevant to verify compliance with Union legislation on the use of prohibited or unauthorised pharmacologically active substances, samples may be taken from feed, water or another relevant matrix or environment and counted towards achieving the minimum sampling frequencies provided for. </a:t>
          </a:r>
          <a:endParaRPr lang="en-IE" sz="1000">
            <a:effectLst/>
            <a:latin typeface="Segoe UI Light" panose="020B0502040204020203" pitchFamily="34" charset="0"/>
            <a:cs typeface="Segoe UI Light" panose="020B0502040204020203" pitchFamily="34" charset="0"/>
          </a:endParaRPr>
        </a:p>
        <a:p>
          <a:pPr rtl="0"/>
          <a:r>
            <a:rPr lang="en-GB" sz="1000" b="0" i="0" baseline="0">
              <a:effectLst/>
              <a:latin typeface="Segoe UI Light" panose="020B0502040204020203" pitchFamily="34" charset="0"/>
              <a:ea typeface="+mn-ea"/>
              <a:cs typeface="Segoe UI Light" panose="020B0502040204020203" pitchFamily="34" charset="0"/>
            </a:rPr>
            <a:t>• Each sub-group in Group A (with the exception of A3(f)) must be checked each year using a minimum of 5 % of the total number of samples to be collected for Group A. The competent authority should attribute the remaining samples to each sub-group </a:t>
          </a:r>
          <a:r>
            <a:rPr lang="en-GB" sz="1000" b="1" i="0" baseline="0">
              <a:effectLst/>
              <a:latin typeface="Segoe UI Light" panose="020B0502040204020203" pitchFamily="34" charset="0"/>
              <a:ea typeface="+mn-ea"/>
              <a:cs typeface="Segoe UI Light" panose="020B0502040204020203" pitchFamily="34" charset="0"/>
            </a:rPr>
            <a:t>according to risk</a:t>
          </a:r>
          <a:r>
            <a:rPr lang="en-GB" sz="1000" b="0" i="0" baseline="0">
              <a:effectLst/>
              <a:latin typeface="Segoe UI Light" panose="020B0502040204020203" pitchFamily="34" charset="0"/>
              <a:ea typeface="+mn-ea"/>
              <a:cs typeface="Segoe UI Light" panose="020B0502040204020203" pitchFamily="34" charset="0"/>
            </a:rPr>
            <a:t>, ensuring that the </a:t>
          </a:r>
          <a:r>
            <a:rPr lang="en-GB" sz="1000" b="1" i="0" baseline="0">
              <a:effectLst/>
              <a:latin typeface="Segoe UI Light" panose="020B0502040204020203" pitchFamily="34" charset="0"/>
              <a:ea typeface="+mn-ea"/>
              <a:cs typeface="Segoe UI Light" panose="020B0502040204020203" pitchFamily="34" charset="0"/>
            </a:rPr>
            <a:t>total sample number of samples for all Group A sub-groups </a:t>
          </a:r>
          <a:r>
            <a:rPr lang="en-GB" sz="1000" b="0" i="0" baseline="0">
              <a:effectLst/>
              <a:latin typeface="Segoe UI Light" panose="020B0502040204020203" pitchFamily="34" charset="0"/>
              <a:ea typeface="+mn-ea"/>
              <a:cs typeface="Segoe UI Light" panose="020B0502040204020203" pitchFamily="34" charset="0"/>
            </a:rPr>
            <a:t>meets or exceeds the minimum required for Group A.</a:t>
          </a:r>
        </a:p>
        <a:p>
          <a:pPr rtl="0"/>
          <a:r>
            <a:rPr lang="en-IE" sz="1000">
              <a:effectLst/>
              <a:latin typeface="Segoe UI Light" panose="020B0502040204020203" pitchFamily="34" charset="0"/>
              <a:ea typeface="+mn-ea"/>
              <a:cs typeface="Segoe UI Light" panose="020B0502040204020203" pitchFamily="34" charset="0"/>
            </a:rPr>
            <a:t>In the event that the minimum number of samples</a:t>
          </a:r>
          <a:r>
            <a:rPr lang="en-IE" sz="1000" baseline="0">
              <a:effectLst/>
              <a:latin typeface="Segoe UI Light" panose="020B0502040204020203" pitchFamily="34" charset="0"/>
              <a:ea typeface="+mn-ea"/>
              <a:cs typeface="Segoe UI Light" panose="020B0502040204020203" pitchFamily="34" charset="0"/>
            </a:rPr>
            <a:t> would, on the basis of the production volumes, result in </a:t>
          </a:r>
          <a:r>
            <a:rPr lang="en-IE" sz="1000" b="1">
              <a:effectLst/>
              <a:latin typeface="Segoe UI Light" panose="020B0502040204020203" pitchFamily="34" charset="0"/>
              <a:ea typeface="+mn-ea"/>
              <a:cs typeface="Segoe UI Light" panose="020B0502040204020203" pitchFamily="34" charset="0"/>
            </a:rPr>
            <a:t>less than five samples per year</a:t>
          </a:r>
          <a:r>
            <a:rPr lang="en-IE" sz="1000">
              <a:effectLst/>
              <a:latin typeface="Segoe UI Light" panose="020B0502040204020203" pitchFamily="34" charset="0"/>
              <a:ea typeface="+mn-ea"/>
              <a:cs typeface="Segoe UI Light" panose="020B0502040204020203" pitchFamily="34" charset="0"/>
            </a:rPr>
            <a:t>, sampling may be carried out once per two years. </a:t>
          </a:r>
          <a:endParaRPr lang="en-IE" sz="1000">
            <a:effectLst/>
            <a:latin typeface="Segoe UI Light" panose="020B0502040204020203" pitchFamily="34" charset="0"/>
            <a:cs typeface="Segoe UI Light" panose="020B0502040204020203" pitchFamily="34" charset="0"/>
          </a:endParaRPr>
        </a:p>
        <a:p>
          <a:pPr rtl="0"/>
          <a:r>
            <a:rPr lang="en-IE" sz="1000">
              <a:effectLst/>
              <a:latin typeface="Segoe UI Light" panose="020B0502040204020203" pitchFamily="34" charset="0"/>
              <a:ea typeface="+mn-ea"/>
              <a:cs typeface="Segoe UI Light" panose="020B0502040204020203" pitchFamily="34" charset="0"/>
            </a:rPr>
            <a:t>If within a two year period, production corresponding to a </a:t>
          </a:r>
          <a:r>
            <a:rPr lang="en-IE" sz="1000" b="1">
              <a:effectLst/>
              <a:latin typeface="Segoe UI Light" panose="020B0502040204020203" pitchFamily="34" charset="0"/>
              <a:ea typeface="+mn-ea"/>
              <a:cs typeface="Segoe UI Light" panose="020B0502040204020203" pitchFamily="34" charset="0"/>
            </a:rPr>
            <a:t>minimum of one sample is not reached</a:t>
          </a:r>
          <a:r>
            <a:rPr lang="en-IE" sz="1000">
              <a:effectLst/>
              <a:latin typeface="Segoe UI Light" panose="020B0502040204020203" pitchFamily="34" charset="0"/>
              <a:ea typeface="+mn-ea"/>
              <a:cs typeface="Segoe UI Light" panose="020B0502040204020203" pitchFamily="34" charset="0"/>
            </a:rPr>
            <a:t>, a minimum of one sample once per two years shall be analysed provided that there is production for the species or product in question.  </a:t>
          </a:r>
        </a:p>
        <a:p>
          <a:pPr marL="0" marR="0" lvl="0" indent="0" defTabSz="914400" rtl="0" eaLnBrk="1" fontAlgn="auto" latinLnBrk="0" hangingPunct="1">
            <a:lnSpc>
              <a:spcPct val="100000"/>
            </a:lnSpc>
            <a:spcBef>
              <a:spcPts val="0"/>
            </a:spcBef>
            <a:spcAft>
              <a:spcPts val="0"/>
            </a:spcAft>
            <a:buClrTx/>
            <a:buSzTx/>
            <a:buFontTx/>
            <a:buNone/>
            <a:tabLst/>
            <a:defRPr/>
          </a:pPr>
          <a:r>
            <a:rPr lang="en-IE" sz="1000">
              <a:effectLst/>
              <a:latin typeface="Segoe UI Light" panose="020B0502040204020203" pitchFamily="34" charset="0"/>
              <a:ea typeface="+mn-ea"/>
              <a:cs typeface="Segoe UI Light" panose="020B0502040204020203" pitchFamily="34" charset="0"/>
            </a:rPr>
            <a:t>The </a:t>
          </a:r>
          <a:r>
            <a:rPr lang="en-IE" sz="1000" b="1">
              <a:effectLst/>
              <a:latin typeface="Segoe UI Light" panose="020B0502040204020203" pitchFamily="34" charset="0"/>
              <a:ea typeface="+mn-ea"/>
              <a:cs typeface="Segoe UI Light" panose="020B0502040204020203" pitchFamily="34" charset="0"/>
            </a:rPr>
            <a:t>'unauthorised' substance</a:t>
          </a:r>
          <a:r>
            <a:rPr lang="en-IE" sz="1000" b="1" baseline="0">
              <a:effectLst/>
              <a:latin typeface="Segoe UI Light" panose="020B0502040204020203" pitchFamily="34" charset="0"/>
              <a:ea typeface="+mn-ea"/>
              <a:cs typeface="Segoe UI Light" panose="020B0502040204020203" pitchFamily="34" charset="0"/>
            </a:rPr>
            <a:t> groups </a:t>
          </a:r>
          <a:r>
            <a:rPr lang="en-IE" sz="1000" baseline="0">
              <a:effectLst/>
              <a:latin typeface="Segoe UI Light" panose="020B0502040204020203" pitchFamily="34" charset="0"/>
              <a:ea typeface="+mn-ea"/>
              <a:cs typeface="Segoe UI Light" panose="020B0502040204020203" pitchFamily="34" charset="0"/>
            </a:rPr>
            <a:t>specified above refer to substances unauthorised in the EU for use in food-producing animals.</a:t>
          </a:r>
          <a:endParaRPr lang="en-IE" sz="1000">
            <a:effectLst/>
            <a:latin typeface="Segoe UI Light" panose="020B0502040204020203" pitchFamily="34" charset="0"/>
            <a:cs typeface="Segoe UI Light" panose="020B0502040204020203" pitchFamily="34" charset="0"/>
          </a:endParaRPr>
        </a:p>
        <a:p>
          <a:pPr rtl="0"/>
          <a:endParaRPr lang="en-IE">
            <a:effectLst/>
          </a:endParaRPr>
        </a:p>
        <a:p>
          <a:pPr rtl="0" eaLnBrk="1" fontAlgn="auto" latinLnBrk="0" hangingPunct="1"/>
          <a:endParaRPr lang="en-IE">
            <a:effectLst/>
          </a:endParaRPr>
        </a:p>
        <a:p>
          <a:pPr algn="l" rtl="0">
            <a:defRPr sz="1000"/>
          </a:pPr>
          <a:endParaRPr lang="en-GB" sz="1100" b="0" i="0" u="none" strike="noStrike" baseline="0">
            <a:solidFill>
              <a:srgbClr val="000000"/>
            </a:solidFill>
            <a:latin typeface="Arial"/>
            <a:cs typeface="Arial"/>
          </a:endParaRPr>
        </a:p>
        <a:p>
          <a:pPr algn="l" rtl="0">
            <a:defRPr sz="1000"/>
          </a:pPr>
          <a:endParaRPr lang="en-GB" sz="1100" b="1" i="0" u="none" strike="noStrike" baseline="0">
            <a:solidFill>
              <a:srgbClr val="000000"/>
            </a:solidFill>
            <a:latin typeface="Arial"/>
            <a:cs typeface="Arial"/>
          </a:endParaRPr>
        </a:p>
      </xdr:txBody>
    </xdr:sp>
    <xdr:clientData/>
  </xdr:twoCellAnchor>
  <xdr:twoCellAnchor>
    <xdr:from>
      <xdr:col>4</xdr:col>
      <xdr:colOff>38100</xdr:colOff>
      <xdr:row>6</xdr:row>
      <xdr:rowOff>228600</xdr:rowOff>
    </xdr:from>
    <xdr:to>
      <xdr:col>4</xdr:col>
      <xdr:colOff>1419225</xdr:colOff>
      <xdr:row>6</xdr:row>
      <xdr:rowOff>228600</xdr:rowOff>
    </xdr:to>
    <xdr:sp macro="" textlink="">
      <xdr:nvSpPr>
        <xdr:cNvPr id="3" name="Line 3">
          <a:extLst>
            <a:ext uri="{FF2B5EF4-FFF2-40B4-BE49-F238E27FC236}">
              <a16:creationId xmlns:a16="http://schemas.microsoft.com/office/drawing/2014/main" id="{BAB618D4-C43D-4D28-925A-75FB9C09C6FD}"/>
            </a:ext>
          </a:extLst>
        </xdr:cNvPr>
        <xdr:cNvSpPr>
          <a:spLocks noChangeShapeType="1"/>
        </xdr:cNvSpPr>
      </xdr:nvSpPr>
      <xdr:spPr bwMode="auto">
        <a:xfrm flipH="1">
          <a:off x="2940050" y="1689100"/>
          <a:ext cx="1381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171451</xdr:colOff>
      <xdr:row>67</xdr:row>
      <xdr:rowOff>1</xdr:rowOff>
    </xdr:from>
    <xdr:to>
      <xdr:col>13</xdr:col>
      <xdr:colOff>600075</xdr:colOff>
      <xdr:row>75</xdr:row>
      <xdr:rowOff>76200</xdr:rowOff>
    </xdr:to>
    <xdr:sp macro="" textlink="">
      <xdr:nvSpPr>
        <xdr:cNvPr id="2" name="Text Box 1">
          <a:extLst>
            <a:ext uri="{FF2B5EF4-FFF2-40B4-BE49-F238E27FC236}">
              <a16:creationId xmlns:a16="http://schemas.microsoft.com/office/drawing/2014/main" id="{5377DA71-1F72-47AB-AEB7-825ABA6438C7}"/>
            </a:ext>
          </a:extLst>
        </xdr:cNvPr>
        <xdr:cNvSpPr txBox="1">
          <a:spLocks noChangeArrowheads="1"/>
        </xdr:cNvSpPr>
      </xdr:nvSpPr>
      <xdr:spPr bwMode="auto">
        <a:xfrm>
          <a:off x="171451" y="12731751"/>
          <a:ext cx="16297274" cy="1244599"/>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1000" b="0" i="0" u="none" strike="noStrike" baseline="0">
              <a:solidFill>
                <a:srgbClr val="000000"/>
              </a:solidFill>
              <a:latin typeface="Segoe UI Light" panose="020B0502040204020203" pitchFamily="34" charset="0"/>
              <a:cs typeface="Segoe UI Light" panose="020B0502040204020203" pitchFamily="34" charset="0"/>
            </a:rPr>
            <a:t>The </a:t>
          </a:r>
          <a:r>
            <a:rPr lang="en-GB" sz="1000" b="1" i="0" u="none" strike="noStrike" baseline="0">
              <a:solidFill>
                <a:srgbClr val="000000"/>
              </a:solidFill>
              <a:latin typeface="Segoe UI Light" panose="020B0502040204020203" pitchFamily="34" charset="0"/>
              <a:cs typeface="Segoe UI Light" panose="020B0502040204020203" pitchFamily="34" charset="0"/>
            </a:rPr>
            <a:t>minimum number of animals </a:t>
          </a:r>
          <a:r>
            <a:rPr lang="en-GB" sz="1000" b="0" i="0" u="none" strike="noStrike" baseline="0">
              <a:solidFill>
                <a:srgbClr val="000000"/>
              </a:solidFill>
              <a:latin typeface="Segoe UI Light" panose="020B0502040204020203" pitchFamily="34" charset="0"/>
              <a:cs typeface="Segoe UI Light" panose="020B0502040204020203" pitchFamily="34" charset="0"/>
            </a:rPr>
            <a:t>to be checked each year for  Group B residues must at least equal </a:t>
          </a:r>
          <a:r>
            <a:rPr lang="en-GB" sz="1000" b="1" i="0" u="none" strike="noStrike" baseline="0">
              <a:solidFill>
                <a:srgbClr val="000000"/>
              </a:solidFill>
              <a:latin typeface="Segoe UI Light" panose="020B0502040204020203" pitchFamily="34" charset="0"/>
              <a:cs typeface="Segoe UI Light" panose="020B0502040204020203" pitchFamily="34" charset="0"/>
            </a:rPr>
            <a:t>0,02% of the number of porcine animals slaughtered </a:t>
          </a:r>
          <a:r>
            <a:rPr lang="en-GB" sz="1000" b="0" i="0" u="none" strike="noStrike" baseline="0">
              <a:solidFill>
                <a:srgbClr val="000000"/>
              </a:solidFill>
              <a:latin typeface="Segoe UI Light" panose="020B0502040204020203" pitchFamily="34" charset="0"/>
              <a:cs typeface="Segoe UI Light" panose="020B0502040204020203" pitchFamily="34" charset="0"/>
            </a:rPr>
            <a:t>the previous year.  </a:t>
          </a:r>
        </a:p>
        <a:p>
          <a:pPr algn="l" rtl="0">
            <a:defRPr sz="1000"/>
          </a:pPr>
          <a:r>
            <a:rPr lang="en-GB" sz="1000" b="0" i="0" u="none" strike="noStrike" baseline="0">
              <a:solidFill>
                <a:srgbClr val="000000"/>
              </a:solidFill>
              <a:latin typeface="Segoe UI Light" panose="020B0502040204020203" pitchFamily="34" charset="0"/>
              <a:cs typeface="Segoe UI Light" panose="020B0502040204020203" pitchFamily="34" charset="0"/>
            </a:rPr>
            <a:t>Third countries should decide on a risk basis what substances they test for in each substance group and should be in a position to justify their decisions to include and exclude substances, the range of of substances included in each substance group and the number of samples tested.   There is no minimum number of samples required for any substance group.  </a:t>
          </a:r>
        </a:p>
        <a:p>
          <a:pPr rtl="0"/>
          <a:r>
            <a:rPr lang="en-IE" sz="1100">
              <a:effectLst/>
              <a:latin typeface="Segoe UI Light" panose="020B0502040204020203" pitchFamily="34" charset="0"/>
              <a:ea typeface="+mn-ea"/>
              <a:cs typeface="Segoe UI Light" panose="020B0502040204020203" pitchFamily="34" charset="0"/>
            </a:rPr>
            <a:t>In the event that the minimum number of samples</a:t>
          </a:r>
          <a:r>
            <a:rPr lang="en-IE" sz="1100" baseline="0">
              <a:effectLst/>
              <a:latin typeface="Segoe UI Light" panose="020B0502040204020203" pitchFamily="34" charset="0"/>
              <a:ea typeface="+mn-ea"/>
              <a:cs typeface="Segoe UI Light" panose="020B0502040204020203" pitchFamily="34" charset="0"/>
            </a:rPr>
            <a:t> would, on the basis of the production volumes, result in </a:t>
          </a:r>
          <a:r>
            <a:rPr lang="en-IE" sz="1100" b="1">
              <a:effectLst/>
              <a:latin typeface="Segoe UI Light" panose="020B0502040204020203" pitchFamily="34" charset="0"/>
              <a:ea typeface="+mn-ea"/>
              <a:cs typeface="Segoe UI Light" panose="020B0502040204020203" pitchFamily="34" charset="0"/>
            </a:rPr>
            <a:t>less than five samples per year</a:t>
          </a:r>
          <a:r>
            <a:rPr lang="en-IE" sz="1100">
              <a:effectLst/>
              <a:latin typeface="Segoe UI Light" panose="020B0502040204020203" pitchFamily="34" charset="0"/>
              <a:ea typeface="+mn-ea"/>
              <a:cs typeface="Segoe UI Light" panose="020B0502040204020203" pitchFamily="34" charset="0"/>
            </a:rPr>
            <a:t>, sampling may be carried out once per two years. </a:t>
          </a:r>
          <a:endParaRPr lang="en-IE" sz="1000">
            <a:effectLst/>
            <a:latin typeface="Segoe UI Light" panose="020B0502040204020203" pitchFamily="34" charset="0"/>
            <a:cs typeface="Segoe UI Light" panose="020B0502040204020203" pitchFamily="34" charset="0"/>
          </a:endParaRPr>
        </a:p>
        <a:p>
          <a:pPr rtl="0"/>
          <a:r>
            <a:rPr lang="en-IE" sz="1100">
              <a:effectLst/>
              <a:latin typeface="Segoe UI Light" panose="020B0502040204020203" pitchFamily="34" charset="0"/>
              <a:ea typeface="+mn-ea"/>
              <a:cs typeface="Segoe UI Light" panose="020B0502040204020203" pitchFamily="34" charset="0"/>
            </a:rPr>
            <a:t>If within a two year period, production corresponding to a </a:t>
          </a:r>
          <a:r>
            <a:rPr lang="en-IE" sz="1100" b="1">
              <a:effectLst/>
              <a:latin typeface="Segoe UI Light" panose="020B0502040204020203" pitchFamily="34" charset="0"/>
              <a:ea typeface="+mn-ea"/>
              <a:cs typeface="Segoe UI Light" panose="020B0502040204020203" pitchFamily="34" charset="0"/>
            </a:rPr>
            <a:t>minimum of one sample is not reached</a:t>
          </a:r>
          <a:r>
            <a:rPr lang="en-IE" sz="1100">
              <a:effectLst/>
              <a:latin typeface="Segoe UI Light" panose="020B0502040204020203" pitchFamily="34" charset="0"/>
              <a:ea typeface="+mn-ea"/>
              <a:cs typeface="Segoe UI Light" panose="020B0502040204020203" pitchFamily="34" charset="0"/>
            </a:rPr>
            <a:t>, a minimum of one sample once per two years shall be analysed provided that there is production for the species or product in question.  </a:t>
          </a:r>
          <a:endParaRPr lang="en-IE" sz="1000">
            <a:effectLst/>
            <a:latin typeface="Segoe UI Light" panose="020B0502040204020203" pitchFamily="34" charset="0"/>
            <a:cs typeface="Segoe UI Light" panose="020B0502040204020203" pitchFamily="34" charset="0"/>
          </a:endParaRPr>
        </a:p>
        <a:p>
          <a:pPr algn="l" rtl="0">
            <a:defRPr sz="1000"/>
          </a:pPr>
          <a:r>
            <a:rPr lang="en-IE" sz="1000" b="0" i="0" baseline="0">
              <a:effectLst/>
              <a:latin typeface="Segoe UI" panose="020B0502040204020203" pitchFamily="34" charset="0"/>
              <a:ea typeface="+mn-ea"/>
              <a:cs typeface="Segoe UI" panose="020B0502040204020203" pitchFamily="34" charset="0"/>
            </a:rPr>
            <a:t> </a:t>
          </a:r>
          <a:endParaRPr lang="en-IE" sz="1000">
            <a:effectLst/>
            <a:latin typeface="Segoe UI" panose="020B0502040204020203" pitchFamily="34" charset="0"/>
            <a:cs typeface="Segoe UI" panose="020B0502040204020203"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400051</xdr:colOff>
      <xdr:row>24</xdr:row>
      <xdr:rowOff>9526</xdr:rowOff>
    </xdr:from>
    <xdr:to>
      <xdr:col>9</xdr:col>
      <xdr:colOff>628651</xdr:colOff>
      <xdr:row>28</xdr:row>
      <xdr:rowOff>85725</xdr:rowOff>
    </xdr:to>
    <xdr:sp macro="" textlink="">
      <xdr:nvSpPr>
        <xdr:cNvPr id="3" name="Text Box 1">
          <a:extLst>
            <a:ext uri="{FF2B5EF4-FFF2-40B4-BE49-F238E27FC236}">
              <a16:creationId xmlns:a16="http://schemas.microsoft.com/office/drawing/2014/main" id="{373F8548-FFEC-4FED-80F1-D9195B7F928D}"/>
            </a:ext>
          </a:extLst>
        </xdr:cNvPr>
        <xdr:cNvSpPr txBox="1">
          <a:spLocks noChangeArrowheads="1"/>
        </xdr:cNvSpPr>
      </xdr:nvSpPr>
      <xdr:spPr bwMode="auto">
        <a:xfrm>
          <a:off x="400051" y="5800726"/>
          <a:ext cx="11271250" cy="660399"/>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1000" b="0" i="0" u="none" strike="noStrike" baseline="0">
              <a:solidFill>
                <a:srgbClr val="000000"/>
              </a:solidFill>
              <a:latin typeface="Candara" panose="020E0502030303020204" pitchFamily="34" charset="0"/>
              <a:cs typeface="Segoe UI Light" panose="020B0502040204020203" pitchFamily="34" charset="0"/>
            </a:rPr>
            <a:t>The </a:t>
          </a:r>
          <a:r>
            <a:rPr lang="en-GB" sz="1000" b="1" i="0" u="none" strike="noStrike" baseline="0">
              <a:solidFill>
                <a:srgbClr val="000000"/>
              </a:solidFill>
              <a:latin typeface="Candara" panose="020E0502030303020204" pitchFamily="34" charset="0"/>
              <a:cs typeface="Segoe UI Light" panose="020B0502040204020203" pitchFamily="34" charset="0"/>
            </a:rPr>
            <a:t>minimum number of animals </a:t>
          </a:r>
          <a:r>
            <a:rPr lang="en-GB" sz="1000" b="0" i="0" u="none" strike="noStrike" baseline="0">
              <a:solidFill>
                <a:srgbClr val="000000"/>
              </a:solidFill>
              <a:latin typeface="Candara" panose="020E0502030303020204" pitchFamily="34" charset="0"/>
              <a:cs typeface="Segoe UI Light" panose="020B0502040204020203" pitchFamily="34" charset="0"/>
            </a:rPr>
            <a:t>to be checked each year for contaminants is </a:t>
          </a:r>
          <a:r>
            <a:rPr lang="en-GB" sz="1000" b="1" i="0" u="none" strike="noStrike" baseline="0">
              <a:solidFill>
                <a:srgbClr val="000000"/>
              </a:solidFill>
              <a:latin typeface="Candara" panose="020E0502030303020204" pitchFamily="34" charset="0"/>
              <a:cs typeface="Segoe UI Light" panose="020B0502040204020203" pitchFamily="34" charset="0"/>
            </a:rPr>
            <a:t>0,003% of the number of porcine animals slaughtered </a:t>
          </a:r>
          <a:r>
            <a:rPr lang="en-GB" sz="1000" b="0" i="0" u="none" strike="noStrike" baseline="0">
              <a:solidFill>
                <a:srgbClr val="000000"/>
              </a:solidFill>
              <a:latin typeface="Candara" panose="020E0502030303020204" pitchFamily="34" charset="0"/>
              <a:cs typeface="Segoe UI Light" panose="020B0502040204020203" pitchFamily="34" charset="0"/>
            </a:rPr>
            <a:t>the previous year (cf Annex I to Regulation (EU) 2022/932).  </a:t>
          </a:r>
        </a:p>
        <a:p>
          <a:pPr algn="l" rtl="0">
            <a:defRPr sz="1000"/>
          </a:pPr>
          <a:r>
            <a:rPr lang="en-GB" sz="1000" b="0" i="0" baseline="0">
              <a:effectLst/>
              <a:latin typeface="Candara" panose="020E0502030303020204" pitchFamily="34" charset="0"/>
              <a:ea typeface="+mn-ea"/>
              <a:cs typeface="+mn-cs"/>
            </a:rPr>
            <a:t>Unprocessed meat and/or offal should be sampled.  </a:t>
          </a:r>
          <a:r>
            <a:rPr lang="en-GB" sz="1000" b="0" i="0" u="none" strike="noStrike" baseline="0">
              <a:solidFill>
                <a:srgbClr val="000000"/>
              </a:solidFill>
              <a:latin typeface="Candara" panose="020E0502030303020204" pitchFamily="34" charset="0"/>
              <a:cs typeface="Segoe UI Light" panose="020B0502040204020203" pitchFamily="34" charset="0"/>
            </a:rPr>
            <a:t>Third countries should decide on a risk basis what substances they test for in each substance group and should be in a position to justify their decisions to include and exclude substances, the range of of substances included in each substance group and the number of samples tested.   There is no minimum number of samples required for any substance group.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food.ec.europa.eu/document/download/a2661e60-c1cc-4b0f-98bc-ee5edcf17c9c_en"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6.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7.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
  <sheetViews>
    <sheetView workbookViewId="0">
      <selection activeCell="C9" sqref="C9"/>
    </sheetView>
  </sheetViews>
  <sheetFormatPr defaultColWidth="8.85546875" defaultRowHeight="15.75" x14ac:dyDescent="0.25"/>
  <cols>
    <col min="1" max="1" width="4.140625" style="11" customWidth="1"/>
    <col min="2" max="2" width="137.85546875" style="3" customWidth="1"/>
    <col min="3" max="3" width="5.140625" style="3" customWidth="1"/>
    <col min="4" max="16384" width="8.85546875" style="4"/>
  </cols>
  <sheetData>
    <row r="1" spans="1:3" x14ac:dyDescent="0.25">
      <c r="A1" s="1" t="s">
        <v>0</v>
      </c>
      <c r="B1" s="2" t="s">
        <v>1</v>
      </c>
    </row>
    <row r="2" spans="1:3" ht="113.25" x14ac:dyDescent="0.25">
      <c r="A2" s="5">
        <v>1</v>
      </c>
      <c r="B2" s="6" t="s">
        <v>2</v>
      </c>
      <c r="C2" s="7"/>
    </row>
    <row r="3" spans="1:3" ht="97.5" x14ac:dyDescent="0.25">
      <c r="A3" s="5">
        <v>2</v>
      </c>
      <c r="B3" s="6" t="s">
        <v>3</v>
      </c>
      <c r="C3" s="8"/>
    </row>
    <row r="4" spans="1:3" ht="144.75" x14ac:dyDescent="0.25">
      <c r="A4" s="5">
        <v>3</v>
      </c>
      <c r="B4" s="6" t="s">
        <v>4</v>
      </c>
    </row>
    <row r="5" spans="1:3" ht="207.75" x14ac:dyDescent="0.25">
      <c r="A5" s="5">
        <v>4</v>
      </c>
      <c r="B5" s="6" t="s">
        <v>5</v>
      </c>
    </row>
    <row r="6" spans="1:3" ht="192" x14ac:dyDescent="0.25">
      <c r="A6" s="5">
        <v>5</v>
      </c>
      <c r="B6" s="6" t="s">
        <v>6</v>
      </c>
    </row>
    <row r="7" spans="1:3" ht="129" x14ac:dyDescent="0.25">
      <c r="A7" s="5">
        <v>6</v>
      </c>
      <c r="B7" s="6" t="s">
        <v>7</v>
      </c>
    </row>
    <row r="8" spans="1:3" ht="308.25" x14ac:dyDescent="0.25">
      <c r="A8" s="5">
        <v>7</v>
      </c>
      <c r="B8" s="6" t="s">
        <v>8</v>
      </c>
    </row>
    <row r="9" spans="1:3" ht="18.75" x14ac:dyDescent="0.2">
      <c r="A9" s="5">
        <v>8</v>
      </c>
      <c r="B9" s="9" t="s">
        <v>9</v>
      </c>
      <c r="C9" s="10" t="s">
        <v>10</v>
      </c>
    </row>
  </sheetData>
  <hyperlinks>
    <hyperlink ref="C9"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19"/>
  <sheetViews>
    <sheetView topLeftCell="A10" workbookViewId="0">
      <selection activeCell="F17" sqref="F17"/>
    </sheetView>
  </sheetViews>
  <sheetFormatPr defaultColWidth="9.140625" defaultRowHeight="10.5" x14ac:dyDescent="0.25"/>
  <cols>
    <col min="1" max="1" width="35.140625" style="85" customWidth="1"/>
    <col min="2" max="2" width="18.85546875" style="84" customWidth="1"/>
    <col min="3" max="3" width="40.85546875" style="85" customWidth="1"/>
    <col min="4" max="4" width="24" style="85" customWidth="1"/>
    <col min="5" max="5" width="13.85546875" style="85" customWidth="1"/>
    <col min="6" max="6" width="8" style="85" customWidth="1"/>
    <col min="7" max="7" width="16.5703125" style="85" customWidth="1"/>
    <col min="8" max="8" width="5.42578125" style="85" customWidth="1"/>
    <col min="9" max="9" width="14.5703125" style="85" customWidth="1"/>
    <col min="10" max="10" width="13.42578125" style="85" customWidth="1"/>
    <col min="11" max="11" width="32.42578125" style="85" customWidth="1"/>
    <col min="12" max="12" width="26.5703125" style="85" bestFit="1" customWidth="1"/>
    <col min="13" max="13" width="23.5703125" style="84" customWidth="1"/>
    <col min="14" max="14" width="51.140625" style="85" bestFit="1" customWidth="1"/>
    <col min="15" max="16384" width="9.140625" style="85"/>
  </cols>
  <sheetData>
    <row r="1" spans="1:14" ht="21" thickBot="1" x14ac:dyDescent="0.3">
      <c r="A1" s="82" t="s">
        <v>267</v>
      </c>
      <c r="I1" s="83" t="s">
        <v>178</v>
      </c>
      <c r="L1" s="86" t="s">
        <v>177</v>
      </c>
    </row>
    <row r="2" spans="1:14" ht="9.75" customHeight="1" x14ac:dyDescent="0.25">
      <c r="F2" s="507" t="s">
        <v>268</v>
      </c>
      <c r="G2" s="570"/>
      <c r="H2" s="571"/>
      <c r="I2" s="87" t="s">
        <v>180</v>
      </c>
      <c r="J2" s="88">
        <f>SUM(B13:B19)</f>
        <v>10</v>
      </c>
    </row>
    <row r="3" spans="1:14" ht="12.75" customHeight="1" x14ac:dyDescent="0.25">
      <c r="A3" s="146" t="s">
        <v>181</v>
      </c>
      <c r="B3" s="127" t="s">
        <v>331</v>
      </c>
      <c r="C3" s="128" t="s">
        <v>182</v>
      </c>
      <c r="F3" s="509"/>
      <c r="G3" s="568"/>
      <c r="H3" s="508"/>
      <c r="I3" s="90" t="s">
        <v>183</v>
      </c>
      <c r="J3" s="91">
        <f>$B$10</f>
        <v>10</v>
      </c>
    </row>
    <row r="4" spans="1:14" ht="16.5" customHeight="1" x14ac:dyDescent="0.25">
      <c r="A4" s="147" t="s">
        <v>184</v>
      </c>
      <c r="B4" s="129">
        <v>2023</v>
      </c>
      <c r="C4" s="215">
        <v>45037</v>
      </c>
      <c r="F4" s="509"/>
      <c r="G4" s="568"/>
      <c r="H4" s="508"/>
      <c r="I4" s="90" t="s">
        <v>185</v>
      </c>
      <c r="J4" s="91">
        <f>$B$9</f>
        <v>6.9232000000000005</v>
      </c>
    </row>
    <row r="5" spans="1:14" ht="15.75" customHeight="1" thickBot="1" x14ac:dyDescent="0.3">
      <c r="A5" s="146" t="s">
        <v>186</v>
      </c>
      <c r="B5" s="130" t="s">
        <v>15</v>
      </c>
      <c r="C5" s="92"/>
      <c r="F5" s="510"/>
      <c r="G5" s="572"/>
      <c r="H5" s="511"/>
      <c r="I5" s="93"/>
      <c r="J5" s="94"/>
    </row>
    <row r="6" spans="1:14" ht="37.5" customHeight="1" thickBot="1" x14ac:dyDescent="0.3">
      <c r="A6" s="116" t="s">
        <v>188</v>
      </c>
      <c r="B6" s="131">
        <v>34616</v>
      </c>
      <c r="I6" s="96"/>
    </row>
    <row r="7" spans="1:14" ht="46.5" customHeight="1" thickBot="1" x14ac:dyDescent="0.3">
      <c r="A7" s="116" t="s">
        <v>189</v>
      </c>
      <c r="B7" s="148">
        <v>34616</v>
      </c>
      <c r="C7" s="573" t="s">
        <v>269</v>
      </c>
      <c r="D7" s="525"/>
      <c r="E7" s="525"/>
      <c r="F7" s="525"/>
      <c r="G7" s="525"/>
      <c r="H7" s="525"/>
      <c r="I7" s="525"/>
      <c r="J7" s="526"/>
      <c r="M7" s="250"/>
      <c r="N7" s="98"/>
    </row>
    <row r="8" spans="1:14" ht="20.100000000000001" customHeight="1" x14ac:dyDescent="0.25">
      <c r="A8" s="116" t="s">
        <v>191</v>
      </c>
      <c r="B8" s="149" t="s">
        <v>270</v>
      </c>
      <c r="C8" s="149" t="s">
        <v>194</v>
      </c>
      <c r="D8" s="150"/>
    </row>
    <row r="9" spans="1:14" ht="21.75" customHeight="1" thickBot="1" x14ac:dyDescent="0.3">
      <c r="A9" s="116" t="s">
        <v>271</v>
      </c>
      <c r="B9" s="151">
        <f>B7*0.02%</f>
        <v>6.9232000000000005</v>
      </c>
      <c r="C9" s="152"/>
      <c r="D9" s="153"/>
    </row>
    <row r="10" spans="1:14" ht="20.25" customHeight="1" thickBot="1" x14ac:dyDescent="0.3">
      <c r="A10" s="116" t="s">
        <v>243</v>
      </c>
      <c r="B10" s="135">
        <f>B14+B13</f>
        <v>10</v>
      </c>
      <c r="C10" s="104"/>
      <c r="D10" s="105"/>
    </row>
    <row r="11" spans="1:14" ht="9.75" customHeight="1" x14ac:dyDescent="0.25">
      <c r="B11" s="99"/>
      <c r="C11" s="108"/>
      <c r="D11" s="108"/>
    </row>
    <row r="12" spans="1:14" s="110" customFormat="1" ht="63" customHeight="1" x14ac:dyDescent="0.25">
      <c r="A12" s="136" t="s">
        <v>272</v>
      </c>
      <c r="B12" s="113" t="s">
        <v>244</v>
      </c>
      <c r="C12" s="139" t="s">
        <v>199</v>
      </c>
      <c r="D12" s="139" t="s">
        <v>200</v>
      </c>
      <c r="E12" s="277" t="s">
        <v>201</v>
      </c>
      <c r="F12" s="173" t="s">
        <v>202</v>
      </c>
      <c r="G12" s="277" t="s">
        <v>203</v>
      </c>
      <c r="H12" s="137" t="s">
        <v>202</v>
      </c>
      <c r="I12" s="292" t="s">
        <v>204</v>
      </c>
      <c r="J12" s="277" t="s">
        <v>205</v>
      </c>
      <c r="K12" s="277" t="s">
        <v>245</v>
      </c>
      <c r="L12" s="277" t="s">
        <v>246</v>
      </c>
      <c r="M12" s="277" t="s">
        <v>206</v>
      </c>
      <c r="N12" s="293" t="s">
        <v>207</v>
      </c>
    </row>
    <row r="13" spans="1:14" ht="51.95" customHeight="1" x14ac:dyDescent="0.25">
      <c r="A13" s="95" t="s">
        <v>273</v>
      </c>
      <c r="B13" s="242">
        <v>3</v>
      </c>
      <c r="C13" s="181" t="s">
        <v>438</v>
      </c>
      <c r="D13" s="289" t="s">
        <v>486</v>
      </c>
      <c r="E13" s="181" t="s">
        <v>465</v>
      </c>
      <c r="F13" s="181" t="s">
        <v>452</v>
      </c>
      <c r="G13" s="181" t="s">
        <v>465</v>
      </c>
      <c r="H13" s="181" t="s">
        <v>470</v>
      </c>
      <c r="I13" s="181">
        <v>10</v>
      </c>
      <c r="J13" s="181">
        <v>10</v>
      </c>
      <c r="K13" s="181">
        <v>40</v>
      </c>
      <c r="L13" s="181"/>
      <c r="M13" s="181">
        <v>40</v>
      </c>
      <c r="N13" s="181" t="s">
        <v>466</v>
      </c>
    </row>
    <row r="14" spans="1:14" ht="11.25" customHeight="1" x14ac:dyDescent="0.25">
      <c r="A14" s="527" t="s">
        <v>274</v>
      </c>
      <c r="B14" s="569">
        <v>7</v>
      </c>
      <c r="C14" s="181" t="s">
        <v>421</v>
      </c>
      <c r="D14" s="181" t="s">
        <v>433</v>
      </c>
      <c r="E14" s="181" t="s">
        <v>474</v>
      </c>
      <c r="F14" s="181" t="s">
        <v>470</v>
      </c>
      <c r="G14" s="181" t="s">
        <v>474</v>
      </c>
      <c r="H14" s="181" t="s">
        <v>470</v>
      </c>
      <c r="I14" s="181">
        <v>10</v>
      </c>
      <c r="J14" s="181">
        <v>10</v>
      </c>
      <c r="K14" s="181">
        <v>50</v>
      </c>
      <c r="L14" s="181"/>
      <c r="M14" s="181">
        <v>50</v>
      </c>
      <c r="N14" s="181" t="s">
        <v>466</v>
      </c>
    </row>
    <row r="15" spans="1:14" ht="9.75" customHeight="1" x14ac:dyDescent="0.25">
      <c r="A15" s="527"/>
      <c r="B15" s="569"/>
      <c r="C15" s="288" t="s">
        <v>422</v>
      </c>
      <c r="D15" s="181" t="s">
        <v>433</v>
      </c>
      <c r="E15" s="181" t="s">
        <v>474</v>
      </c>
      <c r="F15" s="181" t="s">
        <v>470</v>
      </c>
      <c r="G15" s="181" t="s">
        <v>474</v>
      </c>
      <c r="H15" s="181" t="s">
        <v>470</v>
      </c>
      <c r="I15" s="181">
        <v>50</v>
      </c>
      <c r="J15" s="181">
        <v>50</v>
      </c>
      <c r="K15" s="181">
        <v>100</v>
      </c>
      <c r="L15" s="181"/>
      <c r="M15" s="181">
        <v>100</v>
      </c>
      <c r="N15" s="181" t="s">
        <v>466</v>
      </c>
    </row>
    <row r="16" spans="1:14" ht="11.25" customHeight="1" x14ac:dyDescent="0.25">
      <c r="A16" s="527" t="s">
        <v>439</v>
      </c>
      <c r="B16" s="569"/>
      <c r="C16" s="181"/>
      <c r="D16" s="317"/>
      <c r="E16" s="181"/>
      <c r="F16" s="181"/>
      <c r="G16" s="181"/>
      <c r="H16" s="181"/>
      <c r="I16" s="181"/>
      <c r="J16" s="181"/>
      <c r="K16" s="181"/>
      <c r="L16" s="181"/>
      <c r="M16" s="181"/>
      <c r="N16" s="181"/>
    </row>
    <row r="17" spans="1:14" ht="9.75" customHeight="1" x14ac:dyDescent="0.25">
      <c r="A17" s="527"/>
      <c r="B17" s="569"/>
      <c r="C17" s="181"/>
      <c r="D17" s="317"/>
      <c r="E17" s="181"/>
      <c r="F17" s="181"/>
      <c r="G17" s="181"/>
      <c r="H17" s="181"/>
      <c r="I17" s="181"/>
      <c r="J17" s="181"/>
      <c r="K17" s="181"/>
      <c r="L17" s="181"/>
      <c r="M17" s="181"/>
      <c r="N17" s="181"/>
    </row>
    <row r="18" spans="1:14" ht="9.75" customHeight="1" x14ac:dyDescent="0.25">
      <c r="A18" s="527"/>
      <c r="B18" s="569"/>
      <c r="C18" s="181"/>
      <c r="D18" s="317"/>
      <c r="E18" s="181"/>
      <c r="F18" s="181"/>
      <c r="G18" s="181"/>
      <c r="H18" s="181"/>
      <c r="I18" s="181"/>
      <c r="J18" s="181"/>
      <c r="K18" s="181"/>
      <c r="L18" s="181"/>
      <c r="M18" s="181"/>
      <c r="N18" s="181"/>
    </row>
    <row r="19" spans="1:14" ht="9.75" customHeight="1" x14ac:dyDescent="0.25">
      <c r="A19" s="527"/>
      <c r="B19" s="569"/>
      <c r="C19" s="181"/>
      <c r="D19" s="317"/>
      <c r="E19" s="181"/>
      <c r="F19" s="181"/>
      <c r="G19" s="181"/>
      <c r="H19" s="181"/>
      <c r="I19" s="181"/>
      <c r="J19" s="181"/>
      <c r="K19" s="181"/>
      <c r="L19" s="181"/>
      <c r="M19" s="181"/>
      <c r="N19" s="181"/>
    </row>
  </sheetData>
  <protectedRanges>
    <protectedRange sqref="C4" name="Range2"/>
    <protectedRange password="CDC0" sqref="B6:B7 B3:B4 C9:D9 C19 C17 C13 N13 E16:N19" name="Range1"/>
    <protectedRange password="CDC0" sqref="C16 C18" name="Range1_2"/>
    <protectedRange password="CDC0" sqref="C15:N15 D14:N14" name="Range1_3"/>
    <protectedRange password="CDC0" sqref="C14" name="Range1_1_1"/>
    <protectedRange password="CDC0" sqref="E13:M13" name="Range1_1"/>
  </protectedRanges>
  <mergeCells count="6">
    <mergeCell ref="A16:A19"/>
    <mergeCell ref="B16:B19"/>
    <mergeCell ref="F2:H5"/>
    <mergeCell ref="C7:J7"/>
    <mergeCell ref="A14:A15"/>
    <mergeCell ref="B14:B15"/>
  </mergeCells>
  <hyperlinks>
    <hyperlink ref="L1" location="'b. List of templates'!A1" display="RETURN TO TEMPLATE LIST"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72"/>
  <sheetViews>
    <sheetView topLeftCell="A45" zoomScaleNormal="100" workbookViewId="0">
      <selection activeCell="A61" sqref="A61:A69"/>
    </sheetView>
  </sheetViews>
  <sheetFormatPr defaultColWidth="9.140625" defaultRowHeight="11.25" x14ac:dyDescent="0.25"/>
  <cols>
    <col min="1" max="1" width="4.85546875" style="156" customWidth="1"/>
    <col min="2" max="2" width="23" style="156" customWidth="1"/>
    <col min="3" max="3" width="7" style="155" customWidth="1"/>
    <col min="4" max="4" width="6.85546875" style="156" customWidth="1"/>
    <col min="5" max="5" width="33.85546875" style="156" customWidth="1"/>
    <col min="6" max="6" width="28.42578125" style="156" customWidth="1"/>
    <col min="7" max="7" width="19.85546875" style="156" customWidth="1"/>
    <col min="8" max="8" width="5.42578125" style="156" customWidth="1"/>
    <col min="9" max="9" width="21.85546875" style="156" customWidth="1"/>
    <col min="10" max="10" width="5.42578125" style="156" customWidth="1"/>
    <col min="11" max="11" width="12.140625" style="156" customWidth="1"/>
    <col min="12" max="12" width="26.5703125" style="156" bestFit="1" customWidth="1"/>
    <col min="13" max="13" width="27.42578125" style="156" customWidth="1"/>
    <col min="14" max="14" width="51.42578125" style="156" bestFit="1" customWidth="1"/>
    <col min="15" max="16384" width="9.140625" style="156"/>
  </cols>
  <sheetData>
    <row r="1" spans="1:14" ht="21" thickBot="1" x14ac:dyDescent="0.3">
      <c r="A1" s="82" t="s">
        <v>176</v>
      </c>
      <c r="B1" s="154"/>
      <c r="L1" s="86" t="s">
        <v>177</v>
      </c>
      <c r="M1" s="85" t="s">
        <v>178</v>
      </c>
      <c r="N1" s="85"/>
    </row>
    <row r="2" spans="1:14" ht="9.75" customHeight="1" x14ac:dyDescent="0.25">
      <c r="K2" s="589" t="s">
        <v>179</v>
      </c>
      <c r="L2" s="590"/>
      <c r="M2" s="87" t="s">
        <v>180</v>
      </c>
      <c r="N2" s="88">
        <f>SUM(D14:D60)</f>
        <v>23</v>
      </c>
    </row>
    <row r="3" spans="1:14" ht="12.75" customHeight="1" x14ac:dyDescent="0.25">
      <c r="A3" s="512" t="s">
        <v>181</v>
      </c>
      <c r="B3" s="513"/>
      <c r="C3" s="595" t="s">
        <v>403</v>
      </c>
      <c r="D3" s="596"/>
      <c r="E3" s="158" t="s">
        <v>182</v>
      </c>
      <c r="K3" s="591"/>
      <c r="L3" s="592"/>
      <c r="M3" s="90" t="s">
        <v>183</v>
      </c>
      <c r="N3" s="91">
        <f>$C$10</f>
        <v>25</v>
      </c>
    </row>
    <row r="4" spans="1:14" ht="12.75" customHeight="1" x14ac:dyDescent="0.25">
      <c r="A4" s="517" t="s">
        <v>184</v>
      </c>
      <c r="B4" s="518"/>
      <c r="C4" s="595">
        <v>2024</v>
      </c>
      <c r="D4" s="597"/>
      <c r="E4" s="343">
        <v>45381</v>
      </c>
      <c r="K4" s="591"/>
      <c r="L4" s="592"/>
      <c r="M4" s="90" t="s">
        <v>185</v>
      </c>
      <c r="N4" s="91">
        <f>$C$9</f>
        <v>4.5929000000000002</v>
      </c>
    </row>
    <row r="5" spans="1:14" ht="12.75" customHeight="1" thickBot="1" x14ac:dyDescent="0.3">
      <c r="A5" s="512" t="s">
        <v>186</v>
      </c>
      <c r="B5" s="513"/>
      <c r="C5" s="598" t="s">
        <v>24</v>
      </c>
      <c r="D5" s="599"/>
      <c r="E5" s="161"/>
      <c r="K5" s="593"/>
      <c r="L5" s="594"/>
      <c r="M5" s="93"/>
      <c r="N5" s="94"/>
    </row>
    <row r="6" spans="1:14" ht="36.75" customHeight="1" thickBot="1" x14ac:dyDescent="0.3">
      <c r="A6" s="527" t="s">
        <v>188</v>
      </c>
      <c r="B6" s="540"/>
      <c r="C6" s="600">
        <v>45929</v>
      </c>
      <c r="D6" s="601"/>
      <c r="E6" s="239" t="s">
        <v>599</v>
      </c>
    </row>
    <row r="7" spans="1:14" ht="45.75" customHeight="1" thickBot="1" x14ac:dyDescent="0.3">
      <c r="A7" s="527" t="s">
        <v>189</v>
      </c>
      <c r="B7" s="540"/>
      <c r="C7" s="600">
        <v>45929</v>
      </c>
      <c r="D7" s="601"/>
      <c r="E7" s="164"/>
      <c r="F7" s="602" t="s">
        <v>275</v>
      </c>
      <c r="G7" s="603"/>
      <c r="H7" s="603"/>
      <c r="I7" s="603"/>
      <c r="J7" s="603"/>
      <c r="K7" s="603"/>
      <c r="L7" s="603"/>
      <c r="M7" s="604"/>
    </row>
    <row r="8" spans="1:14" ht="20.100000000000001" customHeight="1" thickBot="1" x14ac:dyDescent="0.3">
      <c r="A8" s="527" t="s">
        <v>191</v>
      </c>
      <c r="B8" s="513"/>
      <c r="C8" s="609" t="s">
        <v>192</v>
      </c>
      <c r="D8" s="610"/>
      <c r="E8" s="100" t="s">
        <v>193</v>
      </c>
      <c r="F8" s="100" t="s">
        <v>194</v>
      </c>
    </row>
    <row r="9" spans="1:14" ht="21.75" customHeight="1" thickBot="1" x14ac:dyDescent="0.3">
      <c r="A9" s="535" t="s">
        <v>195</v>
      </c>
      <c r="B9" s="536"/>
      <c r="C9" s="611">
        <f>$C$7*0.01%</f>
        <v>4.5929000000000002</v>
      </c>
      <c r="D9" s="612"/>
      <c r="E9" s="165"/>
      <c r="F9" s="166"/>
      <c r="G9" s="241"/>
    </row>
    <row r="10" spans="1:14" ht="14.25" customHeight="1" thickBot="1" x14ac:dyDescent="0.3">
      <c r="A10" s="527" t="s">
        <v>196</v>
      </c>
      <c r="B10" s="513"/>
      <c r="C10" s="613">
        <f>D14+D17+D21+D26+D30+D33+D34+D38+D43+D46+D47+D51+D62</f>
        <v>25</v>
      </c>
      <c r="D10" s="614"/>
      <c r="E10" s="167"/>
      <c r="F10" s="168"/>
    </row>
    <row r="11" spans="1:14" ht="9.75" customHeight="1" x14ac:dyDescent="0.25">
      <c r="B11" s="169"/>
      <c r="C11" s="170"/>
      <c r="D11" s="171"/>
      <c r="E11" s="172"/>
      <c r="F11" s="172"/>
    </row>
    <row r="12" spans="1:14" ht="24" customHeight="1" x14ac:dyDescent="0.25">
      <c r="A12" s="541" t="s">
        <v>197</v>
      </c>
      <c r="B12" s="542"/>
      <c r="C12" s="615" t="s">
        <v>276</v>
      </c>
      <c r="D12" s="616"/>
      <c r="E12" s="579" t="s">
        <v>199</v>
      </c>
      <c r="F12" s="579" t="s">
        <v>200</v>
      </c>
      <c r="G12" s="579" t="s">
        <v>201</v>
      </c>
      <c r="H12" s="585" t="s">
        <v>202</v>
      </c>
      <c r="I12" s="579" t="s">
        <v>203</v>
      </c>
      <c r="J12" s="585" t="s">
        <v>202</v>
      </c>
      <c r="K12" s="579" t="s">
        <v>277</v>
      </c>
      <c r="L12" s="579" t="s">
        <v>278</v>
      </c>
      <c r="M12" s="579" t="s">
        <v>279</v>
      </c>
      <c r="N12" s="579" t="s">
        <v>207</v>
      </c>
    </row>
    <row r="13" spans="1:14" ht="28.5" customHeight="1" x14ac:dyDescent="0.25">
      <c r="A13" s="545"/>
      <c r="B13" s="546"/>
      <c r="C13" s="174" t="s">
        <v>211</v>
      </c>
      <c r="D13" s="175" t="s">
        <v>212</v>
      </c>
      <c r="E13" s="580"/>
      <c r="F13" s="580"/>
      <c r="G13" s="580"/>
      <c r="H13" s="586"/>
      <c r="I13" s="580"/>
      <c r="J13" s="587"/>
      <c r="K13" s="588"/>
      <c r="L13" s="588"/>
      <c r="M13" s="580"/>
      <c r="N13" s="580"/>
    </row>
    <row r="14" spans="1:14" ht="9.75" customHeight="1" x14ac:dyDescent="0.25">
      <c r="A14" s="581" t="s">
        <v>213</v>
      </c>
      <c r="B14" s="582" t="s">
        <v>214</v>
      </c>
      <c r="C14" s="583">
        <f>($C$9*0.05)</f>
        <v>0.22964500000000002</v>
      </c>
      <c r="D14" s="584">
        <v>1</v>
      </c>
      <c r="E14" s="181" t="s">
        <v>444</v>
      </c>
      <c r="F14" s="181" t="s">
        <v>556</v>
      </c>
      <c r="G14" s="412" t="s">
        <v>554</v>
      </c>
      <c r="H14" s="285" t="s">
        <v>470</v>
      </c>
      <c r="I14" s="181" t="s">
        <v>454</v>
      </c>
      <c r="J14" s="181" t="s">
        <v>470</v>
      </c>
      <c r="K14" s="181">
        <v>0.5</v>
      </c>
      <c r="L14" s="311" t="s">
        <v>623</v>
      </c>
      <c r="M14" s="181" t="s">
        <v>453</v>
      </c>
      <c r="N14" s="285" t="s">
        <v>555</v>
      </c>
    </row>
    <row r="15" spans="1:14" ht="9.75" customHeight="1" x14ac:dyDescent="0.25">
      <c r="A15" s="493"/>
      <c r="B15" s="576"/>
      <c r="C15" s="574"/>
      <c r="D15" s="575"/>
      <c r="E15" s="181" t="s">
        <v>370</v>
      </c>
      <c r="F15" s="181" t="s">
        <v>447</v>
      </c>
      <c r="G15" s="412" t="s">
        <v>554</v>
      </c>
      <c r="H15" s="285" t="s">
        <v>470</v>
      </c>
      <c r="I15" s="181" t="s">
        <v>552</v>
      </c>
      <c r="J15" s="181" t="s">
        <v>470</v>
      </c>
      <c r="K15" s="181">
        <v>0.5</v>
      </c>
      <c r="L15" s="311" t="s">
        <v>624</v>
      </c>
      <c r="M15" s="181" t="s">
        <v>453</v>
      </c>
      <c r="N15" s="285" t="s">
        <v>555</v>
      </c>
    </row>
    <row r="16" spans="1:14" ht="9.75" customHeight="1" x14ac:dyDescent="0.25">
      <c r="A16" s="493"/>
      <c r="B16" s="576"/>
      <c r="C16" s="574"/>
      <c r="D16" s="575"/>
      <c r="E16" s="181" t="s">
        <v>371</v>
      </c>
      <c r="F16" s="181" t="s">
        <v>447</v>
      </c>
      <c r="G16" s="412" t="s">
        <v>554</v>
      </c>
      <c r="H16" s="285" t="s">
        <v>470</v>
      </c>
      <c r="I16" s="181" t="s">
        <v>552</v>
      </c>
      <c r="J16" s="181" t="s">
        <v>470</v>
      </c>
      <c r="K16" s="181">
        <v>0.5</v>
      </c>
      <c r="L16" s="311" t="s">
        <v>625</v>
      </c>
      <c r="M16" s="181" t="s">
        <v>453</v>
      </c>
      <c r="N16" s="285" t="s">
        <v>555</v>
      </c>
    </row>
    <row r="17" spans="1:14" ht="9.75" customHeight="1" x14ac:dyDescent="0.25">
      <c r="A17" s="493" t="s">
        <v>215</v>
      </c>
      <c r="B17" s="576" t="s">
        <v>280</v>
      </c>
      <c r="C17" s="577">
        <f>($C$9*0.05)</f>
        <v>0.22964500000000002</v>
      </c>
      <c r="D17" s="575">
        <v>1</v>
      </c>
      <c r="E17" s="181" t="s">
        <v>372</v>
      </c>
      <c r="F17" s="181" t="s">
        <v>447</v>
      </c>
      <c r="G17" s="181" t="s">
        <v>552</v>
      </c>
      <c r="H17" s="181" t="s">
        <v>470</v>
      </c>
      <c r="I17" s="181" t="s">
        <v>552</v>
      </c>
      <c r="J17" s="181" t="s">
        <v>470</v>
      </c>
      <c r="K17" s="288">
        <v>5</v>
      </c>
      <c r="L17" s="311">
        <v>1.31</v>
      </c>
      <c r="M17" s="181" t="s">
        <v>453</v>
      </c>
      <c r="N17" s="285" t="s">
        <v>555</v>
      </c>
    </row>
    <row r="18" spans="1:14" ht="9.75" customHeight="1" x14ac:dyDescent="0.25">
      <c r="A18" s="493"/>
      <c r="B18" s="576"/>
      <c r="C18" s="577"/>
      <c r="D18" s="575"/>
      <c r="E18" s="181" t="s">
        <v>373</v>
      </c>
      <c r="F18" s="181" t="s">
        <v>447</v>
      </c>
      <c r="G18" s="181" t="s">
        <v>552</v>
      </c>
      <c r="H18" s="181" t="s">
        <v>470</v>
      </c>
      <c r="I18" s="181" t="s">
        <v>552</v>
      </c>
      <c r="J18" s="181" t="s">
        <v>470</v>
      </c>
      <c r="K18" s="288">
        <v>5</v>
      </c>
      <c r="L18" s="311">
        <v>1.86</v>
      </c>
      <c r="M18" s="181" t="s">
        <v>453</v>
      </c>
      <c r="N18" s="285" t="s">
        <v>555</v>
      </c>
    </row>
    <row r="19" spans="1:14" ht="9.75" customHeight="1" x14ac:dyDescent="0.25">
      <c r="A19" s="493"/>
      <c r="B19" s="576"/>
      <c r="C19" s="577"/>
      <c r="D19" s="575"/>
      <c r="E19" s="181" t="s">
        <v>413</v>
      </c>
      <c r="F19" s="181" t="s">
        <v>447</v>
      </c>
      <c r="G19" s="181" t="s">
        <v>552</v>
      </c>
      <c r="H19" s="181" t="s">
        <v>470</v>
      </c>
      <c r="I19" s="181" t="s">
        <v>552</v>
      </c>
      <c r="J19" s="181" t="s">
        <v>470</v>
      </c>
      <c r="K19" s="288">
        <v>5</v>
      </c>
      <c r="L19" s="311">
        <v>1.4</v>
      </c>
      <c r="M19" s="181" t="s">
        <v>453</v>
      </c>
      <c r="N19" s="285" t="s">
        <v>555</v>
      </c>
    </row>
    <row r="20" spans="1:14" ht="9.75" customHeight="1" x14ac:dyDescent="0.25">
      <c r="A20" s="493"/>
      <c r="B20" s="576"/>
      <c r="C20" s="577"/>
      <c r="D20" s="575"/>
      <c r="E20" s="181" t="s">
        <v>374</v>
      </c>
      <c r="F20" s="181" t="s">
        <v>447</v>
      </c>
      <c r="G20" s="181" t="s">
        <v>552</v>
      </c>
      <c r="H20" s="181" t="s">
        <v>470</v>
      </c>
      <c r="I20" s="181" t="s">
        <v>552</v>
      </c>
      <c r="J20" s="181" t="s">
        <v>470</v>
      </c>
      <c r="K20" s="288">
        <v>5</v>
      </c>
      <c r="L20" s="311">
        <v>1.34</v>
      </c>
      <c r="M20" s="181" t="s">
        <v>453</v>
      </c>
      <c r="N20" s="285" t="s">
        <v>555</v>
      </c>
    </row>
    <row r="21" spans="1:14" ht="9.75" customHeight="1" x14ac:dyDescent="0.25">
      <c r="A21" s="578" t="s">
        <v>217</v>
      </c>
      <c r="B21" s="527" t="s">
        <v>281</v>
      </c>
      <c r="C21" s="577">
        <f>($C$9*0.05)</f>
        <v>0.22964500000000002</v>
      </c>
      <c r="D21" s="575">
        <v>1</v>
      </c>
      <c r="E21" s="181" t="s">
        <v>375</v>
      </c>
      <c r="F21" s="181" t="s">
        <v>449</v>
      </c>
      <c r="G21" s="181" t="s">
        <v>450</v>
      </c>
      <c r="H21" s="181" t="s">
        <v>470</v>
      </c>
      <c r="I21" s="181" t="s">
        <v>605</v>
      </c>
      <c r="J21" s="181" t="s">
        <v>470</v>
      </c>
      <c r="K21" s="181">
        <v>1</v>
      </c>
      <c r="L21" s="181">
        <v>0.2</v>
      </c>
      <c r="M21" s="181" t="s">
        <v>453</v>
      </c>
      <c r="N21" s="285" t="s">
        <v>560</v>
      </c>
    </row>
    <row r="22" spans="1:14" ht="9.75" customHeight="1" x14ac:dyDescent="0.25">
      <c r="A22" s="578"/>
      <c r="B22" s="527"/>
      <c r="C22" s="577"/>
      <c r="D22" s="575"/>
      <c r="E22" s="181" t="s">
        <v>639</v>
      </c>
      <c r="F22" s="181" t="s">
        <v>449</v>
      </c>
      <c r="G22" s="181" t="s">
        <v>450</v>
      </c>
      <c r="H22" s="181" t="s">
        <v>470</v>
      </c>
      <c r="I22" s="181" t="s">
        <v>605</v>
      </c>
      <c r="J22" s="181" t="s">
        <v>470</v>
      </c>
      <c r="K22" s="181">
        <v>0.25</v>
      </c>
      <c r="L22" s="181">
        <v>0.2</v>
      </c>
      <c r="M22" s="181" t="s">
        <v>453</v>
      </c>
      <c r="N22" s="285" t="s">
        <v>560</v>
      </c>
    </row>
    <row r="23" spans="1:14" ht="9.75" customHeight="1" x14ac:dyDescent="0.25">
      <c r="A23" s="578"/>
      <c r="B23" s="527"/>
      <c r="C23" s="577"/>
      <c r="D23" s="575"/>
      <c r="E23" s="181" t="s">
        <v>640</v>
      </c>
      <c r="F23" s="181" t="s">
        <v>449</v>
      </c>
      <c r="G23" s="181" t="s">
        <v>450</v>
      </c>
      <c r="H23" s="181" t="s">
        <v>470</v>
      </c>
      <c r="I23" s="181" t="s">
        <v>605</v>
      </c>
      <c r="J23" s="181" t="s">
        <v>470</v>
      </c>
      <c r="K23" s="181">
        <v>0.25</v>
      </c>
      <c r="L23" s="358">
        <v>0.2</v>
      </c>
      <c r="M23" s="181" t="s">
        <v>453</v>
      </c>
      <c r="N23" s="285" t="s">
        <v>560</v>
      </c>
    </row>
    <row r="24" spans="1:14" ht="9.75" customHeight="1" x14ac:dyDescent="0.25">
      <c r="A24" s="578"/>
      <c r="B24" s="527"/>
      <c r="C24" s="577"/>
      <c r="D24" s="575"/>
      <c r="E24" s="285" t="s">
        <v>604</v>
      </c>
      <c r="F24" s="285" t="s">
        <v>449</v>
      </c>
      <c r="G24" s="285" t="s">
        <v>450</v>
      </c>
      <c r="H24" s="181" t="s">
        <v>470</v>
      </c>
      <c r="I24" s="181" t="s">
        <v>605</v>
      </c>
      <c r="J24" s="181" t="s">
        <v>470</v>
      </c>
      <c r="K24" s="181">
        <v>0.5</v>
      </c>
      <c r="L24" s="181">
        <v>0.3</v>
      </c>
      <c r="M24" s="181" t="s">
        <v>453</v>
      </c>
      <c r="N24" s="285" t="s">
        <v>560</v>
      </c>
    </row>
    <row r="25" spans="1:14" ht="9.75" customHeight="1" x14ac:dyDescent="0.25">
      <c r="A25" s="578"/>
      <c r="B25" s="527"/>
      <c r="C25" s="577"/>
      <c r="D25" s="575"/>
      <c r="E25" s="285" t="s">
        <v>641</v>
      </c>
      <c r="F25" s="181" t="s">
        <v>449</v>
      </c>
      <c r="G25" s="181" t="s">
        <v>450</v>
      </c>
      <c r="H25" s="181" t="s">
        <v>470</v>
      </c>
      <c r="I25" s="181" t="s">
        <v>605</v>
      </c>
      <c r="J25" s="181" t="s">
        <v>470</v>
      </c>
      <c r="K25" s="181">
        <v>0.25</v>
      </c>
      <c r="L25" s="181">
        <v>0.2</v>
      </c>
      <c r="M25" s="181" t="s">
        <v>453</v>
      </c>
      <c r="N25" s="285" t="s">
        <v>560</v>
      </c>
    </row>
    <row r="26" spans="1:14" ht="9.75" customHeight="1" x14ac:dyDescent="0.25">
      <c r="A26" s="493" t="s">
        <v>219</v>
      </c>
      <c r="B26" s="576" t="s">
        <v>282</v>
      </c>
      <c r="C26" s="574">
        <f>($C$9*0.05)</f>
        <v>0.22964500000000002</v>
      </c>
      <c r="D26" s="575">
        <v>1</v>
      </c>
      <c r="E26" s="181" t="s">
        <v>448</v>
      </c>
      <c r="F26" s="181" t="s">
        <v>556</v>
      </c>
      <c r="G26" s="181" t="s">
        <v>445</v>
      </c>
      <c r="H26" s="181" t="s">
        <v>470</v>
      </c>
      <c r="I26" s="181" t="s">
        <v>527</v>
      </c>
      <c r="J26" s="181" t="s">
        <v>470</v>
      </c>
      <c r="K26" s="288">
        <v>0.5</v>
      </c>
      <c r="L26" s="311" t="s">
        <v>627</v>
      </c>
      <c r="M26" s="345" t="s">
        <v>453</v>
      </c>
      <c r="N26" s="285" t="s">
        <v>555</v>
      </c>
    </row>
    <row r="27" spans="1:14" ht="9.75" customHeight="1" x14ac:dyDescent="0.25">
      <c r="A27" s="493"/>
      <c r="B27" s="576"/>
      <c r="C27" s="574"/>
      <c r="D27" s="575"/>
      <c r="E27" s="181" t="s">
        <v>376</v>
      </c>
      <c r="F27" s="181" t="s">
        <v>556</v>
      </c>
      <c r="G27" s="181" t="s">
        <v>445</v>
      </c>
      <c r="H27" s="181" t="s">
        <v>470</v>
      </c>
      <c r="I27" s="181" t="s">
        <v>527</v>
      </c>
      <c r="J27" s="181" t="s">
        <v>470</v>
      </c>
      <c r="K27" s="288">
        <v>0.5</v>
      </c>
      <c r="L27" s="311" t="s">
        <v>628</v>
      </c>
      <c r="M27" s="345" t="s">
        <v>453</v>
      </c>
      <c r="N27" s="285" t="s">
        <v>555</v>
      </c>
    </row>
    <row r="28" spans="1:14" ht="9.75" customHeight="1" x14ac:dyDescent="0.25">
      <c r="A28" s="493"/>
      <c r="B28" s="576"/>
      <c r="C28" s="574"/>
      <c r="D28" s="575"/>
      <c r="E28" s="181" t="s">
        <v>490</v>
      </c>
      <c r="F28" s="181" t="s">
        <v>556</v>
      </c>
      <c r="G28" s="181" t="s">
        <v>445</v>
      </c>
      <c r="H28" s="181" t="s">
        <v>470</v>
      </c>
      <c r="I28" s="285" t="s">
        <v>502</v>
      </c>
      <c r="J28" s="181" t="s">
        <v>470</v>
      </c>
      <c r="K28" s="288">
        <v>0.5</v>
      </c>
      <c r="L28" s="288" t="s">
        <v>502</v>
      </c>
      <c r="M28" s="345" t="s">
        <v>453</v>
      </c>
      <c r="N28" s="285" t="s">
        <v>555</v>
      </c>
    </row>
    <row r="29" spans="1:14" ht="9.75" customHeight="1" x14ac:dyDescent="0.25">
      <c r="A29" s="493"/>
      <c r="B29" s="576"/>
      <c r="C29" s="574"/>
      <c r="D29" s="575"/>
      <c r="E29" s="181" t="s">
        <v>491</v>
      </c>
      <c r="F29" s="181" t="s">
        <v>556</v>
      </c>
      <c r="G29" s="181" t="s">
        <v>445</v>
      </c>
      <c r="H29" s="181" t="s">
        <v>470</v>
      </c>
      <c r="I29" s="285" t="s">
        <v>502</v>
      </c>
      <c r="J29" s="181" t="s">
        <v>470</v>
      </c>
      <c r="K29" s="288">
        <v>0.5</v>
      </c>
      <c r="L29" s="288" t="s">
        <v>502</v>
      </c>
      <c r="M29" s="345" t="s">
        <v>453</v>
      </c>
      <c r="N29" s="285" t="s">
        <v>555</v>
      </c>
    </row>
    <row r="30" spans="1:14" ht="9.75" customHeight="1" x14ac:dyDescent="0.25">
      <c r="A30" s="493" t="s">
        <v>221</v>
      </c>
      <c r="B30" s="576" t="s">
        <v>222</v>
      </c>
      <c r="C30" s="574">
        <f>($C$9*0.05)</f>
        <v>0.22964500000000002</v>
      </c>
      <c r="D30" s="575">
        <v>1</v>
      </c>
      <c r="E30" s="288" t="s">
        <v>377</v>
      </c>
      <c r="F30" s="181" t="s">
        <v>449</v>
      </c>
      <c r="G30" s="181" t="s">
        <v>445</v>
      </c>
      <c r="H30" s="181" t="s">
        <v>470</v>
      </c>
      <c r="I30" s="181" t="s">
        <v>527</v>
      </c>
      <c r="J30" s="288" t="s">
        <v>470</v>
      </c>
      <c r="K30" s="288">
        <v>0.1</v>
      </c>
      <c r="L30" s="311" t="s">
        <v>629</v>
      </c>
      <c r="M30" s="345" t="s">
        <v>453</v>
      </c>
      <c r="N30" s="285" t="s">
        <v>555</v>
      </c>
    </row>
    <row r="31" spans="1:14" ht="9.75" customHeight="1" x14ac:dyDescent="0.25">
      <c r="A31" s="493"/>
      <c r="B31" s="576"/>
      <c r="C31" s="574"/>
      <c r="D31" s="575"/>
      <c r="E31" s="181" t="s">
        <v>378</v>
      </c>
      <c r="F31" s="181" t="s">
        <v>449</v>
      </c>
      <c r="G31" s="181" t="s">
        <v>445</v>
      </c>
      <c r="H31" s="181" t="s">
        <v>470</v>
      </c>
      <c r="I31" s="181" t="s">
        <v>527</v>
      </c>
      <c r="J31" s="288" t="s">
        <v>470</v>
      </c>
      <c r="K31" s="288">
        <v>0.25</v>
      </c>
      <c r="L31" s="311" t="s">
        <v>630</v>
      </c>
      <c r="M31" s="345" t="s">
        <v>453</v>
      </c>
      <c r="N31" s="285" t="s">
        <v>555</v>
      </c>
    </row>
    <row r="32" spans="1:14" ht="9.75" customHeight="1" x14ac:dyDescent="0.25">
      <c r="A32" s="493"/>
      <c r="B32" s="576"/>
      <c r="C32" s="574"/>
      <c r="D32" s="575"/>
      <c r="E32" s="181" t="s">
        <v>379</v>
      </c>
      <c r="F32" s="181" t="s">
        <v>449</v>
      </c>
      <c r="G32" s="181" t="s">
        <v>445</v>
      </c>
      <c r="H32" s="181" t="s">
        <v>470</v>
      </c>
      <c r="I32" s="181" t="s">
        <v>527</v>
      </c>
      <c r="J32" s="288" t="s">
        <v>470</v>
      </c>
      <c r="K32" s="288">
        <v>0.25</v>
      </c>
      <c r="L32" s="311" t="s">
        <v>631</v>
      </c>
      <c r="M32" s="345" t="s">
        <v>453</v>
      </c>
      <c r="N32" s="285" t="s">
        <v>555</v>
      </c>
    </row>
    <row r="33" spans="1:14" ht="9.75" customHeight="1" x14ac:dyDescent="0.25">
      <c r="A33" s="115" t="s">
        <v>223</v>
      </c>
      <c r="B33" s="116" t="s">
        <v>224</v>
      </c>
      <c r="C33" s="124">
        <f>($C$9*0.05)</f>
        <v>0.22964500000000002</v>
      </c>
      <c r="D33" s="177">
        <v>5</v>
      </c>
      <c r="E33" s="181" t="s">
        <v>224</v>
      </c>
      <c r="F33" s="181" t="s">
        <v>449</v>
      </c>
      <c r="G33" s="181" t="s">
        <v>450</v>
      </c>
      <c r="H33" s="181" t="s">
        <v>470</v>
      </c>
      <c r="I33" s="181" t="s">
        <v>527</v>
      </c>
      <c r="J33" s="181" t="s">
        <v>470</v>
      </c>
      <c r="K33" s="181">
        <v>7.4999999999999997E-2</v>
      </c>
      <c r="L33" s="314" t="s">
        <v>508</v>
      </c>
      <c r="M33" s="345" t="s">
        <v>453</v>
      </c>
      <c r="N33" s="285" t="s">
        <v>555</v>
      </c>
    </row>
    <row r="34" spans="1:14" ht="9.75" customHeight="1" x14ac:dyDescent="0.15">
      <c r="A34" s="493" t="s">
        <v>225</v>
      </c>
      <c r="B34" s="512" t="s">
        <v>226</v>
      </c>
      <c r="C34" s="574">
        <f>($C$9*0.05)</f>
        <v>0.22964500000000002</v>
      </c>
      <c r="D34" s="575">
        <v>2</v>
      </c>
      <c r="E34" s="181" t="s">
        <v>381</v>
      </c>
      <c r="F34" s="181" t="s">
        <v>433</v>
      </c>
      <c r="G34" s="181" t="s">
        <v>445</v>
      </c>
      <c r="H34" s="181" t="s">
        <v>470</v>
      </c>
      <c r="I34" s="181" t="s">
        <v>527</v>
      </c>
      <c r="J34" s="288" t="s">
        <v>470</v>
      </c>
      <c r="K34" s="288">
        <v>0.25</v>
      </c>
      <c r="L34" s="304">
        <v>0.36899999999999999</v>
      </c>
      <c r="M34" s="345" t="s">
        <v>453</v>
      </c>
      <c r="N34" s="285" t="s">
        <v>555</v>
      </c>
    </row>
    <row r="35" spans="1:14" ht="9.75" customHeight="1" x14ac:dyDescent="0.15">
      <c r="A35" s="493"/>
      <c r="B35" s="512"/>
      <c r="C35" s="574"/>
      <c r="D35" s="575"/>
      <c r="E35" s="181" t="s">
        <v>382</v>
      </c>
      <c r="F35" s="181" t="s">
        <v>433</v>
      </c>
      <c r="G35" s="181" t="s">
        <v>445</v>
      </c>
      <c r="H35" s="181" t="s">
        <v>470</v>
      </c>
      <c r="I35" s="181" t="s">
        <v>527</v>
      </c>
      <c r="J35" s="288" t="s">
        <v>470</v>
      </c>
      <c r="K35" s="288">
        <v>0.5</v>
      </c>
      <c r="L35" s="304">
        <v>0.30599999999999999</v>
      </c>
      <c r="M35" s="345" t="s">
        <v>453</v>
      </c>
      <c r="N35" s="285" t="s">
        <v>555</v>
      </c>
    </row>
    <row r="36" spans="1:14" ht="9.75" customHeight="1" x14ac:dyDescent="0.15">
      <c r="A36" s="493"/>
      <c r="B36" s="512"/>
      <c r="C36" s="574"/>
      <c r="D36" s="575"/>
      <c r="E36" s="181" t="s">
        <v>383</v>
      </c>
      <c r="F36" s="181" t="s">
        <v>433</v>
      </c>
      <c r="G36" s="181" t="s">
        <v>445</v>
      </c>
      <c r="H36" s="181" t="s">
        <v>470</v>
      </c>
      <c r="I36" s="181" t="s">
        <v>527</v>
      </c>
      <c r="J36" s="288" t="s">
        <v>470</v>
      </c>
      <c r="K36" s="288">
        <v>0.5</v>
      </c>
      <c r="L36" s="304">
        <v>0.32800000000000001</v>
      </c>
      <c r="M36" s="345" t="s">
        <v>453</v>
      </c>
      <c r="N36" s="285" t="s">
        <v>555</v>
      </c>
    </row>
    <row r="37" spans="1:14" ht="9.75" customHeight="1" x14ac:dyDescent="0.15">
      <c r="A37" s="493"/>
      <c r="B37" s="512"/>
      <c r="C37" s="574"/>
      <c r="D37" s="575"/>
      <c r="E37" s="181" t="s">
        <v>384</v>
      </c>
      <c r="F37" s="181" t="s">
        <v>433</v>
      </c>
      <c r="G37" s="181" t="s">
        <v>445</v>
      </c>
      <c r="H37" s="181" t="s">
        <v>470</v>
      </c>
      <c r="I37" s="181" t="s">
        <v>527</v>
      </c>
      <c r="J37" s="288" t="s">
        <v>470</v>
      </c>
      <c r="K37" s="288">
        <v>0.25</v>
      </c>
      <c r="L37" s="304">
        <v>0.36199999999999999</v>
      </c>
      <c r="M37" s="345" t="s">
        <v>453</v>
      </c>
      <c r="N37" s="285" t="s">
        <v>555</v>
      </c>
    </row>
    <row r="38" spans="1:14" ht="9.75" customHeight="1" x14ac:dyDescent="0.25">
      <c r="A38" s="493" t="s">
        <v>227</v>
      </c>
      <c r="B38" s="512" t="s">
        <v>228</v>
      </c>
      <c r="C38" s="574">
        <f>($C$9*0.05)</f>
        <v>0.22964500000000002</v>
      </c>
      <c r="D38" s="575">
        <v>2</v>
      </c>
      <c r="E38" s="285" t="s">
        <v>622</v>
      </c>
      <c r="F38" s="181" t="s">
        <v>433</v>
      </c>
      <c r="G38" s="181" t="s">
        <v>445</v>
      </c>
      <c r="H38" s="181" t="s">
        <v>470</v>
      </c>
      <c r="I38" s="260" t="s">
        <v>553</v>
      </c>
      <c r="J38" s="260" t="s">
        <v>470</v>
      </c>
      <c r="K38" s="181">
        <v>0.5</v>
      </c>
      <c r="L38" s="260">
        <v>0.5</v>
      </c>
      <c r="M38" s="181" t="s">
        <v>453</v>
      </c>
      <c r="N38" s="285" t="s">
        <v>555</v>
      </c>
    </row>
    <row r="39" spans="1:14" ht="9.75" customHeight="1" x14ac:dyDescent="0.25">
      <c r="A39" s="493"/>
      <c r="B39" s="512"/>
      <c r="C39" s="574"/>
      <c r="D39" s="575"/>
      <c r="E39" s="181" t="s">
        <v>557</v>
      </c>
      <c r="F39" s="181" t="s">
        <v>497</v>
      </c>
      <c r="G39" s="181" t="s">
        <v>445</v>
      </c>
      <c r="H39" s="181" t="s">
        <v>470</v>
      </c>
      <c r="I39" s="260" t="s">
        <v>445</v>
      </c>
      <c r="J39" s="260" t="s">
        <v>470</v>
      </c>
      <c r="K39" s="181">
        <v>0.5</v>
      </c>
      <c r="L39" s="260">
        <v>0.5</v>
      </c>
      <c r="M39" s="181" t="s">
        <v>453</v>
      </c>
      <c r="N39" s="285" t="s">
        <v>555</v>
      </c>
    </row>
    <row r="40" spans="1:14" ht="9.75" customHeight="1" x14ac:dyDescent="0.25">
      <c r="A40" s="493"/>
      <c r="B40" s="512"/>
      <c r="C40" s="574"/>
      <c r="D40" s="575"/>
      <c r="E40" s="181" t="s">
        <v>642</v>
      </c>
      <c r="F40" s="181" t="s">
        <v>497</v>
      </c>
      <c r="G40" s="181" t="s">
        <v>445</v>
      </c>
      <c r="H40" s="181" t="s">
        <v>470</v>
      </c>
      <c r="I40" s="260" t="s">
        <v>445</v>
      </c>
      <c r="J40" s="260" t="s">
        <v>470</v>
      </c>
      <c r="K40" s="181">
        <v>0.5</v>
      </c>
      <c r="L40" s="260">
        <v>0.5</v>
      </c>
      <c r="M40" s="181" t="s">
        <v>453</v>
      </c>
      <c r="N40" s="285" t="s">
        <v>555</v>
      </c>
    </row>
    <row r="41" spans="1:14" ht="9.75" customHeight="1" x14ac:dyDescent="0.25">
      <c r="A41" s="493"/>
      <c r="B41" s="512"/>
      <c r="C41" s="574"/>
      <c r="D41" s="575"/>
      <c r="E41" s="181" t="s">
        <v>380</v>
      </c>
      <c r="F41" s="181" t="s">
        <v>497</v>
      </c>
      <c r="G41" s="181" t="s">
        <v>445</v>
      </c>
      <c r="H41" s="181" t="s">
        <v>470</v>
      </c>
      <c r="I41" s="260" t="s">
        <v>445</v>
      </c>
      <c r="J41" s="260" t="s">
        <v>470</v>
      </c>
      <c r="K41" s="181">
        <v>0.5</v>
      </c>
      <c r="L41" s="260">
        <v>0.5</v>
      </c>
      <c r="M41" s="181" t="s">
        <v>453</v>
      </c>
      <c r="N41" s="285" t="s">
        <v>555</v>
      </c>
    </row>
    <row r="42" spans="1:14" ht="9.75" customHeight="1" x14ac:dyDescent="0.25">
      <c r="A42" s="493"/>
      <c r="B42" s="512"/>
      <c r="C42" s="574"/>
      <c r="D42" s="575"/>
      <c r="E42" s="181"/>
      <c r="F42" s="181"/>
      <c r="G42" s="181"/>
      <c r="H42" s="181"/>
      <c r="I42" s="181"/>
      <c r="J42" s="288"/>
      <c r="K42" s="181"/>
      <c r="L42" s="299"/>
      <c r="M42" s="181"/>
      <c r="N42" s="181"/>
    </row>
    <row r="43" spans="1:14" ht="9.75" customHeight="1" x14ac:dyDescent="0.25">
      <c r="A43" s="493" t="s">
        <v>229</v>
      </c>
      <c r="B43" s="512" t="s">
        <v>230</v>
      </c>
      <c r="C43" s="574">
        <f>($C$9*0.05)</f>
        <v>0.22964500000000002</v>
      </c>
      <c r="D43" s="575">
        <v>1</v>
      </c>
      <c r="E43" s="181" t="s">
        <v>451</v>
      </c>
      <c r="F43" s="181" t="s">
        <v>434</v>
      </c>
      <c r="G43" s="181" t="s">
        <v>553</v>
      </c>
      <c r="H43" s="181" t="s">
        <v>470</v>
      </c>
      <c r="I43" s="181" t="s">
        <v>605</v>
      </c>
      <c r="J43" s="181" t="s">
        <v>470</v>
      </c>
      <c r="K43" s="181">
        <v>4</v>
      </c>
      <c r="L43" s="181">
        <v>4</v>
      </c>
      <c r="M43" s="181" t="s">
        <v>453</v>
      </c>
      <c r="N43" s="181" t="s">
        <v>560</v>
      </c>
    </row>
    <row r="44" spans="1:14" ht="9.75" customHeight="1" x14ac:dyDescent="0.25">
      <c r="A44" s="493"/>
      <c r="B44" s="512"/>
      <c r="C44" s="574"/>
      <c r="D44" s="575"/>
      <c r="E44" s="181"/>
      <c r="F44" s="181"/>
      <c r="G44" s="181"/>
      <c r="H44" s="181"/>
      <c r="I44" s="181"/>
      <c r="J44" s="288"/>
      <c r="K44" s="288"/>
      <c r="L44" s="288"/>
      <c r="M44" s="345"/>
      <c r="N44" s="181"/>
    </row>
    <row r="45" spans="1:14" ht="9.75" customHeight="1" x14ac:dyDescent="0.25">
      <c r="A45" s="493"/>
      <c r="B45" s="512"/>
      <c r="C45" s="574"/>
      <c r="D45" s="575"/>
      <c r="E45" s="181"/>
      <c r="F45" s="181"/>
      <c r="G45" s="181"/>
      <c r="H45" s="181"/>
      <c r="I45" s="181"/>
      <c r="J45" s="288"/>
      <c r="K45" s="288"/>
      <c r="L45" s="288"/>
      <c r="M45" s="345"/>
      <c r="N45" s="181"/>
    </row>
    <row r="46" spans="1:14" ht="9.75" customHeight="1" x14ac:dyDescent="0.25">
      <c r="A46" s="410" t="s">
        <v>231</v>
      </c>
      <c r="B46" s="409" t="s">
        <v>232</v>
      </c>
      <c r="C46" s="417">
        <f>($C$9*0.05)</f>
        <v>0.22964500000000002</v>
      </c>
      <c r="D46" s="418"/>
      <c r="E46" s="286"/>
      <c r="F46" s="429"/>
      <c r="G46" s="260"/>
      <c r="H46" s="429"/>
      <c r="I46" s="429"/>
      <c r="J46" s="430"/>
      <c r="K46" s="286"/>
      <c r="L46" s="286"/>
      <c r="M46" s="286"/>
      <c r="N46" s="260"/>
    </row>
    <row r="47" spans="1:14" ht="9.75" customHeight="1" x14ac:dyDescent="0.25">
      <c r="A47" s="493" t="s">
        <v>233</v>
      </c>
      <c r="B47" s="527" t="s">
        <v>234</v>
      </c>
      <c r="C47" s="574"/>
      <c r="D47" s="575">
        <v>5</v>
      </c>
      <c r="E47" s="181" t="s">
        <v>430</v>
      </c>
      <c r="F47" s="181" t="s">
        <v>433</v>
      </c>
      <c r="G47" s="181" t="s">
        <v>445</v>
      </c>
      <c r="H47" s="181" t="s">
        <v>470</v>
      </c>
      <c r="I47" s="181"/>
      <c r="J47" s="288"/>
      <c r="K47" s="288">
        <v>20</v>
      </c>
      <c r="L47" s="288"/>
      <c r="M47" s="181" t="s">
        <v>453</v>
      </c>
      <c r="N47" s="285" t="s">
        <v>638</v>
      </c>
    </row>
    <row r="48" spans="1:14" ht="9.75" customHeight="1" x14ac:dyDescent="0.25">
      <c r="A48" s="493"/>
      <c r="B48" s="527"/>
      <c r="C48" s="574"/>
      <c r="D48" s="575"/>
      <c r="E48" s="181" t="s">
        <v>467</v>
      </c>
      <c r="F48" s="181" t="s">
        <v>433</v>
      </c>
      <c r="G48" s="181" t="s">
        <v>445</v>
      </c>
      <c r="H48" s="181" t="s">
        <v>470</v>
      </c>
      <c r="I48" s="181"/>
      <c r="J48" s="288"/>
      <c r="K48" s="288">
        <v>25</v>
      </c>
      <c r="L48" s="288"/>
      <c r="M48" s="181" t="s">
        <v>453</v>
      </c>
      <c r="N48" s="285" t="s">
        <v>638</v>
      </c>
    </row>
    <row r="49" spans="1:14" ht="9.75" customHeight="1" x14ac:dyDescent="0.25">
      <c r="A49" s="493"/>
      <c r="B49" s="527"/>
      <c r="C49" s="574"/>
      <c r="D49" s="575"/>
      <c r="E49" s="181" t="s">
        <v>429</v>
      </c>
      <c r="F49" s="181" t="s">
        <v>433</v>
      </c>
      <c r="G49" s="181" t="s">
        <v>445</v>
      </c>
      <c r="H49" s="181" t="s">
        <v>470</v>
      </c>
      <c r="I49" s="181"/>
      <c r="J49" s="288"/>
      <c r="K49" s="288">
        <v>25</v>
      </c>
      <c r="L49" s="288"/>
      <c r="M49" s="181" t="s">
        <v>453</v>
      </c>
      <c r="N49" s="285" t="s">
        <v>638</v>
      </c>
    </row>
    <row r="50" spans="1:14" ht="9.75" customHeight="1" x14ac:dyDescent="0.25">
      <c r="A50" s="493"/>
      <c r="B50" s="527"/>
      <c r="C50" s="574"/>
      <c r="D50" s="575"/>
      <c r="E50" s="181" t="s">
        <v>536</v>
      </c>
      <c r="F50" s="181" t="s">
        <v>433</v>
      </c>
      <c r="G50" s="181" t="s">
        <v>445</v>
      </c>
      <c r="H50" s="181" t="s">
        <v>470</v>
      </c>
      <c r="I50" s="181"/>
      <c r="J50" s="288"/>
      <c r="K50" s="288">
        <v>75</v>
      </c>
      <c r="L50" s="288"/>
      <c r="M50" s="181" t="s">
        <v>453</v>
      </c>
      <c r="N50" s="285" t="s">
        <v>638</v>
      </c>
    </row>
    <row r="51" spans="1:14" ht="9.75" customHeight="1" x14ac:dyDescent="0.25">
      <c r="A51" s="493" t="s">
        <v>235</v>
      </c>
      <c r="B51" s="527" t="s">
        <v>236</v>
      </c>
      <c r="C51" s="574"/>
      <c r="D51" s="575">
        <v>3</v>
      </c>
      <c r="E51" s="181" t="s">
        <v>423</v>
      </c>
      <c r="F51" s="181" t="s">
        <v>433</v>
      </c>
      <c r="G51" s="181" t="s">
        <v>445</v>
      </c>
      <c r="H51" s="181" t="s">
        <v>470</v>
      </c>
      <c r="I51" s="181"/>
      <c r="J51" s="288"/>
      <c r="K51" s="288">
        <v>20</v>
      </c>
      <c r="L51" s="288"/>
      <c r="M51" s="181" t="s">
        <v>453</v>
      </c>
      <c r="N51" s="285" t="s">
        <v>638</v>
      </c>
    </row>
    <row r="52" spans="1:14" ht="9.75" customHeight="1" x14ac:dyDescent="0.25">
      <c r="A52" s="493"/>
      <c r="B52" s="527"/>
      <c r="C52" s="574"/>
      <c r="D52" s="575"/>
      <c r="E52" s="181" t="s">
        <v>657</v>
      </c>
      <c r="F52" s="181" t="s">
        <v>433</v>
      </c>
      <c r="G52" s="181" t="s">
        <v>445</v>
      </c>
      <c r="H52" s="181" t="s">
        <v>470</v>
      </c>
      <c r="I52" s="181"/>
      <c r="J52" s="288"/>
      <c r="K52" s="288">
        <v>5</v>
      </c>
      <c r="L52" s="288"/>
      <c r="M52" s="181" t="s">
        <v>453</v>
      </c>
      <c r="N52" s="285" t="s">
        <v>638</v>
      </c>
    </row>
    <row r="53" spans="1:14" ht="9.75" customHeight="1" x14ac:dyDescent="0.25">
      <c r="A53" s="493"/>
      <c r="B53" s="527"/>
      <c r="C53" s="574"/>
      <c r="D53" s="575"/>
      <c r="E53" s="285" t="s">
        <v>402</v>
      </c>
      <c r="F53" s="318" t="s">
        <v>433</v>
      </c>
      <c r="G53" s="318" t="s">
        <v>610</v>
      </c>
      <c r="H53" s="318" t="s">
        <v>470</v>
      </c>
      <c r="I53" s="318" t="s">
        <v>610</v>
      </c>
      <c r="J53" s="366" t="s">
        <v>470</v>
      </c>
      <c r="K53" s="318">
        <v>1</v>
      </c>
      <c r="L53" s="318">
        <v>1</v>
      </c>
      <c r="M53" s="318">
        <v>1</v>
      </c>
      <c r="N53" s="318" t="s">
        <v>560</v>
      </c>
    </row>
    <row r="54" spans="1:14" ht="9.75" customHeight="1" x14ac:dyDescent="0.25">
      <c r="A54" s="493"/>
      <c r="B54" s="527"/>
      <c r="C54" s="574"/>
      <c r="D54" s="575"/>
      <c r="E54" s="285" t="s">
        <v>619</v>
      </c>
      <c r="F54" s="318" t="s">
        <v>433</v>
      </c>
      <c r="G54" s="318" t="s">
        <v>610</v>
      </c>
      <c r="H54" s="318" t="s">
        <v>470</v>
      </c>
      <c r="I54" s="318" t="s">
        <v>610</v>
      </c>
      <c r="J54" s="366" t="s">
        <v>470</v>
      </c>
      <c r="K54" s="318">
        <v>1</v>
      </c>
      <c r="L54" s="318">
        <v>1</v>
      </c>
      <c r="M54" s="318">
        <v>1</v>
      </c>
      <c r="N54" s="318" t="s">
        <v>560</v>
      </c>
    </row>
    <row r="55" spans="1:14" ht="9.75" customHeight="1" x14ac:dyDescent="0.25">
      <c r="A55" s="493"/>
      <c r="B55" s="527"/>
      <c r="C55" s="574"/>
      <c r="D55" s="575"/>
      <c r="E55" s="285" t="s">
        <v>620</v>
      </c>
      <c r="F55" s="285" t="s">
        <v>433</v>
      </c>
      <c r="G55" s="285" t="s">
        <v>610</v>
      </c>
      <c r="H55" s="285" t="s">
        <v>470</v>
      </c>
      <c r="I55" s="285" t="s">
        <v>610</v>
      </c>
      <c r="J55" s="369" t="s">
        <v>470</v>
      </c>
      <c r="K55" s="285">
        <v>1</v>
      </c>
      <c r="L55" s="285">
        <v>1</v>
      </c>
      <c r="M55" s="285">
        <v>5</v>
      </c>
      <c r="N55" s="285" t="s">
        <v>560</v>
      </c>
    </row>
    <row r="56" spans="1:14" ht="9.75" customHeight="1" x14ac:dyDescent="0.25">
      <c r="A56" s="493"/>
      <c r="B56" s="527"/>
      <c r="C56" s="574"/>
      <c r="D56" s="575"/>
      <c r="E56" s="285" t="s">
        <v>424</v>
      </c>
      <c r="F56" s="318" t="s">
        <v>433</v>
      </c>
      <c r="G56" s="318" t="s">
        <v>610</v>
      </c>
      <c r="H56" s="318" t="s">
        <v>470</v>
      </c>
      <c r="I56" s="318" t="s">
        <v>610</v>
      </c>
      <c r="J56" s="366" t="s">
        <v>470</v>
      </c>
      <c r="K56" s="285">
        <v>2</v>
      </c>
      <c r="L56" s="285">
        <v>2</v>
      </c>
      <c r="M56" s="285">
        <v>2</v>
      </c>
      <c r="N56" s="318" t="s">
        <v>560</v>
      </c>
    </row>
    <row r="57" spans="1:14" ht="9.75" customHeight="1" x14ac:dyDescent="0.25">
      <c r="A57" s="493"/>
      <c r="B57" s="527"/>
      <c r="C57" s="574"/>
      <c r="D57" s="575"/>
      <c r="E57" s="285" t="s">
        <v>596</v>
      </c>
      <c r="F57" s="318" t="s">
        <v>433</v>
      </c>
      <c r="G57" s="318" t="s">
        <v>610</v>
      </c>
      <c r="H57" s="318" t="s">
        <v>470</v>
      </c>
      <c r="I57" s="318" t="s">
        <v>610</v>
      </c>
      <c r="J57" s="366" t="s">
        <v>470</v>
      </c>
      <c r="K57" s="285">
        <v>5</v>
      </c>
      <c r="L57" s="285">
        <v>5</v>
      </c>
      <c r="M57" s="285">
        <v>5</v>
      </c>
      <c r="N57" s="318" t="s">
        <v>560</v>
      </c>
    </row>
    <row r="58" spans="1:14" ht="9.75" customHeight="1" x14ac:dyDescent="0.25">
      <c r="A58" s="493"/>
      <c r="B58" s="527"/>
      <c r="C58" s="574"/>
      <c r="D58" s="575"/>
      <c r="E58" s="285" t="s">
        <v>597</v>
      </c>
      <c r="F58" s="318" t="s">
        <v>433</v>
      </c>
      <c r="G58" s="318" t="s">
        <v>610</v>
      </c>
      <c r="H58" s="318" t="s">
        <v>470</v>
      </c>
      <c r="I58" s="318" t="s">
        <v>610</v>
      </c>
      <c r="J58" s="366" t="s">
        <v>470</v>
      </c>
      <c r="K58" s="285">
        <v>5</v>
      </c>
      <c r="L58" s="285">
        <v>5</v>
      </c>
      <c r="M58" s="285">
        <v>5</v>
      </c>
      <c r="N58" s="318" t="s">
        <v>560</v>
      </c>
    </row>
    <row r="59" spans="1:14" ht="9.75" customHeight="1" x14ac:dyDescent="0.15">
      <c r="A59" s="493"/>
      <c r="B59" s="527"/>
      <c r="C59" s="574"/>
      <c r="D59" s="575"/>
      <c r="E59" s="419" t="s">
        <v>431</v>
      </c>
      <c r="F59" s="318" t="s">
        <v>433</v>
      </c>
      <c r="G59" s="318" t="s">
        <v>610</v>
      </c>
      <c r="H59" s="318" t="s">
        <v>470</v>
      </c>
      <c r="I59" s="318" t="s">
        <v>610</v>
      </c>
      <c r="J59" s="366" t="s">
        <v>470</v>
      </c>
      <c r="K59" s="285">
        <v>2</v>
      </c>
      <c r="L59" s="285">
        <v>2</v>
      </c>
      <c r="M59" s="285">
        <v>2</v>
      </c>
      <c r="N59" s="318" t="s">
        <v>560</v>
      </c>
    </row>
    <row r="60" spans="1:14" ht="9.75" customHeight="1" x14ac:dyDescent="0.25">
      <c r="A60" s="493"/>
      <c r="B60" s="527"/>
      <c r="C60" s="574"/>
      <c r="D60" s="575"/>
      <c r="E60" s="285" t="s">
        <v>598</v>
      </c>
      <c r="F60" s="318" t="s">
        <v>433</v>
      </c>
      <c r="G60" s="318" t="s">
        <v>610</v>
      </c>
      <c r="H60" s="318" t="s">
        <v>470</v>
      </c>
      <c r="I60" s="318" t="s">
        <v>610</v>
      </c>
      <c r="J60" s="366" t="s">
        <v>470</v>
      </c>
      <c r="K60" s="318">
        <v>2</v>
      </c>
      <c r="L60" s="318">
        <v>2</v>
      </c>
      <c r="M60" s="318">
        <v>2</v>
      </c>
      <c r="N60" s="318" t="s">
        <v>560</v>
      </c>
    </row>
    <row r="61" spans="1:14" ht="11.25" customHeight="1" x14ac:dyDescent="0.25">
      <c r="A61" s="487" t="s">
        <v>237</v>
      </c>
      <c r="B61" s="607" t="s">
        <v>238</v>
      </c>
      <c r="C61" s="605"/>
      <c r="D61" s="408"/>
      <c r="E61" s="181"/>
      <c r="F61" s="181"/>
      <c r="G61" s="181"/>
      <c r="H61" s="181"/>
      <c r="I61" s="181"/>
      <c r="J61" s="181"/>
      <c r="K61" s="181"/>
      <c r="L61" s="181"/>
      <c r="M61" s="181"/>
      <c r="N61" s="181"/>
    </row>
    <row r="62" spans="1:14" ht="11.25" customHeight="1" x14ac:dyDescent="0.25">
      <c r="A62" s="488"/>
      <c r="B62" s="608"/>
      <c r="C62" s="606"/>
      <c r="D62" s="499">
        <v>2</v>
      </c>
      <c r="E62" s="181" t="s">
        <v>606</v>
      </c>
      <c r="F62" s="181" t="s">
        <v>434</v>
      </c>
      <c r="G62" s="181" t="s">
        <v>610</v>
      </c>
      <c r="H62" s="181" t="s">
        <v>470</v>
      </c>
      <c r="I62" s="181" t="s">
        <v>610</v>
      </c>
      <c r="J62" s="181" t="s">
        <v>470</v>
      </c>
      <c r="K62" s="181">
        <v>1</v>
      </c>
      <c r="L62" s="181">
        <v>1</v>
      </c>
      <c r="M62" s="181" t="s">
        <v>453</v>
      </c>
      <c r="N62" s="181" t="s">
        <v>560</v>
      </c>
    </row>
    <row r="63" spans="1:14" ht="11.25" customHeight="1" x14ac:dyDescent="0.25">
      <c r="A63" s="488"/>
      <c r="B63" s="608"/>
      <c r="C63" s="606"/>
      <c r="D63" s="499"/>
      <c r="E63" s="181" t="s">
        <v>607</v>
      </c>
      <c r="F63" s="181" t="s">
        <v>434</v>
      </c>
      <c r="G63" s="181" t="s">
        <v>610</v>
      </c>
      <c r="H63" s="181" t="s">
        <v>470</v>
      </c>
      <c r="I63" s="181" t="s">
        <v>610</v>
      </c>
      <c r="J63" s="181" t="s">
        <v>470</v>
      </c>
      <c r="K63" s="181">
        <v>1</v>
      </c>
      <c r="L63" s="181">
        <v>1</v>
      </c>
      <c r="M63" s="181" t="s">
        <v>453</v>
      </c>
      <c r="N63" s="181" t="s">
        <v>560</v>
      </c>
    </row>
    <row r="64" spans="1:14" ht="11.25" customHeight="1" x14ac:dyDescent="0.25">
      <c r="A64" s="488"/>
      <c r="B64" s="608"/>
      <c r="C64" s="606"/>
      <c r="D64" s="499"/>
      <c r="E64" s="181" t="s">
        <v>608</v>
      </c>
      <c r="F64" s="181" t="s">
        <v>434</v>
      </c>
      <c r="G64" s="181" t="s">
        <v>610</v>
      </c>
      <c r="H64" s="181" t="s">
        <v>470</v>
      </c>
      <c r="I64" s="181" t="s">
        <v>610</v>
      </c>
      <c r="J64" s="181" t="s">
        <v>470</v>
      </c>
      <c r="K64" s="181">
        <v>4</v>
      </c>
      <c r="L64" s="181">
        <v>4</v>
      </c>
      <c r="M64" s="181" t="s">
        <v>453</v>
      </c>
      <c r="N64" s="181" t="s">
        <v>560</v>
      </c>
    </row>
    <row r="65" spans="1:15" ht="11.25" customHeight="1" x14ac:dyDescent="0.25">
      <c r="A65" s="488"/>
      <c r="B65" s="608"/>
      <c r="C65" s="606"/>
      <c r="D65" s="499"/>
      <c r="E65" s="181" t="s">
        <v>609</v>
      </c>
      <c r="F65" s="181" t="s">
        <v>434</v>
      </c>
      <c r="G65" s="181" t="s">
        <v>610</v>
      </c>
      <c r="H65" s="181" t="s">
        <v>470</v>
      </c>
      <c r="I65" s="181" t="s">
        <v>610</v>
      </c>
      <c r="J65" s="181" t="s">
        <v>470</v>
      </c>
      <c r="K65" s="181">
        <v>4</v>
      </c>
      <c r="L65" s="181">
        <v>4</v>
      </c>
      <c r="M65" s="181" t="s">
        <v>453</v>
      </c>
      <c r="N65" s="181" t="s">
        <v>560</v>
      </c>
    </row>
    <row r="66" spans="1:15" ht="9.9499999999999993" customHeight="1" x14ac:dyDescent="0.25">
      <c r="A66" s="488"/>
      <c r="B66" s="608"/>
      <c r="C66" s="606"/>
      <c r="D66" s="499"/>
      <c r="E66" s="285" t="s">
        <v>615</v>
      </c>
      <c r="F66" s="318" t="s">
        <v>433</v>
      </c>
      <c r="G66" s="318" t="s">
        <v>450</v>
      </c>
      <c r="H66" s="318" t="s">
        <v>470</v>
      </c>
      <c r="I66" s="318" t="s">
        <v>610</v>
      </c>
      <c r="J66" s="366" t="s">
        <v>470</v>
      </c>
      <c r="K66" s="318">
        <v>0.5</v>
      </c>
      <c r="L66" s="318">
        <v>0.05</v>
      </c>
      <c r="M66" s="181" t="s">
        <v>453</v>
      </c>
      <c r="N66" s="181" t="s">
        <v>560</v>
      </c>
      <c r="O66" s="318"/>
    </row>
    <row r="67" spans="1:15" ht="9.9499999999999993" customHeight="1" x14ac:dyDescent="0.25">
      <c r="A67" s="488"/>
      <c r="B67" s="608"/>
      <c r="C67" s="606"/>
      <c r="D67" s="499"/>
      <c r="E67" s="285" t="s">
        <v>613</v>
      </c>
      <c r="F67" s="318" t="s">
        <v>433</v>
      </c>
      <c r="G67" s="318" t="s">
        <v>610</v>
      </c>
      <c r="H67" s="318" t="s">
        <v>470</v>
      </c>
      <c r="I67" s="318" t="s">
        <v>610</v>
      </c>
      <c r="J67" s="366" t="s">
        <v>470</v>
      </c>
      <c r="K67" s="318">
        <v>1</v>
      </c>
      <c r="L67" s="318">
        <v>1</v>
      </c>
      <c r="M67" s="181" t="s">
        <v>453</v>
      </c>
      <c r="N67" s="181" t="s">
        <v>560</v>
      </c>
      <c r="O67" s="318"/>
    </row>
    <row r="68" spans="1:15" ht="11.25" customHeight="1" x14ac:dyDescent="0.25">
      <c r="A68" s="488"/>
      <c r="B68" s="608"/>
      <c r="C68" s="606"/>
      <c r="D68" s="499"/>
      <c r="E68" s="285" t="s">
        <v>614</v>
      </c>
      <c r="F68" s="318" t="s">
        <v>433</v>
      </c>
      <c r="G68" s="318" t="s">
        <v>610</v>
      </c>
      <c r="H68" s="318" t="s">
        <v>470</v>
      </c>
      <c r="I68" s="318" t="s">
        <v>610</v>
      </c>
      <c r="J68" s="366" t="s">
        <v>470</v>
      </c>
      <c r="K68" s="318">
        <v>6</v>
      </c>
      <c r="L68" s="318">
        <v>6</v>
      </c>
      <c r="M68" s="181" t="s">
        <v>453</v>
      </c>
      <c r="N68" s="181" t="s">
        <v>560</v>
      </c>
      <c r="O68" s="318"/>
    </row>
    <row r="69" spans="1:15" ht="11.25" customHeight="1" x14ac:dyDescent="0.25">
      <c r="A69" s="488"/>
      <c r="B69" s="608"/>
      <c r="C69" s="606"/>
      <c r="D69" s="499"/>
      <c r="E69" s="181" t="s">
        <v>740</v>
      </c>
      <c r="F69" s="181" t="s">
        <v>434</v>
      </c>
      <c r="G69" s="181" t="s">
        <v>553</v>
      </c>
      <c r="H69" s="181" t="s">
        <v>470</v>
      </c>
      <c r="I69" s="181" t="s">
        <v>553</v>
      </c>
      <c r="J69" s="181" t="s">
        <v>470</v>
      </c>
      <c r="K69" s="181">
        <v>7</v>
      </c>
      <c r="L69" s="181">
        <v>7</v>
      </c>
      <c r="M69" s="181">
        <v>7</v>
      </c>
      <c r="N69" s="181" t="s">
        <v>560</v>
      </c>
    </row>
    <row r="70" spans="1:15" ht="11.25" customHeight="1" x14ac:dyDescent="0.25">
      <c r="B70" s="420"/>
      <c r="C70" s="421"/>
      <c r="D70" s="421"/>
      <c r="E70" s="421"/>
      <c r="F70" s="422"/>
    </row>
    <row r="71" spans="1:15" ht="11.25" customHeight="1" x14ac:dyDescent="0.25">
      <c r="B71" s="420"/>
      <c r="C71" s="421"/>
      <c r="D71" s="421"/>
      <c r="E71" s="421"/>
      <c r="F71" s="422"/>
    </row>
    <row r="72" spans="1:15" ht="11.25" customHeight="1" x14ac:dyDescent="0.25">
      <c r="B72" s="420"/>
      <c r="C72" s="421"/>
      <c r="D72" s="421"/>
      <c r="E72" s="421"/>
      <c r="F72" s="422"/>
    </row>
  </sheetData>
  <protectedRanges>
    <protectedRange password="CDC0" sqref="K34:M37 F34:F37 F47:F52" name="Range1_8_1"/>
    <protectedRange password="CDC0" sqref="G34:G37" name="Range1_29_1_1"/>
    <protectedRange password="CDC0" sqref="J47:J52 N44:N45 J34:J37 J42" name="Range1_2_1"/>
    <protectedRange password="CDC0" sqref="L26:L27 I26:I27 I30:I32 I34:I37 I47:I52" name="Range1"/>
    <protectedRange password="CDC0" sqref="K28:M29 K26:K27 M26:M27 G26:G32 J30:M32" name="Range1_2"/>
    <protectedRange password="CDC0" sqref="I28:I29" name="Range1_3_2"/>
    <protectedRange password="CDC0" sqref="I33:J33" name="Range1_5"/>
    <protectedRange password="CDC0" sqref="G33" name="Range1_29"/>
    <protectedRange password="CDC0" sqref="F42 I42 K42:N42 M38:M41 M47:M52 M62:M68" name="Range1_8"/>
    <protectedRange password="CDC0" sqref="G42" name="Range1_29_1"/>
    <protectedRange password="CDC0" sqref="F30:F32" name="Range1_12_2_2"/>
    <protectedRange password="CDC0" sqref="E43" name="Range1_6_2"/>
    <protectedRange password="CDC0" sqref="G46" name="Range1_26_1_1"/>
    <protectedRange password="CDC0" sqref="H61:N61 H62:L65 N62:N65" name="Range1_12"/>
    <protectedRange password="CDC0" sqref="E61:E62" name="Range1_10_1"/>
    <protectedRange password="CDC0" sqref="F17:F20 F26:F29" name="Range1_9_1"/>
    <protectedRange password="CDC0" sqref="H38:H41 K38:K41 F38:F41" name="Range1_3"/>
    <protectedRange password="CDC0" sqref="E38:E41" name="Range1_7_1"/>
    <protectedRange password="CDC0" sqref="J38:J41" name="Range1_11"/>
    <protectedRange password="CDC0" sqref="I38" name="Range1_28_1"/>
    <protectedRange password="CDC0" sqref="G14:K16" name="Range1_6"/>
    <protectedRange password="CDC0" sqref="F14:F16" name="Range1_9"/>
    <protectedRange password="CDC0" sqref="E25 E24:K24 G21:N23 M24:N25 G25:K25" name="Range1_14"/>
    <protectedRange password="CDC0" sqref="F25 F21:F23" name="Range1_12_2_3"/>
    <protectedRange password="CDC0" sqref="L24:L25" name="Range1_15_2_2"/>
    <protectedRange password="CDC0" sqref="L38:L41" name="Range1_16"/>
    <protectedRange password="CDC0" sqref="K56:M57" name="Range1_2_3_1"/>
    <protectedRange password="CDC0" sqref="K58:M59" name="Range1_6_1_1_1"/>
    <protectedRange password="CDC0" sqref="E58:E59" name="Range1_20_2_1"/>
    <protectedRange password="CDC0" sqref="E56" name="Range1_34_6_1_2"/>
    <protectedRange password="CDC0" sqref="E66 E68" name="Range1_14_1_3"/>
    <protectedRange password="CDC0" sqref="O67" name="Range1_16_1_2"/>
    <protectedRange password="CDC0" sqref="N66:N69" name="Range1_1_3_1"/>
    <protectedRange password="CDC0" sqref="E69:G69 I69 K69:M69" name="Range1_13_2"/>
  </protectedRanges>
  <mergeCells count="74">
    <mergeCell ref="D62:D69"/>
    <mergeCell ref="C61:C69"/>
    <mergeCell ref="B61:B69"/>
    <mergeCell ref="A61:A69"/>
    <mergeCell ref="A8:B8"/>
    <mergeCell ref="C8:D8"/>
    <mergeCell ref="A9:B9"/>
    <mergeCell ref="C9:D9"/>
    <mergeCell ref="A10:B10"/>
    <mergeCell ref="C10:D10"/>
    <mergeCell ref="A12:B13"/>
    <mergeCell ref="C12:D12"/>
    <mergeCell ref="A17:A20"/>
    <mergeCell ref="B17:B20"/>
    <mergeCell ref="C17:C20"/>
    <mergeCell ref="D17:D20"/>
    <mergeCell ref="A6:B6"/>
    <mergeCell ref="C6:D6"/>
    <mergeCell ref="A7:B7"/>
    <mergeCell ref="C7:D7"/>
    <mergeCell ref="F7:M7"/>
    <mergeCell ref="K2:L5"/>
    <mergeCell ref="A3:B3"/>
    <mergeCell ref="C3:D3"/>
    <mergeCell ref="A4:B4"/>
    <mergeCell ref="C4:D4"/>
    <mergeCell ref="A5:B5"/>
    <mergeCell ref="C5:D5"/>
    <mergeCell ref="N12:N13"/>
    <mergeCell ref="A14:A16"/>
    <mergeCell ref="B14:B16"/>
    <mergeCell ref="C14:C16"/>
    <mergeCell ref="D14:D16"/>
    <mergeCell ref="E12:E13"/>
    <mergeCell ref="F12:F13"/>
    <mergeCell ref="G12:G13"/>
    <mergeCell ref="H12:H13"/>
    <mergeCell ref="I12:I13"/>
    <mergeCell ref="J12:J13"/>
    <mergeCell ref="K12:K13"/>
    <mergeCell ref="L12:L13"/>
    <mergeCell ref="M12:M13"/>
    <mergeCell ref="B21:B25"/>
    <mergeCell ref="C21:C25"/>
    <mergeCell ref="D21:D25"/>
    <mergeCell ref="A26:A29"/>
    <mergeCell ref="B26:B29"/>
    <mergeCell ref="C26:C29"/>
    <mergeCell ref="D26:D29"/>
    <mergeCell ref="A21:A25"/>
    <mergeCell ref="A30:A32"/>
    <mergeCell ref="B30:B32"/>
    <mergeCell ref="C30:C32"/>
    <mergeCell ref="D30:D32"/>
    <mergeCell ref="A43:A45"/>
    <mergeCell ref="B43:B45"/>
    <mergeCell ref="C43:C45"/>
    <mergeCell ref="D43:D45"/>
    <mergeCell ref="A34:A37"/>
    <mergeCell ref="B34:B37"/>
    <mergeCell ref="C34:C37"/>
    <mergeCell ref="D34:D37"/>
    <mergeCell ref="A38:A42"/>
    <mergeCell ref="B38:B42"/>
    <mergeCell ref="C38:C42"/>
    <mergeCell ref="D38:D42"/>
    <mergeCell ref="A47:A50"/>
    <mergeCell ref="B47:B50"/>
    <mergeCell ref="C47:C50"/>
    <mergeCell ref="D47:D50"/>
    <mergeCell ref="A51:A60"/>
    <mergeCell ref="B51:B60"/>
    <mergeCell ref="C51:C60"/>
    <mergeCell ref="D51:D60"/>
  </mergeCells>
  <hyperlinks>
    <hyperlink ref="L1" location="'b. List of templates'!A1" display="RETURN TO TEMPLATE LIST" xr:uid="{00000000-0004-0000-0A00-000000000000}"/>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59"/>
  <sheetViews>
    <sheetView topLeftCell="A21" zoomScale="90" zoomScaleNormal="90" workbookViewId="0">
      <selection activeCell="E43" sqref="E43"/>
    </sheetView>
  </sheetViews>
  <sheetFormatPr defaultColWidth="9.140625" defaultRowHeight="10.5" x14ac:dyDescent="0.25"/>
  <cols>
    <col min="1" max="1" width="4.85546875" style="85" customWidth="1"/>
    <col min="2" max="2" width="25.140625" style="85" customWidth="1"/>
    <col min="3" max="3" width="29.5703125" style="84" customWidth="1"/>
    <col min="4" max="4" width="42" style="85" customWidth="1"/>
    <col min="5" max="5" width="22.42578125" style="85" customWidth="1"/>
    <col min="6" max="6" width="20.140625" style="85" customWidth="1"/>
    <col min="7" max="7" width="4.85546875" style="85" customWidth="1"/>
    <col min="8" max="8" width="21" style="85" customWidth="1"/>
    <col min="9" max="9" width="4.85546875" style="85" customWidth="1"/>
    <col min="10" max="10" width="14.5703125" style="84" customWidth="1"/>
    <col min="11" max="11" width="13.42578125" style="85" customWidth="1"/>
    <col min="12" max="12" width="26.5703125" style="85" bestFit="1" customWidth="1"/>
    <col min="13" max="13" width="13.42578125" style="85" customWidth="1"/>
    <col min="14" max="14" width="26.85546875" style="85" customWidth="1"/>
    <col min="15" max="15" width="51.140625" style="85" bestFit="1" customWidth="1"/>
    <col min="16" max="16384" width="9.140625" style="85"/>
  </cols>
  <sheetData>
    <row r="1" spans="1:15" ht="21" thickBot="1" x14ac:dyDescent="0.3">
      <c r="A1" s="82" t="s">
        <v>239</v>
      </c>
      <c r="B1" s="83"/>
      <c r="J1" s="279" t="s">
        <v>178</v>
      </c>
      <c r="L1" s="86" t="s">
        <v>177</v>
      </c>
    </row>
    <row r="2" spans="1:15" ht="9.75" customHeight="1" x14ac:dyDescent="0.25">
      <c r="H2" s="589" t="s">
        <v>240</v>
      </c>
      <c r="I2" s="157"/>
      <c r="J2" s="280" t="s">
        <v>180</v>
      </c>
      <c r="K2" s="88">
        <f>SUM(C13:C55)</f>
        <v>22</v>
      </c>
    </row>
    <row r="3" spans="1:15" ht="12.75" customHeight="1" x14ac:dyDescent="0.25">
      <c r="A3" s="512" t="s">
        <v>181</v>
      </c>
      <c r="B3" s="513"/>
      <c r="C3" s="127" t="s">
        <v>331</v>
      </c>
      <c r="D3" s="128" t="s">
        <v>182</v>
      </c>
      <c r="H3" s="591"/>
      <c r="I3" s="159"/>
      <c r="J3" s="281" t="s">
        <v>183</v>
      </c>
      <c r="K3" s="91">
        <f>$C$10</f>
        <v>22</v>
      </c>
    </row>
    <row r="4" spans="1:15" ht="16.5" customHeight="1" x14ac:dyDescent="0.25">
      <c r="A4" s="517" t="s">
        <v>184</v>
      </c>
      <c r="B4" s="518"/>
      <c r="C4" s="129">
        <v>2023</v>
      </c>
      <c r="D4" s="343">
        <v>45037</v>
      </c>
      <c r="H4" s="591"/>
      <c r="I4" s="159"/>
      <c r="J4" s="281" t="s">
        <v>185</v>
      </c>
      <c r="K4" s="91">
        <f>$C$9</f>
        <v>9.1858000000000004</v>
      </c>
    </row>
    <row r="5" spans="1:15" ht="15.75" customHeight="1" thickBot="1" x14ac:dyDescent="0.3">
      <c r="A5" s="512" t="s">
        <v>186</v>
      </c>
      <c r="B5" s="513"/>
      <c r="C5" s="130" t="s">
        <v>24</v>
      </c>
      <c r="D5" s="92"/>
      <c r="H5" s="593"/>
      <c r="I5" s="162"/>
      <c r="J5" s="282"/>
      <c r="K5" s="94"/>
    </row>
    <row r="6" spans="1:15" ht="37.5" customHeight="1" thickBot="1" x14ac:dyDescent="0.3">
      <c r="A6" s="527" t="s">
        <v>188</v>
      </c>
      <c r="B6" s="540"/>
      <c r="C6" s="131">
        <v>45929</v>
      </c>
      <c r="D6" s="83" t="s">
        <v>500</v>
      </c>
      <c r="J6" s="283"/>
    </row>
    <row r="7" spans="1:15" ht="46.5" customHeight="1" thickBot="1" x14ac:dyDescent="0.3">
      <c r="A7" s="527" t="s">
        <v>189</v>
      </c>
      <c r="B7" s="540"/>
      <c r="C7" s="131">
        <v>45929</v>
      </c>
      <c r="D7" s="524" t="s">
        <v>283</v>
      </c>
      <c r="E7" s="525"/>
      <c r="F7" s="525"/>
      <c r="G7" s="525"/>
      <c r="H7" s="526"/>
      <c r="N7" s="98"/>
      <c r="O7" s="98"/>
    </row>
    <row r="8" spans="1:15" ht="20.100000000000001" customHeight="1" thickBot="1" x14ac:dyDescent="0.3">
      <c r="A8" s="527" t="s">
        <v>191</v>
      </c>
      <c r="B8" s="513"/>
      <c r="C8" s="133" t="s">
        <v>192</v>
      </c>
      <c r="D8" s="100" t="s">
        <v>193</v>
      </c>
      <c r="E8" s="101" t="s">
        <v>194</v>
      </c>
    </row>
    <row r="9" spans="1:15" ht="21.75" customHeight="1" thickBot="1" x14ac:dyDescent="0.3">
      <c r="A9" s="623" t="s">
        <v>284</v>
      </c>
      <c r="B9" s="624"/>
      <c r="C9" s="134">
        <f>C7*0.02%</f>
        <v>9.1858000000000004</v>
      </c>
      <c r="D9" s="102"/>
      <c r="E9" s="103"/>
    </row>
    <row r="10" spans="1:15" ht="20.25" customHeight="1" thickBot="1" x14ac:dyDescent="0.3">
      <c r="A10" s="527" t="s">
        <v>243</v>
      </c>
      <c r="B10" s="540"/>
      <c r="C10" s="135">
        <f>C13+C22+C35</f>
        <v>22</v>
      </c>
      <c r="D10" s="386" t="s">
        <v>530</v>
      </c>
      <c r="E10" s="407"/>
    </row>
    <row r="11" spans="1:15" ht="9.75" customHeight="1" x14ac:dyDescent="0.25">
      <c r="B11" s="106"/>
      <c r="C11" s="99"/>
      <c r="D11" s="108"/>
      <c r="E11" s="108"/>
    </row>
    <row r="12" spans="1:15" s="110" customFormat="1" ht="63" customHeight="1" x14ac:dyDescent="0.25">
      <c r="A12" s="565" t="s">
        <v>197</v>
      </c>
      <c r="B12" s="566"/>
      <c r="C12" s="113" t="s">
        <v>244</v>
      </c>
      <c r="D12" s="139" t="s">
        <v>199</v>
      </c>
      <c r="E12" s="139" t="s">
        <v>200</v>
      </c>
      <c r="F12" s="139" t="s">
        <v>201</v>
      </c>
      <c r="G12" s="137" t="s">
        <v>202</v>
      </c>
      <c r="H12" s="277" t="s">
        <v>203</v>
      </c>
      <c r="I12" s="137" t="s">
        <v>202</v>
      </c>
      <c r="J12" s="277" t="s">
        <v>204</v>
      </c>
      <c r="K12" s="139" t="s">
        <v>205</v>
      </c>
      <c r="L12" s="139" t="s">
        <v>245</v>
      </c>
      <c r="M12" s="139" t="s">
        <v>246</v>
      </c>
      <c r="N12" s="139" t="s">
        <v>206</v>
      </c>
      <c r="O12" s="293" t="s">
        <v>207</v>
      </c>
    </row>
    <row r="13" spans="1:15" ht="35.450000000000003" customHeight="1" x14ac:dyDescent="0.25">
      <c r="A13" s="548" t="s">
        <v>247</v>
      </c>
      <c r="B13" s="625" t="s">
        <v>248</v>
      </c>
      <c r="C13" s="547">
        <v>15</v>
      </c>
      <c r="D13" s="285" t="s">
        <v>634</v>
      </c>
      <c r="E13" s="318" t="s">
        <v>433</v>
      </c>
      <c r="F13" s="318" t="s">
        <v>610</v>
      </c>
      <c r="G13" s="318" t="s">
        <v>470</v>
      </c>
      <c r="H13" s="318" t="s">
        <v>610</v>
      </c>
      <c r="I13" s="366" t="s">
        <v>470</v>
      </c>
      <c r="J13" s="318">
        <v>50</v>
      </c>
      <c r="K13" s="362">
        <v>50</v>
      </c>
      <c r="L13" s="375" t="s">
        <v>455</v>
      </c>
      <c r="M13" s="181"/>
      <c r="N13" s="285" t="s">
        <v>455</v>
      </c>
      <c r="O13" s="181" t="s">
        <v>560</v>
      </c>
    </row>
    <row r="14" spans="1:15" ht="19.5" customHeight="1" x14ac:dyDescent="0.25">
      <c r="A14" s="548"/>
      <c r="B14" s="625"/>
      <c r="C14" s="547"/>
      <c r="D14" s="285" t="s">
        <v>592</v>
      </c>
      <c r="E14" s="318" t="s">
        <v>433</v>
      </c>
      <c r="F14" s="318" t="s">
        <v>450</v>
      </c>
      <c r="G14" s="318" t="s">
        <v>470</v>
      </c>
      <c r="H14" s="318" t="s">
        <v>454</v>
      </c>
      <c r="I14" s="366" t="s">
        <v>470</v>
      </c>
      <c r="J14" s="318">
        <v>25</v>
      </c>
      <c r="K14" s="318" t="s">
        <v>509</v>
      </c>
      <c r="L14" s="345" t="s">
        <v>456</v>
      </c>
      <c r="M14" s="181"/>
      <c r="N14" s="181" t="s">
        <v>456</v>
      </c>
      <c r="O14" s="285" t="s">
        <v>555</v>
      </c>
    </row>
    <row r="15" spans="1:15" ht="24.6" customHeight="1" x14ac:dyDescent="0.25">
      <c r="A15" s="548"/>
      <c r="B15" s="625"/>
      <c r="C15" s="547"/>
      <c r="D15" s="285" t="s">
        <v>417</v>
      </c>
      <c r="E15" s="318" t="s">
        <v>433</v>
      </c>
      <c r="F15" s="318" t="s">
        <v>610</v>
      </c>
      <c r="G15" s="318" t="s">
        <v>470</v>
      </c>
      <c r="H15" s="318" t="s">
        <v>454</v>
      </c>
      <c r="I15" s="366" t="s">
        <v>470</v>
      </c>
      <c r="J15" s="318">
        <v>50</v>
      </c>
      <c r="K15" s="318" t="s">
        <v>522</v>
      </c>
      <c r="L15" s="345" t="s">
        <v>457</v>
      </c>
      <c r="M15" s="181"/>
      <c r="N15" s="181" t="s">
        <v>457</v>
      </c>
      <c r="O15" s="285" t="s">
        <v>555</v>
      </c>
    </row>
    <row r="16" spans="1:15" ht="19.5" customHeight="1" x14ac:dyDescent="0.25">
      <c r="A16" s="548"/>
      <c r="B16" s="625"/>
      <c r="C16" s="547"/>
      <c r="D16" s="285" t="s">
        <v>593</v>
      </c>
      <c r="E16" s="318" t="s">
        <v>433</v>
      </c>
      <c r="F16" s="318" t="s">
        <v>610</v>
      </c>
      <c r="G16" s="318" t="s">
        <v>470</v>
      </c>
      <c r="H16" s="318" t="s">
        <v>479</v>
      </c>
      <c r="I16" s="366" t="s">
        <v>470</v>
      </c>
      <c r="J16" s="318">
        <v>20</v>
      </c>
      <c r="K16" s="318" t="s">
        <v>523</v>
      </c>
      <c r="L16" s="345" t="s">
        <v>459</v>
      </c>
      <c r="M16" s="181"/>
      <c r="N16" s="181" t="s">
        <v>459</v>
      </c>
      <c r="O16" s="285" t="s">
        <v>555</v>
      </c>
    </row>
    <row r="17" spans="1:15" ht="35.1" customHeight="1" x14ac:dyDescent="0.25">
      <c r="A17" s="548"/>
      <c r="B17" s="625"/>
      <c r="C17" s="547"/>
      <c r="D17" s="285" t="s">
        <v>644</v>
      </c>
      <c r="E17" s="318" t="s">
        <v>433</v>
      </c>
      <c r="F17" s="318" t="s">
        <v>610</v>
      </c>
      <c r="G17" s="318" t="s">
        <v>470</v>
      </c>
      <c r="H17" s="318" t="s">
        <v>454</v>
      </c>
      <c r="I17" s="366" t="s">
        <v>470</v>
      </c>
      <c r="J17" s="318" t="s">
        <v>477</v>
      </c>
      <c r="K17" s="318" t="s">
        <v>524</v>
      </c>
      <c r="L17" s="375" t="s">
        <v>460</v>
      </c>
      <c r="M17" s="181"/>
      <c r="N17" s="181" t="s">
        <v>460</v>
      </c>
      <c r="O17" s="285" t="s">
        <v>555</v>
      </c>
    </row>
    <row r="18" spans="1:15" ht="20.45" customHeight="1" x14ac:dyDescent="0.25">
      <c r="A18" s="548"/>
      <c r="B18" s="625"/>
      <c r="C18" s="547"/>
      <c r="D18" s="285" t="s">
        <v>418</v>
      </c>
      <c r="E18" s="318" t="s">
        <v>612</v>
      </c>
      <c r="F18" s="318" t="s">
        <v>450</v>
      </c>
      <c r="G18" s="318" t="s">
        <v>470</v>
      </c>
      <c r="H18" s="318" t="s">
        <v>610</v>
      </c>
      <c r="I18" s="366" t="s">
        <v>470</v>
      </c>
      <c r="J18" s="318">
        <v>5</v>
      </c>
      <c r="K18" s="318">
        <v>5</v>
      </c>
      <c r="L18" s="375" t="s">
        <v>461</v>
      </c>
      <c r="M18" s="181"/>
      <c r="N18" s="285" t="s">
        <v>461</v>
      </c>
      <c r="O18" s="181" t="s">
        <v>560</v>
      </c>
    </row>
    <row r="19" spans="1:15" ht="31.5" customHeight="1" x14ac:dyDescent="0.25">
      <c r="A19" s="548"/>
      <c r="B19" s="625"/>
      <c r="C19" s="547"/>
      <c r="D19" s="285" t="s">
        <v>635</v>
      </c>
      <c r="E19" s="318" t="s">
        <v>433</v>
      </c>
      <c r="F19" s="318" t="s">
        <v>454</v>
      </c>
      <c r="G19" s="318" t="s">
        <v>470</v>
      </c>
      <c r="H19" s="318" t="s">
        <v>479</v>
      </c>
      <c r="I19" s="366" t="s">
        <v>470</v>
      </c>
      <c r="J19" s="318" t="s">
        <v>473</v>
      </c>
      <c r="K19" s="362" t="s">
        <v>513</v>
      </c>
      <c r="L19" s="345" t="s">
        <v>462</v>
      </c>
      <c r="M19" s="181"/>
      <c r="N19" s="181" t="s">
        <v>462</v>
      </c>
      <c r="O19" s="285" t="s">
        <v>555</v>
      </c>
    </row>
    <row r="20" spans="1:15" ht="21.6" customHeight="1" x14ac:dyDescent="0.25">
      <c r="A20" s="548"/>
      <c r="B20" s="625"/>
      <c r="C20" s="547"/>
      <c r="D20" s="285" t="s">
        <v>548</v>
      </c>
      <c r="E20" s="318" t="s">
        <v>433</v>
      </c>
      <c r="F20" s="318" t="s">
        <v>610</v>
      </c>
      <c r="G20" s="318" t="s">
        <v>470</v>
      </c>
      <c r="H20" s="318" t="s">
        <v>610</v>
      </c>
      <c r="I20" s="366" t="s">
        <v>470</v>
      </c>
      <c r="J20" s="318">
        <v>10</v>
      </c>
      <c r="K20" s="317">
        <v>10</v>
      </c>
      <c r="L20" s="345">
        <v>150</v>
      </c>
      <c r="M20" s="181"/>
      <c r="N20" s="181">
        <v>150</v>
      </c>
      <c r="O20" s="181" t="s">
        <v>560</v>
      </c>
    </row>
    <row r="21" spans="1:15" ht="21.6" customHeight="1" x14ac:dyDescent="0.25">
      <c r="A21" s="548"/>
      <c r="B21" s="625"/>
      <c r="C21" s="547"/>
      <c r="D21" s="423" t="s">
        <v>492</v>
      </c>
      <c r="E21" s="318" t="s">
        <v>433</v>
      </c>
      <c r="F21" s="318" t="s">
        <v>610</v>
      </c>
      <c r="G21" s="318" t="s">
        <v>470</v>
      </c>
      <c r="H21" s="318" t="s">
        <v>610</v>
      </c>
      <c r="I21" s="366" t="s">
        <v>470</v>
      </c>
      <c r="J21" s="318">
        <v>1</v>
      </c>
      <c r="K21" s="317">
        <v>1</v>
      </c>
      <c r="L21" s="345">
        <v>200</v>
      </c>
      <c r="M21" s="181"/>
      <c r="N21" s="181">
        <v>200</v>
      </c>
      <c r="O21" s="181" t="s">
        <v>560</v>
      </c>
    </row>
    <row r="22" spans="1:15" s="145" customFormat="1" ht="18" customHeight="1" x14ac:dyDescent="0.25">
      <c r="A22" s="617" t="s">
        <v>249</v>
      </c>
      <c r="B22" s="620" t="s">
        <v>529</v>
      </c>
      <c r="C22" s="549">
        <v>5</v>
      </c>
      <c r="D22" s="285" t="s">
        <v>600</v>
      </c>
      <c r="E22" s="285" t="s">
        <v>433</v>
      </c>
      <c r="F22" s="181" t="s">
        <v>610</v>
      </c>
      <c r="G22" s="181" t="s">
        <v>470</v>
      </c>
      <c r="H22" s="342"/>
      <c r="I22" s="318"/>
      <c r="J22" s="318" t="s">
        <v>698</v>
      </c>
      <c r="K22" s="362"/>
      <c r="L22" s="345" t="s">
        <v>697</v>
      </c>
      <c r="M22" s="181"/>
      <c r="N22" s="181" t="s">
        <v>712</v>
      </c>
      <c r="O22" s="181" t="s">
        <v>638</v>
      </c>
    </row>
    <row r="23" spans="1:15" ht="15.95" customHeight="1" x14ac:dyDescent="0.25">
      <c r="A23" s="618"/>
      <c r="B23" s="621"/>
      <c r="C23" s="550"/>
      <c r="D23" s="285" t="s">
        <v>694</v>
      </c>
      <c r="E23" s="285" t="s">
        <v>433</v>
      </c>
      <c r="F23" s="181" t="s">
        <v>479</v>
      </c>
      <c r="G23" s="181" t="s">
        <v>470</v>
      </c>
      <c r="H23" s="342"/>
      <c r="I23" s="318"/>
      <c r="J23" s="318" t="s">
        <v>700</v>
      </c>
      <c r="K23" s="318"/>
      <c r="L23" s="345" t="s">
        <v>699</v>
      </c>
      <c r="M23" s="181"/>
      <c r="N23" s="181" t="s">
        <v>699</v>
      </c>
      <c r="O23" s="181" t="s">
        <v>638</v>
      </c>
    </row>
    <row r="24" spans="1:15" ht="9.75" customHeight="1" x14ac:dyDescent="0.25">
      <c r="A24" s="618"/>
      <c r="B24" s="621"/>
      <c r="C24" s="550"/>
      <c r="D24" s="285" t="s">
        <v>611</v>
      </c>
      <c r="E24" s="285" t="s">
        <v>612</v>
      </c>
      <c r="F24" s="285" t="s">
        <v>610</v>
      </c>
      <c r="G24" s="285" t="s">
        <v>470</v>
      </c>
      <c r="H24" s="285" t="s">
        <v>610</v>
      </c>
      <c r="I24" s="369" t="s">
        <v>470</v>
      </c>
      <c r="J24" s="285">
        <v>3</v>
      </c>
      <c r="K24" s="285">
        <v>3</v>
      </c>
      <c r="L24" s="285"/>
      <c r="M24" s="285"/>
      <c r="N24" s="285"/>
      <c r="O24" s="181" t="s">
        <v>560</v>
      </c>
    </row>
    <row r="25" spans="1:15" ht="9.75" customHeight="1" x14ac:dyDescent="0.25">
      <c r="A25" s="618"/>
      <c r="B25" s="621"/>
      <c r="C25" s="550"/>
      <c r="D25" s="285" t="s">
        <v>713</v>
      </c>
      <c r="E25" s="318" t="s">
        <v>433</v>
      </c>
      <c r="F25" s="318" t="s">
        <v>610</v>
      </c>
      <c r="G25" s="318" t="s">
        <v>470</v>
      </c>
      <c r="H25" s="318" t="s">
        <v>610</v>
      </c>
      <c r="I25" s="366" t="s">
        <v>470</v>
      </c>
      <c r="J25" s="318">
        <v>5</v>
      </c>
      <c r="K25" s="318">
        <v>5</v>
      </c>
      <c r="L25" s="318">
        <v>1500</v>
      </c>
      <c r="M25" s="318"/>
      <c r="N25" s="318">
        <v>1500</v>
      </c>
      <c r="O25" s="181" t="s">
        <v>560</v>
      </c>
    </row>
    <row r="26" spans="1:15" ht="9.75" customHeight="1" x14ac:dyDescent="0.25">
      <c r="A26" s="618"/>
      <c r="B26" s="621"/>
      <c r="C26" s="550"/>
      <c r="D26" s="285" t="s">
        <v>385</v>
      </c>
      <c r="E26" s="285" t="s">
        <v>612</v>
      </c>
      <c r="F26" s="285" t="s">
        <v>553</v>
      </c>
      <c r="G26" s="285" t="s">
        <v>470</v>
      </c>
      <c r="H26" s="285" t="s">
        <v>553</v>
      </c>
      <c r="I26" s="285" t="s">
        <v>470</v>
      </c>
      <c r="J26" s="285">
        <v>3</v>
      </c>
      <c r="K26" s="285">
        <v>3</v>
      </c>
      <c r="L26" s="285" t="s">
        <v>737</v>
      </c>
      <c r="M26" s="285">
        <v>100</v>
      </c>
      <c r="N26" s="285">
        <v>3</v>
      </c>
      <c r="O26" s="181" t="s">
        <v>560</v>
      </c>
    </row>
    <row r="27" spans="1:15" ht="9.75" customHeight="1" x14ac:dyDescent="0.25">
      <c r="A27" s="618"/>
      <c r="B27" s="621"/>
      <c r="C27" s="550"/>
      <c r="D27" s="286"/>
      <c r="E27" s="181"/>
      <c r="F27" s="181"/>
      <c r="G27" s="181"/>
      <c r="H27" s="342"/>
      <c r="I27" s="318"/>
      <c r="J27" s="318"/>
      <c r="K27" s="318"/>
      <c r="L27" s="345"/>
      <c r="M27" s="181"/>
      <c r="N27" s="181"/>
      <c r="O27" s="181"/>
    </row>
    <row r="28" spans="1:15" ht="9.75" customHeight="1" x14ac:dyDescent="0.25">
      <c r="A28" s="618"/>
      <c r="B28" s="621"/>
      <c r="C28" s="550"/>
      <c r="D28" s="285"/>
      <c r="E28" s="181"/>
      <c r="F28" s="181"/>
      <c r="G28" s="181"/>
      <c r="H28" s="370"/>
      <c r="I28" s="318"/>
      <c r="J28" s="318"/>
      <c r="K28" s="318"/>
      <c r="L28" s="345"/>
      <c r="M28" s="181"/>
      <c r="N28" s="181"/>
      <c r="O28" s="181"/>
    </row>
    <row r="29" spans="1:15" ht="9.75" customHeight="1" x14ac:dyDescent="0.25">
      <c r="A29" s="619"/>
      <c r="B29" s="622"/>
      <c r="C29" s="558"/>
      <c r="D29" s="260"/>
      <c r="E29" s="181"/>
      <c r="F29" s="181"/>
      <c r="G29" s="181"/>
      <c r="H29" s="342"/>
      <c r="I29" s="318"/>
      <c r="J29" s="318"/>
      <c r="K29" s="318"/>
      <c r="L29" s="345"/>
      <c r="M29" s="181"/>
      <c r="N29" s="181"/>
      <c r="O29" s="181"/>
    </row>
    <row r="30" spans="1:15" ht="9.75" customHeight="1" x14ac:dyDescent="0.25">
      <c r="A30" s="548" t="s">
        <v>251</v>
      </c>
      <c r="B30" s="527" t="s">
        <v>252</v>
      </c>
      <c r="C30" s="569"/>
      <c r="D30" s="285"/>
      <c r="I30" s="377"/>
      <c r="J30" s="377"/>
      <c r="K30" s="377"/>
      <c r="M30" s="181"/>
      <c r="N30" s="181"/>
      <c r="O30" s="181"/>
    </row>
    <row r="31" spans="1:15" ht="9.75" customHeight="1" x14ac:dyDescent="0.25">
      <c r="A31" s="548"/>
      <c r="B31" s="527"/>
      <c r="C31" s="569"/>
      <c r="D31" s="181"/>
      <c r="E31" s="315"/>
      <c r="F31" s="181"/>
      <c r="G31" s="181"/>
      <c r="H31" s="374"/>
      <c r="I31" s="318"/>
      <c r="J31" s="318"/>
      <c r="K31" s="318"/>
      <c r="L31" s="345"/>
      <c r="M31" s="181"/>
      <c r="N31" s="181"/>
      <c r="O31" s="181"/>
    </row>
    <row r="32" spans="1:15" ht="9.75" customHeight="1" x14ac:dyDescent="0.25">
      <c r="A32" s="548"/>
      <c r="B32" s="527"/>
      <c r="C32" s="569"/>
      <c r="D32" s="181"/>
      <c r="E32" s="315"/>
      <c r="F32" s="181"/>
      <c r="G32" s="181"/>
      <c r="H32" s="374"/>
      <c r="I32" s="318"/>
      <c r="J32" s="318"/>
      <c r="K32" s="318"/>
      <c r="L32" s="345"/>
      <c r="M32" s="181"/>
      <c r="N32" s="181"/>
      <c r="O32" s="181"/>
    </row>
    <row r="33" spans="1:15" ht="9.75" customHeight="1" x14ac:dyDescent="0.25">
      <c r="A33" s="548"/>
      <c r="B33" s="527"/>
      <c r="C33" s="569"/>
      <c r="D33" s="181"/>
      <c r="E33" s="181"/>
      <c r="F33" s="181"/>
      <c r="G33" s="181"/>
      <c r="H33" s="374"/>
      <c r="I33" s="318"/>
      <c r="J33" s="318"/>
      <c r="K33" s="318"/>
      <c r="L33" s="345"/>
      <c r="M33" s="181"/>
      <c r="N33" s="181"/>
      <c r="O33" s="181"/>
    </row>
    <row r="34" spans="1:15" ht="9.75" customHeight="1" x14ac:dyDescent="0.25">
      <c r="A34" s="548"/>
      <c r="B34" s="527"/>
      <c r="C34" s="569"/>
      <c r="D34" s="181"/>
      <c r="E34" s="181"/>
      <c r="F34" s="181"/>
      <c r="G34" s="181"/>
      <c r="H34" s="374"/>
      <c r="I34" s="318"/>
      <c r="J34" s="318"/>
      <c r="K34" s="318"/>
      <c r="L34" s="345"/>
      <c r="M34" s="181"/>
      <c r="N34" s="181"/>
      <c r="O34" s="181"/>
    </row>
    <row r="35" spans="1:15" s="145" customFormat="1" ht="12.75" customHeight="1" x14ac:dyDescent="0.25">
      <c r="A35" s="548" t="s">
        <v>253</v>
      </c>
      <c r="B35" s="527" t="s">
        <v>254</v>
      </c>
      <c r="C35" s="569">
        <v>2</v>
      </c>
      <c r="D35" s="461" t="s">
        <v>738</v>
      </c>
      <c r="E35" s="461" t="s">
        <v>612</v>
      </c>
      <c r="F35" s="461" t="s">
        <v>632</v>
      </c>
      <c r="G35" s="461" t="s">
        <v>470</v>
      </c>
      <c r="H35" s="461" t="s">
        <v>711</v>
      </c>
      <c r="I35" s="461" t="s">
        <v>470</v>
      </c>
      <c r="J35" s="461">
        <v>0.15</v>
      </c>
      <c r="K35" s="461">
        <v>0.05</v>
      </c>
      <c r="L35" s="461" t="s">
        <v>737</v>
      </c>
      <c r="M35" s="461">
        <v>2</v>
      </c>
      <c r="N35" s="461">
        <v>0.15</v>
      </c>
      <c r="O35" s="462" t="s">
        <v>560</v>
      </c>
    </row>
    <row r="36" spans="1:15" s="145" customFormat="1" ht="12.75" customHeight="1" x14ac:dyDescent="0.25">
      <c r="A36" s="548"/>
      <c r="B36" s="527"/>
      <c r="C36" s="569"/>
      <c r="D36" s="461" t="s">
        <v>386</v>
      </c>
      <c r="E36" s="461" t="s">
        <v>434</v>
      </c>
      <c r="F36" s="461" t="s">
        <v>553</v>
      </c>
      <c r="G36" s="461" t="s">
        <v>470</v>
      </c>
      <c r="H36" s="461" t="s">
        <v>553</v>
      </c>
      <c r="I36" s="461" t="s">
        <v>470</v>
      </c>
      <c r="J36" s="461">
        <v>6</v>
      </c>
      <c r="K36" s="461">
        <v>6</v>
      </c>
      <c r="L36" s="461" t="s">
        <v>737</v>
      </c>
      <c r="M36" s="461" t="s">
        <v>739</v>
      </c>
      <c r="N36" s="461">
        <v>6</v>
      </c>
      <c r="O36" s="462" t="s">
        <v>560</v>
      </c>
    </row>
    <row r="37" spans="1:15" s="145" customFormat="1" ht="12.75" customHeight="1" x14ac:dyDescent="0.25">
      <c r="A37" s="548"/>
      <c r="B37" s="527"/>
      <c r="C37" s="569"/>
      <c r="D37" s="285"/>
      <c r="E37" s="318"/>
      <c r="F37" s="318"/>
      <c r="G37" s="318"/>
      <c r="H37" s="318"/>
      <c r="I37" s="366"/>
      <c r="J37" s="318"/>
      <c r="K37" s="318"/>
      <c r="L37" s="318"/>
      <c r="M37" s="318"/>
      <c r="N37" s="318"/>
      <c r="O37" s="181"/>
    </row>
    <row r="38" spans="1:15" ht="9.75" customHeight="1" x14ac:dyDescent="0.25">
      <c r="A38" s="548"/>
      <c r="B38" s="527"/>
      <c r="C38" s="569"/>
      <c r="D38" s="285"/>
      <c r="E38" s="318"/>
      <c r="F38" s="318"/>
      <c r="G38" s="318"/>
      <c r="H38" s="318"/>
      <c r="I38" s="366"/>
      <c r="J38" s="318"/>
      <c r="K38" s="318"/>
      <c r="L38" s="318"/>
      <c r="M38" s="318"/>
      <c r="N38" s="318"/>
      <c r="O38" s="181"/>
    </row>
    <row r="39" spans="1:15" s="145" customFormat="1" ht="12.75" customHeight="1" x14ac:dyDescent="0.25">
      <c r="A39" s="548"/>
      <c r="B39" s="527"/>
      <c r="C39" s="569"/>
    </row>
    <row r="40" spans="1:15" s="145" customFormat="1" ht="12.75" customHeight="1" x14ac:dyDescent="0.15">
      <c r="A40" s="548"/>
      <c r="B40" s="527"/>
      <c r="C40" s="569"/>
      <c r="D40" s="181"/>
      <c r="E40" s="181"/>
      <c r="F40" s="181"/>
      <c r="G40" s="181"/>
      <c r="H40" s="374"/>
      <c r="I40" s="318"/>
      <c r="J40" s="433"/>
      <c r="K40" s="318"/>
      <c r="L40" s="345"/>
      <c r="M40" s="181"/>
      <c r="N40" s="181"/>
      <c r="O40" s="181"/>
    </row>
    <row r="41" spans="1:15" ht="9.75" customHeight="1" x14ac:dyDescent="0.25">
      <c r="A41" s="548"/>
      <c r="B41" s="527"/>
      <c r="C41" s="569"/>
      <c r="D41" s="285"/>
      <c r="E41" s="311"/>
      <c r="F41" s="181"/>
      <c r="G41" s="181"/>
      <c r="H41" s="369"/>
      <c r="I41" s="318"/>
      <c r="J41" s="318"/>
      <c r="K41" s="318"/>
      <c r="L41" s="345"/>
      <c r="M41" s="181"/>
      <c r="N41" s="181"/>
      <c r="O41" s="181"/>
    </row>
    <row r="42" spans="1:15" ht="9.75" customHeight="1" x14ac:dyDescent="0.25">
      <c r="A42" s="548" t="s">
        <v>255</v>
      </c>
      <c r="B42" s="527" t="s">
        <v>256</v>
      </c>
      <c r="C42" s="569"/>
      <c r="D42" s="285"/>
      <c r="E42" s="181"/>
      <c r="F42" s="181"/>
      <c r="G42" s="181"/>
      <c r="H42" s="342"/>
      <c r="I42" s="318"/>
      <c r="J42" s="318"/>
      <c r="K42" s="318"/>
      <c r="L42" s="345"/>
      <c r="M42" s="181"/>
      <c r="N42" s="181"/>
      <c r="O42" s="181"/>
    </row>
    <row r="43" spans="1:15" ht="9.75" customHeight="1" x14ac:dyDescent="0.25">
      <c r="A43" s="548"/>
      <c r="B43" s="527"/>
      <c r="C43" s="569"/>
      <c r="D43" s="181"/>
      <c r="E43" s="181"/>
      <c r="F43" s="181"/>
      <c r="G43" s="181"/>
      <c r="H43" s="342"/>
      <c r="I43" s="318"/>
      <c r="J43" s="318"/>
      <c r="K43" s="318"/>
      <c r="L43" s="345"/>
      <c r="M43" s="181"/>
      <c r="N43" s="181"/>
      <c r="O43" s="181"/>
    </row>
    <row r="44" spans="1:15" ht="9.75" customHeight="1" x14ac:dyDescent="0.25">
      <c r="A44" s="548"/>
      <c r="B44" s="527"/>
      <c r="C44" s="569"/>
      <c r="D44" s="181"/>
      <c r="E44" s="181"/>
      <c r="F44" s="181"/>
      <c r="G44" s="181"/>
      <c r="H44" s="342"/>
      <c r="I44" s="318"/>
      <c r="J44" s="318"/>
      <c r="K44" s="318"/>
      <c r="L44" s="345"/>
      <c r="M44" s="181"/>
      <c r="N44" s="181"/>
      <c r="O44" s="181"/>
    </row>
    <row r="45" spans="1:15" ht="9.75" customHeight="1" x14ac:dyDescent="0.25">
      <c r="A45" s="548"/>
      <c r="B45" s="527"/>
      <c r="C45" s="569"/>
      <c r="D45" s="181"/>
      <c r="E45" s="181"/>
      <c r="F45" s="181"/>
      <c r="G45" s="181"/>
      <c r="H45" s="342"/>
      <c r="I45" s="318"/>
      <c r="J45" s="318"/>
      <c r="K45" s="318"/>
      <c r="L45" s="345"/>
      <c r="M45" s="181"/>
      <c r="N45" s="181"/>
      <c r="O45" s="181"/>
    </row>
    <row r="46" spans="1:15" ht="9.75" customHeight="1" x14ac:dyDescent="0.25">
      <c r="A46" s="548"/>
      <c r="B46" s="527"/>
      <c r="C46" s="569"/>
      <c r="D46" s="181"/>
      <c r="E46" s="181"/>
      <c r="F46" s="181"/>
      <c r="G46" s="181"/>
      <c r="H46" s="342"/>
      <c r="I46" s="318"/>
      <c r="J46" s="318"/>
      <c r="K46" s="318"/>
      <c r="L46" s="345"/>
      <c r="M46" s="181"/>
      <c r="N46" s="181"/>
      <c r="O46" s="181"/>
    </row>
    <row r="47" spans="1:15" ht="9.75" customHeight="1" x14ac:dyDescent="0.25">
      <c r="A47" s="548"/>
      <c r="B47" s="527"/>
      <c r="C47" s="569"/>
      <c r="D47" s="181"/>
      <c r="E47" s="181"/>
      <c r="F47" s="181"/>
      <c r="G47" s="181"/>
      <c r="H47" s="342"/>
      <c r="I47" s="318"/>
      <c r="J47" s="318"/>
      <c r="K47" s="318"/>
      <c r="L47" s="345"/>
      <c r="M47" s="181"/>
      <c r="N47" s="181"/>
      <c r="O47" s="181"/>
    </row>
    <row r="48" spans="1:15" ht="11.45" customHeight="1" x14ac:dyDescent="0.25">
      <c r="A48" s="617" t="s">
        <v>257</v>
      </c>
      <c r="B48" s="620" t="s">
        <v>258</v>
      </c>
      <c r="C48" s="569"/>
      <c r="D48" s="285"/>
      <c r="E48" s="318"/>
      <c r="F48" s="318"/>
      <c r="G48" s="318"/>
      <c r="H48" s="318"/>
      <c r="I48" s="366"/>
      <c r="J48" s="318"/>
      <c r="K48" s="318"/>
      <c r="L48" s="318"/>
      <c r="M48" s="362"/>
      <c r="N48" s="318"/>
      <c r="O48" s="181"/>
    </row>
    <row r="49" spans="1:15" s="156" customFormat="1" ht="9.75" customHeight="1" x14ac:dyDescent="0.25">
      <c r="A49" s="618"/>
      <c r="B49" s="621"/>
      <c r="C49" s="569"/>
      <c r="D49" s="285"/>
      <c r="E49" s="318"/>
      <c r="F49" s="318"/>
      <c r="G49" s="318"/>
      <c r="H49" s="318"/>
      <c r="I49" s="366"/>
      <c r="J49" s="285"/>
      <c r="K49" s="285"/>
      <c r="L49" s="285"/>
      <c r="M49" s="317"/>
      <c r="N49" s="285"/>
      <c r="O49" s="181"/>
    </row>
    <row r="50" spans="1:15" s="156" customFormat="1" ht="9.75" customHeight="1" x14ac:dyDescent="0.25">
      <c r="A50" s="618"/>
      <c r="B50" s="621"/>
      <c r="C50" s="569"/>
      <c r="D50" s="285"/>
      <c r="E50" s="318"/>
      <c r="F50" s="318"/>
      <c r="G50" s="318"/>
      <c r="H50" s="318"/>
      <c r="I50" s="366"/>
      <c r="J50" s="285"/>
      <c r="K50" s="285"/>
      <c r="L50" s="285"/>
      <c r="M50" s="317"/>
      <c r="N50" s="285"/>
      <c r="O50" s="181"/>
    </row>
    <row r="51" spans="1:15" s="156" customFormat="1" ht="9.75" customHeight="1" x14ac:dyDescent="0.25">
      <c r="A51" s="618"/>
      <c r="B51" s="621"/>
      <c r="C51" s="569"/>
      <c r="D51" s="285"/>
      <c r="E51" s="318"/>
      <c r="F51" s="318"/>
      <c r="G51" s="318"/>
      <c r="H51" s="318"/>
      <c r="I51" s="366"/>
      <c r="J51" s="285"/>
      <c r="K51" s="285"/>
      <c r="L51" s="285"/>
      <c r="M51" s="317"/>
      <c r="N51" s="285"/>
      <c r="O51" s="181"/>
    </row>
    <row r="52" spans="1:15" s="156" customFormat="1" ht="9.75" customHeight="1" x14ac:dyDescent="0.25">
      <c r="A52" s="618"/>
      <c r="B52" s="621"/>
      <c r="C52" s="569"/>
      <c r="D52" s="285"/>
      <c r="E52" s="318"/>
      <c r="F52" s="318"/>
      <c r="G52" s="318"/>
      <c r="H52" s="318"/>
      <c r="I52" s="366"/>
      <c r="J52" s="285"/>
      <c r="K52" s="285"/>
      <c r="L52" s="285"/>
      <c r="M52" s="317"/>
      <c r="N52" s="285"/>
      <c r="O52" s="181"/>
    </row>
    <row r="53" spans="1:15" s="156" customFormat="1" ht="9.75" customHeight="1" x14ac:dyDescent="0.15">
      <c r="A53" s="618"/>
      <c r="B53" s="621"/>
      <c r="C53" s="569"/>
      <c r="D53" s="419"/>
      <c r="E53" s="318"/>
      <c r="F53" s="318"/>
      <c r="G53" s="318"/>
      <c r="H53" s="318"/>
      <c r="I53" s="366"/>
      <c r="J53" s="285"/>
      <c r="K53" s="285"/>
      <c r="L53" s="285"/>
      <c r="M53" s="85"/>
      <c r="N53" s="285"/>
      <c r="O53" s="181"/>
    </row>
    <row r="54" spans="1:15" s="156" customFormat="1" ht="9.75" customHeight="1" x14ac:dyDescent="0.25">
      <c r="A54" s="618"/>
      <c r="B54" s="621"/>
      <c r="C54" s="569"/>
      <c r="D54" s="285"/>
      <c r="E54" s="318"/>
      <c r="F54" s="318"/>
      <c r="G54" s="318"/>
      <c r="H54" s="318"/>
      <c r="I54" s="366"/>
      <c r="J54" s="318"/>
      <c r="K54" s="318"/>
      <c r="L54" s="318"/>
      <c r="M54" s="317"/>
      <c r="N54" s="318"/>
      <c r="O54" s="181"/>
    </row>
    <row r="55" spans="1:15" ht="9.75" customHeight="1" x14ac:dyDescent="0.25">
      <c r="A55" s="619"/>
      <c r="B55" s="622"/>
      <c r="C55" s="569"/>
      <c r="D55" s="181"/>
      <c r="E55" s="285"/>
      <c r="F55" s="181"/>
      <c r="G55" s="181"/>
      <c r="H55" s="369"/>
      <c r="I55" s="318"/>
      <c r="J55" s="318"/>
      <c r="K55" s="362"/>
      <c r="L55" s="345"/>
      <c r="M55" s="181"/>
      <c r="N55" s="181"/>
      <c r="O55" s="345"/>
    </row>
    <row r="56" spans="1:15" ht="9.75" customHeight="1" x14ac:dyDescent="0.25">
      <c r="A56" s="352"/>
      <c r="B56" s="341"/>
      <c r="C56" s="353"/>
      <c r="D56" s="181"/>
      <c r="E56" s="285"/>
      <c r="F56" s="181"/>
      <c r="G56" s="181"/>
      <c r="H56" s="342"/>
      <c r="I56" s="318"/>
      <c r="J56" s="318"/>
      <c r="K56" s="377"/>
      <c r="L56" s="345"/>
      <c r="M56" s="180"/>
      <c r="N56" s="180"/>
      <c r="O56" s="180"/>
    </row>
    <row r="57" spans="1:15" x14ac:dyDescent="0.25">
      <c r="B57" s="116"/>
      <c r="C57" s="126"/>
      <c r="D57" s="315"/>
      <c r="E57" s="181"/>
      <c r="F57" s="181"/>
      <c r="G57" s="181"/>
      <c r="H57" s="181"/>
      <c r="I57" s="181"/>
      <c r="J57" s="181"/>
      <c r="K57" s="181"/>
      <c r="L57" s="181"/>
    </row>
    <row r="58" spans="1:15" x14ac:dyDescent="0.25">
      <c r="C58" s="126"/>
    </row>
    <row r="59" spans="1:15" x14ac:dyDescent="0.25">
      <c r="C59" s="126"/>
    </row>
  </sheetData>
  <protectedRanges>
    <protectedRange password="CDC0" sqref="E33:E34 F31:F34 F27" name="Range1_8"/>
    <protectedRange sqref="F22:F23" name="Range1_2"/>
    <protectedRange password="CDC0" sqref="J27 H27 J31:J34 J22" name="Range1_6"/>
    <protectedRange password="CDC0" sqref="L14 N14" name="Range1_1"/>
    <protectedRange password="CDC0" sqref="L16 N16" name="Range1_4"/>
    <protectedRange password="CDC0" sqref="L17 N17" name="Range1_5"/>
    <protectedRange password="CDC0" sqref="N19:N20 L19:L20" name="Range1_9"/>
    <protectedRange password="CDC0" sqref="E27 E22:E23" name="Range1_10"/>
    <protectedRange password="CDC0" sqref="L22 N22" name="Range1_11"/>
    <protectedRange password="CDC0" sqref="L23 N23" name="Range1_12"/>
    <protectedRange password="CDC0" sqref="N40" name="Range1_18"/>
    <protectedRange password="CDC0" sqref="D55:D56" name="Range1_20_1_1"/>
    <protectedRange password="CDC0" sqref="E55:F56" name="Range1_5_3"/>
    <protectedRange password="CDC0" sqref="H41:I41" name="Range1_3_2_3"/>
    <protectedRange password="CDC0" sqref="H55:I55" name="Range1_3_2_4"/>
    <protectedRange password="CDC0" sqref="N49:N51 J49:L51" name="Range1_2_3"/>
    <protectedRange password="CDC0" sqref="D50" name="Range1_34_6_1"/>
    <protectedRange password="CDC0" sqref="O13 O18 O20:O21 O48:O54" name="Range1_1_1_1"/>
    <protectedRange password="CDC0" sqref="O24:O26 O35:O36" name="Range1_1_2"/>
    <protectedRange password="CDC0" sqref="D37:D38" name="Range1_14_1"/>
    <protectedRange password="CDC0" sqref="O37:O38" name="Range1_1_3"/>
    <protectedRange password="CDC0" sqref="L26" name="Range1_2_2"/>
    <protectedRange password="CDC0" sqref="D26 J26:K26 N26" name="Range1_4_2"/>
    <protectedRange password="CDC0" sqref="E26:I26" name="Range1_34_2_1"/>
    <protectedRange password="CDC0" sqref="M26" name="Range1_35_3_1"/>
    <protectedRange password="CDC0" sqref="L35" name="Range1_2_1_2"/>
    <protectedRange password="CDC0" sqref="N35 D35:F35 H35 J35:K35" name="Range1_7_1"/>
    <protectedRange password="CDC0" sqref="I35" name="Range1_34_2_2_1"/>
    <protectedRange password="CDC0" sqref="L36:M36" name="Range1_1_6"/>
    <protectedRange password="CDC0" sqref="D36:F36 H36 J36:K36 N36" name="Range1_13_1"/>
    <protectedRange password="CDC0" sqref="I36" name="Range1_34_2_2_3"/>
  </protectedRanges>
  <mergeCells count="30">
    <mergeCell ref="A7:B7"/>
    <mergeCell ref="D7:H7"/>
    <mergeCell ref="H2:H5"/>
    <mergeCell ref="A3:B3"/>
    <mergeCell ref="A4:B4"/>
    <mergeCell ref="A5:B5"/>
    <mergeCell ref="A6:B6"/>
    <mergeCell ref="A8:B8"/>
    <mergeCell ref="A9:B9"/>
    <mergeCell ref="A10:B10"/>
    <mergeCell ref="A12:B12"/>
    <mergeCell ref="A13:A21"/>
    <mergeCell ref="B13:B21"/>
    <mergeCell ref="C13:C21"/>
    <mergeCell ref="A30:A34"/>
    <mergeCell ref="B30:B34"/>
    <mergeCell ref="C30:C34"/>
    <mergeCell ref="C22:C29"/>
    <mergeCell ref="B22:B29"/>
    <mergeCell ref="A22:A29"/>
    <mergeCell ref="A48:A55"/>
    <mergeCell ref="B48:B55"/>
    <mergeCell ref="A35:A41"/>
    <mergeCell ref="B35:B41"/>
    <mergeCell ref="C35:C41"/>
    <mergeCell ref="A42:A47"/>
    <mergeCell ref="B42:B47"/>
    <mergeCell ref="C42:C47"/>
    <mergeCell ref="C48:C53"/>
    <mergeCell ref="C54:C55"/>
  </mergeCells>
  <hyperlinks>
    <hyperlink ref="L1" location="'b. List of templates'!A1" display="RETURN TO TEMPLATE LIST" xr:uid="{00000000-0004-0000-0B00-000000000000}"/>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58"/>
  <sheetViews>
    <sheetView topLeftCell="A25" workbookViewId="0">
      <selection activeCell="C23" sqref="C23"/>
    </sheetView>
  </sheetViews>
  <sheetFormatPr defaultColWidth="9.140625" defaultRowHeight="10.5" x14ac:dyDescent="0.25"/>
  <cols>
    <col min="1" max="1" width="32.140625" style="85" customWidth="1"/>
    <col min="2" max="2" width="17.85546875" style="84" customWidth="1"/>
    <col min="3" max="3" width="42.140625" style="85" customWidth="1"/>
    <col min="4" max="4" width="25.140625" style="85" customWidth="1"/>
    <col min="5" max="5" width="13.85546875" style="85" customWidth="1"/>
    <col min="6" max="6" width="5.140625" style="85" customWidth="1"/>
    <col min="7" max="7" width="23.140625" style="85" customWidth="1"/>
    <col min="8" max="8" width="5.42578125" style="85" customWidth="1"/>
    <col min="9" max="9" width="14.5703125" style="85" customWidth="1"/>
    <col min="10" max="11" width="13.42578125" style="85" customWidth="1"/>
    <col min="12" max="12" width="19.85546875" style="85" customWidth="1"/>
    <col min="13" max="13" width="26.85546875" style="85" customWidth="1"/>
    <col min="14" max="14" width="45.140625" style="85" customWidth="1"/>
    <col min="15" max="16384" width="9.140625" style="85"/>
  </cols>
  <sheetData>
    <row r="1" spans="1:14" ht="20.25" x14ac:dyDescent="0.25">
      <c r="A1" s="82" t="s">
        <v>259</v>
      </c>
      <c r="L1" s="86" t="s">
        <v>177</v>
      </c>
    </row>
    <row r="2" spans="1:14" ht="9.75" customHeight="1" x14ac:dyDescent="0.25"/>
    <row r="3" spans="1:14" ht="12.75" customHeight="1" x14ac:dyDescent="0.25">
      <c r="A3" s="146" t="s">
        <v>181</v>
      </c>
      <c r="B3" s="127" t="s">
        <v>331</v>
      </c>
      <c r="C3" s="128" t="s">
        <v>182</v>
      </c>
    </row>
    <row r="4" spans="1:14" ht="16.5" customHeight="1" x14ac:dyDescent="0.25">
      <c r="A4" s="147" t="s">
        <v>184</v>
      </c>
      <c r="B4" s="129">
        <v>2023</v>
      </c>
      <c r="C4" s="215">
        <v>45037</v>
      </c>
    </row>
    <row r="5" spans="1:14" ht="15.75" customHeight="1" thickBot="1" x14ac:dyDescent="0.3">
      <c r="A5" s="146" t="s">
        <v>186</v>
      </c>
      <c r="B5" s="130" t="s">
        <v>24</v>
      </c>
      <c r="C5" s="92"/>
    </row>
    <row r="6" spans="1:14" ht="20.25" customHeight="1" thickBot="1" x14ac:dyDescent="0.3">
      <c r="A6" s="116" t="s">
        <v>260</v>
      </c>
      <c r="B6" s="135"/>
    </row>
    <row r="7" spans="1:14" ht="9.75" customHeight="1" x14ac:dyDescent="0.25">
      <c r="B7" s="99"/>
      <c r="C7" s="108"/>
      <c r="D7" s="108"/>
    </row>
    <row r="8" spans="1:14" s="110" customFormat="1" ht="52.5" customHeight="1" x14ac:dyDescent="0.25">
      <c r="A8" s="136" t="s">
        <v>261</v>
      </c>
      <c r="B8" s="113" t="s">
        <v>244</v>
      </c>
      <c r="C8" s="139" t="s">
        <v>199</v>
      </c>
      <c r="D8" s="277" t="s">
        <v>200</v>
      </c>
      <c r="E8" s="277" t="s">
        <v>201</v>
      </c>
      <c r="F8" s="137" t="s">
        <v>202</v>
      </c>
      <c r="G8" s="277" t="s">
        <v>203</v>
      </c>
      <c r="H8" s="173" t="s">
        <v>202</v>
      </c>
      <c r="I8" s="292" t="s">
        <v>204</v>
      </c>
      <c r="J8" s="277" t="s">
        <v>205</v>
      </c>
      <c r="K8" s="277" t="s">
        <v>245</v>
      </c>
      <c r="L8" s="277" t="s">
        <v>246</v>
      </c>
      <c r="M8" s="139" t="s">
        <v>206</v>
      </c>
      <c r="N8" s="293" t="s">
        <v>207</v>
      </c>
    </row>
    <row r="9" spans="1:14" ht="9.75" customHeight="1" x14ac:dyDescent="0.25">
      <c r="A9" s="527" t="s">
        <v>262</v>
      </c>
      <c r="B9" s="547">
        <f ca="1">B9:B45</f>
        <v>0</v>
      </c>
      <c r="C9" s="288"/>
      <c r="D9" s="288"/>
      <c r="E9" s="288"/>
      <c r="F9" s="288"/>
      <c r="G9" s="288"/>
      <c r="H9" s="288"/>
      <c r="I9" s="288"/>
      <c r="J9" s="288"/>
      <c r="K9" s="288"/>
      <c r="L9" s="288"/>
      <c r="M9" s="288"/>
      <c r="N9" s="288"/>
    </row>
    <row r="10" spans="1:14" ht="9.75" customHeight="1" x14ac:dyDescent="0.25">
      <c r="A10" s="527"/>
      <c r="B10" s="547"/>
      <c r="C10" s="288"/>
      <c r="D10" s="288"/>
      <c r="E10" s="288"/>
      <c r="F10" s="288"/>
      <c r="G10" s="288"/>
      <c r="H10" s="288"/>
      <c r="I10" s="288"/>
      <c r="J10" s="288"/>
      <c r="K10" s="288"/>
      <c r="L10" s="288"/>
      <c r="M10" s="288"/>
      <c r="N10" s="288"/>
    </row>
    <row r="11" spans="1:14" ht="9.75" customHeight="1" x14ac:dyDescent="0.25">
      <c r="A11" s="527"/>
      <c r="B11" s="547"/>
      <c r="C11" s="288"/>
      <c r="D11" s="288"/>
      <c r="E11" s="288"/>
      <c r="F11" s="288"/>
      <c r="G11" s="288"/>
      <c r="H11" s="288"/>
      <c r="I11" s="288"/>
      <c r="J11" s="288"/>
      <c r="K11" s="288"/>
      <c r="L11" s="288"/>
      <c r="M11" s="288"/>
      <c r="N11" s="288"/>
    </row>
    <row r="12" spans="1:14" ht="9.75" customHeight="1" x14ac:dyDescent="0.25">
      <c r="A12" s="527"/>
      <c r="B12" s="547"/>
      <c r="C12" s="288"/>
      <c r="D12" s="288"/>
      <c r="E12" s="288"/>
      <c r="F12" s="288"/>
      <c r="G12" s="288"/>
      <c r="H12" s="288"/>
      <c r="I12" s="288"/>
      <c r="J12" s="288"/>
      <c r="K12" s="288"/>
      <c r="L12" s="288"/>
      <c r="M12" s="288"/>
      <c r="N12" s="288"/>
    </row>
    <row r="13" spans="1:14" ht="9.75" customHeight="1" x14ac:dyDescent="0.25">
      <c r="A13" s="527"/>
      <c r="B13" s="547"/>
      <c r="C13" s="288"/>
      <c r="D13" s="288"/>
      <c r="E13" s="288"/>
      <c r="F13" s="288"/>
      <c r="G13" s="288"/>
      <c r="H13" s="288"/>
      <c r="I13" s="288"/>
      <c r="J13" s="288"/>
      <c r="K13" s="288"/>
      <c r="L13" s="288"/>
      <c r="M13" s="288"/>
      <c r="N13" s="288"/>
    </row>
    <row r="14" spans="1:14" ht="9.75" customHeight="1" x14ac:dyDescent="0.25">
      <c r="A14" s="527"/>
      <c r="B14" s="547"/>
      <c r="C14" s="288"/>
      <c r="D14" s="288"/>
      <c r="E14" s="288"/>
      <c r="F14" s="288"/>
      <c r="G14" s="288"/>
      <c r="H14" s="288"/>
      <c r="I14" s="288"/>
      <c r="J14" s="288"/>
      <c r="K14" s="288"/>
      <c r="L14" s="288"/>
      <c r="M14" s="288"/>
      <c r="N14" s="288"/>
    </row>
    <row r="15" spans="1:14" ht="9.75" customHeight="1" x14ac:dyDescent="0.25">
      <c r="A15" s="527"/>
      <c r="B15" s="547"/>
      <c r="C15" s="288"/>
      <c r="D15" s="288"/>
      <c r="E15" s="288"/>
      <c r="F15" s="288"/>
      <c r="G15" s="288"/>
      <c r="H15" s="288"/>
      <c r="I15" s="288"/>
      <c r="J15" s="288"/>
      <c r="K15" s="288"/>
      <c r="L15" s="288"/>
      <c r="M15" s="288"/>
      <c r="N15" s="288"/>
    </row>
    <row r="16" spans="1:14" ht="9.75" customHeight="1" x14ac:dyDescent="0.15">
      <c r="A16" s="527"/>
      <c r="B16" s="547"/>
      <c r="C16" s="288"/>
      <c r="D16" s="320"/>
      <c r="E16" s="288"/>
      <c r="F16" s="288"/>
      <c r="G16" s="288"/>
      <c r="H16" s="288"/>
      <c r="I16" s="288"/>
      <c r="J16" s="288"/>
      <c r="K16" s="288"/>
      <c r="L16" s="288"/>
      <c r="M16" s="288"/>
      <c r="N16" s="288"/>
    </row>
    <row r="17" spans="1:14" ht="9.75" customHeight="1" x14ac:dyDescent="0.25">
      <c r="A17" s="527"/>
      <c r="B17" s="547"/>
      <c r="C17" s="288"/>
      <c r="D17" s="288"/>
      <c r="E17" s="288"/>
      <c r="F17" s="288"/>
      <c r="G17" s="288"/>
      <c r="H17" s="288"/>
      <c r="I17" s="288"/>
      <c r="J17" s="288"/>
      <c r="K17" s="288"/>
      <c r="L17" s="288"/>
      <c r="M17" s="288"/>
      <c r="N17" s="288"/>
    </row>
    <row r="18" spans="1:14" ht="9.75" customHeight="1" x14ac:dyDescent="0.15">
      <c r="A18" s="527"/>
      <c r="B18" s="547"/>
      <c r="C18" s="288"/>
      <c r="D18" s="321"/>
      <c r="E18" s="288"/>
      <c r="F18" s="288"/>
      <c r="G18" s="288"/>
      <c r="H18" s="288"/>
      <c r="I18" s="288"/>
      <c r="J18" s="288"/>
      <c r="K18" s="288"/>
      <c r="L18" s="288"/>
      <c r="M18" s="288"/>
      <c r="N18" s="288"/>
    </row>
    <row r="19" spans="1:14" ht="9.75" customHeight="1" x14ac:dyDescent="0.25">
      <c r="A19" s="527"/>
      <c r="B19" s="547"/>
      <c r="C19" s="288"/>
      <c r="D19" s="288"/>
      <c r="E19" s="288"/>
      <c r="F19" s="288"/>
      <c r="G19" s="322"/>
      <c r="H19" s="288"/>
      <c r="I19" s="288"/>
      <c r="J19" s="288"/>
      <c r="K19" s="288"/>
      <c r="L19" s="288"/>
      <c r="M19" s="288"/>
      <c r="N19" s="288"/>
    </row>
    <row r="20" spans="1:14" ht="9.75" customHeight="1" x14ac:dyDescent="0.25">
      <c r="A20" s="527"/>
      <c r="B20" s="547"/>
      <c r="C20" s="288"/>
      <c r="D20" s="288"/>
      <c r="E20" s="288"/>
      <c r="F20" s="288"/>
      <c r="G20" s="322"/>
      <c r="H20" s="288"/>
      <c r="I20" s="288"/>
      <c r="J20" s="288"/>
      <c r="K20" s="288"/>
      <c r="L20" s="288"/>
      <c r="M20" s="288"/>
      <c r="N20" s="288"/>
    </row>
    <row r="21" spans="1:14" s="145" customFormat="1" ht="9" customHeight="1" x14ac:dyDescent="0.25">
      <c r="A21" s="527" t="s">
        <v>263</v>
      </c>
      <c r="B21" s="569"/>
      <c r="C21" s="288"/>
      <c r="D21" s="288"/>
      <c r="E21" s="288"/>
      <c r="F21" s="288"/>
      <c r="G21" s="288"/>
      <c r="H21" s="311"/>
      <c r="I21" s="288"/>
      <c r="J21" s="288"/>
      <c r="K21" s="288"/>
      <c r="L21" s="288"/>
      <c r="M21" s="288"/>
      <c r="N21" s="288"/>
    </row>
    <row r="22" spans="1:14" ht="12" customHeight="1" x14ac:dyDescent="0.25">
      <c r="A22" s="527"/>
      <c r="B22" s="569"/>
      <c r="C22" s="288"/>
      <c r="D22" s="288"/>
      <c r="E22" s="288"/>
      <c r="F22" s="288"/>
      <c r="G22" s="369"/>
      <c r="H22" s="318"/>
      <c r="I22" s="288"/>
      <c r="J22" s="288"/>
      <c r="K22" s="288"/>
      <c r="L22" s="288"/>
      <c r="M22" s="288"/>
      <c r="N22" s="288"/>
    </row>
    <row r="23" spans="1:14" ht="9.75" customHeight="1" x14ac:dyDescent="0.25">
      <c r="A23" s="527"/>
      <c r="B23" s="569"/>
      <c r="C23" s="288"/>
      <c r="D23" s="288"/>
      <c r="E23" s="288"/>
      <c r="F23" s="288"/>
      <c r="G23" s="369"/>
      <c r="H23" s="318"/>
      <c r="I23" s="288"/>
      <c r="J23" s="288"/>
      <c r="K23" s="288"/>
      <c r="L23" s="288"/>
      <c r="M23" s="288"/>
      <c r="N23" s="288"/>
    </row>
    <row r="24" spans="1:14" ht="9.75" customHeight="1" x14ac:dyDescent="0.25">
      <c r="A24" s="527"/>
      <c r="B24" s="569"/>
      <c r="C24" s="288"/>
      <c r="D24" s="288"/>
      <c r="E24" s="288"/>
      <c r="F24" s="288"/>
      <c r="G24" s="288"/>
      <c r="H24" s="311"/>
      <c r="I24" s="288"/>
      <c r="J24" s="288"/>
      <c r="K24" s="288"/>
      <c r="L24" s="288"/>
      <c r="M24" s="288"/>
      <c r="N24" s="288"/>
    </row>
    <row r="25" spans="1:14" ht="9.75" customHeight="1" x14ac:dyDescent="0.25">
      <c r="A25" s="527"/>
      <c r="B25" s="569"/>
      <c r="C25" s="288"/>
      <c r="D25" s="288"/>
      <c r="E25" s="288"/>
      <c r="F25" s="288"/>
      <c r="G25" s="288"/>
      <c r="H25" s="311"/>
      <c r="I25" s="288"/>
      <c r="J25" s="288"/>
      <c r="K25" s="288"/>
      <c r="L25" s="288"/>
      <c r="M25" s="288"/>
      <c r="N25" s="288"/>
    </row>
    <row r="26" spans="1:14" ht="9.75" customHeight="1" x14ac:dyDescent="0.25">
      <c r="A26" s="527"/>
      <c r="B26" s="569"/>
      <c r="C26" s="288"/>
      <c r="D26" s="288"/>
      <c r="E26" s="288"/>
      <c r="F26" s="288"/>
      <c r="G26" s="288"/>
      <c r="H26" s="311"/>
      <c r="I26" s="288"/>
      <c r="J26" s="288"/>
      <c r="K26" s="288"/>
      <c r="L26" s="288"/>
      <c r="M26" s="288"/>
      <c r="N26" s="288"/>
    </row>
    <row r="27" spans="1:14" ht="9.75" customHeight="1" x14ac:dyDescent="0.25">
      <c r="A27" s="527"/>
      <c r="B27" s="569"/>
      <c r="C27" s="288"/>
      <c r="D27" s="288"/>
      <c r="E27" s="288"/>
      <c r="F27" s="288"/>
      <c r="G27" s="288"/>
      <c r="H27" s="311"/>
      <c r="I27" s="288"/>
      <c r="J27" s="288"/>
      <c r="K27" s="288"/>
      <c r="L27" s="288"/>
      <c r="M27" s="288"/>
      <c r="N27" s="288"/>
    </row>
    <row r="28" spans="1:14" ht="9.75" customHeight="1" x14ac:dyDescent="0.25">
      <c r="A28" s="527"/>
      <c r="B28" s="569"/>
      <c r="C28" s="288"/>
      <c r="D28" s="288"/>
      <c r="E28" s="288"/>
      <c r="F28" s="288"/>
      <c r="G28" s="288"/>
      <c r="H28" s="311"/>
      <c r="I28" s="288"/>
      <c r="J28" s="288"/>
      <c r="K28" s="288"/>
      <c r="L28" s="288"/>
      <c r="M28" s="288"/>
      <c r="N28" s="288"/>
    </row>
    <row r="29" spans="1:14" ht="9.75" customHeight="1" x14ac:dyDescent="0.25">
      <c r="A29" s="527"/>
      <c r="B29" s="569"/>
      <c r="C29" s="288"/>
      <c r="D29" s="288"/>
      <c r="E29" s="288"/>
      <c r="F29" s="288"/>
      <c r="G29" s="369"/>
      <c r="H29" s="318"/>
      <c r="I29" s="288"/>
      <c r="J29" s="288"/>
      <c r="K29" s="288"/>
      <c r="L29" s="288"/>
      <c r="M29" s="288"/>
      <c r="N29" s="288"/>
    </row>
    <row r="30" spans="1:14" ht="9.75" customHeight="1" x14ac:dyDescent="0.25">
      <c r="A30" s="527"/>
      <c r="B30" s="569"/>
      <c r="C30" s="288"/>
      <c r="D30" s="288"/>
      <c r="E30" s="288"/>
      <c r="F30" s="288"/>
      <c r="G30" s="288"/>
      <c r="H30" s="311"/>
      <c r="I30" s="288"/>
      <c r="J30" s="288"/>
      <c r="K30" s="288"/>
      <c r="L30" s="288"/>
      <c r="M30" s="288"/>
      <c r="N30" s="288"/>
    </row>
    <row r="31" spans="1:14" ht="9.75" customHeight="1" x14ac:dyDescent="0.25">
      <c r="A31" s="527"/>
      <c r="B31" s="569"/>
      <c r="C31" s="260"/>
      <c r="D31" s="288"/>
      <c r="E31" s="288"/>
      <c r="F31" s="288"/>
      <c r="G31" s="288"/>
      <c r="H31" s="311"/>
      <c r="I31" s="288"/>
      <c r="J31" s="288"/>
      <c r="K31" s="288"/>
      <c r="L31" s="288"/>
      <c r="M31" s="288"/>
      <c r="N31" s="288"/>
    </row>
    <row r="32" spans="1:14" ht="9.75" customHeight="1" x14ac:dyDescent="0.25">
      <c r="A32" s="527"/>
      <c r="B32" s="569"/>
      <c r="C32" s="288"/>
      <c r="D32" s="288"/>
      <c r="E32" s="288"/>
      <c r="F32" s="288"/>
      <c r="G32" s="288"/>
      <c r="H32" s="311"/>
      <c r="I32" s="288"/>
      <c r="J32" s="288"/>
      <c r="K32" s="288"/>
      <c r="L32" s="288"/>
      <c r="M32" s="288"/>
      <c r="N32" s="288"/>
    </row>
    <row r="33" spans="1:14" ht="9.75" customHeight="1" x14ac:dyDescent="0.25">
      <c r="A33" s="527" t="s">
        <v>264</v>
      </c>
      <c r="B33" s="569"/>
      <c r="C33" s="288"/>
      <c r="D33" s="288"/>
      <c r="E33" s="288"/>
      <c r="F33" s="288"/>
      <c r="G33" s="288"/>
      <c r="H33" s="311"/>
      <c r="I33" s="288"/>
      <c r="J33" s="288"/>
      <c r="K33" s="288"/>
      <c r="L33" s="288"/>
      <c r="M33" s="288"/>
      <c r="N33" s="288"/>
    </row>
    <row r="34" spans="1:14" ht="9.75" customHeight="1" x14ac:dyDescent="0.25">
      <c r="A34" s="527"/>
      <c r="B34" s="569"/>
      <c r="C34" s="288"/>
      <c r="D34" s="288"/>
      <c r="E34" s="288"/>
      <c r="F34" s="288"/>
      <c r="G34" s="369"/>
      <c r="H34" s="318"/>
      <c r="I34" s="288"/>
      <c r="J34" s="288"/>
      <c r="K34" s="288"/>
      <c r="L34" s="288"/>
      <c r="M34" s="288"/>
      <c r="N34" s="288"/>
    </row>
    <row r="35" spans="1:14" ht="9.75" customHeight="1" x14ac:dyDescent="0.25">
      <c r="A35" s="527"/>
      <c r="B35" s="569"/>
      <c r="C35" s="288"/>
      <c r="D35" s="288"/>
      <c r="E35" s="288"/>
      <c r="F35" s="288"/>
      <c r="G35" s="369"/>
      <c r="H35" s="318"/>
      <c r="I35" s="288"/>
      <c r="J35" s="288"/>
      <c r="K35" s="288"/>
      <c r="L35" s="288"/>
      <c r="M35" s="288"/>
      <c r="N35" s="288"/>
    </row>
    <row r="36" spans="1:14" ht="12.6" customHeight="1" x14ac:dyDescent="0.25">
      <c r="A36" s="527"/>
      <c r="B36" s="569"/>
      <c r="C36" s="288"/>
      <c r="D36" s="288"/>
      <c r="E36" s="288"/>
      <c r="F36" s="288"/>
      <c r="G36" s="369"/>
      <c r="H36" s="318"/>
      <c r="I36" s="288"/>
      <c r="J36" s="288"/>
      <c r="K36" s="288"/>
      <c r="L36" s="288"/>
      <c r="M36" s="288"/>
      <c r="N36" s="288"/>
    </row>
    <row r="37" spans="1:14" ht="8.4499999999999993" customHeight="1" x14ac:dyDescent="0.25">
      <c r="A37" s="527"/>
      <c r="B37" s="569"/>
      <c r="C37" s="288"/>
      <c r="D37" s="288"/>
      <c r="E37" s="288"/>
      <c r="F37" s="288"/>
      <c r="G37" s="369"/>
      <c r="H37" s="318"/>
      <c r="I37" s="288"/>
      <c r="J37" s="288"/>
      <c r="K37" s="288"/>
      <c r="L37" s="288"/>
      <c r="M37" s="288"/>
      <c r="N37" s="288"/>
    </row>
    <row r="38" spans="1:14" ht="12.6" customHeight="1" x14ac:dyDescent="0.25">
      <c r="A38" s="527"/>
      <c r="B38" s="569"/>
      <c r="C38" s="260"/>
      <c r="D38" s="288"/>
      <c r="E38" s="288"/>
      <c r="F38" s="288"/>
      <c r="G38" s="369"/>
      <c r="H38" s="318"/>
      <c r="I38" s="288"/>
      <c r="J38" s="288"/>
      <c r="K38" s="288"/>
      <c r="L38" s="288"/>
      <c r="M38" s="288"/>
      <c r="N38" s="288"/>
    </row>
    <row r="39" spans="1:14" ht="9.75" customHeight="1" x14ac:dyDescent="0.25">
      <c r="A39" s="527"/>
      <c r="B39" s="569"/>
      <c r="C39" s="288"/>
      <c r="D39" s="288"/>
      <c r="E39" s="288"/>
      <c r="F39" s="288"/>
      <c r="G39" s="369"/>
      <c r="H39" s="318"/>
      <c r="I39" s="288"/>
      <c r="J39" s="288"/>
      <c r="K39" s="288"/>
      <c r="L39" s="288"/>
      <c r="M39" s="288"/>
      <c r="N39" s="288"/>
    </row>
    <row r="40" spans="1:14" s="145" customFormat="1" ht="12.75" customHeight="1" x14ac:dyDescent="0.25">
      <c r="A40" s="527" t="s">
        <v>265</v>
      </c>
      <c r="B40" s="569"/>
      <c r="C40" s="288"/>
      <c r="D40" s="288"/>
      <c r="E40" s="288"/>
      <c r="F40" s="288"/>
      <c r="G40" s="288"/>
      <c r="H40" s="311"/>
      <c r="I40" s="288"/>
      <c r="J40" s="288"/>
      <c r="K40" s="288"/>
      <c r="L40" s="288"/>
      <c r="M40" s="288"/>
      <c r="N40" s="288"/>
    </row>
    <row r="41" spans="1:14" ht="9.75" customHeight="1" x14ac:dyDescent="0.25">
      <c r="A41" s="527"/>
      <c r="B41" s="569"/>
      <c r="C41" s="178"/>
      <c r="D41" s="178"/>
      <c r="E41" s="178"/>
      <c r="F41" s="178"/>
      <c r="G41" s="178"/>
      <c r="H41" s="178"/>
      <c r="I41" s="178"/>
      <c r="J41" s="186"/>
      <c r="K41" s="288"/>
      <c r="L41" s="288"/>
      <c r="M41" s="288"/>
      <c r="N41" s="288"/>
    </row>
    <row r="42" spans="1:14" ht="9.75" customHeight="1" x14ac:dyDescent="0.25">
      <c r="A42" s="527"/>
      <c r="B42" s="569"/>
      <c r="C42" s="178"/>
      <c r="D42" s="178"/>
      <c r="E42" s="178"/>
      <c r="F42" s="178"/>
      <c r="G42" s="178"/>
      <c r="H42" s="178"/>
      <c r="I42" s="178"/>
      <c r="J42" s="186"/>
      <c r="K42" s="288"/>
      <c r="L42" s="288"/>
      <c r="M42" s="288"/>
      <c r="N42" s="288"/>
    </row>
    <row r="43" spans="1:14" ht="9.75" customHeight="1" x14ac:dyDescent="0.25">
      <c r="A43" s="527"/>
      <c r="B43" s="569"/>
      <c r="C43" s="178"/>
      <c r="D43" s="178"/>
      <c r="E43" s="178"/>
      <c r="F43" s="178"/>
      <c r="G43" s="178"/>
      <c r="H43" s="178"/>
      <c r="I43" s="178"/>
      <c r="J43" s="186"/>
      <c r="K43" s="288"/>
      <c r="L43" s="288"/>
      <c r="M43" s="288"/>
      <c r="N43" s="288"/>
    </row>
    <row r="44" spans="1:14" ht="9.75" customHeight="1" x14ac:dyDescent="0.25">
      <c r="A44" s="527"/>
      <c r="B44" s="569"/>
      <c r="C44" s="181"/>
      <c r="D44" s="319"/>
      <c r="E44" s="288"/>
      <c r="F44" s="288"/>
      <c r="G44" s="288"/>
      <c r="H44" s="288"/>
      <c r="I44" s="288"/>
      <c r="J44" s="288"/>
      <c r="K44" s="288"/>
      <c r="L44" s="288"/>
      <c r="M44" s="288"/>
      <c r="N44" s="288"/>
    </row>
    <row r="45" spans="1:14" ht="9.75" customHeight="1" x14ac:dyDescent="0.25">
      <c r="A45" s="527"/>
      <c r="B45" s="569"/>
      <c r="C45" s="181"/>
      <c r="D45" s="322"/>
      <c r="E45" s="288"/>
      <c r="F45" s="288"/>
      <c r="G45" s="288"/>
      <c r="H45" s="288"/>
      <c r="I45" s="288"/>
      <c r="J45" s="288"/>
      <c r="K45" s="288"/>
      <c r="L45" s="288"/>
      <c r="M45" s="288"/>
      <c r="N45" s="288"/>
    </row>
    <row r="46" spans="1:14" ht="9.75" customHeight="1" x14ac:dyDescent="0.25">
      <c r="A46" s="527" t="s">
        <v>266</v>
      </c>
      <c r="B46" s="569"/>
      <c r="C46" s="181"/>
      <c r="D46" s="319"/>
      <c r="E46" s="288"/>
      <c r="F46" s="288"/>
      <c r="G46" s="288"/>
      <c r="H46" s="288"/>
      <c r="I46" s="288"/>
      <c r="J46" s="288"/>
      <c r="K46" s="288"/>
      <c r="L46" s="288"/>
      <c r="M46" s="288"/>
      <c r="N46" s="288"/>
    </row>
    <row r="47" spans="1:14" ht="9.75" customHeight="1" x14ac:dyDescent="0.25">
      <c r="A47" s="527"/>
      <c r="B47" s="569"/>
      <c r="C47" s="181"/>
      <c r="D47" s="319"/>
      <c r="E47" s="288"/>
      <c r="F47" s="288"/>
      <c r="G47" s="319"/>
      <c r="H47" s="288"/>
      <c r="I47" s="288"/>
      <c r="J47" s="288"/>
      <c r="K47" s="288"/>
      <c r="L47" s="288"/>
      <c r="M47" s="288"/>
      <c r="N47" s="288"/>
    </row>
    <row r="48" spans="1:14" ht="9.75" customHeight="1" x14ac:dyDescent="0.25">
      <c r="A48" s="527"/>
      <c r="B48" s="569"/>
      <c r="C48" s="181"/>
      <c r="D48" s="319"/>
      <c r="E48" s="288"/>
      <c r="F48" s="288"/>
      <c r="G48" s="319"/>
      <c r="H48" s="288"/>
      <c r="I48" s="288"/>
      <c r="J48" s="288"/>
      <c r="K48" s="288"/>
      <c r="L48" s="288"/>
      <c r="M48" s="288"/>
      <c r="N48" s="288"/>
    </row>
    <row r="49" spans="1:14" ht="9.75" customHeight="1" x14ac:dyDescent="0.25">
      <c r="A49" s="527"/>
      <c r="B49" s="569"/>
      <c r="C49" s="288"/>
      <c r="D49" s="319"/>
      <c r="E49" s="288"/>
      <c r="F49" s="288"/>
      <c r="G49" s="322"/>
      <c r="H49" s="288"/>
      <c r="I49" s="288"/>
      <c r="J49" s="288"/>
      <c r="K49" s="288"/>
      <c r="L49" s="288"/>
      <c r="M49" s="288"/>
      <c r="N49" s="288"/>
    </row>
    <row r="50" spans="1:14" ht="9.75" customHeight="1" x14ac:dyDescent="0.25">
      <c r="A50" s="527"/>
      <c r="B50" s="569"/>
      <c r="C50" s="288"/>
      <c r="D50" s="319"/>
      <c r="E50" s="288"/>
      <c r="F50" s="288"/>
      <c r="G50" s="322"/>
      <c r="H50" s="288"/>
      <c r="I50" s="288"/>
      <c r="J50" s="288"/>
      <c r="K50" s="288"/>
      <c r="L50" s="288"/>
      <c r="M50" s="288"/>
      <c r="N50" s="288"/>
    </row>
    <row r="51" spans="1:14" ht="9.75" customHeight="1" x14ac:dyDescent="0.25">
      <c r="A51" s="527"/>
      <c r="B51" s="569"/>
      <c r="C51" s="288"/>
      <c r="D51" s="319"/>
      <c r="E51" s="288"/>
      <c r="F51" s="288"/>
      <c r="G51" s="288"/>
      <c r="H51" s="288"/>
      <c r="I51" s="288"/>
      <c r="J51" s="288"/>
      <c r="K51" s="288"/>
      <c r="L51" s="288"/>
      <c r="M51" s="288"/>
      <c r="N51" s="288"/>
    </row>
    <row r="52" spans="1:14" x14ac:dyDescent="0.25">
      <c r="G52" s="266"/>
    </row>
    <row r="53" spans="1:14" x14ac:dyDescent="0.25">
      <c r="G53" s="275"/>
    </row>
    <row r="54" spans="1:14" x14ac:dyDescent="0.25">
      <c r="G54" s="276"/>
    </row>
    <row r="55" spans="1:14" x14ac:dyDescent="0.25">
      <c r="G55" s="275"/>
    </row>
    <row r="56" spans="1:14" x14ac:dyDescent="0.25">
      <c r="G56" s="276"/>
    </row>
    <row r="57" spans="1:14" x14ac:dyDescent="0.25">
      <c r="G57" s="276"/>
    </row>
    <row r="58" spans="1:14" x14ac:dyDescent="0.25">
      <c r="G58" s="276"/>
    </row>
  </sheetData>
  <protectedRanges>
    <protectedRange password="CDC0" sqref="B3:B4" name="Range1_2_2"/>
    <protectedRange password="CDC0" sqref="C49:C51 E46:F51 E19:F20 D10:D20 F21 E29:F29 E34:E39 F24:F28 H19:J20 F30:F40 L34:L39 H44:M51 I21:J33 I40:M40 E9:M18 K19:M33 E22:F23 F44:F45 K41:M43" name="Range1_1_1_5"/>
    <protectedRange password="CDC0" sqref="C18:C19" name="Range1_4_2"/>
    <protectedRange password="CDC0" sqref="E44:E45" name="Range1_6_1_2"/>
    <protectedRange password="CDC0" sqref="G52:G57" name="Range1_1_1_2_2"/>
    <protectedRange password="CDC0" sqref="G19:G20" name="Range1_6_6"/>
    <protectedRange password="CDC0" sqref="G46" name="Range1_1_3_1"/>
    <protectedRange password="CDC0" sqref="G49:G51 D21:D40" name="Range1_3_3_5"/>
    <protectedRange password="CDC0" sqref="G44:G45" name="Range1_8_2_1"/>
    <protectedRange password="CDC0" sqref="E21 E24:E28 E40 E30:E32 G21 G24:G28 G40 G30:G32" name="Range1_3_1_2_5"/>
    <protectedRange password="CDC0" sqref="M34:M39 I34:K39" name="Range1_10"/>
    <protectedRange password="CDC0" sqref="N9:N51" name="Range1_1_4"/>
    <protectedRange password="CDC0" sqref="E33" name="Range1_1_1_5_1_1_1"/>
    <protectedRange password="CDC0" sqref="G33" name="Range1_1_1_5_1_1_2"/>
    <protectedRange sqref="C41:J43" name="Range1_12"/>
    <protectedRange password="CDC0" sqref="G22:H23" name="Range1_3_2_1"/>
    <protectedRange password="CDC0" sqref="G29:H29" name="Range1_3_2_1_1"/>
    <protectedRange password="CDC0" sqref="G34:H39" name="Range1_3_2_1_2"/>
  </protectedRanges>
  <mergeCells count="10">
    <mergeCell ref="A40:A45"/>
    <mergeCell ref="B40:B45"/>
    <mergeCell ref="A46:A51"/>
    <mergeCell ref="B46:B51"/>
    <mergeCell ref="A9:A20"/>
    <mergeCell ref="B9:B20"/>
    <mergeCell ref="A21:A32"/>
    <mergeCell ref="B21:B32"/>
    <mergeCell ref="A33:A39"/>
    <mergeCell ref="B33:B39"/>
  </mergeCells>
  <hyperlinks>
    <hyperlink ref="L1" location="'b. List of templates'!A1" display="RETURN TO TEMPLATE LIST"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19"/>
  <sheetViews>
    <sheetView topLeftCell="A10" workbookViewId="0">
      <selection activeCell="C9" sqref="C9"/>
    </sheetView>
  </sheetViews>
  <sheetFormatPr defaultColWidth="9.140625" defaultRowHeight="10.5" x14ac:dyDescent="0.25"/>
  <cols>
    <col min="1" max="1" width="35.140625" style="85" customWidth="1"/>
    <col min="2" max="2" width="18.140625" style="84" customWidth="1"/>
    <col min="3" max="3" width="36.5703125" style="85" customWidth="1"/>
    <col min="4" max="4" width="24.85546875" style="85" customWidth="1"/>
    <col min="5" max="5" width="13.85546875" style="85" customWidth="1"/>
    <col min="6" max="6" width="5.140625" style="85" customWidth="1"/>
    <col min="7" max="7" width="16.5703125" style="85" customWidth="1"/>
    <col min="8" max="8" width="5.42578125" style="85" customWidth="1"/>
    <col min="9" max="9" width="14.5703125" style="85" customWidth="1"/>
    <col min="10" max="10" width="13.42578125" style="85" customWidth="1"/>
    <col min="11" max="11" width="22.140625" style="85" customWidth="1"/>
    <col min="12" max="12" width="26.5703125" style="85" bestFit="1" customWidth="1"/>
    <col min="13" max="13" width="23.5703125" style="85" customWidth="1"/>
    <col min="14" max="14" width="45.140625" style="85" customWidth="1"/>
    <col min="15" max="16384" width="9.140625" style="85"/>
  </cols>
  <sheetData>
    <row r="1" spans="1:14" ht="21" thickBot="1" x14ac:dyDescent="0.3">
      <c r="A1" s="82" t="s">
        <v>267</v>
      </c>
      <c r="I1" s="83" t="s">
        <v>178</v>
      </c>
      <c r="L1" s="86" t="s">
        <v>177</v>
      </c>
    </row>
    <row r="2" spans="1:14" ht="9.75" customHeight="1" x14ac:dyDescent="0.25">
      <c r="F2" s="507" t="s">
        <v>268</v>
      </c>
      <c r="G2" s="570"/>
      <c r="H2" s="571"/>
      <c r="I2" s="87" t="s">
        <v>180</v>
      </c>
      <c r="J2" s="88">
        <f>SUM(B13:B18)</f>
        <v>5</v>
      </c>
    </row>
    <row r="3" spans="1:14" ht="12.75" customHeight="1" x14ac:dyDescent="0.25">
      <c r="A3" s="146" t="s">
        <v>181</v>
      </c>
      <c r="B3" s="127" t="s">
        <v>331</v>
      </c>
      <c r="C3" s="128" t="s">
        <v>182</v>
      </c>
      <c r="F3" s="509"/>
      <c r="G3" s="568"/>
      <c r="H3" s="508"/>
      <c r="I3" s="90" t="s">
        <v>183</v>
      </c>
      <c r="J3" s="91">
        <f>$B$10</f>
        <v>5</v>
      </c>
    </row>
    <row r="4" spans="1:14" ht="16.5" customHeight="1" x14ac:dyDescent="0.25">
      <c r="A4" s="147" t="s">
        <v>184</v>
      </c>
      <c r="B4" s="129">
        <v>2023</v>
      </c>
      <c r="C4" s="215">
        <v>45037</v>
      </c>
      <c r="F4" s="509"/>
      <c r="G4" s="568"/>
      <c r="H4" s="508"/>
      <c r="I4" s="90" t="s">
        <v>185</v>
      </c>
      <c r="J4" s="91">
        <f>$B$9</f>
        <v>1.8371600000000001</v>
      </c>
    </row>
    <row r="5" spans="1:14" ht="15.75" customHeight="1" thickBot="1" x14ac:dyDescent="0.3">
      <c r="A5" s="146" t="s">
        <v>186</v>
      </c>
      <c r="B5" s="130" t="s">
        <v>24</v>
      </c>
      <c r="C5" s="92"/>
      <c r="F5" s="510"/>
      <c r="G5" s="572"/>
      <c r="H5" s="511"/>
      <c r="I5" s="93"/>
      <c r="J5" s="94"/>
    </row>
    <row r="6" spans="1:14" ht="37.5" customHeight="1" thickBot="1" x14ac:dyDescent="0.3">
      <c r="A6" s="116" t="s">
        <v>188</v>
      </c>
      <c r="B6" s="131">
        <v>45929</v>
      </c>
      <c r="C6" s="85" t="s">
        <v>500</v>
      </c>
      <c r="I6" s="96"/>
    </row>
    <row r="7" spans="1:14" ht="40.5" customHeight="1" thickBot="1" x14ac:dyDescent="0.3">
      <c r="A7" s="116" t="s">
        <v>189</v>
      </c>
      <c r="B7" s="131">
        <v>45929</v>
      </c>
      <c r="C7" s="524" t="s">
        <v>285</v>
      </c>
      <c r="D7" s="525"/>
      <c r="E7" s="525"/>
      <c r="F7" s="525"/>
      <c r="G7" s="525"/>
      <c r="H7" s="525"/>
      <c r="I7" s="525"/>
      <c r="J7" s="526"/>
      <c r="M7" s="98"/>
      <c r="N7" s="98"/>
    </row>
    <row r="8" spans="1:14" ht="23.25" customHeight="1" x14ac:dyDescent="0.25">
      <c r="A8" s="116" t="s">
        <v>191</v>
      </c>
      <c r="B8" s="149" t="s">
        <v>270</v>
      </c>
      <c r="C8" s="150" t="s">
        <v>194</v>
      </c>
      <c r="D8" s="150"/>
    </row>
    <row r="9" spans="1:14" ht="21.75" customHeight="1" thickBot="1" x14ac:dyDescent="0.3">
      <c r="A9" s="116" t="s">
        <v>271</v>
      </c>
      <c r="B9" s="151">
        <f>B7*0.004%</f>
        <v>1.8371600000000001</v>
      </c>
      <c r="C9" s="152"/>
      <c r="D9" s="153"/>
    </row>
    <row r="10" spans="1:14" ht="20.25" customHeight="1" thickBot="1" x14ac:dyDescent="0.3">
      <c r="A10" s="116" t="s">
        <v>243</v>
      </c>
      <c r="B10" s="182">
        <f>B13+B16</f>
        <v>5</v>
      </c>
      <c r="C10" s="386" t="s">
        <v>531</v>
      </c>
      <c r="D10" s="105"/>
    </row>
    <row r="11" spans="1:14" ht="9.75" customHeight="1" x14ac:dyDescent="0.25">
      <c r="B11" s="99"/>
      <c r="C11" s="108"/>
      <c r="D11" s="108"/>
    </row>
    <row r="12" spans="1:14" s="110" customFormat="1" ht="63" customHeight="1" x14ac:dyDescent="0.25">
      <c r="A12" s="136" t="s">
        <v>272</v>
      </c>
      <c r="B12" s="113" t="s">
        <v>244</v>
      </c>
      <c r="C12" s="139" t="s">
        <v>199</v>
      </c>
      <c r="D12" s="139" t="s">
        <v>200</v>
      </c>
      <c r="E12" s="277" t="s">
        <v>201</v>
      </c>
      <c r="F12" s="137" t="s">
        <v>202</v>
      </c>
      <c r="G12" s="277" t="s">
        <v>203</v>
      </c>
      <c r="H12" s="137" t="s">
        <v>202</v>
      </c>
      <c r="I12" s="278" t="s">
        <v>204</v>
      </c>
      <c r="J12" s="139" t="s">
        <v>205</v>
      </c>
      <c r="K12" s="277" t="s">
        <v>245</v>
      </c>
      <c r="L12" s="277" t="s">
        <v>246</v>
      </c>
      <c r="M12" s="139" t="s">
        <v>206</v>
      </c>
      <c r="N12" s="295" t="s">
        <v>207</v>
      </c>
    </row>
    <row r="13" spans="1:14" ht="11.25" customHeight="1" x14ac:dyDescent="0.25">
      <c r="A13" s="555" t="s">
        <v>273</v>
      </c>
      <c r="B13" s="569">
        <v>2</v>
      </c>
      <c r="C13" s="181"/>
      <c r="D13" s="181"/>
      <c r="E13" s="289"/>
      <c r="F13" s="181"/>
      <c r="G13" s="181"/>
      <c r="H13" s="181"/>
      <c r="I13" s="181"/>
      <c r="J13" s="181"/>
      <c r="K13" s="181"/>
      <c r="L13" s="181"/>
      <c r="M13" s="181"/>
      <c r="N13" s="261"/>
    </row>
    <row r="14" spans="1:14" ht="9.75" customHeight="1" x14ac:dyDescent="0.25">
      <c r="A14" s="556"/>
      <c r="B14" s="569"/>
      <c r="C14" s="181"/>
      <c r="D14" s="181"/>
      <c r="E14" s="289"/>
      <c r="F14" s="181"/>
      <c r="G14" s="181"/>
      <c r="H14" s="181"/>
      <c r="I14" s="181"/>
      <c r="J14" s="181"/>
      <c r="K14" s="181"/>
      <c r="L14" s="181"/>
      <c r="M14" s="181"/>
      <c r="N14" s="261"/>
    </row>
    <row r="15" spans="1:14" ht="9.75" customHeight="1" x14ac:dyDescent="0.25">
      <c r="A15" s="556"/>
      <c r="B15" s="569"/>
      <c r="C15" s="181" t="s">
        <v>438</v>
      </c>
      <c r="D15" s="181" t="s">
        <v>465</v>
      </c>
      <c r="E15" s="289" t="s">
        <v>498</v>
      </c>
      <c r="F15" s="181" t="s">
        <v>452</v>
      </c>
      <c r="G15" s="181" t="s">
        <v>465</v>
      </c>
      <c r="H15" s="181" t="s">
        <v>452</v>
      </c>
      <c r="I15" s="181">
        <v>10</v>
      </c>
      <c r="J15" s="181">
        <v>10</v>
      </c>
      <c r="K15" s="181">
        <v>40</v>
      </c>
      <c r="L15" s="181"/>
      <c r="M15" s="181">
        <v>40</v>
      </c>
      <c r="N15" s="261" t="s">
        <v>466</v>
      </c>
    </row>
    <row r="16" spans="1:14" ht="11.25" customHeight="1" x14ac:dyDescent="0.25">
      <c r="A16" s="527" t="s">
        <v>274</v>
      </c>
      <c r="B16" s="569">
        <v>3</v>
      </c>
      <c r="C16" s="181" t="s">
        <v>421</v>
      </c>
      <c r="D16" s="181" t="s">
        <v>601</v>
      </c>
      <c r="E16" s="181" t="s">
        <v>433</v>
      </c>
      <c r="F16" s="181" t="s">
        <v>470</v>
      </c>
      <c r="G16" s="181" t="s">
        <v>474</v>
      </c>
      <c r="H16" s="181" t="s">
        <v>470</v>
      </c>
      <c r="I16" s="181">
        <v>10</v>
      </c>
      <c r="J16" s="181">
        <v>10</v>
      </c>
      <c r="K16" s="181" t="s">
        <v>475</v>
      </c>
      <c r="L16" s="261"/>
      <c r="M16" s="261" t="s">
        <v>475</v>
      </c>
      <c r="N16" s="261" t="s">
        <v>466</v>
      </c>
    </row>
    <row r="17" spans="1:14" ht="9.75" customHeight="1" x14ac:dyDescent="0.25">
      <c r="A17" s="527"/>
      <c r="B17" s="569"/>
      <c r="C17" s="181" t="s">
        <v>422</v>
      </c>
      <c r="D17" s="181" t="s">
        <v>601</v>
      </c>
      <c r="E17" s="181" t="s">
        <v>433</v>
      </c>
      <c r="F17" s="181" t="s">
        <v>470</v>
      </c>
      <c r="G17" s="181" t="s">
        <v>474</v>
      </c>
      <c r="H17" s="181" t="s">
        <v>470</v>
      </c>
      <c r="I17" s="181">
        <v>50</v>
      </c>
      <c r="J17" s="181">
        <v>50</v>
      </c>
      <c r="K17" s="181" t="s">
        <v>476</v>
      </c>
      <c r="L17" s="261"/>
      <c r="M17" s="261" t="s">
        <v>476</v>
      </c>
      <c r="N17" s="261" t="s">
        <v>466</v>
      </c>
    </row>
    <row r="18" spans="1:14" ht="9.75" customHeight="1" x14ac:dyDescent="0.25">
      <c r="A18" s="95" t="s">
        <v>439</v>
      </c>
      <c r="B18" s="242"/>
      <c r="C18" s="260"/>
      <c r="D18" s="260"/>
      <c r="E18" s="181"/>
      <c r="F18" s="181"/>
      <c r="G18" s="181"/>
      <c r="H18" s="181"/>
      <c r="I18" s="181"/>
      <c r="J18" s="181"/>
      <c r="K18" s="181"/>
      <c r="L18" s="261"/>
      <c r="M18" s="261"/>
      <c r="N18" s="261"/>
    </row>
    <row r="19" spans="1:14" x14ac:dyDescent="0.25">
      <c r="D19" s="145"/>
    </row>
  </sheetData>
  <protectedRanges>
    <protectedRange sqref="C4" name="Range2_1"/>
    <protectedRange password="CDC0" sqref="B3:B4 C9:D9 L16:L17 B6:B7 K18:M18" name="Range1_1"/>
    <protectedRange password="CDC0" sqref="C18" name="Range1_2_2"/>
    <protectedRange password="CDC0" sqref="C13" name="Range1_4_2_1_3"/>
    <protectedRange password="CDC0" sqref="E18:J18" name="Range1"/>
    <protectedRange password="CDC0" sqref="C17" name="Range1_8_1"/>
    <protectedRange password="CDC0" sqref="C16" name="Range1_1_4_1"/>
    <protectedRange password="CDC0" sqref="D16:E17" name="Range1_2"/>
    <protectedRange password="CDC0" sqref="F16:K17" name="Range1_3"/>
    <protectedRange password="CDC0" sqref="N13:N15 M16:N17 N18" name="Range1_3_1"/>
    <protectedRange password="CDC0" sqref="H13:H15 F13:F15" name="Range1_1_1"/>
    <protectedRange password="CDC0" sqref="G13:G15 D13:D15" name="Range1_4"/>
    <protectedRange password="CDC0" sqref="I13:M15" name="Range1_1_2"/>
    <protectedRange password="CDC0" sqref="D18" name="Range1_2_3"/>
  </protectedRanges>
  <mergeCells count="6">
    <mergeCell ref="F2:H5"/>
    <mergeCell ref="C7:J7"/>
    <mergeCell ref="A13:A15"/>
    <mergeCell ref="B13:B15"/>
    <mergeCell ref="A16:A17"/>
    <mergeCell ref="B16:B17"/>
  </mergeCells>
  <hyperlinks>
    <hyperlink ref="L1" location="'b. List of templates'!A1" display="RETURN TO TEMPLATE LIST" xr:uid="{00000000-0004-0000-0D00-000000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115"/>
  <sheetViews>
    <sheetView topLeftCell="A43" zoomScaleNormal="100" workbookViewId="0">
      <selection activeCell="B21" sqref="B21:B28"/>
    </sheetView>
  </sheetViews>
  <sheetFormatPr defaultColWidth="9.140625" defaultRowHeight="11.25" x14ac:dyDescent="0.25"/>
  <cols>
    <col min="1" max="1" width="4.85546875" style="156" customWidth="1"/>
    <col min="2" max="2" width="23" style="156" customWidth="1"/>
    <col min="3" max="3" width="7" style="155" customWidth="1"/>
    <col min="4" max="4" width="6.85546875" style="156" customWidth="1"/>
    <col min="5" max="5" width="45" style="156" customWidth="1"/>
    <col min="6" max="6" width="24.42578125" style="156" customWidth="1"/>
    <col min="7" max="7" width="19.85546875" style="156" customWidth="1"/>
    <col min="8" max="8" width="6" style="156" customWidth="1"/>
    <col min="9" max="9" width="21.85546875" style="156" customWidth="1"/>
    <col min="10" max="10" width="5.85546875" style="156" customWidth="1"/>
    <col min="11" max="11" width="12.140625" style="156" customWidth="1"/>
    <col min="12" max="12" width="14.42578125" style="156" customWidth="1"/>
    <col min="13" max="13" width="18.42578125" style="156" customWidth="1"/>
    <col min="14" max="14" width="47.85546875" style="156" customWidth="1"/>
    <col min="15" max="16384" width="9.140625" style="156"/>
  </cols>
  <sheetData>
    <row r="1" spans="1:14" ht="21" thickBot="1" x14ac:dyDescent="0.3">
      <c r="A1" s="82" t="s">
        <v>176</v>
      </c>
      <c r="B1" s="154"/>
      <c r="L1" s="86" t="s">
        <v>177</v>
      </c>
      <c r="M1" s="83" t="s">
        <v>178</v>
      </c>
      <c r="N1" s="85"/>
    </row>
    <row r="2" spans="1:14" ht="9.75" customHeight="1" x14ac:dyDescent="0.25">
      <c r="K2" s="589" t="s">
        <v>179</v>
      </c>
      <c r="L2" s="590"/>
      <c r="M2" s="87" t="s">
        <v>180</v>
      </c>
      <c r="N2" s="183">
        <f>SUM(D14:D114)</f>
        <v>0</v>
      </c>
    </row>
    <row r="3" spans="1:14" ht="12.75" customHeight="1" x14ac:dyDescent="0.25">
      <c r="A3" s="512" t="s">
        <v>181</v>
      </c>
      <c r="B3" s="513"/>
      <c r="C3" s="595" t="s">
        <v>331</v>
      </c>
      <c r="D3" s="597"/>
      <c r="E3" s="158" t="s">
        <v>182</v>
      </c>
      <c r="K3" s="591"/>
      <c r="L3" s="592"/>
      <c r="M3" s="90" t="s">
        <v>183</v>
      </c>
      <c r="N3" s="184">
        <f>$C$10</f>
        <v>0</v>
      </c>
    </row>
    <row r="4" spans="1:14" ht="12.75" customHeight="1" x14ac:dyDescent="0.25">
      <c r="A4" s="517" t="s">
        <v>184</v>
      </c>
      <c r="B4" s="518"/>
      <c r="C4" s="595">
        <v>2024</v>
      </c>
      <c r="D4" s="597"/>
      <c r="E4" s="343">
        <v>45381</v>
      </c>
      <c r="K4" s="591"/>
      <c r="L4" s="592"/>
      <c r="M4" s="90" t="s">
        <v>185</v>
      </c>
      <c r="N4" s="184">
        <f>$C$9</f>
        <v>2.556</v>
      </c>
    </row>
    <row r="5" spans="1:14" ht="12.75" customHeight="1" thickBot="1" x14ac:dyDescent="0.3">
      <c r="A5" s="512" t="s">
        <v>186</v>
      </c>
      <c r="B5" s="513"/>
      <c r="C5" s="598" t="s">
        <v>29</v>
      </c>
      <c r="D5" s="599"/>
      <c r="E5" s="161"/>
      <c r="K5" s="593"/>
      <c r="L5" s="594"/>
      <c r="M5" s="93"/>
      <c r="N5" s="94"/>
    </row>
    <row r="6" spans="1:14" ht="46.5" customHeight="1" thickBot="1" x14ac:dyDescent="0.3">
      <c r="A6" s="527" t="s">
        <v>188</v>
      </c>
      <c r="B6" s="540"/>
      <c r="C6" s="600">
        <v>12780</v>
      </c>
      <c r="D6" s="601"/>
      <c r="E6" s="239" t="s">
        <v>532</v>
      </c>
      <c r="F6" s="241"/>
    </row>
    <row r="7" spans="1:14" ht="45.75" customHeight="1" thickBot="1" x14ac:dyDescent="0.3">
      <c r="A7" s="527" t="s">
        <v>189</v>
      </c>
      <c r="B7" s="540"/>
      <c r="C7" s="630">
        <v>12780</v>
      </c>
      <c r="D7" s="631"/>
      <c r="E7" s="164"/>
      <c r="F7" s="602" t="s">
        <v>286</v>
      </c>
      <c r="G7" s="603"/>
      <c r="H7" s="603"/>
      <c r="I7" s="603"/>
      <c r="J7" s="603"/>
      <c r="K7" s="603"/>
      <c r="L7" s="604"/>
    </row>
    <row r="8" spans="1:14" ht="20.100000000000001" customHeight="1" thickBot="1" x14ac:dyDescent="0.3">
      <c r="A8" s="527" t="s">
        <v>191</v>
      </c>
      <c r="B8" s="513"/>
      <c r="C8" s="628" t="s">
        <v>192</v>
      </c>
      <c r="D8" s="629"/>
      <c r="E8" s="100" t="s">
        <v>193</v>
      </c>
      <c r="F8" s="185" t="s">
        <v>287</v>
      </c>
    </row>
    <row r="9" spans="1:14" ht="21.75" customHeight="1" thickBot="1" x14ac:dyDescent="0.3">
      <c r="A9" s="535" t="s">
        <v>195</v>
      </c>
      <c r="B9" s="536"/>
      <c r="C9" s="611">
        <f>$C$7*0.02%</f>
        <v>2.556</v>
      </c>
      <c r="D9" s="612"/>
      <c r="E9" s="165"/>
      <c r="F9" s="166"/>
    </row>
    <row r="10" spans="1:14" ht="14.25" customHeight="1" thickBot="1" x14ac:dyDescent="0.3">
      <c r="A10" s="527" t="s">
        <v>196</v>
      </c>
      <c r="B10" s="513"/>
      <c r="C10" s="613"/>
      <c r="D10" s="614"/>
      <c r="E10" s="167"/>
      <c r="F10" s="168"/>
    </row>
    <row r="11" spans="1:14" ht="9.75" customHeight="1" x14ac:dyDescent="0.25">
      <c r="B11" s="169"/>
      <c r="C11" s="170"/>
      <c r="D11" s="171"/>
      <c r="E11" s="172"/>
      <c r="F11" s="172"/>
    </row>
    <row r="12" spans="1:14" ht="24" customHeight="1" x14ac:dyDescent="0.25">
      <c r="A12" s="541" t="s">
        <v>197</v>
      </c>
      <c r="B12" s="542"/>
      <c r="C12" s="615" t="s">
        <v>276</v>
      </c>
      <c r="D12" s="616"/>
      <c r="E12" s="579" t="s">
        <v>199</v>
      </c>
      <c r="F12" s="579" t="s">
        <v>200</v>
      </c>
      <c r="G12" s="579" t="s">
        <v>201</v>
      </c>
      <c r="H12" s="626" t="s">
        <v>202</v>
      </c>
      <c r="I12" s="579" t="s">
        <v>203</v>
      </c>
      <c r="J12" s="626" t="s">
        <v>202</v>
      </c>
      <c r="K12" s="579" t="s">
        <v>277</v>
      </c>
      <c r="L12" s="579" t="s">
        <v>278</v>
      </c>
      <c r="M12" s="579" t="s">
        <v>279</v>
      </c>
      <c r="N12" s="579" t="s">
        <v>207</v>
      </c>
    </row>
    <row r="13" spans="1:14" ht="27" customHeight="1" x14ac:dyDescent="0.25">
      <c r="A13" s="545"/>
      <c r="B13" s="546"/>
      <c r="C13" s="174" t="s">
        <v>211</v>
      </c>
      <c r="D13" s="175" t="s">
        <v>212</v>
      </c>
      <c r="E13" s="580"/>
      <c r="F13" s="580"/>
      <c r="G13" s="580"/>
      <c r="H13" s="627"/>
      <c r="I13" s="580"/>
      <c r="J13" s="627"/>
      <c r="K13" s="580"/>
      <c r="L13" s="580"/>
      <c r="M13" s="580"/>
      <c r="N13" s="580"/>
    </row>
    <row r="14" spans="1:14" ht="30.6" customHeight="1" x14ac:dyDescent="0.15">
      <c r="A14" s="493" t="s">
        <v>213</v>
      </c>
      <c r="B14" s="576" t="s">
        <v>214</v>
      </c>
      <c r="C14" s="574">
        <v>1</v>
      </c>
      <c r="D14" s="575"/>
      <c r="E14" s="181"/>
      <c r="F14" s="181"/>
      <c r="G14" s="181"/>
      <c r="H14" s="181"/>
      <c r="I14" s="378"/>
      <c r="J14" s="355"/>
      <c r="K14" s="355"/>
      <c r="L14" s="355"/>
      <c r="M14" s="181"/>
      <c r="N14" s="181"/>
    </row>
    <row r="15" spans="1:14" ht="9.75" customHeight="1" x14ac:dyDescent="0.15">
      <c r="A15" s="493"/>
      <c r="B15" s="576"/>
      <c r="C15" s="574"/>
      <c r="D15" s="575"/>
      <c r="E15" s="181"/>
      <c r="F15" s="181"/>
      <c r="G15" s="181"/>
      <c r="H15" s="181"/>
      <c r="I15" s="181"/>
      <c r="J15" s="355"/>
      <c r="K15" s="355"/>
      <c r="L15" s="355"/>
      <c r="M15" s="181"/>
      <c r="N15" s="181"/>
    </row>
    <row r="16" spans="1:14" ht="9.75" customHeight="1" x14ac:dyDescent="0.15">
      <c r="A16" s="493"/>
      <c r="B16" s="576"/>
      <c r="C16" s="574"/>
      <c r="D16" s="575"/>
      <c r="E16" s="181"/>
      <c r="F16" s="181"/>
      <c r="G16" s="181"/>
      <c r="H16" s="181"/>
      <c r="I16" s="181"/>
      <c r="J16" s="355"/>
      <c r="K16" s="355"/>
      <c r="L16" s="355"/>
      <c r="M16" s="181"/>
      <c r="N16" s="181"/>
    </row>
    <row r="17" spans="1:14" ht="9.75" customHeight="1" x14ac:dyDescent="0.15">
      <c r="A17" s="493" t="s">
        <v>215</v>
      </c>
      <c r="B17" s="576" t="s">
        <v>280</v>
      </c>
      <c r="C17" s="577">
        <v>1</v>
      </c>
      <c r="D17" s="575"/>
      <c r="E17" s="181"/>
      <c r="F17" s="181"/>
      <c r="G17" s="181"/>
      <c r="H17" s="181"/>
      <c r="I17" s="181"/>
      <c r="J17" s="355"/>
      <c r="K17" s="355"/>
      <c r="L17" s="304"/>
      <c r="M17" s="181"/>
      <c r="N17" s="181"/>
    </row>
    <row r="18" spans="1:14" ht="9.75" customHeight="1" x14ac:dyDescent="0.15">
      <c r="A18" s="493"/>
      <c r="B18" s="576"/>
      <c r="C18" s="577"/>
      <c r="D18" s="575"/>
      <c r="E18" s="181"/>
      <c r="F18" s="181"/>
      <c r="G18" s="181"/>
      <c r="H18" s="181"/>
      <c r="I18" s="181"/>
      <c r="J18" s="355"/>
      <c r="K18" s="355"/>
      <c r="L18" s="304"/>
      <c r="M18" s="181"/>
      <c r="N18" s="181"/>
    </row>
    <row r="19" spans="1:14" ht="9.75" customHeight="1" x14ac:dyDescent="0.15">
      <c r="A19" s="493"/>
      <c r="B19" s="576"/>
      <c r="C19" s="577"/>
      <c r="D19" s="575"/>
      <c r="E19" s="181"/>
      <c r="F19" s="181"/>
      <c r="G19" s="181"/>
      <c r="H19" s="181"/>
      <c r="I19" s="181"/>
      <c r="J19" s="355"/>
      <c r="K19" s="355"/>
      <c r="L19" s="304"/>
      <c r="M19" s="181"/>
      <c r="N19" s="181"/>
    </row>
    <row r="20" spans="1:14" ht="9.75" customHeight="1" x14ac:dyDescent="0.15">
      <c r="A20" s="493"/>
      <c r="B20" s="576"/>
      <c r="C20" s="577"/>
      <c r="D20" s="575"/>
      <c r="E20" s="181"/>
      <c r="F20" s="181"/>
      <c r="G20" s="181"/>
      <c r="H20" s="181"/>
      <c r="I20" s="181"/>
      <c r="J20" s="355"/>
      <c r="K20" s="355"/>
      <c r="L20" s="304"/>
      <c r="M20" s="181"/>
      <c r="N20" s="181"/>
    </row>
    <row r="21" spans="1:14" ht="9.75" customHeight="1" x14ac:dyDescent="0.15">
      <c r="A21" s="578" t="s">
        <v>217</v>
      </c>
      <c r="B21" s="527" t="s">
        <v>281</v>
      </c>
      <c r="C21" s="577">
        <v>1</v>
      </c>
      <c r="D21" s="575"/>
      <c r="E21" s="181"/>
      <c r="F21" s="285"/>
      <c r="G21" s="181"/>
      <c r="H21" s="181"/>
      <c r="I21" s="181"/>
      <c r="J21" s="355"/>
      <c r="K21" s="355"/>
      <c r="L21" s="355"/>
      <c r="M21" s="181"/>
      <c r="N21" s="181"/>
    </row>
    <row r="22" spans="1:14" ht="9.75" customHeight="1" x14ac:dyDescent="0.15">
      <c r="A22" s="578"/>
      <c r="B22" s="527"/>
      <c r="C22" s="577"/>
      <c r="D22" s="575"/>
      <c r="E22" s="181"/>
      <c r="F22" s="285"/>
      <c r="G22" s="181"/>
      <c r="H22" s="181"/>
      <c r="I22" s="181"/>
      <c r="J22" s="355"/>
      <c r="K22" s="355"/>
      <c r="L22" s="355"/>
      <c r="M22" s="181"/>
      <c r="N22" s="181"/>
    </row>
    <row r="23" spans="1:14" ht="9.75" customHeight="1" x14ac:dyDescent="0.15">
      <c r="A23" s="578"/>
      <c r="B23" s="527"/>
      <c r="C23" s="577"/>
      <c r="D23" s="575"/>
      <c r="E23" s="181"/>
      <c r="F23" s="285"/>
      <c r="G23" s="181"/>
      <c r="H23" s="181"/>
      <c r="I23" s="285"/>
      <c r="J23" s="379"/>
      <c r="K23" s="355"/>
      <c r="L23" s="355"/>
      <c r="M23" s="181"/>
      <c r="N23" s="181"/>
    </row>
    <row r="24" spans="1:14" ht="9.75" customHeight="1" x14ac:dyDescent="0.15">
      <c r="A24" s="578"/>
      <c r="B24" s="527"/>
      <c r="C24" s="577"/>
      <c r="D24" s="575"/>
      <c r="E24" s="181"/>
      <c r="F24" s="285"/>
      <c r="G24" s="181"/>
      <c r="H24" s="181"/>
      <c r="I24" s="181"/>
      <c r="J24" s="355"/>
      <c r="K24" s="355"/>
      <c r="L24" s="355"/>
      <c r="M24" s="181"/>
      <c r="N24" s="181"/>
    </row>
    <row r="25" spans="1:14" ht="9.75" customHeight="1" x14ac:dyDescent="0.15">
      <c r="A25" s="578"/>
      <c r="B25" s="527"/>
      <c r="C25" s="577"/>
      <c r="D25" s="575"/>
      <c r="E25" s="181"/>
      <c r="F25" s="285"/>
      <c r="G25" s="181"/>
      <c r="H25" s="181"/>
      <c r="I25" s="181"/>
      <c r="J25" s="355"/>
      <c r="K25" s="355"/>
      <c r="L25" s="304"/>
      <c r="M25" s="181"/>
      <c r="N25" s="181"/>
    </row>
    <row r="26" spans="1:14" ht="9.75" customHeight="1" x14ac:dyDescent="0.15">
      <c r="A26" s="578"/>
      <c r="B26" s="527"/>
      <c r="C26" s="577"/>
      <c r="D26" s="575"/>
      <c r="E26" s="181"/>
      <c r="F26" s="285"/>
      <c r="G26" s="181"/>
      <c r="H26" s="181"/>
      <c r="I26" s="285"/>
      <c r="J26" s="379"/>
      <c r="K26" s="355"/>
      <c r="L26" s="355"/>
      <c r="M26" s="181"/>
      <c r="N26" s="181"/>
    </row>
    <row r="27" spans="1:14" ht="39" customHeight="1" x14ac:dyDescent="0.15">
      <c r="A27" s="578"/>
      <c r="B27" s="527"/>
      <c r="C27" s="577"/>
      <c r="D27" s="575"/>
      <c r="E27" s="285"/>
      <c r="F27" s="285"/>
      <c r="G27" s="181"/>
      <c r="H27" s="181"/>
      <c r="I27" s="285"/>
      <c r="J27" s="379"/>
      <c r="K27" s="355"/>
      <c r="L27" s="355"/>
      <c r="M27" s="181"/>
      <c r="N27" s="181"/>
    </row>
    <row r="28" spans="1:14" ht="17.45" customHeight="1" x14ac:dyDescent="0.15">
      <c r="A28" s="578"/>
      <c r="B28" s="527"/>
      <c r="C28" s="577"/>
      <c r="D28" s="575"/>
      <c r="E28" s="181"/>
      <c r="F28" s="285"/>
      <c r="G28" s="181"/>
      <c r="H28" s="181"/>
      <c r="I28" s="285"/>
      <c r="J28" s="379"/>
      <c r="K28" s="355"/>
      <c r="L28" s="355"/>
      <c r="M28" s="181"/>
      <c r="N28" s="181"/>
    </row>
    <row r="29" spans="1:14" ht="9.75" customHeight="1" x14ac:dyDescent="0.15">
      <c r="A29" s="493" t="s">
        <v>219</v>
      </c>
      <c r="B29" s="576" t="s">
        <v>282</v>
      </c>
      <c r="C29" s="574">
        <v>1</v>
      </c>
      <c r="D29" s="575"/>
      <c r="E29" s="181"/>
      <c r="F29" s="181"/>
      <c r="G29" s="181"/>
      <c r="H29" s="181"/>
      <c r="I29" s="181"/>
      <c r="J29" s="355"/>
      <c r="K29" s="355"/>
      <c r="L29" s="355"/>
      <c r="M29" s="181"/>
      <c r="N29" s="181"/>
    </row>
    <row r="30" spans="1:14" ht="9.75" customHeight="1" x14ac:dyDescent="0.15">
      <c r="A30" s="493"/>
      <c r="B30" s="576"/>
      <c r="C30" s="574"/>
      <c r="D30" s="575"/>
      <c r="E30" s="181"/>
      <c r="F30" s="181"/>
      <c r="G30" s="181"/>
      <c r="H30" s="181"/>
      <c r="I30" s="181"/>
      <c r="J30" s="355"/>
      <c r="K30" s="355"/>
      <c r="L30" s="355"/>
      <c r="M30" s="181"/>
      <c r="N30" s="181"/>
    </row>
    <row r="31" spans="1:14" ht="9.75" customHeight="1" x14ac:dyDescent="0.15">
      <c r="A31" s="493"/>
      <c r="B31" s="576"/>
      <c r="C31" s="574"/>
      <c r="D31" s="575"/>
      <c r="E31" s="181"/>
      <c r="F31" s="181"/>
      <c r="G31" s="181"/>
      <c r="H31" s="181"/>
      <c r="I31" s="285"/>
      <c r="J31" s="379"/>
      <c r="K31" s="355"/>
      <c r="L31" s="355"/>
      <c r="M31" s="181"/>
      <c r="N31" s="181"/>
    </row>
    <row r="32" spans="1:14" ht="9.75" customHeight="1" x14ac:dyDescent="0.15">
      <c r="A32" s="493"/>
      <c r="B32" s="576"/>
      <c r="C32" s="574"/>
      <c r="D32" s="575"/>
      <c r="E32" s="181"/>
      <c r="F32" s="181"/>
      <c r="G32" s="181"/>
      <c r="H32" s="181"/>
      <c r="I32" s="285"/>
      <c r="J32" s="379"/>
      <c r="K32" s="355"/>
      <c r="L32" s="355"/>
      <c r="M32" s="181"/>
      <c r="N32" s="181"/>
    </row>
    <row r="33" spans="1:14" ht="9.75" customHeight="1" x14ac:dyDescent="0.15">
      <c r="A33" s="493" t="s">
        <v>221</v>
      </c>
      <c r="B33" s="576" t="s">
        <v>222</v>
      </c>
      <c r="C33" s="574">
        <v>1</v>
      </c>
      <c r="D33" s="575"/>
      <c r="E33" s="288"/>
      <c r="F33" s="181"/>
      <c r="G33" s="181"/>
      <c r="H33" s="181"/>
      <c r="I33" s="181"/>
      <c r="J33" s="355"/>
      <c r="K33" s="355"/>
      <c r="L33" s="304"/>
      <c r="M33" s="181"/>
      <c r="N33" s="181"/>
    </row>
    <row r="34" spans="1:14" ht="9.75" customHeight="1" x14ac:dyDescent="0.15">
      <c r="A34" s="493"/>
      <c r="B34" s="576"/>
      <c r="C34" s="574"/>
      <c r="D34" s="575"/>
      <c r="E34" s="181"/>
      <c r="F34" s="181"/>
      <c r="G34" s="181"/>
      <c r="H34" s="181"/>
      <c r="I34" s="181"/>
      <c r="J34" s="355"/>
      <c r="K34" s="355"/>
      <c r="L34" s="304"/>
      <c r="M34" s="181"/>
      <c r="N34" s="181"/>
    </row>
    <row r="35" spans="1:14" ht="9.75" customHeight="1" x14ac:dyDescent="0.15">
      <c r="A35" s="493"/>
      <c r="B35" s="576"/>
      <c r="C35" s="574"/>
      <c r="D35" s="575"/>
      <c r="E35" s="181"/>
      <c r="F35" s="181"/>
      <c r="G35" s="181"/>
      <c r="H35" s="181"/>
      <c r="I35" s="181"/>
      <c r="J35" s="355"/>
      <c r="K35" s="355"/>
      <c r="L35" s="304"/>
      <c r="M35" s="181"/>
      <c r="N35" s="181"/>
    </row>
    <row r="36" spans="1:14" ht="9.75" customHeight="1" x14ac:dyDescent="0.15">
      <c r="A36" s="493"/>
      <c r="B36" s="576"/>
      <c r="C36" s="574"/>
      <c r="D36" s="575"/>
      <c r="E36" s="181"/>
      <c r="F36" s="181"/>
      <c r="G36" s="181"/>
      <c r="H36" s="181"/>
      <c r="I36" s="181"/>
      <c r="J36" s="355"/>
      <c r="K36" s="355"/>
      <c r="L36" s="355"/>
      <c r="M36" s="181"/>
      <c r="N36" s="181"/>
    </row>
    <row r="37" spans="1:14" ht="9.75" customHeight="1" x14ac:dyDescent="0.15">
      <c r="A37" s="493"/>
      <c r="B37" s="576"/>
      <c r="C37" s="574"/>
      <c r="D37" s="575"/>
      <c r="E37" s="181"/>
      <c r="F37" s="181"/>
      <c r="G37" s="181"/>
      <c r="H37" s="181"/>
      <c r="I37" s="181"/>
      <c r="J37" s="355"/>
      <c r="K37" s="355"/>
      <c r="L37" s="355"/>
      <c r="M37" s="181"/>
      <c r="N37" s="181"/>
    </row>
    <row r="38" spans="1:14" ht="9.75" customHeight="1" x14ac:dyDescent="0.15">
      <c r="A38" s="493"/>
      <c r="B38" s="576"/>
      <c r="C38" s="574"/>
      <c r="D38" s="575"/>
      <c r="E38" s="297"/>
      <c r="F38" s="181"/>
      <c r="G38" s="181"/>
      <c r="H38" s="181"/>
      <c r="I38" s="181"/>
      <c r="J38" s="355"/>
      <c r="K38" s="355"/>
      <c r="L38" s="355"/>
      <c r="M38" s="181"/>
      <c r="N38" s="181"/>
    </row>
    <row r="39" spans="1:14" ht="9.75" customHeight="1" x14ac:dyDescent="0.15">
      <c r="A39" s="493"/>
      <c r="B39" s="576"/>
      <c r="C39" s="574"/>
      <c r="D39" s="575"/>
      <c r="E39" s="297"/>
      <c r="F39" s="181"/>
      <c r="G39" s="181"/>
      <c r="H39" s="181"/>
      <c r="I39" s="181"/>
      <c r="J39" s="355"/>
      <c r="K39" s="355"/>
      <c r="L39" s="355"/>
      <c r="M39" s="181"/>
      <c r="N39" s="181"/>
    </row>
    <row r="40" spans="1:14" ht="9.75" customHeight="1" x14ac:dyDescent="0.15">
      <c r="A40" s="493"/>
      <c r="B40" s="576"/>
      <c r="C40" s="574"/>
      <c r="D40" s="575"/>
      <c r="E40" s="297"/>
      <c r="F40" s="181"/>
      <c r="G40" s="181"/>
      <c r="H40" s="181"/>
      <c r="I40" s="181"/>
      <c r="J40" s="355"/>
      <c r="K40" s="355"/>
      <c r="L40" s="355"/>
      <c r="M40" s="181"/>
      <c r="N40" s="181"/>
    </row>
    <row r="41" spans="1:14" ht="9.75" customHeight="1" x14ac:dyDescent="0.15">
      <c r="A41" s="493"/>
      <c r="B41" s="576"/>
      <c r="C41" s="574"/>
      <c r="D41" s="575"/>
      <c r="E41" s="297"/>
      <c r="F41" s="181"/>
      <c r="G41" s="181"/>
      <c r="H41" s="181"/>
      <c r="I41" s="181"/>
      <c r="J41" s="355"/>
      <c r="K41" s="355"/>
      <c r="L41" s="355"/>
      <c r="M41" s="181"/>
      <c r="N41" s="181"/>
    </row>
    <row r="42" spans="1:14" ht="9.75" customHeight="1" x14ac:dyDescent="0.15">
      <c r="A42" s="115" t="s">
        <v>223</v>
      </c>
      <c r="B42" s="116" t="s">
        <v>224</v>
      </c>
      <c r="C42" s="124">
        <v>1</v>
      </c>
      <c r="D42" s="177"/>
      <c r="E42" s="181"/>
      <c r="F42" s="181"/>
      <c r="G42" s="181"/>
      <c r="H42" s="181"/>
      <c r="I42" s="181"/>
      <c r="J42" s="355"/>
      <c r="K42" s="355"/>
      <c r="L42" s="355"/>
      <c r="M42" s="181"/>
      <c r="N42" s="181"/>
    </row>
    <row r="43" spans="1:14" ht="9.75" customHeight="1" x14ac:dyDescent="0.15">
      <c r="A43" s="493" t="s">
        <v>225</v>
      </c>
      <c r="B43" s="512" t="s">
        <v>226</v>
      </c>
      <c r="C43" s="574">
        <v>1</v>
      </c>
      <c r="D43" s="575"/>
      <c r="E43" s="181"/>
      <c r="F43" s="181"/>
      <c r="G43" s="181"/>
      <c r="H43" s="181"/>
      <c r="I43" s="181"/>
      <c r="J43" s="355"/>
      <c r="K43" s="355"/>
      <c r="L43" s="304"/>
      <c r="M43" s="181"/>
      <c r="N43" s="181"/>
    </row>
    <row r="44" spans="1:14" ht="9.75" customHeight="1" x14ac:dyDescent="0.15">
      <c r="A44" s="493"/>
      <c r="B44" s="512"/>
      <c r="C44" s="574"/>
      <c r="D44" s="575"/>
      <c r="E44" s="181"/>
      <c r="F44" s="181"/>
      <c r="G44" s="181"/>
      <c r="H44" s="181"/>
      <c r="I44" s="181"/>
      <c r="J44" s="355"/>
      <c r="K44" s="355"/>
      <c r="L44" s="304"/>
      <c r="M44" s="181"/>
      <c r="N44" s="181"/>
    </row>
    <row r="45" spans="1:14" ht="9.75" customHeight="1" x14ac:dyDescent="0.15">
      <c r="A45" s="493"/>
      <c r="B45" s="512"/>
      <c r="C45" s="574"/>
      <c r="D45" s="575"/>
      <c r="E45" s="181"/>
      <c r="F45" s="181"/>
      <c r="G45" s="181"/>
      <c r="H45" s="181"/>
      <c r="I45" s="181"/>
      <c r="J45" s="355"/>
      <c r="K45" s="355"/>
      <c r="L45" s="304"/>
      <c r="M45" s="181"/>
      <c r="N45" s="181"/>
    </row>
    <row r="46" spans="1:14" ht="9.75" customHeight="1" x14ac:dyDescent="0.15">
      <c r="A46" s="493"/>
      <c r="B46" s="512"/>
      <c r="C46" s="574"/>
      <c r="D46" s="575"/>
      <c r="E46" s="181"/>
      <c r="F46" s="181"/>
      <c r="G46" s="181"/>
      <c r="H46" s="181"/>
      <c r="I46" s="181"/>
      <c r="J46" s="355"/>
      <c r="K46" s="355"/>
      <c r="L46" s="304"/>
      <c r="M46" s="181"/>
      <c r="N46" s="181"/>
    </row>
    <row r="47" spans="1:14" ht="9.75" customHeight="1" x14ac:dyDescent="0.15">
      <c r="A47" s="493" t="s">
        <v>227</v>
      </c>
      <c r="B47" s="512" t="s">
        <v>228</v>
      </c>
      <c r="C47" s="574">
        <v>1</v>
      </c>
      <c r="D47" s="575"/>
      <c r="E47" s="181"/>
      <c r="F47" s="181"/>
      <c r="G47" s="181"/>
      <c r="H47" s="181"/>
      <c r="I47" s="285"/>
      <c r="J47" s="379"/>
      <c r="K47" s="355"/>
      <c r="L47" s="355"/>
      <c r="M47" s="181"/>
      <c r="N47" s="181"/>
    </row>
    <row r="48" spans="1:14" ht="9.75" customHeight="1" x14ac:dyDescent="0.15">
      <c r="A48" s="493"/>
      <c r="B48" s="512"/>
      <c r="C48" s="574"/>
      <c r="D48" s="575"/>
      <c r="E48" s="181"/>
      <c r="F48" s="181"/>
      <c r="G48" s="181"/>
      <c r="H48" s="181"/>
      <c r="I48" s="285"/>
      <c r="J48" s="379"/>
      <c r="K48" s="355"/>
      <c r="L48" s="355"/>
      <c r="M48" s="181"/>
      <c r="N48" s="181"/>
    </row>
    <row r="49" spans="1:14" ht="9.75" customHeight="1" x14ac:dyDescent="0.15">
      <c r="A49" s="493"/>
      <c r="B49" s="512"/>
      <c r="C49" s="574"/>
      <c r="D49" s="575"/>
      <c r="E49" s="181"/>
      <c r="F49" s="181"/>
      <c r="G49" s="181"/>
      <c r="H49" s="181"/>
      <c r="I49" s="285"/>
      <c r="J49" s="379"/>
      <c r="K49" s="355"/>
      <c r="L49" s="355"/>
      <c r="M49" s="181"/>
      <c r="N49" s="181"/>
    </row>
    <row r="50" spans="1:14" ht="9.75" customHeight="1" x14ac:dyDescent="0.15">
      <c r="A50" s="493"/>
      <c r="B50" s="512"/>
      <c r="C50" s="574"/>
      <c r="D50" s="575"/>
      <c r="E50" s="181"/>
      <c r="F50" s="181"/>
      <c r="G50" s="181"/>
      <c r="H50" s="181"/>
      <c r="I50" s="285"/>
      <c r="J50" s="379"/>
      <c r="K50" s="355"/>
      <c r="L50" s="355"/>
      <c r="M50" s="181"/>
      <c r="N50" s="181"/>
    </row>
    <row r="51" spans="1:14" ht="9.75" customHeight="1" x14ac:dyDescent="0.15">
      <c r="A51" s="493"/>
      <c r="B51" s="512"/>
      <c r="C51" s="574"/>
      <c r="D51" s="575"/>
      <c r="E51" s="181"/>
      <c r="F51" s="181"/>
      <c r="G51" s="181"/>
      <c r="H51" s="181"/>
      <c r="I51" s="285"/>
      <c r="J51" s="379"/>
      <c r="K51" s="355"/>
      <c r="L51" s="355"/>
      <c r="M51" s="181"/>
      <c r="N51" s="181"/>
    </row>
    <row r="52" spans="1:14" ht="9.75" customHeight="1" x14ac:dyDescent="0.15">
      <c r="A52" s="115" t="s">
        <v>229</v>
      </c>
      <c r="B52" s="335" t="s">
        <v>230</v>
      </c>
      <c r="C52" s="124">
        <v>1</v>
      </c>
      <c r="D52" s="177"/>
      <c r="E52" s="181"/>
      <c r="F52" s="181"/>
      <c r="G52" s="181"/>
      <c r="H52" s="181"/>
      <c r="I52" s="181"/>
      <c r="J52" s="355"/>
      <c r="K52" s="355"/>
      <c r="L52" s="355"/>
      <c r="M52" s="181"/>
      <c r="N52" s="181"/>
    </row>
    <row r="53" spans="1:14" ht="9.75" customHeight="1" x14ac:dyDescent="0.25">
      <c r="A53" s="493" t="s">
        <v>231</v>
      </c>
      <c r="B53" s="527" t="s">
        <v>232</v>
      </c>
      <c r="C53" s="574">
        <v>1</v>
      </c>
      <c r="D53" s="575"/>
      <c r="E53" s="285"/>
      <c r="F53" s="364"/>
      <c r="G53" s="365"/>
      <c r="H53" s="364"/>
      <c r="I53" s="364"/>
      <c r="J53" s="365"/>
      <c r="K53" s="318"/>
      <c r="L53" s="318"/>
      <c r="M53" s="318"/>
      <c r="N53" s="313"/>
    </row>
    <row r="54" spans="1:14" ht="9.75" customHeight="1" x14ac:dyDescent="0.25">
      <c r="A54" s="493"/>
      <c r="B54" s="527"/>
      <c r="C54" s="574"/>
      <c r="D54" s="575"/>
      <c r="E54" s="181"/>
      <c r="F54" s="288"/>
      <c r="G54" s="313"/>
      <c r="H54" s="181"/>
      <c r="I54" s="313"/>
      <c r="J54" s="181"/>
      <c r="K54" s="313"/>
      <c r="L54" s="313"/>
      <c r="M54" s="313"/>
      <c r="N54" s="313"/>
    </row>
    <row r="55" spans="1:14" ht="9.75" customHeight="1" x14ac:dyDescent="0.25">
      <c r="A55" s="493"/>
      <c r="B55" s="527"/>
      <c r="C55" s="574"/>
      <c r="D55" s="575"/>
      <c r="E55" s="342"/>
      <c r="F55" s="288"/>
      <c r="G55" s="288"/>
      <c r="H55" s="181"/>
      <c r="I55" s="414"/>
      <c r="J55" s="181"/>
      <c r="K55" s="288"/>
      <c r="L55" s="288"/>
      <c r="M55" s="288"/>
      <c r="N55" s="288"/>
    </row>
    <row r="56" spans="1:14" ht="9.75" customHeight="1" x14ac:dyDescent="0.25">
      <c r="A56" s="493"/>
      <c r="B56" s="527"/>
      <c r="C56" s="574"/>
      <c r="D56" s="575"/>
      <c r="E56" s="181"/>
      <c r="F56" s="288"/>
      <c r="G56" s="313"/>
      <c r="H56" s="181"/>
      <c r="I56" s="313"/>
      <c r="J56" s="181"/>
      <c r="K56" s="313"/>
      <c r="L56" s="313"/>
      <c r="M56" s="313"/>
      <c r="N56" s="314"/>
    </row>
    <row r="57" spans="1:14" ht="9.75" customHeight="1" x14ac:dyDescent="0.25">
      <c r="A57" s="493"/>
      <c r="B57" s="527"/>
      <c r="C57" s="574"/>
      <c r="D57" s="575"/>
      <c r="E57" s="181"/>
      <c r="F57" s="288"/>
      <c r="G57" s="288"/>
      <c r="H57" s="181"/>
      <c r="I57" s="288"/>
      <c r="J57" s="181"/>
      <c r="K57" s="288"/>
      <c r="L57" s="288"/>
      <c r="M57" s="288"/>
      <c r="N57" s="314"/>
    </row>
    <row r="58" spans="1:14" ht="9.75" customHeight="1" x14ac:dyDescent="0.15">
      <c r="A58" s="493"/>
      <c r="B58" s="527"/>
      <c r="C58" s="574"/>
      <c r="D58" s="575"/>
      <c r="E58" s="181"/>
      <c r="F58" s="181"/>
      <c r="G58" s="289"/>
      <c r="H58" s="181"/>
      <c r="I58" s="289"/>
      <c r="J58" s="355"/>
      <c r="K58" s="355"/>
      <c r="L58" s="355"/>
      <c r="M58" s="181"/>
      <c r="N58" s="181"/>
    </row>
    <row r="59" spans="1:14" ht="9.75" customHeight="1" x14ac:dyDescent="0.15">
      <c r="A59" s="493"/>
      <c r="B59" s="527"/>
      <c r="C59" s="574"/>
      <c r="D59" s="575"/>
      <c r="E59" s="181"/>
      <c r="F59" s="181"/>
      <c r="G59" s="289"/>
      <c r="H59" s="181"/>
      <c r="I59" s="289"/>
      <c r="J59" s="355"/>
      <c r="K59" s="355"/>
      <c r="L59" s="355"/>
      <c r="M59" s="181"/>
      <c r="N59" s="181"/>
    </row>
    <row r="60" spans="1:14" ht="9.75" customHeight="1" x14ac:dyDescent="0.15">
      <c r="A60" s="493"/>
      <c r="B60" s="527"/>
      <c r="C60" s="574"/>
      <c r="D60" s="575"/>
      <c r="E60" s="181"/>
      <c r="F60" s="181"/>
      <c r="G60" s="289"/>
      <c r="H60" s="181"/>
      <c r="I60" s="289"/>
      <c r="J60" s="355"/>
      <c r="K60" s="355"/>
      <c r="L60" s="355"/>
      <c r="M60" s="181"/>
      <c r="N60" s="181"/>
    </row>
    <row r="61" spans="1:14" ht="9.75" customHeight="1" x14ac:dyDescent="0.15">
      <c r="A61" s="493"/>
      <c r="B61" s="527"/>
      <c r="C61" s="574"/>
      <c r="D61" s="575"/>
      <c r="E61" s="181"/>
      <c r="F61" s="181"/>
      <c r="G61" s="289"/>
      <c r="H61" s="181"/>
      <c r="I61" s="289"/>
      <c r="J61" s="355"/>
      <c r="K61" s="355"/>
      <c r="L61" s="355"/>
      <c r="M61" s="181"/>
      <c r="N61" s="181"/>
    </row>
    <row r="62" spans="1:14" ht="9.75" customHeight="1" x14ac:dyDescent="0.15">
      <c r="A62" s="493"/>
      <c r="B62" s="527"/>
      <c r="C62" s="574"/>
      <c r="D62" s="575"/>
      <c r="E62" s="181"/>
      <c r="F62" s="181"/>
      <c r="G62" s="289"/>
      <c r="H62" s="181"/>
      <c r="I62" s="289"/>
      <c r="J62" s="355"/>
      <c r="K62" s="355"/>
      <c r="L62" s="355"/>
      <c r="M62" s="181"/>
      <c r="N62" s="181"/>
    </row>
    <row r="63" spans="1:14" ht="9.75" customHeight="1" x14ac:dyDescent="0.15">
      <c r="A63" s="493"/>
      <c r="B63" s="527"/>
      <c r="C63" s="574"/>
      <c r="D63" s="575"/>
      <c r="E63" s="181"/>
      <c r="F63" s="181"/>
      <c r="G63" s="289"/>
      <c r="H63" s="181"/>
      <c r="I63" s="289"/>
      <c r="J63" s="355"/>
      <c r="K63" s="355"/>
      <c r="L63" s="355"/>
      <c r="M63" s="181"/>
      <c r="N63" s="181"/>
    </row>
    <row r="64" spans="1:14" ht="9.75" customHeight="1" x14ac:dyDescent="0.15">
      <c r="A64" s="493"/>
      <c r="B64" s="527"/>
      <c r="C64" s="574"/>
      <c r="D64" s="575"/>
      <c r="E64" s="181"/>
      <c r="F64" s="181"/>
      <c r="G64" s="289"/>
      <c r="H64" s="181"/>
      <c r="I64" s="289"/>
      <c r="J64" s="355"/>
      <c r="K64" s="355"/>
      <c r="L64" s="355"/>
      <c r="M64" s="181"/>
      <c r="N64" s="181"/>
    </row>
    <row r="65" spans="1:14" ht="9.75" customHeight="1" x14ac:dyDescent="0.15">
      <c r="A65" s="493"/>
      <c r="B65" s="527"/>
      <c r="C65" s="574"/>
      <c r="D65" s="575"/>
      <c r="E65" s="181"/>
      <c r="F65" s="181"/>
      <c r="G65" s="289"/>
      <c r="H65" s="181"/>
      <c r="I65" s="289"/>
      <c r="J65" s="355"/>
      <c r="K65" s="355"/>
      <c r="L65" s="355"/>
      <c r="M65" s="181"/>
      <c r="N65" s="181"/>
    </row>
    <row r="66" spans="1:14" ht="9.75" customHeight="1" x14ac:dyDescent="0.15">
      <c r="A66" s="493"/>
      <c r="B66" s="527"/>
      <c r="C66" s="574"/>
      <c r="D66" s="575"/>
      <c r="E66" s="181"/>
      <c r="F66" s="181"/>
      <c r="G66" s="289"/>
      <c r="H66" s="181"/>
      <c r="I66" s="289"/>
      <c r="J66" s="355"/>
      <c r="K66" s="355"/>
      <c r="L66" s="355"/>
      <c r="M66" s="181"/>
      <c r="N66" s="181"/>
    </row>
    <row r="67" spans="1:14" ht="9.75" customHeight="1" x14ac:dyDescent="0.15">
      <c r="A67" s="493"/>
      <c r="B67" s="527"/>
      <c r="C67" s="574"/>
      <c r="D67" s="575"/>
      <c r="E67" s="181"/>
      <c r="F67" s="181"/>
      <c r="G67" s="289"/>
      <c r="H67" s="181"/>
      <c r="I67" s="289"/>
      <c r="J67" s="355"/>
      <c r="K67" s="355"/>
      <c r="L67" s="355"/>
      <c r="M67" s="181"/>
      <c r="N67" s="181"/>
    </row>
    <row r="68" spans="1:14" ht="9.75" customHeight="1" x14ac:dyDescent="0.15">
      <c r="A68" s="493"/>
      <c r="B68" s="527"/>
      <c r="C68" s="574"/>
      <c r="D68" s="575"/>
      <c r="E68" s="181"/>
      <c r="F68" s="181"/>
      <c r="G68" s="289"/>
      <c r="H68" s="181"/>
      <c r="I68" s="289"/>
      <c r="J68" s="355"/>
      <c r="K68" s="355"/>
      <c r="L68" s="355"/>
      <c r="M68" s="181"/>
      <c r="N68" s="181"/>
    </row>
    <row r="69" spans="1:14" ht="9.75" customHeight="1" x14ac:dyDescent="0.15">
      <c r="A69" s="493"/>
      <c r="B69" s="527"/>
      <c r="C69" s="574"/>
      <c r="D69" s="575"/>
      <c r="E69" s="181"/>
      <c r="F69" s="181"/>
      <c r="G69" s="289"/>
      <c r="H69" s="181"/>
      <c r="I69" s="289"/>
      <c r="J69" s="355"/>
      <c r="K69" s="355"/>
      <c r="L69" s="355"/>
      <c r="M69" s="181"/>
      <c r="N69" s="181"/>
    </row>
    <row r="70" spans="1:14" ht="9.75" customHeight="1" x14ac:dyDescent="0.15">
      <c r="A70" s="493"/>
      <c r="B70" s="527"/>
      <c r="C70" s="574"/>
      <c r="D70" s="575"/>
      <c r="E70" s="181"/>
      <c r="F70" s="181"/>
      <c r="G70" s="289"/>
      <c r="H70" s="181"/>
      <c r="I70" s="289"/>
      <c r="J70" s="355"/>
      <c r="K70" s="355"/>
      <c r="L70" s="355"/>
      <c r="M70" s="181"/>
      <c r="N70" s="181"/>
    </row>
    <row r="71" spans="1:14" ht="9.75" customHeight="1" x14ac:dyDescent="0.15">
      <c r="A71" s="493"/>
      <c r="B71" s="527"/>
      <c r="C71" s="574"/>
      <c r="D71" s="575"/>
      <c r="E71" s="181"/>
      <c r="F71" s="181"/>
      <c r="G71" s="289"/>
      <c r="H71" s="181"/>
      <c r="I71" s="289"/>
      <c r="J71" s="355"/>
      <c r="K71" s="355"/>
      <c r="L71" s="355"/>
      <c r="M71" s="181"/>
      <c r="N71" s="181"/>
    </row>
    <row r="72" spans="1:14" ht="9.75" customHeight="1" x14ac:dyDescent="0.15">
      <c r="A72" s="493"/>
      <c r="B72" s="527"/>
      <c r="C72" s="574"/>
      <c r="D72" s="575"/>
      <c r="E72" s="181"/>
      <c r="F72" s="181"/>
      <c r="G72" s="289"/>
      <c r="H72" s="181"/>
      <c r="I72" s="289"/>
      <c r="J72" s="355"/>
      <c r="K72" s="355"/>
      <c r="L72" s="355"/>
      <c r="M72" s="181"/>
      <c r="N72" s="181"/>
    </row>
    <row r="73" spans="1:14" ht="9.75" customHeight="1" x14ac:dyDescent="0.15">
      <c r="A73" s="493"/>
      <c r="B73" s="527"/>
      <c r="C73" s="574"/>
      <c r="D73" s="575"/>
      <c r="E73" s="181"/>
      <c r="F73" s="181"/>
      <c r="G73" s="289"/>
      <c r="H73" s="181"/>
      <c r="I73" s="289"/>
      <c r="J73" s="355"/>
      <c r="K73" s="355"/>
      <c r="L73" s="355"/>
      <c r="M73" s="181"/>
      <c r="N73" s="181"/>
    </row>
    <row r="74" spans="1:14" ht="9.75" customHeight="1" x14ac:dyDescent="0.15">
      <c r="A74" s="493"/>
      <c r="B74" s="527"/>
      <c r="C74" s="574"/>
      <c r="D74" s="575"/>
      <c r="E74" s="181"/>
      <c r="F74" s="181"/>
      <c r="G74" s="289"/>
      <c r="H74" s="181"/>
      <c r="I74" s="289"/>
      <c r="J74" s="355"/>
      <c r="K74" s="355"/>
      <c r="L74" s="355"/>
      <c r="M74" s="181"/>
      <c r="N74" s="181"/>
    </row>
    <row r="75" spans="1:14" ht="9.75" customHeight="1" x14ac:dyDescent="0.15">
      <c r="A75" s="493" t="s">
        <v>233</v>
      </c>
      <c r="B75" s="527" t="s">
        <v>234</v>
      </c>
      <c r="C75" s="574">
        <v>1</v>
      </c>
      <c r="D75" s="575"/>
      <c r="E75" s="181"/>
      <c r="F75" s="285"/>
      <c r="G75" s="181"/>
      <c r="H75" s="181"/>
      <c r="I75" s="181"/>
      <c r="J75" s="355"/>
      <c r="K75" s="355"/>
      <c r="L75" s="355"/>
      <c r="M75" s="181"/>
      <c r="N75" s="181"/>
    </row>
    <row r="76" spans="1:14" ht="9.75" customHeight="1" x14ac:dyDescent="0.15">
      <c r="A76" s="493"/>
      <c r="B76" s="527"/>
      <c r="C76" s="574"/>
      <c r="D76" s="575"/>
      <c r="E76" s="260"/>
      <c r="F76" s="285"/>
      <c r="G76" s="181"/>
      <c r="H76" s="181"/>
      <c r="I76" s="181"/>
      <c r="J76" s="355"/>
      <c r="K76" s="355"/>
      <c r="L76" s="355"/>
      <c r="M76" s="181"/>
      <c r="N76" s="181"/>
    </row>
    <row r="77" spans="1:14" ht="9.75" customHeight="1" x14ac:dyDescent="0.15">
      <c r="A77" s="493"/>
      <c r="B77" s="527"/>
      <c r="C77" s="574"/>
      <c r="D77" s="575"/>
      <c r="E77" s="181"/>
      <c r="F77" s="181"/>
      <c r="G77" s="181"/>
      <c r="H77" s="181"/>
      <c r="I77" s="181"/>
      <c r="J77" s="355"/>
      <c r="K77" s="355"/>
      <c r="L77" s="355"/>
      <c r="M77" s="181"/>
      <c r="N77" s="181"/>
    </row>
    <row r="78" spans="1:14" ht="9.75" customHeight="1" x14ac:dyDescent="0.15">
      <c r="A78" s="493"/>
      <c r="B78" s="527"/>
      <c r="C78" s="574"/>
      <c r="D78" s="575"/>
      <c r="E78" s="181"/>
      <c r="F78" s="181"/>
      <c r="G78" s="181"/>
      <c r="H78" s="181"/>
      <c r="I78" s="181"/>
      <c r="J78" s="355"/>
      <c r="K78" s="355"/>
      <c r="L78" s="355"/>
      <c r="M78" s="181"/>
      <c r="N78" s="181"/>
    </row>
    <row r="79" spans="1:14" ht="9.75" customHeight="1" x14ac:dyDescent="0.15">
      <c r="A79" s="493"/>
      <c r="B79" s="527"/>
      <c r="C79" s="574"/>
      <c r="D79" s="575"/>
      <c r="E79" s="260"/>
      <c r="F79" s="285"/>
      <c r="G79" s="181"/>
      <c r="H79" s="181"/>
      <c r="I79" s="181"/>
      <c r="J79" s="355"/>
      <c r="K79" s="355"/>
      <c r="L79" s="355"/>
      <c r="M79" s="181"/>
      <c r="N79" s="181"/>
    </row>
    <row r="80" spans="1:14" ht="9.75" customHeight="1" x14ac:dyDescent="0.15">
      <c r="A80" s="493"/>
      <c r="B80" s="527"/>
      <c r="C80" s="574"/>
      <c r="D80" s="575"/>
      <c r="E80" s="181"/>
      <c r="F80" s="285"/>
      <c r="G80" s="181"/>
      <c r="H80" s="181"/>
      <c r="I80" s="181"/>
      <c r="J80" s="355"/>
      <c r="K80" s="355"/>
      <c r="L80" s="355"/>
      <c r="M80" s="181"/>
      <c r="N80" s="181"/>
    </row>
    <row r="81" spans="1:14" ht="9.75" customHeight="1" x14ac:dyDescent="0.15">
      <c r="A81" s="493" t="s">
        <v>235</v>
      </c>
      <c r="B81" s="527" t="s">
        <v>236</v>
      </c>
      <c r="C81" s="574">
        <v>1</v>
      </c>
      <c r="D81" s="575"/>
      <c r="E81" s="301"/>
      <c r="F81" s="294"/>
      <c r="G81" s="294"/>
      <c r="H81" s="294"/>
      <c r="I81" s="294"/>
      <c r="J81" s="304"/>
      <c r="K81" s="304"/>
      <c r="L81" s="304"/>
      <c r="M81" s="294"/>
      <c r="N81" s="294"/>
    </row>
    <row r="82" spans="1:14" ht="9.75" customHeight="1" x14ac:dyDescent="0.15">
      <c r="A82" s="493"/>
      <c r="B82" s="527"/>
      <c r="C82" s="574"/>
      <c r="D82" s="575"/>
      <c r="E82" s="181"/>
      <c r="F82" s="289"/>
      <c r="G82" s="181"/>
      <c r="H82" s="181"/>
      <c r="I82" s="285"/>
      <c r="J82" s="379"/>
      <c r="K82" s="355"/>
      <c r="L82" s="355"/>
      <c r="M82" s="181"/>
      <c r="N82" s="181"/>
    </row>
    <row r="83" spans="1:14" ht="9.75" customHeight="1" x14ac:dyDescent="0.15">
      <c r="A83" s="493"/>
      <c r="B83" s="527"/>
      <c r="C83" s="574"/>
      <c r="D83" s="575"/>
      <c r="E83" s="181"/>
      <c r="F83" s="285"/>
      <c r="G83" s="181"/>
      <c r="H83" s="181"/>
      <c r="I83" s="181"/>
      <c r="J83" s="355"/>
      <c r="K83" s="355"/>
      <c r="L83" s="355"/>
      <c r="M83" s="181"/>
      <c r="N83" s="181"/>
    </row>
    <row r="84" spans="1:14" ht="9.75" customHeight="1" x14ac:dyDescent="0.15">
      <c r="A84" s="493"/>
      <c r="B84" s="527"/>
      <c r="C84" s="574"/>
      <c r="D84" s="575"/>
      <c r="E84" s="181"/>
      <c r="F84" s="285"/>
      <c r="G84" s="181"/>
      <c r="H84" s="181"/>
      <c r="I84" s="181"/>
      <c r="J84" s="355"/>
      <c r="K84" s="355"/>
      <c r="L84" s="355"/>
      <c r="M84" s="181"/>
      <c r="N84" s="181"/>
    </row>
    <row r="85" spans="1:14" ht="9.75" customHeight="1" x14ac:dyDescent="0.15">
      <c r="A85" s="493"/>
      <c r="B85" s="527"/>
      <c r="C85" s="574"/>
      <c r="D85" s="575"/>
      <c r="E85" s="181"/>
      <c r="F85" s="285"/>
      <c r="G85" s="181"/>
      <c r="H85" s="181"/>
      <c r="I85" s="181"/>
      <c r="J85" s="355"/>
      <c r="K85" s="355"/>
      <c r="L85" s="355"/>
      <c r="M85" s="181"/>
      <c r="N85" s="181"/>
    </row>
    <row r="86" spans="1:14" ht="9.75" customHeight="1" x14ac:dyDescent="0.15">
      <c r="A86" s="493"/>
      <c r="B86" s="527"/>
      <c r="C86" s="574"/>
      <c r="D86" s="575"/>
      <c r="E86" s="181"/>
      <c r="F86" s="285"/>
      <c r="G86" s="181"/>
      <c r="H86" s="181"/>
      <c r="I86" s="181"/>
      <c r="J86" s="355"/>
      <c r="K86" s="355"/>
      <c r="L86" s="355"/>
      <c r="M86" s="181"/>
      <c r="N86" s="181"/>
    </row>
    <row r="87" spans="1:14" ht="9.75" customHeight="1" x14ac:dyDescent="0.15">
      <c r="A87" s="493"/>
      <c r="B87" s="527"/>
      <c r="C87" s="574"/>
      <c r="D87" s="575"/>
      <c r="E87" s="398"/>
      <c r="F87" s="285"/>
      <c r="G87" s="181"/>
      <c r="H87" s="181"/>
      <c r="I87" s="181"/>
      <c r="J87" s="355"/>
      <c r="K87" s="355"/>
      <c r="L87" s="355"/>
      <c r="M87" s="181"/>
      <c r="N87" s="181"/>
    </row>
    <row r="88" spans="1:14" ht="9.75" customHeight="1" x14ac:dyDescent="0.15">
      <c r="A88" s="493"/>
      <c r="B88" s="527"/>
      <c r="C88" s="574"/>
      <c r="D88" s="575"/>
      <c r="E88" s="398"/>
      <c r="F88" s="285"/>
      <c r="G88" s="181"/>
      <c r="H88" s="181"/>
      <c r="I88" s="181"/>
      <c r="J88" s="355"/>
      <c r="K88" s="355"/>
      <c r="L88" s="355"/>
      <c r="M88" s="181"/>
      <c r="N88" s="181"/>
    </row>
    <row r="89" spans="1:14" ht="9.75" customHeight="1" x14ac:dyDescent="0.15">
      <c r="A89" s="493"/>
      <c r="B89" s="527"/>
      <c r="C89" s="574"/>
      <c r="D89" s="575"/>
      <c r="E89" s="181"/>
      <c r="F89" s="285"/>
      <c r="G89" s="181"/>
      <c r="H89" s="181"/>
      <c r="I89" s="181"/>
      <c r="J89" s="355"/>
      <c r="K89" s="355"/>
      <c r="L89" s="355"/>
      <c r="M89" s="181"/>
      <c r="N89" s="181"/>
    </row>
    <row r="90" spans="1:14" ht="9.75" customHeight="1" x14ac:dyDescent="0.15">
      <c r="A90" s="493"/>
      <c r="B90" s="527"/>
      <c r="C90" s="574"/>
      <c r="D90" s="575"/>
      <c r="E90" s="181"/>
      <c r="F90" s="285"/>
      <c r="G90" s="181"/>
      <c r="H90" s="181"/>
      <c r="I90" s="285"/>
      <c r="J90" s="379"/>
      <c r="K90" s="355"/>
      <c r="L90" s="355"/>
      <c r="M90" s="181"/>
      <c r="N90" s="181"/>
    </row>
    <row r="91" spans="1:14" ht="9.75" customHeight="1" x14ac:dyDescent="0.15">
      <c r="A91" s="493"/>
      <c r="B91" s="527"/>
      <c r="C91" s="574"/>
      <c r="D91" s="575"/>
      <c r="E91" s="181"/>
      <c r="F91" s="285"/>
      <c r="G91" s="181"/>
      <c r="H91" s="181"/>
      <c r="I91" s="285"/>
      <c r="J91" s="379"/>
      <c r="K91" s="355"/>
      <c r="L91" s="355"/>
      <c r="M91" s="181"/>
      <c r="N91" s="181"/>
    </row>
    <row r="92" spans="1:14" ht="9.75" customHeight="1" x14ac:dyDescent="0.15">
      <c r="A92" s="493"/>
      <c r="B92" s="527"/>
      <c r="C92" s="574"/>
      <c r="D92" s="575"/>
      <c r="E92" s="181"/>
      <c r="F92" s="285"/>
      <c r="G92" s="181"/>
      <c r="H92" s="181"/>
      <c r="I92" s="285"/>
      <c r="J92" s="379"/>
      <c r="K92" s="355"/>
      <c r="L92" s="355"/>
      <c r="M92" s="181"/>
      <c r="N92" s="181"/>
    </row>
    <row r="93" spans="1:14" ht="9.75" customHeight="1" x14ac:dyDescent="0.15">
      <c r="A93" s="493"/>
      <c r="B93" s="527"/>
      <c r="C93" s="574"/>
      <c r="D93" s="575"/>
      <c r="E93" s="399"/>
      <c r="F93" s="285"/>
      <c r="G93" s="181"/>
      <c r="H93" s="181"/>
      <c r="I93" s="285"/>
      <c r="J93" s="379"/>
      <c r="K93" s="355"/>
      <c r="L93" s="355"/>
      <c r="M93" s="181"/>
      <c r="N93" s="181"/>
    </row>
    <row r="94" spans="1:14" ht="9.75" customHeight="1" x14ac:dyDescent="0.15">
      <c r="A94" s="493"/>
      <c r="B94" s="527"/>
      <c r="C94" s="574"/>
      <c r="D94" s="575"/>
      <c r="E94" s="400"/>
      <c r="F94" s="285"/>
      <c r="G94" s="181"/>
      <c r="H94" s="181"/>
      <c r="I94" s="285"/>
      <c r="J94" s="379"/>
      <c r="K94" s="355"/>
      <c r="L94" s="355"/>
      <c r="M94" s="181"/>
      <c r="N94" s="181"/>
    </row>
    <row r="95" spans="1:14" ht="9.75" customHeight="1" x14ac:dyDescent="0.15">
      <c r="A95" s="493"/>
      <c r="B95" s="527"/>
      <c r="C95" s="574"/>
      <c r="D95" s="575"/>
      <c r="E95" s="401"/>
      <c r="F95" s="285"/>
      <c r="G95" s="181"/>
      <c r="H95" s="181"/>
      <c r="I95" s="285"/>
      <c r="J95" s="379"/>
      <c r="K95" s="355"/>
      <c r="L95" s="355"/>
      <c r="M95" s="181"/>
      <c r="N95" s="181"/>
    </row>
    <row r="96" spans="1:14" ht="9.75" customHeight="1" x14ac:dyDescent="0.15">
      <c r="A96" s="493"/>
      <c r="B96" s="527"/>
      <c r="C96" s="574"/>
      <c r="D96" s="575"/>
      <c r="E96" s="401"/>
      <c r="F96" s="285"/>
      <c r="G96" s="181"/>
      <c r="H96" s="181"/>
      <c r="I96" s="285"/>
      <c r="J96" s="379"/>
      <c r="K96" s="355"/>
      <c r="L96" s="355"/>
      <c r="M96" s="181"/>
      <c r="N96" s="181"/>
    </row>
    <row r="97" spans="1:14" ht="9.75" customHeight="1" x14ac:dyDescent="0.15">
      <c r="A97" s="493"/>
      <c r="B97" s="527"/>
      <c r="C97" s="574"/>
      <c r="D97" s="575"/>
      <c r="E97" s="400"/>
      <c r="F97" s="285"/>
      <c r="G97" s="181"/>
      <c r="H97" s="181"/>
      <c r="I97" s="285"/>
      <c r="J97" s="379"/>
      <c r="K97" s="355"/>
      <c r="L97" s="355"/>
      <c r="M97" s="181"/>
      <c r="N97" s="181"/>
    </row>
    <row r="98" spans="1:14" ht="9.75" customHeight="1" x14ac:dyDescent="0.15">
      <c r="A98" s="493"/>
      <c r="B98" s="527"/>
      <c r="C98" s="574"/>
      <c r="D98" s="575"/>
      <c r="E98" s="400"/>
      <c r="F98" s="285"/>
      <c r="G98" s="181"/>
      <c r="H98" s="181"/>
      <c r="I98" s="285"/>
      <c r="J98" s="379"/>
      <c r="K98" s="355"/>
      <c r="L98" s="355"/>
      <c r="M98" s="181"/>
      <c r="N98" s="181"/>
    </row>
    <row r="99" spans="1:14" ht="9.75" customHeight="1" x14ac:dyDescent="0.15">
      <c r="A99" s="493"/>
      <c r="B99" s="527"/>
      <c r="C99" s="574"/>
      <c r="D99" s="575"/>
      <c r="E99" s="400"/>
      <c r="F99" s="285"/>
      <c r="G99" s="181"/>
      <c r="H99" s="181"/>
      <c r="I99" s="285"/>
      <c r="J99" s="379"/>
      <c r="K99" s="355"/>
      <c r="L99" s="355"/>
      <c r="M99" s="181"/>
      <c r="N99" s="181"/>
    </row>
    <row r="100" spans="1:14" ht="9.75" customHeight="1" x14ac:dyDescent="0.15">
      <c r="A100" s="493"/>
      <c r="B100" s="527"/>
      <c r="C100" s="574"/>
      <c r="D100" s="575"/>
      <c r="E100" s="401"/>
      <c r="F100" s="285"/>
      <c r="G100" s="181"/>
      <c r="H100" s="181"/>
      <c r="I100" s="285"/>
      <c r="J100" s="379"/>
      <c r="K100" s="355"/>
      <c r="L100" s="355"/>
      <c r="M100" s="181"/>
      <c r="N100" s="181"/>
    </row>
    <row r="101" spans="1:14" ht="9.75" customHeight="1" x14ac:dyDescent="0.15">
      <c r="A101" s="493"/>
      <c r="B101" s="527"/>
      <c r="C101" s="574"/>
      <c r="D101" s="575"/>
      <c r="E101" s="401"/>
      <c r="F101" s="285"/>
      <c r="G101" s="181"/>
      <c r="H101" s="181"/>
      <c r="I101" s="285"/>
      <c r="J101" s="379"/>
      <c r="K101" s="355"/>
      <c r="L101" s="355"/>
      <c r="M101" s="181"/>
      <c r="N101" s="181"/>
    </row>
    <row r="102" spans="1:14" ht="9.75" customHeight="1" x14ac:dyDescent="0.15">
      <c r="A102" s="493"/>
      <c r="B102" s="527"/>
      <c r="C102" s="574"/>
      <c r="D102" s="575"/>
      <c r="E102" s="401"/>
      <c r="F102" s="285"/>
      <c r="G102" s="181"/>
      <c r="H102" s="181"/>
      <c r="I102" s="285"/>
      <c r="J102" s="379"/>
      <c r="K102" s="355"/>
      <c r="L102" s="355"/>
      <c r="M102" s="181"/>
      <c r="N102" s="181"/>
    </row>
    <row r="103" spans="1:14" x14ac:dyDescent="0.15">
      <c r="A103" s="493"/>
      <c r="B103" s="527"/>
      <c r="C103" s="574"/>
      <c r="D103" s="575"/>
      <c r="E103" s="181"/>
      <c r="F103" s="285"/>
      <c r="G103" s="181"/>
      <c r="H103" s="181"/>
      <c r="I103" s="285"/>
      <c r="J103" s="379"/>
      <c r="K103" s="355"/>
      <c r="L103" s="355"/>
      <c r="M103" s="181"/>
      <c r="N103" s="181"/>
    </row>
    <row r="104" spans="1:14" ht="9.75" customHeight="1" x14ac:dyDescent="0.15">
      <c r="A104" s="493" t="s">
        <v>237</v>
      </c>
      <c r="B104" s="527" t="s">
        <v>238</v>
      </c>
      <c r="C104" s="574">
        <v>0</v>
      </c>
      <c r="D104" s="575"/>
      <c r="E104" s="181"/>
      <c r="F104" s="181"/>
      <c r="G104" s="181"/>
      <c r="H104" s="181"/>
      <c r="I104" s="181"/>
      <c r="J104" s="355"/>
      <c r="K104" s="355"/>
      <c r="L104" s="355"/>
      <c r="M104" s="181"/>
      <c r="N104" s="181"/>
    </row>
    <row r="105" spans="1:14" ht="9.75" customHeight="1" x14ac:dyDescent="0.15">
      <c r="A105" s="493"/>
      <c r="B105" s="527"/>
      <c r="C105" s="574"/>
      <c r="D105" s="575"/>
      <c r="E105" s="402"/>
      <c r="F105" s="181"/>
      <c r="G105" s="181"/>
      <c r="H105" s="181"/>
      <c r="I105" s="181"/>
      <c r="J105" s="355"/>
      <c r="K105" s="355"/>
      <c r="L105" s="355"/>
      <c r="M105" s="181"/>
      <c r="N105" s="181"/>
    </row>
    <row r="106" spans="1:14" ht="9.75" customHeight="1" x14ac:dyDescent="0.15">
      <c r="A106" s="493"/>
      <c r="B106" s="527"/>
      <c r="C106" s="574"/>
      <c r="D106" s="575"/>
      <c r="E106" s="402"/>
      <c r="F106" s="181"/>
      <c r="G106" s="181"/>
      <c r="H106" s="181"/>
      <c r="I106" s="181"/>
      <c r="J106" s="355"/>
      <c r="K106" s="355"/>
      <c r="L106" s="355"/>
      <c r="M106" s="181"/>
      <c r="N106" s="181"/>
    </row>
    <row r="107" spans="1:14" ht="9.75" customHeight="1" x14ac:dyDescent="0.15">
      <c r="A107" s="493"/>
      <c r="B107" s="527"/>
      <c r="C107" s="574"/>
      <c r="D107" s="575"/>
      <c r="E107" s="403"/>
      <c r="F107" s="181"/>
      <c r="G107" s="181"/>
      <c r="H107" s="181"/>
      <c r="I107" s="181"/>
      <c r="J107" s="355"/>
      <c r="K107" s="355"/>
      <c r="L107" s="355"/>
      <c r="M107" s="181"/>
      <c r="N107" s="181"/>
    </row>
    <row r="108" spans="1:14" ht="9.75" customHeight="1" x14ac:dyDescent="0.15">
      <c r="A108" s="493"/>
      <c r="B108" s="527"/>
      <c r="C108" s="574"/>
      <c r="D108" s="575"/>
      <c r="E108" s="181"/>
      <c r="F108" s="181"/>
      <c r="G108" s="181"/>
      <c r="H108" s="181"/>
      <c r="I108" s="181"/>
      <c r="J108" s="355"/>
      <c r="K108" s="355"/>
      <c r="L108" s="355"/>
      <c r="M108" s="181"/>
      <c r="N108" s="181"/>
    </row>
    <row r="109" spans="1:14" ht="9.75" customHeight="1" x14ac:dyDescent="0.15">
      <c r="A109" s="493"/>
      <c r="B109" s="527"/>
      <c r="C109" s="574"/>
      <c r="D109" s="575"/>
      <c r="E109" s="181"/>
      <c r="F109" s="181"/>
      <c r="G109" s="181"/>
      <c r="H109" s="181"/>
      <c r="I109" s="181"/>
      <c r="J109" s="355"/>
      <c r="K109" s="355"/>
      <c r="L109" s="355"/>
      <c r="M109" s="181"/>
      <c r="N109" s="181"/>
    </row>
    <row r="110" spans="1:14" ht="9.75" customHeight="1" x14ac:dyDescent="0.15">
      <c r="A110" s="493"/>
      <c r="B110" s="527"/>
      <c r="C110" s="574"/>
      <c r="D110" s="575"/>
      <c r="E110" s="181"/>
      <c r="F110" s="181"/>
      <c r="G110" s="181"/>
      <c r="H110" s="181"/>
      <c r="I110" s="181"/>
      <c r="J110" s="355"/>
      <c r="K110" s="355"/>
      <c r="L110" s="355"/>
      <c r="M110" s="181"/>
      <c r="N110" s="181"/>
    </row>
    <row r="111" spans="1:14" ht="9.75" customHeight="1" x14ac:dyDescent="0.15">
      <c r="A111" s="493"/>
      <c r="B111" s="527"/>
      <c r="C111" s="574"/>
      <c r="D111" s="575"/>
      <c r="E111" s="181"/>
      <c r="F111" s="181"/>
      <c r="G111" s="181"/>
      <c r="H111" s="181"/>
      <c r="I111" s="181"/>
      <c r="J111" s="355"/>
      <c r="K111" s="355"/>
      <c r="L111" s="355"/>
      <c r="M111" s="181"/>
      <c r="N111" s="181"/>
    </row>
    <row r="112" spans="1:14" ht="9.75" customHeight="1" x14ac:dyDescent="0.15">
      <c r="A112" s="493"/>
      <c r="B112" s="527"/>
      <c r="C112" s="574"/>
      <c r="D112" s="575"/>
      <c r="E112" s="181"/>
      <c r="F112" s="181"/>
      <c r="G112" s="181"/>
      <c r="H112" s="181"/>
      <c r="I112" s="181"/>
      <c r="J112" s="355"/>
      <c r="K112" s="355"/>
      <c r="L112" s="304"/>
      <c r="M112" s="181"/>
      <c r="N112" s="181"/>
    </row>
    <row r="113" spans="1:14" ht="9.75" customHeight="1" x14ac:dyDescent="0.15">
      <c r="A113" s="493"/>
      <c r="B113" s="527"/>
      <c r="C113" s="574"/>
      <c r="D113" s="575"/>
      <c r="E113" s="181"/>
      <c r="F113" s="181"/>
      <c r="G113" s="181"/>
      <c r="H113" s="181"/>
      <c r="I113" s="285"/>
      <c r="J113" s="379"/>
      <c r="K113" s="355"/>
      <c r="L113" s="355"/>
      <c r="M113" s="181"/>
      <c r="N113" s="181"/>
    </row>
    <row r="114" spans="1:14" ht="9.75" customHeight="1" x14ac:dyDescent="0.15">
      <c r="A114" s="493"/>
      <c r="B114" s="527"/>
      <c r="C114" s="574"/>
      <c r="D114" s="575"/>
      <c r="E114" s="181"/>
      <c r="F114" s="181"/>
      <c r="G114" s="181"/>
      <c r="H114" s="181"/>
      <c r="I114" s="181"/>
      <c r="J114" s="355"/>
      <c r="K114" s="355"/>
      <c r="L114" s="304"/>
      <c r="M114" s="181"/>
      <c r="N114" s="181"/>
    </row>
    <row r="115" spans="1:14" x14ac:dyDescent="0.25">
      <c r="D115" s="171">
        <f>SUM(D14:D114)</f>
        <v>0</v>
      </c>
    </row>
  </sheetData>
  <protectedRanges>
    <protectedRange password="CDC0" sqref="E38:E41" name="Range1_9"/>
    <protectedRange password="CDC0" sqref="E14:E16" name="Range1_2_2"/>
    <protectedRange password="CDC0" sqref="E36" name="Range1_5_3"/>
    <protectedRange password="CDC0" sqref="E43:E46" name="Range1_8_1"/>
    <protectedRange password="CDC0" sqref="E82" name="Range1_20_1_1"/>
    <protectedRange sqref="E86 E89:E90" name="Range1_11"/>
    <protectedRange password="CDC0" sqref="E111" name="Range1_14_1"/>
    <protectedRange password="CDC0" sqref="E112 E114" name="Range1_22_1"/>
    <protectedRange password="CDC0" sqref="K104:L111" name="Range1_13"/>
    <protectedRange password="CDC0" sqref="E27" name="Range1_23_1"/>
    <protectedRange password="CDC0" sqref="E47:E50" name="Range1_7_3"/>
    <protectedRange password="CDC0" sqref="F52" name="Range1_20"/>
    <protectedRange password="CDC0" sqref="E52" name="Range1_6_3"/>
    <protectedRange password="CDC0" sqref="E77:E78" name="Range1_16_2"/>
    <protectedRange password="CDC0" sqref="E65:E66" name="Range1_35_2_1"/>
    <protectedRange password="CDC0" sqref="E63" name="Range1_4_4_1_2_1"/>
    <protectedRange password="CDC0" sqref="G65 I62 E68" name="Range1_31_2_1"/>
    <protectedRange password="CDC0" sqref="G66:G74 I63:I64 E69:E70" name="Range1_33_2_1"/>
    <protectedRange password="CDC0" sqref="E71 I65" name="Range1_1_1_4_1"/>
    <protectedRange password="CDC0" sqref="I66" name="Range1_1_1_2_2_1"/>
    <protectedRange password="CDC0" sqref="G62:G63" name="Range1_1_1"/>
    <protectedRange password="CDC0" sqref="F14:F16" name="Range1_9_1"/>
    <protectedRange password="CDC0" sqref="F17:F20" name="Range1_9_2"/>
    <protectedRange password="CDC0" sqref="F21:F26" name="Range1_2"/>
    <protectedRange password="CDC0" sqref="F27" name="Range1_4"/>
    <protectedRange password="CDC0" sqref="F28" name="Range1_6"/>
    <protectedRange password="CDC0" sqref="F29:F32" name="Range1_7"/>
    <protectedRange password="CDC0" sqref="F33:F35" name="Range1_8"/>
    <protectedRange password="CDC0" sqref="G42" name="Range1_29"/>
    <protectedRange password="CDC0" sqref="F43:F46 H43:H46 K43:M46" name="Range1_10"/>
    <protectedRange password="CDC0" sqref="G43:G46" name="Range1_29_1"/>
    <protectedRange sqref="G76:G78" name="Range1_2_3"/>
    <protectedRange password="CDC0" sqref="F76" name="Range1_22_2"/>
    <protectedRange password="CDC0" sqref="H104:H114" name="Range1_14"/>
    <protectedRange password="CDC0" sqref="G104:G111" name="Range1_29_3"/>
    <protectedRange password="CDC0" sqref="G14:H16 J14:N14 N15:N52 N82:N114 K15:M16 I15:J22 I24:J25 I29:J30 I33:J35 I42:J46 I52:J52 I75:J80 I83:J89 I104:J112 I114:J114 N58:N80" name="Range1_3"/>
    <protectedRange password="CDC0" sqref="G17:H20 K17:M20" name="Range1_15"/>
    <protectedRange password="CDC0" sqref="G21:H28 K28:M28 K21:K27 M21:M27" name="Range1_16"/>
    <protectedRange password="CDC0" sqref="G29:H32 K29:M32" name="Range1_17"/>
    <protectedRange password="CDC0" sqref="G33:H35 K33:K35 M33:M35" name="Range1_18"/>
    <protectedRange password="CDC0" sqref="I14" name="Range1_5_6_1"/>
    <protectedRange password="CDC0" sqref="L33:L35" name="Range1_2_4"/>
    <protectedRange password="CDC0" sqref="L21:L27" name="Range1_1"/>
    <protectedRange password="CDC0" sqref="L47:L51" name="Range1"/>
    <protectedRange password="CDC0" sqref="I23:J23" name="Range1_3_2_1"/>
    <protectedRange password="CDC0" sqref="I26:J28" name="Range1_3_2_1_1"/>
    <protectedRange password="CDC0" sqref="I31:J32" name="Range1_3_2_1_2"/>
    <protectedRange password="CDC0" sqref="I47:J51 I82:J82 I90:J103 I113:J113" name="Range1_3_2_1_3"/>
    <protectedRange password="CDC0" sqref="E93:E96 E102" name="Range1_34"/>
    <protectedRange password="CDC0" sqref="E100:E101" name="Range1_34_1"/>
    <protectedRange password="CDC0" sqref="E97:E99" name="Range1_34_2"/>
    <protectedRange password="CDC0" sqref="E87:E88" name="Range1_14_2"/>
    <protectedRange password="CDC0" sqref="E105" name="Range1_13_1"/>
    <protectedRange sqref="E107" name="Range1_5"/>
    <protectedRange password="CDC0" sqref="H54:H57 J54:J57 N53:N57" name="Range1_11_2"/>
    <protectedRange password="CDC0" sqref="E54:E55" name="Range1_33_1_2"/>
    <protectedRange password="CDC0" sqref="M54:M57" name="Range1_1_3_2"/>
    <protectedRange password="CDC0" sqref="K54:L57" name="Range1_1_2_1_2"/>
  </protectedRanges>
  <mergeCells count="74">
    <mergeCell ref="A8:B8"/>
    <mergeCell ref="C8:D8"/>
    <mergeCell ref="K2:L5"/>
    <mergeCell ref="A3:B3"/>
    <mergeCell ref="C3:D3"/>
    <mergeCell ref="A4:B4"/>
    <mergeCell ref="C4:D4"/>
    <mergeCell ref="A5:B5"/>
    <mergeCell ref="C5:D5"/>
    <mergeCell ref="A6:B6"/>
    <mergeCell ref="C6:D6"/>
    <mergeCell ref="A7:B7"/>
    <mergeCell ref="C7:D7"/>
    <mergeCell ref="F7:L7"/>
    <mergeCell ref="A9:B9"/>
    <mergeCell ref="C9:D9"/>
    <mergeCell ref="A10:B10"/>
    <mergeCell ref="C10:D10"/>
    <mergeCell ref="A12:B13"/>
    <mergeCell ref="C12:D12"/>
    <mergeCell ref="K12:K13"/>
    <mergeCell ref="L12:L13"/>
    <mergeCell ref="M12:M13"/>
    <mergeCell ref="N12:N13"/>
    <mergeCell ref="A14:A16"/>
    <mergeCell ref="B14:B16"/>
    <mergeCell ref="C14:C16"/>
    <mergeCell ref="D14:D16"/>
    <mergeCell ref="E12:E13"/>
    <mergeCell ref="F12:F13"/>
    <mergeCell ref="G12:G13"/>
    <mergeCell ref="H12:H13"/>
    <mergeCell ref="I12:I13"/>
    <mergeCell ref="J12:J13"/>
    <mergeCell ref="A17:A20"/>
    <mergeCell ref="B17:B20"/>
    <mergeCell ref="C17:C20"/>
    <mergeCell ref="D17:D20"/>
    <mergeCell ref="A21:A28"/>
    <mergeCell ref="B21:B28"/>
    <mergeCell ref="C21:C28"/>
    <mergeCell ref="D21:D28"/>
    <mergeCell ref="A29:A32"/>
    <mergeCell ref="B29:B32"/>
    <mergeCell ref="C29:C32"/>
    <mergeCell ref="D29:D32"/>
    <mergeCell ref="A33:A41"/>
    <mergeCell ref="B33:B41"/>
    <mergeCell ref="C33:C41"/>
    <mergeCell ref="D33:D41"/>
    <mergeCell ref="A43:A46"/>
    <mergeCell ref="B43:B46"/>
    <mergeCell ref="C43:C46"/>
    <mergeCell ref="D43:D46"/>
    <mergeCell ref="A47:A51"/>
    <mergeCell ref="B47:B51"/>
    <mergeCell ref="C47:C51"/>
    <mergeCell ref="D47:D51"/>
    <mergeCell ref="A53:A74"/>
    <mergeCell ref="B53:B74"/>
    <mergeCell ref="C53:C74"/>
    <mergeCell ref="D53:D74"/>
    <mergeCell ref="A104:A114"/>
    <mergeCell ref="B104:B114"/>
    <mergeCell ref="C104:C114"/>
    <mergeCell ref="D104:D114"/>
    <mergeCell ref="A75:A80"/>
    <mergeCell ref="B75:B80"/>
    <mergeCell ref="C75:C80"/>
    <mergeCell ref="D75:D80"/>
    <mergeCell ref="A81:A103"/>
    <mergeCell ref="B81:B103"/>
    <mergeCell ref="C81:C103"/>
    <mergeCell ref="D81:D103"/>
  </mergeCells>
  <hyperlinks>
    <hyperlink ref="L1" location="'b. List of templates'!A1" display="RETURN TO TEMPLATE LIST" xr:uid="{00000000-0004-0000-0E00-000000000000}"/>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70"/>
  <sheetViews>
    <sheetView topLeftCell="A21" zoomScaleNormal="100" workbookViewId="0">
      <selection activeCell="B23" sqref="B23:B36"/>
    </sheetView>
  </sheetViews>
  <sheetFormatPr defaultColWidth="9.140625" defaultRowHeight="10.5" x14ac:dyDescent="0.25"/>
  <cols>
    <col min="1" max="1" width="4.85546875" style="85" customWidth="1"/>
    <col min="2" max="2" width="25.140625" style="85" customWidth="1"/>
    <col min="3" max="3" width="29.5703125" style="84" customWidth="1"/>
    <col min="4" max="4" width="37.5703125" style="85" customWidth="1"/>
    <col min="5" max="5" width="21.85546875" style="85" customWidth="1"/>
    <col min="6" max="6" width="20.140625" style="85" customWidth="1"/>
    <col min="7" max="7" width="5.140625" style="85" customWidth="1"/>
    <col min="8" max="8" width="17.140625" style="85" customWidth="1"/>
    <col min="9" max="9" width="5.5703125" style="85" customWidth="1"/>
    <col min="10" max="10" width="14.5703125" style="85" customWidth="1"/>
    <col min="11" max="11" width="13.42578125" style="85" customWidth="1"/>
    <col min="12" max="12" width="30.140625" style="84" customWidth="1"/>
    <col min="13" max="13" width="13.42578125" style="85" customWidth="1"/>
    <col min="14" max="14" width="29.5703125" style="85" customWidth="1"/>
    <col min="15" max="15" width="51.140625" style="85" bestFit="1" customWidth="1"/>
    <col min="16" max="16384" width="9.140625" style="85"/>
  </cols>
  <sheetData>
    <row r="1" spans="1:15" ht="21" thickBot="1" x14ac:dyDescent="0.3">
      <c r="A1" s="82" t="s">
        <v>239</v>
      </c>
      <c r="B1" s="83"/>
      <c r="J1" s="83" t="s">
        <v>178</v>
      </c>
      <c r="L1" s="86" t="s">
        <v>177</v>
      </c>
    </row>
    <row r="2" spans="1:15" ht="9.75" customHeight="1" x14ac:dyDescent="0.25">
      <c r="H2" s="507" t="s">
        <v>240</v>
      </c>
      <c r="I2" s="570"/>
      <c r="J2" s="87" t="s">
        <v>180</v>
      </c>
      <c r="K2" s="183">
        <f>SUM(C13:C66)</f>
        <v>0</v>
      </c>
    </row>
    <row r="3" spans="1:15" ht="12.75" customHeight="1" x14ac:dyDescent="0.25">
      <c r="A3" s="512" t="s">
        <v>181</v>
      </c>
      <c r="B3" s="513"/>
      <c r="C3" s="127" t="s">
        <v>331</v>
      </c>
      <c r="D3" s="128" t="s">
        <v>182</v>
      </c>
      <c r="H3" s="509"/>
      <c r="I3" s="568"/>
      <c r="J3" s="90" t="s">
        <v>183</v>
      </c>
      <c r="K3" s="184">
        <f>$C$10</f>
        <v>0</v>
      </c>
    </row>
    <row r="4" spans="1:15" ht="16.5" customHeight="1" x14ac:dyDescent="0.25">
      <c r="A4" s="517" t="s">
        <v>184</v>
      </c>
      <c r="B4" s="518"/>
      <c r="C4" s="129">
        <v>2024</v>
      </c>
      <c r="D4" s="215">
        <v>45381</v>
      </c>
      <c r="H4" s="509"/>
      <c r="I4" s="568"/>
      <c r="J4" s="90" t="s">
        <v>185</v>
      </c>
      <c r="K4" s="184">
        <f>$C$9</f>
        <v>2.556</v>
      </c>
    </row>
    <row r="5" spans="1:15" ht="15.75" customHeight="1" thickBot="1" x14ac:dyDescent="0.3">
      <c r="A5" s="512" t="s">
        <v>186</v>
      </c>
      <c r="B5" s="513"/>
      <c r="C5" s="130" t="s">
        <v>29</v>
      </c>
      <c r="D5" s="92"/>
      <c r="H5" s="510"/>
      <c r="I5" s="572"/>
      <c r="J5" s="93"/>
      <c r="K5" s="94"/>
    </row>
    <row r="6" spans="1:15" ht="37.5" customHeight="1" thickBot="1" x14ac:dyDescent="0.3">
      <c r="A6" s="527" t="s">
        <v>188</v>
      </c>
      <c r="B6" s="540"/>
      <c r="C6" s="131">
        <v>12780</v>
      </c>
      <c r="D6" s="85" t="s">
        <v>532</v>
      </c>
      <c r="E6" s="214"/>
      <c r="J6" s="96"/>
    </row>
    <row r="7" spans="1:15" ht="46.5" customHeight="1" thickBot="1" x14ac:dyDescent="0.3">
      <c r="A7" s="527" t="s">
        <v>189</v>
      </c>
      <c r="B7" s="540"/>
      <c r="C7" s="132">
        <v>12780</v>
      </c>
      <c r="D7" s="524" t="s">
        <v>288</v>
      </c>
      <c r="E7" s="525"/>
      <c r="F7" s="525"/>
      <c r="G7" s="525"/>
      <c r="H7" s="526"/>
      <c r="J7" s="98"/>
      <c r="K7" s="98"/>
      <c r="L7" s="250"/>
      <c r="M7" s="98"/>
      <c r="N7" s="98"/>
      <c r="O7" s="98"/>
    </row>
    <row r="8" spans="1:15" ht="20.100000000000001" customHeight="1" thickBot="1" x14ac:dyDescent="0.3">
      <c r="A8" s="527" t="s">
        <v>191</v>
      </c>
      <c r="B8" s="513"/>
      <c r="C8" s="133" t="s">
        <v>192</v>
      </c>
      <c r="D8" s="100" t="s">
        <v>193</v>
      </c>
      <c r="E8" s="101" t="s">
        <v>194</v>
      </c>
    </row>
    <row r="9" spans="1:15" ht="21.75" customHeight="1" thickBot="1" x14ac:dyDescent="0.3">
      <c r="A9" s="623" t="s">
        <v>284</v>
      </c>
      <c r="B9" s="624"/>
      <c r="C9" s="134">
        <f>C7*0.02%</f>
        <v>2.556</v>
      </c>
      <c r="D9" s="102"/>
      <c r="E9" s="103"/>
    </row>
    <row r="10" spans="1:15" ht="20.25" customHeight="1" thickBot="1" x14ac:dyDescent="0.3">
      <c r="A10" s="527" t="s">
        <v>243</v>
      </c>
      <c r="B10" s="540"/>
      <c r="C10" s="135"/>
      <c r="D10" s="632"/>
      <c r="E10" s="632"/>
    </row>
    <row r="11" spans="1:15" ht="9.75" customHeight="1" x14ac:dyDescent="0.25">
      <c r="B11" s="106"/>
      <c r="C11" s="99"/>
      <c r="D11" s="108"/>
      <c r="E11" s="108"/>
    </row>
    <row r="12" spans="1:15" s="110" customFormat="1" ht="63" customHeight="1" x14ac:dyDescent="0.25">
      <c r="A12" s="565" t="s">
        <v>197</v>
      </c>
      <c r="B12" s="566"/>
      <c r="C12" s="113" t="s">
        <v>244</v>
      </c>
      <c r="D12" s="139" t="s">
        <v>199</v>
      </c>
      <c r="E12" s="277" t="s">
        <v>200</v>
      </c>
      <c r="F12" s="277" t="s">
        <v>201</v>
      </c>
      <c r="G12" s="137" t="s">
        <v>202</v>
      </c>
      <c r="H12" s="277" t="s">
        <v>203</v>
      </c>
      <c r="I12" s="137" t="s">
        <v>202</v>
      </c>
      <c r="J12" s="139" t="s">
        <v>204</v>
      </c>
      <c r="K12" s="139" t="s">
        <v>205</v>
      </c>
      <c r="L12" s="277" t="s">
        <v>245</v>
      </c>
      <c r="M12" s="139" t="s">
        <v>246</v>
      </c>
      <c r="N12" s="139" t="s">
        <v>206</v>
      </c>
      <c r="O12" s="293" t="s">
        <v>207</v>
      </c>
    </row>
    <row r="13" spans="1:15" ht="45.6" customHeight="1" x14ac:dyDescent="0.25">
      <c r="A13" s="554" t="s">
        <v>247</v>
      </c>
      <c r="B13" s="634" t="s">
        <v>248</v>
      </c>
      <c r="C13" s="633"/>
      <c r="D13" s="285"/>
      <c r="E13" s="285"/>
      <c r="F13" s="181"/>
      <c r="G13" s="181"/>
      <c r="H13" s="378"/>
      <c r="I13" s="181"/>
      <c r="J13" s="181"/>
      <c r="K13" s="362"/>
      <c r="L13" s="318"/>
      <c r="M13" s="288"/>
      <c r="N13" s="318"/>
      <c r="O13" s="181" t="s">
        <v>469</v>
      </c>
    </row>
    <row r="14" spans="1:15" ht="27.6" customHeight="1" x14ac:dyDescent="0.25">
      <c r="A14" s="548"/>
      <c r="B14" s="625"/>
      <c r="C14" s="547"/>
      <c r="D14" s="285"/>
      <c r="E14" s="285"/>
      <c r="F14" s="181"/>
      <c r="G14" s="181"/>
      <c r="H14" s="181"/>
      <c r="I14" s="181"/>
      <c r="J14" s="181"/>
      <c r="K14" s="318"/>
      <c r="L14" s="288"/>
      <c r="M14" s="311"/>
      <c r="N14" s="288"/>
      <c r="O14" s="181" t="s">
        <v>469</v>
      </c>
    </row>
    <row r="15" spans="1:15" ht="26.45" customHeight="1" x14ac:dyDescent="0.25">
      <c r="A15" s="548"/>
      <c r="B15" s="625"/>
      <c r="C15" s="547"/>
      <c r="D15" s="181"/>
      <c r="E15" s="285"/>
      <c r="F15" s="181"/>
      <c r="G15" s="181"/>
      <c r="H15" s="181"/>
      <c r="I15" s="181"/>
      <c r="J15" s="181"/>
      <c r="K15" s="362"/>
      <c r="L15" s="318"/>
      <c r="M15" s="288"/>
      <c r="N15" s="318"/>
      <c r="O15" s="181" t="s">
        <v>469</v>
      </c>
    </row>
    <row r="16" spans="1:15" ht="23.1" customHeight="1" x14ac:dyDescent="0.25">
      <c r="A16" s="548"/>
      <c r="B16" s="625"/>
      <c r="C16" s="547"/>
      <c r="D16" s="181"/>
      <c r="E16" s="285"/>
      <c r="F16" s="181"/>
      <c r="G16" s="181"/>
      <c r="H16" s="181"/>
      <c r="I16" s="181"/>
      <c r="J16" s="181"/>
      <c r="K16" s="362"/>
      <c r="L16" s="288"/>
      <c r="M16" s="288"/>
      <c r="N16" s="288"/>
      <c r="O16" s="181" t="s">
        <v>469</v>
      </c>
    </row>
    <row r="17" spans="1:15" ht="21.6" customHeight="1" x14ac:dyDescent="0.25">
      <c r="A17" s="548"/>
      <c r="B17" s="625"/>
      <c r="C17" s="547"/>
      <c r="D17" s="181"/>
      <c r="E17" s="285"/>
      <c r="F17" s="181"/>
      <c r="G17" s="181"/>
      <c r="H17" s="181"/>
      <c r="I17" s="181"/>
      <c r="J17" s="181"/>
      <c r="K17" s="362"/>
      <c r="L17" s="318"/>
      <c r="M17" s="288"/>
      <c r="N17" s="318"/>
      <c r="O17" s="181" t="s">
        <v>469</v>
      </c>
    </row>
    <row r="18" spans="1:15" ht="18" customHeight="1" x14ac:dyDescent="0.25">
      <c r="A18" s="548"/>
      <c r="B18" s="625"/>
      <c r="C18" s="547"/>
      <c r="D18" s="285"/>
      <c r="E18" s="285"/>
      <c r="F18" s="181"/>
      <c r="G18" s="181"/>
      <c r="H18" s="181"/>
      <c r="I18" s="181"/>
      <c r="J18" s="289"/>
      <c r="K18" s="318"/>
      <c r="L18" s="318"/>
      <c r="M18" s="288"/>
      <c r="N18" s="318"/>
      <c r="O18" s="181" t="s">
        <v>469</v>
      </c>
    </row>
    <row r="19" spans="1:15" ht="32.1" customHeight="1" x14ac:dyDescent="0.25">
      <c r="A19" s="548"/>
      <c r="B19" s="625"/>
      <c r="C19" s="547"/>
      <c r="D19" s="285"/>
      <c r="E19" s="285"/>
      <c r="F19" s="181"/>
      <c r="G19" s="181"/>
      <c r="H19" s="181"/>
      <c r="I19" s="181"/>
      <c r="J19" s="285"/>
      <c r="K19" s="362"/>
      <c r="L19" s="288"/>
      <c r="M19" s="288"/>
      <c r="N19" s="288"/>
      <c r="O19" s="181" t="s">
        <v>469</v>
      </c>
    </row>
    <row r="20" spans="1:15" ht="32.1" customHeight="1" x14ac:dyDescent="0.25">
      <c r="A20" s="548"/>
      <c r="B20" s="625"/>
      <c r="C20" s="547"/>
      <c r="D20" s="285"/>
      <c r="E20" s="285"/>
      <c r="F20" s="181"/>
      <c r="G20" s="181"/>
      <c r="H20" s="181"/>
      <c r="I20" s="181"/>
      <c r="J20" s="181"/>
      <c r="K20" s="362"/>
      <c r="L20" s="288"/>
      <c r="M20" s="288"/>
      <c r="N20" s="288"/>
      <c r="O20" s="181" t="s">
        <v>469</v>
      </c>
    </row>
    <row r="21" spans="1:15" ht="32.1" customHeight="1" x14ac:dyDescent="0.25">
      <c r="A21" s="548"/>
      <c r="B21" s="625"/>
      <c r="C21" s="547"/>
      <c r="D21" s="181"/>
      <c r="E21" s="285"/>
      <c r="F21" s="181"/>
      <c r="G21" s="181"/>
      <c r="H21" s="181"/>
      <c r="I21" s="181"/>
      <c r="J21" s="181"/>
      <c r="K21" s="362"/>
      <c r="L21" s="288"/>
      <c r="M21" s="288"/>
      <c r="N21" s="288"/>
      <c r="O21" s="181" t="s">
        <v>469</v>
      </c>
    </row>
    <row r="22" spans="1:15" ht="21.95" customHeight="1" x14ac:dyDescent="0.25">
      <c r="A22" s="548"/>
      <c r="B22" s="625"/>
      <c r="C22" s="547"/>
      <c r="D22" s="181"/>
      <c r="E22" s="285"/>
      <c r="F22" s="181"/>
      <c r="G22" s="181"/>
      <c r="H22" s="181"/>
      <c r="I22" s="181"/>
      <c r="J22" s="181"/>
      <c r="K22" s="362"/>
      <c r="L22" s="288"/>
      <c r="M22" s="288"/>
      <c r="N22" s="288"/>
      <c r="O22" s="181" t="s">
        <v>469</v>
      </c>
    </row>
    <row r="23" spans="1:15" s="145" customFormat="1" ht="9" customHeight="1" x14ac:dyDescent="0.15">
      <c r="A23" s="548" t="s">
        <v>249</v>
      </c>
      <c r="B23" s="527" t="s">
        <v>250</v>
      </c>
      <c r="C23" s="569"/>
      <c r="D23" s="181"/>
      <c r="E23" s="181"/>
      <c r="F23" s="181"/>
      <c r="G23" s="181"/>
      <c r="H23" s="285"/>
      <c r="I23" s="379"/>
      <c r="J23" s="181"/>
      <c r="K23" s="311"/>
      <c r="L23" s="288"/>
      <c r="M23" s="288"/>
      <c r="N23" s="288"/>
      <c r="O23" s="181" t="s">
        <v>469</v>
      </c>
    </row>
    <row r="24" spans="1:15" ht="9.75" customHeight="1" x14ac:dyDescent="0.25">
      <c r="A24" s="548"/>
      <c r="B24" s="527"/>
      <c r="C24" s="569"/>
      <c r="D24" s="181"/>
      <c r="E24" s="285"/>
      <c r="F24" s="181"/>
      <c r="G24" s="181"/>
      <c r="H24" s="181"/>
      <c r="I24" s="181"/>
      <c r="J24" s="181"/>
      <c r="K24" s="311"/>
      <c r="L24" s="288"/>
      <c r="M24" s="288"/>
      <c r="N24" s="288"/>
      <c r="O24" s="181" t="s">
        <v>469</v>
      </c>
    </row>
    <row r="25" spans="1:15" ht="9.75" customHeight="1" x14ac:dyDescent="0.25">
      <c r="A25" s="548"/>
      <c r="B25" s="527"/>
      <c r="C25" s="569"/>
      <c r="D25" s="260"/>
      <c r="E25" s="285"/>
      <c r="F25" s="181"/>
      <c r="G25" s="181"/>
      <c r="H25" s="181"/>
      <c r="I25" s="181"/>
      <c r="J25" s="181"/>
      <c r="K25" s="311"/>
      <c r="L25" s="288"/>
      <c r="M25" s="288"/>
      <c r="N25" s="288"/>
      <c r="O25" s="181"/>
    </row>
    <row r="26" spans="1:15" ht="9.75" customHeight="1" x14ac:dyDescent="0.25">
      <c r="A26" s="548"/>
      <c r="B26" s="527"/>
      <c r="C26" s="569"/>
      <c r="D26" s="181"/>
      <c r="E26" s="285"/>
      <c r="F26" s="181"/>
      <c r="G26" s="181"/>
      <c r="H26" s="181"/>
      <c r="I26" s="181"/>
      <c r="J26" s="181"/>
      <c r="K26" s="311"/>
      <c r="L26" s="288"/>
      <c r="M26" s="288"/>
      <c r="N26" s="288"/>
      <c r="O26" s="181" t="s">
        <v>469</v>
      </c>
    </row>
    <row r="27" spans="1:15" ht="9.75" customHeight="1" x14ac:dyDescent="0.25">
      <c r="A27" s="548"/>
      <c r="B27" s="527"/>
      <c r="C27" s="569"/>
      <c r="D27" s="181"/>
      <c r="E27" s="285"/>
      <c r="F27" s="181"/>
      <c r="G27" s="181"/>
      <c r="H27" s="181"/>
      <c r="I27" s="181"/>
      <c r="J27" s="181"/>
      <c r="K27" s="311"/>
      <c r="L27" s="288"/>
      <c r="M27" s="288"/>
      <c r="N27" s="288"/>
      <c r="O27" s="181" t="s">
        <v>469</v>
      </c>
    </row>
    <row r="28" spans="1:15" ht="9.75" customHeight="1" x14ac:dyDescent="0.25">
      <c r="A28" s="548"/>
      <c r="B28" s="527"/>
      <c r="C28" s="569"/>
      <c r="D28" s="260"/>
      <c r="E28" s="285"/>
      <c r="F28" s="181"/>
      <c r="G28" s="181"/>
      <c r="H28" s="181"/>
      <c r="I28" s="181"/>
      <c r="J28" s="181"/>
      <c r="K28" s="311"/>
      <c r="L28" s="288"/>
      <c r="M28" s="288"/>
      <c r="N28" s="288"/>
      <c r="O28" s="181"/>
    </row>
    <row r="29" spans="1:15" ht="9.75" customHeight="1" x14ac:dyDescent="0.25">
      <c r="A29" s="548"/>
      <c r="B29" s="527"/>
      <c r="C29" s="569"/>
      <c r="D29" s="181"/>
      <c r="E29" s="285"/>
      <c r="F29" s="181"/>
      <c r="G29" s="181"/>
      <c r="H29" s="181"/>
      <c r="I29" s="181"/>
      <c r="J29" s="181"/>
      <c r="K29" s="311"/>
      <c r="L29" s="288"/>
      <c r="M29" s="288"/>
      <c r="N29" s="288"/>
      <c r="O29" s="181" t="s">
        <v>469</v>
      </c>
    </row>
    <row r="30" spans="1:15" ht="9.75" customHeight="1" x14ac:dyDescent="0.25">
      <c r="A30" s="548"/>
      <c r="B30" s="527"/>
      <c r="C30" s="569"/>
      <c r="D30" s="181"/>
      <c r="E30" s="285"/>
      <c r="F30" s="181"/>
      <c r="G30" s="181"/>
      <c r="H30" s="181"/>
      <c r="I30" s="181"/>
      <c r="J30" s="181"/>
      <c r="K30" s="311"/>
      <c r="L30" s="288"/>
      <c r="M30" s="288"/>
      <c r="N30" s="288"/>
      <c r="O30" s="181" t="s">
        <v>469</v>
      </c>
    </row>
    <row r="31" spans="1:15" ht="9.75" customHeight="1" x14ac:dyDescent="0.15">
      <c r="A31" s="548"/>
      <c r="B31" s="527"/>
      <c r="C31" s="569"/>
      <c r="D31" s="181"/>
      <c r="E31" s="285"/>
      <c r="F31" s="181"/>
      <c r="G31" s="181"/>
      <c r="H31" s="285"/>
      <c r="I31" s="379"/>
      <c r="J31" s="181"/>
      <c r="K31" s="311"/>
      <c r="L31" s="288"/>
      <c r="M31" s="288"/>
      <c r="N31" s="288"/>
      <c r="O31" s="181" t="s">
        <v>469</v>
      </c>
    </row>
    <row r="32" spans="1:15" ht="9.75" customHeight="1" x14ac:dyDescent="0.25">
      <c r="A32" s="548"/>
      <c r="B32" s="527"/>
      <c r="C32" s="569"/>
      <c r="D32" s="181"/>
      <c r="E32" s="181"/>
      <c r="F32" s="181"/>
      <c r="G32" s="181"/>
      <c r="H32" s="181"/>
      <c r="I32" s="181"/>
      <c r="J32" s="181"/>
      <c r="K32" s="362"/>
      <c r="L32" s="288"/>
      <c r="M32" s="288"/>
      <c r="N32" s="288"/>
      <c r="O32" s="181" t="s">
        <v>469</v>
      </c>
    </row>
    <row r="33" spans="1:15" ht="9.75" customHeight="1" x14ac:dyDescent="0.25">
      <c r="A33" s="548"/>
      <c r="B33" s="527"/>
      <c r="C33" s="569"/>
      <c r="D33" s="181"/>
      <c r="E33" s="181"/>
      <c r="F33" s="181"/>
      <c r="G33" s="181"/>
      <c r="H33" s="181"/>
      <c r="I33" s="181"/>
      <c r="J33" s="181"/>
      <c r="K33" s="362"/>
      <c r="L33" s="288"/>
      <c r="M33" s="311"/>
      <c r="N33" s="288"/>
      <c r="O33" s="181" t="s">
        <v>469</v>
      </c>
    </row>
    <row r="34" spans="1:15" ht="9.75" customHeight="1" x14ac:dyDescent="0.25">
      <c r="A34" s="548"/>
      <c r="B34" s="527"/>
      <c r="C34" s="569"/>
      <c r="D34" s="285"/>
      <c r="E34" s="181"/>
      <c r="F34" s="181"/>
      <c r="G34" s="181"/>
      <c r="H34" s="181"/>
      <c r="I34" s="181"/>
      <c r="J34" s="181"/>
      <c r="K34" s="362"/>
      <c r="L34" s="288"/>
      <c r="M34" s="288"/>
      <c r="N34" s="288"/>
      <c r="O34" s="181" t="s">
        <v>469</v>
      </c>
    </row>
    <row r="35" spans="1:15" ht="9.75" customHeight="1" x14ac:dyDescent="0.25">
      <c r="A35" s="548"/>
      <c r="B35" s="527"/>
      <c r="C35" s="569"/>
      <c r="D35" s="285"/>
      <c r="E35" s="181"/>
      <c r="F35" s="181"/>
      <c r="G35" s="181"/>
      <c r="H35" s="181"/>
      <c r="I35" s="181"/>
      <c r="J35" s="181"/>
      <c r="K35" s="362"/>
      <c r="L35" s="288"/>
      <c r="M35" s="288"/>
      <c r="N35" s="288"/>
      <c r="O35" s="181" t="s">
        <v>469</v>
      </c>
    </row>
    <row r="36" spans="1:15" ht="9.75" customHeight="1" x14ac:dyDescent="0.25">
      <c r="A36" s="548"/>
      <c r="B36" s="527"/>
      <c r="C36" s="569"/>
      <c r="D36" s="181"/>
      <c r="E36" s="181"/>
      <c r="F36" s="181"/>
      <c r="G36" s="181"/>
      <c r="H36" s="181"/>
      <c r="I36" s="181"/>
      <c r="J36" s="181"/>
      <c r="K36" s="362"/>
      <c r="L36" s="288"/>
      <c r="M36" s="311"/>
      <c r="N36" s="288"/>
      <c r="O36" s="181" t="s">
        <v>469</v>
      </c>
    </row>
    <row r="37" spans="1:15" ht="9.75" customHeight="1" x14ac:dyDescent="0.15">
      <c r="A37" s="548" t="s">
        <v>251</v>
      </c>
      <c r="B37" s="527" t="s">
        <v>252</v>
      </c>
      <c r="C37" s="569"/>
      <c r="D37" s="260"/>
      <c r="E37" s="305"/>
      <c r="F37" s="181"/>
      <c r="G37" s="181"/>
      <c r="H37" s="181"/>
      <c r="I37" s="181"/>
      <c r="J37" s="181"/>
      <c r="K37" s="288"/>
      <c r="L37" s="288"/>
      <c r="M37" s="288"/>
      <c r="N37" s="288"/>
      <c r="O37" s="181"/>
    </row>
    <row r="38" spans="1:15" ht="9.75" customHeight="1" x14ac:dyDescent="0.15">
      <c r="A38" s="548"/>
      <c r="B38" s="527"/>
      <c r="C38" s="569"/>
      <c r="D38" s="260"/>
      <c r="E38" s="305"/>
      <c r="F38" s="181"/>
      <c r="G38" s="181"/>
      <c r="H38" s="181"/>
      <c r="I38" s="181"/>
      <c r="J38" s="181"/>
      <c r="K38" s="288"/>
      <c r="L38" s="288"/>
      <c r="M38" s="288"/>
      <c r="N38" s="288"/>
      <c r="O38" s="181"/>
    </row>
    <row r="39" spans="1:15" ht="9.75" customHeight="1" x14ac:dyDescent="0.25">
      <c r="A39" s="548"/>
      <c r="B39" s="527"/>
      <c r="C39" s="569"/>
      <c r="D39" s="181"/>
      <c r="E39" s="315"/>
      <c r="F39" s="181"/>
      <c r="G39" s="181"/>
      <c r="H39" s="181"/>
      <c r="I39" s="181"/>
      <c r="J39" s="181"/>
      <c r="K39" s="288"/>
      <c r="L39" s="288"/>
      <c r="M39" s="288"/>
      <c r="N39" s="288"/>
      <c r="O39" s="181"/>
    </row>
    <row r="40" spans="1:15" ht="9.75" customHeight="1" x14ac:dyDescent="0.25">
      <c r="A40" s="548"/>
      <c r="B40" s="527"/>
      <c r="C40" s="569"/>
      <c r="D40" s="181"/>
      <c r="E40" s="315"/>
      <c r="F40" s="181"/>
      <c r="G40" s="181"/>
      <c r="H40" s="181"/>
      <c r="I40" s="181"/>
      <c r="J40" s="181"/>
      <c r="K40" s="288"/>
      <c r="L40" s="288"/>
      <c r="M40" s="288"/>
      <c r="N40" s="288"/>
      <c r="O40" s="181"/>
    </row>
    <row r="41" spans="1:15" ht="9.75" customHeight="1" x14ac:dyDescent="0.25">
      <c r="A41" s="548"/>
      <c r="B41" s="527"/>
      <c r="C41" s="569"/>
      <c r="D41" s="181"/>
      <c r="E41" s="181"/>
      <c r="F41" s="181"/>
      <c r="G41" s="181"/>
      <c r="H41" s="181"/>
      <c r="I41" s="181"/>
      <c r="J41" s="181"/>
      <c r="K41" s="288"/>
      <c r="L41" s="288"/>
      <c r="M41" s="288"/>
      <c r="N41" s="288"/>
      <c r="O41" s="181"/>
    </row>
    <row r="42" spans="1:15" s="145" customFormat="1" ht="12.75" customHeight="1" x14ac:dyDescent="0.25">
      <c r="A42" s="548" t="s">
        <v>253</v>
      </c>
      <c r="B42" s="527" t="s">
        <v>254</v>
      </c>
      <c r="C42" s="569"/>
      <c r="D42" s="181"/>
      <c r="E42" s="285"/>
      <c r="F42" s="181"/>
      <c r="G42" s="181"/>
      <c r="H42" s="181"/>
      <c r="I42" s="181"/>
      <c r="J42" s="181"/>
      <c r="K42" s="288"/>
      <c r="L42" s="288"/>
      <c r="M42" s="288"/>
      <c r="N42" s="288"/>
      <c r="O42" s="181" t="s">
        <v>469</v>
      </c>
    </row>
    <row r="43" spans="1:15" ht="9.75" customHeight="1" x14ac:dyDescent="0.25">
      <c r="A43" s="548"/>
      <c r="B43" s="527"/>
      <c r="C43" s="569"/>
      <c r="D43" s="181"/>
      <c r="E43" s="285"/>
      <c r="F43" s="181"/>
      <c r="G43" s="181"/>
      <c r="H43" s="181"/>
      <c r="I43" s="181"/>
      <c r="J43" s="181"/>
      <c r="K43" s="288"/>
      <c r="L43" s="288"/>
      <c r="M43" s="288"/>
      <c r="N43" s="288"/>
      <c r="O43" s="181" t="s">
        <v>469</v>
      </c>
    </row>
    <row r="44" spans="1:15" ht="9.75" customHeight="1" x14ac:dyDescent="0.15">
      <c r="A44" s="548"/>
      <c r="B44" s="527"/>
      <c r="C44" s="569"/>
      <c r="D44" s="260"/>
      <c r="E44" s="285"/>
      <c r="F44" s="181"/>
      <c r="G44" s="181"/>
      <c r="H44" s="285"/>
      <c r="I44" s="379"/>
      <c r="J44" s="181"/>
      <c r="K44" s="311"/>
      <c r="L44" s="288"/>
      <c r="M44" s="288"/>
      <c r="N44" s="288"/>
      <c r="O44" s="181" t="s">
        <v>469</v>
      </c>
    </row>
    <row r="45" spans="1:15" ht="9.75" customHeight="1" x14ac:dyDescent="0.25">
      <c r="A45" s="548"/>
      <c r="B45" s="527"/>
      <c r="C45" s="569"/>
      <c r="D45" s="181"/>
      <c r="E45" s="285"/>
      <c r="F45" s="181"/>
      <c r="G45" s="181"/>
      <c r="H45" s="181"/>
      <c r="I45" s="181"/>
      <c r="J45" s="181"/>
      <c r="K45" s="288"/>
      <c r="L45" s="288"/>
      <c r="M45" s="288"/>
      <c r="N45" s="288"/>
      <c r="O45" s="181" t="s">
        <v>469</v>
      </c>
    </row>
    <row r="46" spans="1:15" ht="9.75" customHeight="1" x14ac:dyDescent="0.25">
      <c r="A46" s="548"/>
      <c r="B46" s="527"/>
      <c r="C46" s="569"/>
      <c r="D46" s="260"/>
      <c r="E46" s="285"/>
      <c r="F46" s="181"/>
      <c r="G46" s="181"/>
      <c r="H46" s="181"/>
      <c r="I46" s="181"/>
      <c r="J46" s="181"/>
      <c r="K46" s="288"/>
      <c r="L46" s="288"/>
      <c r="M46" s="288"/>
      <c r="N46" s="288"/>
      <c r="O46" s="181" t="s">
        <v>469</v>
      </c>
    </row>
    <row r="47" spans="1:15" ht="9.75" customHeight="1" x14ac:dyDescent="0.15">
      <c r="A47" s="548"/>
      <c r="B47" s="527"/>
      <c r="C47" s="569"/>
      <c r="D47" s="181"/>
      <c r="E47" s="285"/>
      <c r="F47" s="181"/>
      <c r="G47" s="181"/>
      <c r="H47" s="285"/>
      <c r="I47" s="379"/>
      <c r="J47" s="181"/>
      <c r="K47" s="311"/>
      <c r="L47" s="288"/>
      <c r="M47" s="288"/>
      <c r="N47" s="288"/>
      <c r="O47" s="181" t="s">
        <v>469</v>
      </c>
    </row>
    <row r="48" spans="1:15" ht="9.75" customHeight="1" x14ac:dyDescent="0.15">
      <c r="A48" s="548"/>
      <c r="B48" s="527"/>
      <c r="C48" s="569"/>
      <c r="D48" s="260"/>
      <c r="E48" s="285"/>
      <c r="F48" s="181"/>
      <c r="G48" s="181"/>
      <c r="H48" s="285"/>
      <c r="I48" s="379"/>
      <c r="J48" s="181"/>
      <c r="K48" s="311"/>
      <c r="L48" s="288"/>
      <c r="M48" s="288"/>
      <c r="N48" s="288"/>
      <c r="O48" s="181" t="s">
        <v>469</v>
      </c>
    </row>
    <row r="49" spans="1:15" ht="9.75" customHeight="1" x14ac:dyDescent="0.25">
      <c r="A49" s="548"/>
      <c r="B49" s="527"/>
      <c r="C49" s="569"/>
      <c r="D49" s="181"/>
      <c r="E49" s="181"/>
      <c r="F49" s="181"/>
      <c r="G49" s="181"/>
      <c r="H49" s="181"/>
      <c r="I49" s="181"/>
      <c r="J49" s="181"/>
      <c r="K49" s="288"/>
      <c r="L49" s="288"/>
      <c r="M49" s="288"/>
      <c r="N49" s="288"/>
      <c r="O49" s="181"/>
    </row>
    <row r="50" spans="1:15" ht="9.75" customHeight="1" x14ac:dyDescent="0.25">
      <c r="A50" s="548"/>
      <c r="B50" s="527"/>
      <c r="C50" s="569"/>
      <c r="D50" s="181"/>
      <c r="E50" s="181"/>
      <c r="F50" s="181"/>
      <c r="G50" s="181"/>
      <c r="H50" s="181"/>
      <c r="I50" s="181"/>
      <c r="J50" s="181"/>
      <c r="K50" s="288"/>
      <c r="L50" s="288"/>
      <c r="M50" s="288"/>
      <c r="N50" s="288"/>
      <c r="O50" s="181"/>
    </row>
    <row r="51" spans="1:15" ht="9.75" customHeight="1" x14ac:dyDescent="0.25">
      <c r="A51" s="548" t="s">
        <v>255</v>
      </c>
      <c r="B51" s="527" t="s">
        <v>256</v>
      </c>
      <c r="C51" s="569"/>
      <c r="D51" s="181"/>
      <c r="E51" s="181"/>
      <c r="F51" s="181"/>
      <c r="G51" s="181"/>
      <c r="H51" s="181"/>
      <c r="I51" s="181"/>
      <c r="J51" s="181"/>
      <c r="K51" s="288"/>
      <c r="L51" s="288"/>
      <c r="M51" s="288"/>
      <c r="N51" s="288"/>
      <c r="O51" s="181"/>
    </row>
    <row r="52" spans="1:15" ht="9.75" customHeight="1" x14ac:dyDescent="0.25">
      <c r="A52" s="548"/>
      <c r="B52" s="527"/>
      <c r="C52" s="569"/>
      <c r="D52" s="181"/>
      <c r="E52" s="181"/>
      <c r="F52" s="181"/>
      <c r="G52" s="181"/>
      <c r="H52" s="181"/>
      <c r="I52" s="181"/>
      <c r="J52" s="181"/>
      <c r="K52" s="288"/>
      <c r="L52" s="288"/>
      <c r="M52" s="288"/>
      <c r="N52" s="288"/>
      <c r="O52" s="181"/>
    </row>
    <row r="53" spans="1:15" ht="9.75" customHeight="1" x14ac:dyDescent="0.25">
      <c r="A53" s="548"/>
      <c r="B53" s="527"/>
      <c r="C53" s="569"/>
      <c r="D53" s="181"/>
      <c r="E53" s="181"/>
      <c r="F53" s="181"/>
      <c r="G53" s="181"/>
      <c r="H53" s="181"/>
      <c r="I53" s="181"/>
      <c r="J53" s="181"/>
      <c r="K53" s="288"/>
      <c r="L53" s="288"/>
      <c r="M53" s="288"/>
      <c r="N53" s="288"/>
      <c r="O53" s="181"/>
    </row>
    <row r="54" spans="1:15" ht="9.75" customHeight="1" x14ac:dyDescent="0.25">
      <c r="A54" s="548"/>
      <c r="B54" s="527"/>
      <c r="C54" s="569"/>
      <c r="D54" s="181"/>
      <c r="E54" s="181"/>
      <c r="F54" s="181"/>
      <c r="G54" s="181"/>
      <c r="H54" s="181"/>
      <c r="I54" s="181"/>
      <c r="J54" s="181"/>
      <c r="K54" s="288"/>
      <c r="L54" s="288"/>
      <c r="M54" s="288"/>
      <c r="N54" s="288"/>
      <c r="O54" s="181"/>
    </row>
    <row r="55" spans="1:15" ht="9.75" customHeight="1" x14ac:dyDescent="0.25">
      <c r="A55" s="548"/>
      <c r="B55" s="527"/>
      <c r="C55" s="569"/>
      <c r="D55" s="181"/>
      <c r="E55" s="181"/>
      <c r="F55" s="181"/>
      <c r="G55" s="181"/>
      <c r="H55" s="181"/>
      <c r="I55" s="181"/>
      <c r="J55" s="181"/>
      <c r="K55" s="288"/>
      <c r="L55" s="288"/>
      <c r="M55" s="288"/>
      <c r="N55" s="288"/>
      <c r="O55" s="181"/>
    </row>
    <row r="56" spans="1:15" ht="9.75" customHeight="1" x14ac:dyDescent="0.25">
      <c r="A56" s="548"/>
      <c r="B56" s="527"/>
      <c r="C56" s="569"/>
      <c r="D56" s="181"/>
      <c r="E56" s="181"/>
      <c r="F56" s="181"/>
      <c r="G56" s="181"/>
      <c r="H56" s="181"/>
      <c r="I56" s="181"/>
      <c r="J56" s="181"/>
      <c r="K56" s="288"/>
      <c r="L56" s="288"/>
      <c r="M56" s="288"/>
      <c r="N56" s="288"/>
      <c r="O56" s="181"/>
    </row>
    <row r="57" spans="1:15" ht="11.25" customHeight="1" x14ac:dyDescent="0.25">
      <c r="A57" s="552" t="s">
        <v>257</v>
      </c>
      <c r="B57" s="555" t="s">
        <v>258</v>
      </c>
      <c r="C57" s="549"/>
      <c r="D57" s="285"/>
      <c r="E57" s="318"/>
      <c r="F57" s="318"/>
      <c r="G57" s="318"/>
      <c r="H57" s="318"/>
      <c r="I57" s="366"/>
      <c r="J57" s="318"/>
      <c r="K57" s="318"/>
      <c r="L57" s="318"/>
      <c r="M57" s="362"/>
      <c r="N57" s="318"/>
      <c r="O57" s="181"/>
    </row>
    <row r="58" spans="1:15" ht="11.25" customHeight="1" x14ac:dyDescent="0.25">
      <c r="A58" s="553"/>
      <c r="B58" s="556"/>
      <c r="C58" s="550"/>
      <c r="D58" s="285"/>
      <c r="E58" s="318"/>
      <c r="F58" s="318"/>
      <c r="G58" s="318"/>
      <c r="H58" s="318"/>
      <c r="I58" s="366"/>
      <c r="J58" s="318"/>
      <c r="K58" s="318"/>
      <c r="L58" s="318"/>
      <c r="M58" s="362"/>
      <c r="N58" s="318"/>
      <c r="O58" s="181"/>
    </row>
    <row r="59" spans="1:15" ht="11.25" customHeight="1" x14ac:dyDescent="0.25">
      <c r="A59" s="553"/>
      <c r="B59" s="556"/>
      <c r="C59" s="550"/>
      <c r="D59" s="285"/>
      <c r="E59" s="318"/>
      <c r="F59" s="318"/>
      <c r="G59" s="318"/>
      <c r="H59" s="318"/>
      <c r="I59" s="366"/>
      <c r="J59" s="318"/>
      <c r="K59" s="318"/>
      <c r="L59" s="318"/>
      <c r="M59" s="362"/>
      <c r="N59" s="318"/>
      <c r="O59" s="181"/>
    </row>
    <row r="60" spans="1:15" ht="11.25" customHeight="1" x14ac:dyDescent="0.25">
      <c r="A60" s="553"/>
      <c r="B60" s="556"/>
      <c r="C60" s="550"/>
      <c r="D60" s="285"/>
      <c r="E60" s="318"/>
      <c r="F60" s="318"/>
      <c r="G60" s="318"/>
      <c r="H60" s="318"/>
      <c r="I60" s="366"/>
      <c r="J60" s="318"/>
      <c r="K60" s="318"/>
      <c r="L60" s="318"/>
      <c r="M60" s="362"/>
      <c r="N60" s="318"/>
      <c r="O60" s="181"/>
    </row>
    <row r="61" spans="1:15" ht="11.25" customHeight="1" x14ac:dyDescent="0.25">
      <c r="A61" s="553"/>
      <c r="B61" s="556"/>
      <c r="C61" s="550"/>
      <c r="D61" s="285"/>
      <c r="E61" s="318"/>
      <c r="F61" s="318"/>
      <c r="G61" s="318"/>
      <c r="H61" s="318"/>
      <c r="I61" s="366"/>
      <c r="J61" s="285"/>
      <c r="K61" s="285"/>
      <c r="L61" s="285"/>
      <c r="M61" s="317"/>
      <c r="N61" s="285"/>
      <c r="O61" s="181"/>
    </row>
    <row r="62" spans="1:15" ht="11.25" customHeight="1" x14ac:dyDescent="0.25">
      <c r="A62" s="553"/>
      <c r="B62" s="556"/>
      <c r="C62" s="550"/>
      <c r="D62" s="285"/>
      <c r="E62" s="318"/>
      <c r="F62" s="318"/>
      <c r="G62" s="318"/>
      <c r="H62" s="318"/>
      <c r="I62" s="366"/>
      <c r="J62" s="285"/>
      <c r="K62" s="285"/>
      <c r="L62" s="285"/>
      <c r="M62" s="317"/>
      <c r="N62" s="285"/>
      <c r="O62" s="181"/>
    </row>
    <row r="63" spans="1:15" ht="11.25" customHeight="1" x14ac:dyDescent="0.25">
      <c r="A63" s="553"/>
      <c r="B63" s="556"/>
      <c r="C63" s="550"/>
      <c r="D63" s="285"/>
      <c r="E63" s="318"/>
      <c r="F63" s="318"/>
      <c r="G63" s="318"/>
      <c r="H63" s="318"/>
      <c r="I63" s="366"/>
      <c r="J63" s="285"/>
      <c r="K63" s="285"/>
      <c r="L63" s="285"/>
      <c r="M63" s="317"/>
      <c r="N63" s="285"/>
      <c r="O63" s="181"/>
    </row>
    <row r="64" spans="1:15" ht="9.75" customHeight="1" x14ac:dyDescent="0.25">
      <c r="A64" s="553"/>
      <c r="B64" s="556"/>
      <c r="C64" s="550"/>
      <c r="D64" s="285"/>
      <c r="E64" s="318"/>
      <c r="F64" s="318"/>
      <c r="G64" s="318"/>
      <c r="H64" s="318"/>
      <c r="I64" s="366"/>
      <c r="J64" s="285"/>
      <c r="K64" s="285"/>
      <c r="L64" s="285"/>
      <c r="M64" s="317"/>
      <c r="N64" s="285"/>
      <c r="O64" s="181"/>
    </row>
    <row r="65" spans="1:15" ht="9.75" customHeight="1" x14ac:dyDescent="0.15">
      <c r="A65" s="553"/>
      <c r="B65" s="556"/>
      <c r="C65" s="550"/>
      <c r="D65" s="419"/>
      <c r="E65" s="318"/>
      <c r="F65" s="318"/>
      <c r="G65" s="318"/>
      <c r="H65" s="318"/>
      <c r="I65" s="366"/>
      <c r="J65" s="285"/>
      <c r="K65" s="285"/>
      <c r="L65" s="285"/>
      <c r="N65" s="285"/>
      <c r="O65" s="181"/>
    </row>
    <row r="66" spans="1:15" ht="9.75" customHeight="1" x14ac:dyDescent="0.25">
      <c r="A66" s="554"/>
      <c r="B66" s="557"/>
      <c r="C66" s="558"/>
      <c r="D66" s="285"/>
      <c r="E66" s="318"/>
      <c r="F66" s="318"/>
      <c r="G66" s="318"/>
      <c r="H66" s="318"/>
      <c r="I66" s="366"/>
      <c r="J66" s="318"/>
      <c r="K66" s="318"/>
      <c r="L66" s="318"/>
      <c r="M66" s="317"/>
      <c r="N66" s="318"/>
      <c r="O66" s="181"/>
    </row>
    <row r="67" spans="1:15" x14ac:dyDescent="0.25">
      <c r="C67" s="126">
        <f>SUM(C13:C66)</f>
        <v>0</v>
      </c>
    </row>
    <row r="68" spans="1:15" x14ac:dyDescent="0.25">
      <c r="C68" s="126"/>
    </row>
    <row r="69" spans="1:15" x14ac:dyDescent="0.25">
      <c r="C69" s="126"/>
    </row>
    <row r="70" spans="1:15" x14ac:dyDescent="0.25">
      <c r="C70" s="126"/>
    </row>
  </sheetData>
  <protectedRanges>
    <protectedRange sqref="D4" name="Range2"/>
    <protectedRange password="CDC0" sqref="D38:D39" name="Range1_3"/>
    <protectedRange password="CDC0" sqref="D49:D50" name="Range1_6"/>
    <protectedRange password="CDC0" sqref="F37:F40" name="Range1_8"/>
    <protectedRange password="CDC0" sqref="D13:D18 D20:D22" name="Range1_1_2"/>
    <protectedRange password="CDC0" sqref="D44:D45" name="Range1_1_3"/>
    <protectedRange password="CDC0" sqref="L14 N14" name="Range1_1"/>
    <protectedRange password="CDC0" sqref="L13 N13" name="Range1_4"/>
    <protectedRange password="CDC0" sqref="L15 N15" name="Range1_5"/>
    <protectedRange password="CDC0" sqref="L17 N17" name="Range1_9"/>
    <protectedRange password="CDC0" sqref="L18 N18" name="Range1_10"/>
    <protectedRange password="CDC0" sqref="L19:L20 N19:N20" name="Range1_9_1"/>
    <protectedRange password="CDC0" sqref="L29 N29" name="Range1_11"/>
    <protectedRange password="CDC0" sqref="L24:L25 N24:N25" name="Range1_12_1"/>
    <protectedRange password="CDC0" sqref="L30 N30" name="Range1_13"/>
    <protectedRange password="CDC0" sqref="E42:G42 N42 E43:F48 E24:E32 J42 L42" name="Range1_15"/>
    <protectedRange password="CDC0" sqref="L47:L48 N47:N48" name="Range1_17"/>
    <protectedRange password="CDC0" sqref="E33" name="Range1_33_2_1_2"/>
    <protectedRange password="CDC0" sqref="E36" name="Range1_1_1_2_2_1_2"/>
    <protectedRange password="CDC0" sqref="O33 H33:I33 H36:I36 O36" name="Range1_3_5"/>
    <protectedRange password="CDC0" sqref="D34" name="Range1_3_1_2"/>
    <protectedRange password="CDC0" sqref="E35" name="Range1_1_1_2_2_1_4"/>
    <protectedRange password="CDC0" sqref="E34" name="Range1_1_1_3_2_1_1"/>
    <protectedRange password="CDC0" sqref="D35" name="Range1_1_1_1"/>
    <protectedRange password="CDC0" sqref="H34:I35 O34:O35" name="Range1_3_7"/>
    <protectedRange password="CDC0" sqref="H13" name="Range1_5_6_1_1"/>
    <protectedRange sqref="D10:E10" name="Range1_19"/>
    <protectedRange password="CDC0" sqref="H23:I23" name="Range1_3_2_1_3"/>
    <protectedRange password="CDC0" sqref="H31:I31" name="Range1_3_2_1_3_1"/>
    <protectedRange password="CDC0" sqref="H44:I44" name="Range1_3_2_1_3_2"/>
    <protectedRange password="CDC0" sqref="H47:I48" name="Range1_3_2_1_3_3"/>
    <protectedRange password="CDC0" sqref="N61:N63 J61:L63" name="Range1_2"/>
    <protectedRange password="CDC0" sqref="D61" name="Range1_18_1"/>
    <protectedRange password="CDC0" sqref="N64:N65 J64:L65" name="Range1_6_1"/>
    <protectedRange password="CDC0" sqref="D64:D65" name="Range1_20"/>
    <protectedRange password="CDC0" sqref="D62" name="Range1_34_6"/>
    <protectedRange password="CDC0" sqref="O57:O66" name="Range1_1_1"/>
  </protectedRanges>
  <mergeCells count="30">
    <mergeCell ref="A7:B7"/>
    <mergeCell ref="D7:H7"/>
    <mergeCell ref="H2:I5"/>
    <mergeCell ref="A3:B3"/>
    <mergeCell ref="A4:B4"/>
    <mergeCell ref="A5:B5"/>
    <mergeCell ref="A6:B6"/>
    <mergeCell ref="C37:C41"/>
    <mergeCell ref="A8:B8"/>
    <mergeCell ref="A9:B9"/>
    <mergeCell ref="A10:B10"/>
    <mergeCell ref="A12:B12"/>
    <mergeCell ref="A13:A22"/>
    <mergeCell ref="B13:B22"/>
    <mergeCell ref="D10:E10"/>
    <mergeCell ref="A57:A66"/>
    <mergeCell ref="B57:B66"/>
    <mergeCell ref="C57:C66"/>
    <mergeCell ref="A42:A50"/>
    <mergeCell ref="B42:B50"/>
    <mergeCell ref="C42:C50"/>
    <mergeCell ref="A51:A56"/>
    <mergeCell ref="B51:B56"/>
    <mergeCell ref="C51:C56"/>
    <mergeCell ref="C13:C22"/>
    <mergeCell ref="A23:A36"/>
    <mergeCell ref="B23:B36"/>
    <mergeCell ref="C23:C36"/>
    <mergeCell ref="A37:A41"/>
    <mergeCell ref="B37:B41"/>
  </mergeCells>
  <phoneticPr fontId="89" type="noConversion"/>
  <hyperlinks>
    <hyperlink ref="L1" location="'b. List of templates'!A1" display="RETURN TO TEMPLATE LIST" xr:uid="{00000000-0004-0000-0F00-000000000000}"/>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61"/>
  <sheetViews>
    <sheetView zoomScale="90" zoomScaleNormal="90" workbookViewId="0">
      <selection activeCell="C22" sqref="C22"/>
    </sheetView>
  </sheetViews>
  <sheetFormatPr defaultColWidth="9.140625" defaultRowHeight="10.5" x14ac:dyDescent="0.25"/>
  <cols>
    <col min="1" max="1" width="32.140625" style="85" customWidth="1"/>
    <col min="2" max="2" width="17.85546875" style="84" customWidth="1"/>
    <col min="3" max="3" width="42.140625" style="85" customWidth="1"/>
    <col min="4" max="4" width="25.140625" style="85" customWidth="1"/>
    <col min="5" max="5" width="13.85546875" style="85" customWidth="1"/>
    <col min="6" max="6" width="5.140625" style="85" customWidth="1"/>
    <col min="7" max="7" width="23.140625" style="85" customWidth="1"/>
    <col min="8" max="8" width="5.42578125" style="85" customWidth="1"/>
    <col min="9" max="9" width="14.5703125" style="85" customWidth="1"/>
    <col min="10" max="11" width="13.42578125" style="85" customWidth="1"/>
    <col min="12" max="12" width="19.85546875" style="85" customWidth="1"/>
    <col min="13" max="13" width="26.85546875" style="85" customWidth="1"/>
    <col min="14" max="14" width="45.140625" style="85" customWidth="1"/>
    <col min="15" max="16384" width="9.140625" style="85"/>
  </cols>
  <sheetData>
    <row r="1" spans="1:14" ht="20.25" x14ac:dyDescent="0.25">
      <c r="A1" s="82" t="s">
        <v>259</v>
      </c>
      <c r="L1" s="86" t="s">
        <v>177</v>
      </c>
    </row>
    <row r="2" spans="1:14" ht="9.75" customHeight="1" x14ac:dyDescent="0.25"/>
    <row r="3" spans="1:14" ht="12.75" customHeight="1" x14ac:dyDescent="0.25">
      <c r="A3" s="146" t="s">
        <v>181</v>
      </c>
      <c r="B3" s="127" t="s">
        <v>331</v>
      </c>
      <c r="C3" s="128" t="s">
        <v>182</v>
      </c>
    </row>
    <row r="4" spans="1:14" ht="16.5" customHeight="1" x14ac:dyDescent="0.25">
      <c r="A4" s="147" t="s">
        <v>184</v>
      </c>
      <c r="B4" s="129">
        <v>2024</v>
      </c>
      <c r="C4" s="215">
        <v>45381</v>
      </c>
    </row>
    <row r="5" spans="1:14" ht="15.75" customHeight="1" thickBot="1" x14ac:dyDescent="0.3">
      <c r="A5" s="146" t="s">
        <v>186</v>
      </c>
      <c r="B5" s="130" t="s">
        <v>29</v>
      </c>
      <c r="C5" s="92"/>
    </row>
    <row r="6" spans="1:14" ht="20.25" customHeight="1" thickBot="1" x14ac:dyDescent="0.3">
      <c r="A6" s="116" t="s">
        <v>260</v>
      </c>
      <c r="B6" s="135"/>
    </row>
    <row r="7" spans="1:14" ht="9.75" customHeight="1" x14ac:dyDescent="0.25">
      <c r="B7" s="99"/>
      <c r="C7" s="108"/>
      <c r="D7" s="108"/>
    </row>
    <row r="8" spans="1:14" s="110" customFormat="1" ht="52.5" customHeight="1" x14ac:dyDescent="0.25">
      <c r="A8" s="136" t="s">
        <v>261</v>
      </c>
      <c r="B8" s="113" t="s">
        <v>244</v>
      </c>
      <c r="C8" s="139" t="s">
        <v>199</v>
      </c>
      <c r="D8" s="277" t="s">
        <v>200</v>
      </c>
      <c r="E8" s="277" t="s">
        <v>201</v>
      </c>
      <c r="F8" s="137" t="s">
        <v>202</v>
      </c>
      <c r="G8" s="277" t="s">
        <v>203</v>
      </c>
      <c r="H8" s="173" t="s">
        <v>202</v>
      </c>
      <c r="I8" s="292" t="s">
        <v>204</v>
      </c>
      <c r="J8" s="277" t="s">
        <v>205</v>
      </c>
      <c r="K8" s="277" t="s">
        <v>245</v>
      </c>
      <c r="L8" s="277" t="s">
        <v>246</v>
      </c>
      <c r="M8" s="139" t="s">
        <v>206</v>
      </c>
      <c r="N8" s="293" t="s">
        <v>207</v>
      </c>
    </row>
    <row r="9" spans="1:14" ht="9.75" customHeight="1" x14ac:dyDescent="0.25">
      <c r="A9" s="527" t="s">
        <v>262</v>
      </c>
      <c r="B9" s="547"/>
      <c r="C9" s="288"/>
      <c r="D9" s="288"/>
      <c r="E9" s="288"/>
      <c r="F9" s="288"/>
      <c r="G9" s="288"/>
      <c r="H9" s="288"/>
      <c r="I9" s="288"/>
      <c r="J9" s="288"/>
      <c r="K9" s="288"/>
      <c r="L9" s="288"/>
      <c r="M9" s="288"/>
      <c r="N9" s="288"/>
    </row>
    <row r="10" spans="1:14" ht="9.75" customHeight="1" x14ac:dyDescent="0.25">
      <c r="A10" s="527"/>
      <c r="B10" s="547"/>
      <c r="C10" s="288"/>
      <c r="D10" s="288"/>
      <c r="E10" s="288"/>
      <c r="F10" s="288"/>
      <c r="G10" s="288"/>
      <c r="H10" s="288"/>
      <c r="I10" s="288"/>
      <c r="J10" s="288"/>
      <c r="K10" s="288"/>
      <c r="L10" s="288"/>
      <c r="M10" s="288"/>
      <c r="N10" s="288"/>
    </row>
    <row r="11" spans="1:14" ht="9.75" customHeight="1" x14ac:dyDescent="0.25">
      <c r="A11" s="527"/>
      <c r="B11" s="547"/>
      <c r="C11" s="288"/>
      <c r="D11" s="288"/>
      <c r="E11" s="288"/>
      <c r="F11" s="288"/>
      <c r="G11" s="288"/>
      <c r="H11" s="288"/>
      <c r="I11" s="288"/>
      <c r="J11" s="288"/>
      <c r="K11" s="288"/>
      <c r="L11" s="288"/>
      <c r="M11" s="288"/>
      <c r="N11" s="288"/>
    </row>
    <row r="12" spans="1:14" ht="9.75" customHeight="1" x14ac:dyDescent="0.25">
      <c r="A12" s="527"/>
      <c r="B12" s="547"/>
      <c r="C12" s="288"/>
      <c r="D12" s="288"/>
      <c r="E12" s="288"/>
      <c r="F12" s="288"/>
      <c r="G12" s="288"/>
      <c r="H12" s="288"/>
      <c r="I12" s="288"/>
      <c r="J12" s="288"/>
      <c r="K12" s="288"/>
      <c r="L12" s="288"/>
      <c r="M12" s="288"/>
      <c r="N12" s="288"/>
    </row>
    <row r="13" spans="1:14" ht="9.75" customHeight="1" x14ac:dyDescent="0.25">
      <c r="A13" s="527"/>
      <c r="B13" s="547"/>
      <c r="C13" s="288"/>
      <c r="D13" s="288"/>
      <c r="E13" s="288"/>
      <c r="F13" s="288"/>
      <c r="G13" s="288"/>
      <c r="H13" s="288"/>
      <c r="I13" s="288"/>
      <c r="J13" s="288"/>
      <c r="K13" s="288"/>
      <c r="L13" s="288"/>
      <c r="M13" s="288"/>
      <c r="N13" s="288"/>
    </row>
    <row r="14" spans="1:14" ht="9.75" customHeight="1" x14ac:dyDescent="0.25">
      <c r="A14" s="527"/>
      <c r="B14" s="547"/>
      <c r="C14" s="288"/>
      <c r="D14" s="288"/>
      <c r="E14" s="288"/>
      <c r="F14" s="288"/>
      <c r="G14" s="288"/>
      <c r="H14" s="288"/>
      <c r="I14" s="288"/>
      <c r="J14" s="288"/>
      <c r="K14" s="288"/>
      <c r="L14" s="288"/>
      <c r="M14" s="288"/>
      <c r="N14" s="288"/>
    </row>
    <row r="15" spans="1:14" ht="9.75" customHeight="1" x14ac:dyDescent="0.25">
      <c r="A15" s="527"/>
      <c r="B15" s="547"/>
      <c r="C15" s="288"/>
      <c r="D15" s="288"/>
      <c r="E15" s="288"/>
      <c r="F15" s="288"/>
      <c r="G15" s="288"/>
      <c r="H15" s="288"/>
      <c r="I15" s="288"/>
      <c r="J15" s="288"/>
      <c r="K15" s="288"/>
      <c r="L15" s="288"/>
      <c r="M15" s="288"/>
      <c r="N15" s="288"/>
    </row>
    <row r="16" spans="1:14" ht="9.75" customHeight="1" x14ac:dyDescent="0.15">
      <c r="A16" s="527"/>
      <c r="B16" s="547"/>
      <c r="C16" s="288"/>
      <c r="D16" s="320"/>
      <c r="E16" s="288"/>
      <c r="F16" s="288"/>
      <c r="G16" s="288"/>
      <c r="H16" s="288"/>
      <c r="I16" s="288"/>
      <c r="J16" s="288"/>
      <c r="K16" s="288"/>
      <c r="L16" s="288"/>
      <c r="M16" s="288"/>
      <c r="N16" s="288"/>
    </row>
    <row r="17" spans="1:14" ht="9.75" customHeight="1" x14ac:dyDescent="0.25">
      <c r="A17" s="527"/>
      <c r="B17" s="547"/>
      <c r="C17" s="288"/>
      <c r="D17" s="288"/>
      <c r="E17" s="288"/>
      <c r="F17" s="288"/>
      <c r="G17" s="288"/>
      <c r="H17" s="288"/>
      <c r="I17" s="288"/>
      <c r="J17" s="288"/>
      <c r="K17" s="288"/>
      <c r="L17" s="288"/>
      <c r="M17" s="288"/>
      <c r="N17" s="288"/>
    </row>
    <row r="18" spans="1:14" ht="9.75" customHeight="1" x14ac:dyDescent="0.15">
      <c r="A18" s="527"/>
      <c r="B18" s="547"/>
      <c r="C18" s="288"/>
      <c r="D18" s="321"/>
      <c r="E18" s="288"/>
      <c r="F18" s="288"/>
      <c r="G18" s="288"/>
      <c r="H18" s="288"/>
      <c r="I18" s="288"/>
      <c r="J18" s="288"/>
      <c r="K18" s="288"/>
      <c r="L18" s="288"/>
      <c r="M18" s="288"/>
      <c r="N18" s="288"/>
    </row>
    <row r="19" spans="1:14" ht="9.75" customHeight="1" x14ac:dyDescent="0.25">
      <c r="A19" s="527"/>
      <c r="B19" s="547"/>
      <c r="C19" s="288"/>
      <c r="D19" s="288"/>
      <c r="E19" s="288"/>
      <c r="F19" s="288"/>
      <c r="G19" s="322"/>
      <c r="H19" s="288"/>
      <c r="I19" s="288"/>
      <c r="J19" s="288"/>
      <c r="K19" s="288"/>
      <c r="L19" s="288"/>
      <c r="M19" s="288"/>
      <c r="N19" s="288"/>
    </row>
    <row r="20" spans="1:14" ht="9.75" customHeight="1" x14ac:dyDescent="0.25">
      <c r="A20" s="527"/>
      <c r="B20" s="547"/>
      <c r="C20" s="288"/>
      <c r="D20" s="288"/>
      <c r="E20" s="288"/>
      <c r="F20" s="288"/>
      <c r="G20" s="322"/>
      <c r="H20" s="288"/>
      <c r="I20" s="288"/>
      <c r="J20" s="288"/>
      <c r="K20" s="288"/>
      <c r="L20" s="288"/>
      <c r="M20" s="288"/>
      <c r="N20" s="288"/>
    </row>
    <row r="21" spans="1:14" s="145" customFormat="1" ht="9" customHeight="1" x14ac:dyDescent="0.25">
      <c r="A21" s="527" t="s">
        <v>263</v>
      </c>
      <c r="B21" s="569"/>
      <c r="C21" s="288"/>
      <c r="D21" s="288"/>
      <c r="E21" s="288"/>
      <c r="F21" s="288"/>
      <c r="G21" s="288"/>
      <c r="H21" s="311"/>
      <c r="I21" s="288"/>
      <c r="J21" s="288"/>
      <c r="K21" s="288"/>
      <c r="L21" s="288"/>
      <c r="M21" s="288"/>
      <c r="N21" s="288"/>
    </row>
    <row r="22" spans="1:14" ht="29.1" customHeight="1" x14ac:dyDescent="0.25">
      <c r="A22" s="527"/>
      <c r="B22" s="569"/>
      <c r="C22" s="288"/>
      <c r="D22" s="288"/>
      <c r="E22" s="288"/>
      <c r="F22" s="288"/>
      <c r="G22" s="285"/>
      <c r="H22" s="318"/>
      <c r="I22" s="288"/>
      <c r="J22" s="288"/>
      <c r="K22" s="288"/>
      <c r="L22" s="288"/>
      <c r="M22" s="288"/>
      <c r="N22" s="288"/>
    </row>
    <row r="23" spans="1:14" ht="9.75" customHeight="1" x14ac:dyDescent="0.25">
      <c r="A23" s="527"/>
      <c r="B23" s="569"/>
      <c r="C23" s="288"/>
      <c r="D23" s="288"/>
      <c r="E23" s="288"/>
      <c r="F23" s="288"/>
      <c r="G23" s="285"/>
      <c r="H23" s="318"/>
      <c r="I23" s="288"/>
      <c r="J23" s="288"/>
      <c r="K23" s="288"/>
      <c r="L23" s="288"/>
      <c r="M23" s="288"/>
      <c r="N23" s="288"/>
    </row>
    <row r="24" spans="1:14" ht="9.75" customHeight="1" x14ac:dyDescent="0.25">
      <c r="A24" s="527"/>
      <c r="B24" s="569"/>
      <c r="C24" s="288"/>
      <c r="D24" s="288"/>
      <c r="E24" s="288"/>
      <c r="F24" s="288"/>
      <c r="G24" s="288"/>
      <c r="H24" s="311"/>
      <c r="I24" s="288"/>
      <c r="J24" s="288"/>
      <c r="K24" s="288"/>
      <c r="L24" s="288"/>
      <c r="M24" s="288"/>
      <c r="N24" s="288"/>
    </row>
    <row r="25" spans="1:14" ht="9.75" customHeight="1" x14ac:dyDescent="0.25">
      <c r="A25" s="527"/>
      <c r="B25" s="569"/>
      <c r="C25" s="288"/>
      <c r="D25" s="288"/>
      <c r="E25" s="288"/>
      <c r="F25" s="288"/>
      <c r="G25" s="288"/>
      <c r="H25" s="311"/>
      <c r="I25" s="288"/>
      <c r="J25" s="288"/>
      <c r="K25" s="288"/>
      <c r="L25" s="288"/>
      <c r="M25" s="288"/>
      <c r="N25" s="288"/>
    </row>
    <row r="26" spans="1:14" ht="9.75" customHeight="1" x14ac:dyDescent="0.25">
      <c r="A26" s="527"/>
      <c r="B26" s="569"/>
      <c r="C26" s="288"/>
      <c r="D26" s="288"/>
      <c r="E26" s="288"/>
      <c r="F26" s="288"/>
      <c r="G26" s="288"/>
      <c r="H26" s="311"/>
      <c r="I26" s="288"/>
      <c r="J26" s="288"/>
      <c r="K26" s="288"/>
      <c r="L26" s="288"/>
      <c r="M26" s="288"/>
      <c r="N26" s="288"/>
    </row>
    <row r="27" spans="1:14" ht="9.75" customHeight="1" x14ac:dyDescent="0.25">
      <c r="A27" s="527"/>
      <c r="B27" s="569"/>
      <c r="C27" s="288"/>
      <c r="D27" s="288"/>
      <c r="E27" s="288"/>
      <c r="F27" s="288"/>
      <c r="G27" s="288"/>
      <c r="H27" s="311"/>
      <c r="I27" s="288"/>
      <c r="J27" s="288"/>
      <c r="K27" s="288"/>
      <c r="L27" s="288"/>
      <c r="M27" s="288"/>
      <c r="N27" s="288"/>
    </row>
    <row r="28" spans="1:14" ht="9.75" customHeight="1" x14ac:dyDescent="0.25">
      <c r="A28" s="527"/>
      <c r="B28" s="569"/>
      <c r="C28" s="288"/>
      <c r="D28" s="288"/>
      <c r="E28" s="288"/>
      <c r="F28" s="288"/>
      <c r="G28" s="288"/>
      <c r="H28" s="311"/>
      <c r="I28" s="288"/>
      <c r="J28" s="288"/>
      <c r="K28" s="288"/>
      <c r="L28" s="288"/>
      <c r="M28" s="288"/>
      <c r="N28" s="288"/>
    </row>
    <row r="29" spans="1:14" ht="9.75" customHeight="1" x14ac:dyDescent="0.25">
      <c r="A29" s="527"/>
      <c r="B29" s="569"/>
      <c r="C29" s="288"/>
      <c r="D29" s="288"/>
      <c r="E29" s="288"/>
      <c r="F29" s="288"/>
      <c r="G29" s="285"/>
      <c r="H29" s="318"/>
      <c r="I29" s="288"/>
      <c r="J29" s="288"/>
      <c r="K29" s="288"/>
      <c r="L29" s="288"/>
      <c r="M29" s="288"/>
      <c r="N29" s="288"/>
    </row>
    <row r="30" spans="1:14" ht="9.75" customHeight="1" x14ac:dyDescent="0.25">
      <c r="A30" s="527"/>
      <c r="B30" s="569"/>
      <c r="C30" s="288"/>
      <c r="D30" s="288"/>
      <c r="E30" s="288"/>
      <c r="F30" s="288"/>
      <c r="G30" s="288"/>
      <c r="H30" s="311"/>
      <c r="I30" s="288"/>
      <c r="J30" s="288"/>
      <c r="K30" s="288"/>
      <c r="L30" s="288"/>
      <c r="M30" s="288"/>
      <c r="N30" s="288"/>
    </row>
    <row r="31" spans="1:14" ht="9.75" customHeight="1" x14ac:dyDescent="0.25">
      <c r="A31" s="527"/>
      <c r="B31" s="569"/>
      <c r="C31" s="260"/>
      <c r="D31" s="288"/>
      <c r="E31" s="288"/>
      <c r="F31" s="288"/>
      <c r="G31" s="288"/>
      <c r="H31" s="311"/>
      <c r="I31" s="288"/>
      <c r="J31" s="288"/>
      <c r="K31" s="288"/>
      <c r="L31" s="288"/>
      <c r="M31" s="288"/>
      <c r="N31" s="288"/>
    </row>
    <row r="32" spans="1:14" ht="9.75" customHeight="1" x14ac:dyDescent="0.25">
      <c r="A32" s="527"/>
      <c r="B32" s="569"/>
      <c r="C32" s="260"/>
      <c r="D32" s="288"/>
      <c r="E32" s="288"/>
      <c r="F32" s="288"/>
      <c r="G32" s="288"/>
      <c r="H32" s="311"/>
      <c r="I32" s="288"/>
      <c r="J32" s="288"/>
      <c r="K32" s="288"/>
      <c r="L32" s="288"/>
      <c r="M32" s="288"/>
      <c r="N32" s="288"/>
    </row>
    <row r="33" spans="1:14" ht="9.75" customHeight="1" x14ac:dyDescent="0.25">
      <c r="A33" s="527"/>
      <c r="B33" s="569"/>
      <c r="C33" s="260"/>
      <c r="D33" s="288"/>
      <c r="E33" s="288"/>
      <c r="F33" s="288"/>
      <c r="G33" s="288"/>
      <c r="H33" s="311"/>
      <c r="I33" s="288"/>
      <c r="J33" s="288"/>
      <c r="K33" s="288"/>
      <c r="L33" s="288"/>
      <c r="M33" s="288"/>
      <c r="N33" s="288"/>
    </row>
    <row r="34" spans="1:14" ht="9.75" customHeight="1" x14ac:dyDescent="0.25">
      <c r="A34" s="527"/>
      <c r="B34" s="569"/>
      <c r="C34" s="288"/>
      <c r="D34" s="288"/>
      <c r="E34" s="288"/>
      <c r="F34" s="288"/>
      <c r="G34" s="288"/>
      <c r="H34" s="311"/>
      <c r="I34" s="288"/>
      <c r="J34" s="288"/>
      <c r="K34" s="288"/>
      <c r="L34" s="288"/>
      <c r="M34" s="288"/>
      <c r="N34" s="288"/>
    </row>
    <row r="35" spans="1:14" ht="9.75" customHeight="1" x14ac:dyDescent="0.25">
      <c r="A35" s="527" t="s">
        <v>264</v>
      </c>
      <c r="B35" s="569"/>
      <c r="C35" s="288"/>
      <c r="D35" s="288"/>
      <c r="E35" s="288"/>
      <c r="F35" s="288"/>
      <c r="G35" s="288"/>
      <c r="H35" s="311"/>
      <c r="I35" s="288"/>
      <c r="J35" s="288"/>
      <c r="K35" s="288"/>
      <c r="L35" s="288"/>
      <c r="M35" s="288"/>
      <c r="N35" s="288"/>
    </row>
    <row r="36" spans="1:14" ht="9.75" customHeight="1" x14ac:dyDescent="0.25">
      <c r="A36" s="527"/>
      <c r="B36" s="569"/>
      <c r="C36" s="288"/>
      <c r="D36" s="288"/>
      <c r="E36" s="288"/>
      <c r="F36" s="288"/>
      <c r="G36" s="285"/>
      <c r="H36" s="318"/>
      <c r="I36" s="288"/>
      <c r="J36" s="288"/>
      <c r="K36" s="288"/>
      <c r="L36" s="288"/>
      <c r="M36" s="288"/>
      <c r="N36" s="288"/>
    </row>
    <row r="37" spans="1:14" ht="9.75" customHeight="1" x14ac:dyDescent="0.25">
      <c r="A37" s="527"/>
      <c r="B37" s="569"/>
      <c r="C37" s="288"/>
      <c r="D37" s="288"/>
      <c r="E37" s="288"/>
      <c r="F37" s="288"/>
      <c r="G37" s="285"/>
      <c r="H37" s="318"/>
      <c r="I37" s="288"/>
      <c r="J37" s="288"/>
      <c r="K37" s="288"/>
      <c r="L37" s="288"/>
      <c r="M37" s="288"/>
      <c r="N37" s="288"/>
    </row>
    <row r="38" spans="1:14" ht="12.6" customHeight="1" x14ac:dyDescent="0.25">
      <c r="A38" s="527"/>
      <c r="B38" s="569"/>
      <c r="C38" s="288"/>
      <c r="D38" s="288"/>
      <c r="E38" s="288"/>
      <c r="F38" s="288"/>
      <c r="G38" s="285"/>
      <c r="H38" s="318"/>
      <c r="I38" s="288"/>
      <c r="J38" s="288"/>
      <c r="K38" s="288"/>
      <c r="L38" s="288"/>
      <c r="M38" s="288"/>
      <c r="N38" s="288"/>
    </row>
    <row r="39" spans="1:14" ht="8.4499999999999993" customHeight="1" x14ac:dyDescent="0.25">
      <c r="A39" s="527"/>
      <c r="B39" s="569"/>
      <c r="C39" s="288"/>
      <c r="D39" s="288"/>
      <c r="E39" s="288"/>
      <c r="F39" s="288"/>
      <c r="G39" s="285"/>
      <c r="H39" s="318"/>
      <c r="I39" s="288"/>
      <c r="J39" s="288"/>
      <c r="K39" s="288"/>
      <c r="L39" s="288"/>
      <c r="M39" s="288"/>
      <c r="N39" s="288"/>
    </row>
    <row r="40" spans="1:14" ht="8.4499999999999993" customHeight="1" x14ac:dyDescent="0.25">
      <c r="A40" s="527"/>
      <c r="B40" s="569"/>
      <c r="C40" s="260"/>
      <c r="D40" s="288"/>
      <c r="E40" s="288"/>
      <c r="F40" s="288"/>
      <c r="G40" s="285"/>
      <c r="H40" s="318"/>
      <c r="I40" s="288"/>
      <c r="J40" s="288"/>
      <c r="K40" s="288"/>
      <c r="L40" s="288"/>
      <c r="M40" s="288"/>
      <c r="N40" s="288"/>
    </row>
    <row r="41" spans="1:14" ht="12.6" customHeight="1" x14ac:dyDescent="0.25">
      <c r="A41" s="527"/>
      <c r="B41" s="569"/>
      <c r="C41" s="260"/>
      <c r="D41" s="288"/>
      <c r="E41" s="288"/>
      <c r="F41" s="288"/>
      <c r="G41" s="285"/>
      <c r="H41" s="318"/>
      <c r="I41" s="288"/>
      <c r="J41" s="288"/>
      <c r="K41" s="288"/>
      <c r="L41" s="288"/>
      <c r="M41" s="288"/>
      <c r="N41" s="288"/>
    </row>
    <row r="42" spans="1:14" ht="9.75" customHeight="1" x14ac:dyDescent="0.25">
      <c r="A42" s="527"/>
      <c r="B42" s="569"/>
      <c r="C42" s="288"/>
      <c r="D42" s="288"/>
      <c r="E42" s="288"/>
      <c r="F42" s="288"/>
      <c r="G42" s="285"/>
      <c r="H42" s="318"/>
      <c r="I42" s="288"/>
      <c r="J42" s="288"/>
      <c r="K42" s="288"/>
      <c r="L42" s="288"/>
      <c r="M42" s="288"/>
      <c r="N42" s="288"/>
    </row>
    <row r="43" spans="1:14" s="145" customFormat="1" ht="12.75" customHeight="1" x14ac:dyDescent="0.25">
      <c r="A43" s="527" t="s">
        <v>265</v>
      </c>
      <c r="B43" s="569"/>
      <c r="C43" s="288"/>
      <c r="D43" s="288"/>
      <c r="E43" s="288"/>
      <c r="F43" s="288"/>
      <c r="G43" s="288"/>
      <c r="H43" s="311"/>
      <c r="I43" s="288"/>
      <c r="J43" s="288"/>
      <c r="K43" s="288"/>
      <c r="L43" s="288"/>
      <c r="M43" s="288"/>
      <c r="N43" s="288"/>
    </row>
    <row r="44" spans="1:14" ht="9.75" customHeight="1" x14ac:dyDescent="0.25">
      <c r="A44" s="527"/>
      <c r="B44" s="569"/>
      <c r="C44" s="395"/>
      <c r="D44" s="319"/>
      <c r="E44" s="288"/>
      <c r="F44" s="288"/>
      <c r="G44" s="288"/>
      <c r="H44" s="288"/>
      <c r="I44" s="288"/>
      <c r="J44" s="288"/>
      <c r="K44" s="288"/>
      <c r="L44" s="288"/>
      <c r="M44" s="288"/>
      <c r="N44" s="288"/>
    </row>
    <row r="45" spans="1:14" ht="9.75" customHeight="1" x14ac:dyDescent="0.25">
      <c r="A45" s="527"/>
      <c r="B45" s="569"/>
      <c r="C45" s="395"/>
      <c r="D45" s="319"/>
      <c r="E45" s="288"/>
      <c r="F45" s="288"/>
      <c r="G45" s="288"/>
      <c r="H45" s="288"/>
      <c r="I45" s="288"/>
      <c r="J45" s="288"/>
      <c r="K45" s="288"/>
      <c r="L45" s="288"/>
      <c r="M45" s="288"/>
      <c r="N45" s="288"/>
    </row>
    <row r="46" spans="1:14" ht="9.75" customHeight="1" x14ac:dyDescent="0.25">
      <c r="A46" s="527"/>
      <c r="B46" s="569"/>
      <c r="C46" s="395"/>
      <c r="D46" s="319"/>
      <c r="E46" s="288"/>
      <c r="F46" s="288"/>
      <c r="G46" s="288"/>
      <c r="H46" s="288"/>
      <c r="I46" s="288"/>
      <c r="J46" s="288"/>
      <c r="K46" s="288"/>
      <c r="L46" s="288"/>
      <c r="M46" s="288"/>
      <c r="N46" s="288"/>
    </row>
    <row r="47" spans="1:14" ht="9.75" customHeight="1" x14ac:dyDescent="0.25">
      <c r="A47" s="527"/>
      <c r="B47" s="569"/>
      <c r="C47" s="395"/>
      <c r="D47" s="319"/>
      <c r="E47" s="288"/>
      <c r="F47" s="288"/>
      <c r="G47" s="288"/>
      <c r="H47" s="288"/>
      <c r="I47" s="288"/>
      <c r="J47" s="288"/>
      <c r="K47" s="288"/>
      <c r="L47" s="288"/>
      <c r="M47" s="288"/>
      <c r="N47" s="288"/>
    </row>
    <row r="48" spans="1:14" ht="9.75" customHeight="1" x14ac:dyDescent="0.25">
      <c r="A48" s="527"/>
      <c r="B48" s="569"/>
      <c r="C48" s="181"/>
      <c r="D48" s="322"/>
      <c r="E48" s="288"/>
      <c r="F48" s="288"/>
      <c r="G48" s="288"/>
      <c r="H48" s="288"/>
      <c r="I48" s="288"/>
      <c r="J48" s="288"/>
      <c r="K48" s="288"/>
      <c r="L48" s="288"/>
      <c r="M48" s="288"/>
      <c r="N48" s="288"/>
    </row>
    <row r="49" spans="1:14" ht="9.75" customHeight="1" x14ac:dyDescent="0.25">
      <c r="A49" s="527" t="s">
        <v>266</v>
      </c>
      <c r="B49" s="569"/>
      <c r="C49" s="181"/>
      <c r="D49" s="319"/>
      <c r="E49" s="288"/>
      <c r="F49" s="288"/>
      <c r="G49" s="288"/>
      <c r="H49" s="288"/>
      <c r="I49" s="288"/>
      <c r="J49" s="288"/>
      <c r="K49" s="288"/>
      <c r="L49" s="288"/>
      <c r="M49" s="288"/>
      <c r="N49" s="288"/>
    </row>
    <row r="50" spans="1:14" ht="9.75" customHeight="1" x14ac:dyDescent="0.25">
      <c r="A50" s="527"/>
      <c r="B50" s="569"/>
      <c r="C50" s="181"/>
      <c r="D50" s="319"/>
      <c r="E50" s="288"/>
      <c r="F50" s="288"/>
      <c r="G50" s="319"/>
      <c r="H50" s="288"/>
      <c r="I50" s="288"/>
      <c r="J50" s="288"/>
      <c r="K50" s="288"/>
      <c r="L50" s="288"/>
      <c r="M50" s="288"/>
      <c r="N50" s="288"/>
    </row>
    <row r="51" spans="1:14" ht="9.75" customHeight="1" x14ac:dyDescent="0.25">
      <c r="A51" s="527"/>
      <c r="B51" s="569"/>
      <c r="C51" s="181"/>
      <c r="D51" s="319"/>
      <c r="E51" s="288"/>
      <c r="F51" s="288"/>
      <c r="G51" s="319"/>
      <c r="H51" s="288"/>
      <c r="I51" s="288"/>
      <c r="J51" s="288"/>
      <c r="K51" s="288"/>
      <c r="L51" s="288"/>
      <c r="M51" s="288"/>
      <c r="N51" s="288"/>
    </row>
    <row r="52" spans="1:14" ht="9.75" customHeight="1" x14ac:dyDescent="0.25">
      <c r="A52" s="527"/>
      <c r="B52" s="569"/>
      <c r="C52" s="288"/>
      <c r="D52" s="319"/>
      <c r="E52" s="288"/>
      <c r="F52" s="288"/>
      <c r="G52" s="322"/>
      <c r="H52" s="288"/>
      <c r="I52" s="288"/>
      <c r="J52" s="288"/>
      <c r="K52" s="288"/>
      <c r="L52" s="288"/>
      <c r="M52" s="288"/>
      <c r="N52" s="288"/>
    </row>
    <row r="53" spans="1:14" ht="9.75" customHeight="1" x14ac:dyDescent="0.25">
      <c r="A53" s="527"/>
      <c r="B53" s="569"/>
      <c r="C53" s="288"/>
      <c r="D53" s="319"/>
      <c r="E53" s="288"/>
      <c r="F53" s="288"/>
      <c r="G53" s="322"/>
      <c r="H53" s="288"/>
      <c r="I53" s="288"/>
      <c r="J53" s="288"/>
      <c r="K53" s="288"/>
      <c r="L53" s="288"/>
      <c r="M53" s="288"/>
      <c r="N53" s="288"/>
    </row>
    <row r="54" spans="1:14" ht="9.75" customHeight="1" x14ac:dyDescent="0.25">
      <c r="A54" s="527"/>
      <c r="B54" s="569"/>
      <c r="C54" s="288"/>
      <c r="D54" s="319"/>
      <c r="E54" s="288"/>
      <c r="F54" s="288"/>
      <c r="G54" s="288"/>
      <c r="H54" s="288"/>
      <c r="I54" s="288"/>
      <c r="J54" s="288"/>
      <c r="K54" s="288"/>
      <c r="L54" s="288"/>
      <c r="M54" s="288"/>
      <c r="N54" s="288"/>
    </row>
    <row r="55" spans="1:14" x14ac:dyDescent="0.25">
      <c r="G55" s="266"/>
    </row>
    <row r="56" spans="1:14" x14ac:dyDescent="0.25">
      <c r="G56" s="275"/>
    </row>
    <row r="57" spans="1:14" x14ac:dyDescent="0.25">
      <c r="G57" s="276"/>
    </row>
    <row r="58" spans="1:14" x14ac:dyDescent="0.25">
      <c r="G58" s="275"/>
    </row>
    <row r="59" spans="1:14" x14ac:dyDescent="0.25">
      <c r="G59" s="276"/>
    </row>
    <row r="60" spans="1:14" x14ac:dyDescent="0.25">
      <c r="G60" s="276"/>
    </row>
    <row r="61" spans="1:14" x14ac:dyDescent="0.25">
      <c r="G61" s="276"/>
    </row>
  </sheetData>
  <protectedRanges>
    <protectedRange password="CDC0" sqref="C52:C54 E49:F54 E19:F20 D10:D20 F21 E29:F29 E36:E42 F24:F28 H19:J20 F30:F48 L36:L42 H44:M54 I43:M43 E9:M18 K19:M35 E22:F23 I21:J35" name="Range1_1_1_5_1"/>
    <protectedRange password="CDC0" sqref="C18:C19" name="Range1_4_2_1"/>
    <protectedRange password="CDC0" sqref="E44:E48" name="Range1_6_1_2_1"/>
    <protectedRange password="CDC0" sqref="G55:G60" name="Range1_1_1_2_2_1"/>
    <protectedRange password="CDC0" sqref="G19:G20" name="Range1_6_6_1"/>
    <protectedRange password="CDC0" sqref="G45:G46 G49" name="Range1_1_3_1_1"/>
    <protectedRange password="CDC0" sqref="G52:G54 D21:D43" name="Range1_3_3_5_1"/>
    <protectedRange password="CDC0" sqref="G47:G48" name="Range1_8_2_1_1"/>
    <protectedRange password="CDC0" sqref="E21 E24:E28 E43 E30:E34 G21 G24:G28 G43 G30:G34" name="Range1_3_1_2_5_1"/>
    <protectedRange password="CDC0" sqref="M36:M42 I36:K42" name="Range1_10_1"/>
    <protectedRange password="CDC0" sqref="N9:N54" name="Range1_1_4_1"/>
    <protectedRange password="CDC0" sqref="E35" name="Range1_1_1_5_1_1_1"/>
    <protectedRange password="CDC0" sqref="G35" name="Range1_1_1_5_1_1_3"/>
    <protectedRange password="CDC0" sqref="G22:H23 G36:H42 G29:H29" name="Range1_3_2_1_3_3"/>
    <protectedRange password="CDC0" sqref="C44:C47" name="Range1_7"/>
  </protectedRanges>
  <mergeCells count="10">
    <mergeCell ref="A49:A54"/>
    <mergeCell ref="B49:B54"/>
    <mergeCell ref="A9:A20"/>
    <mergeCell ref="B9:B20"/>
    <mergeCell ref="A21:A34"/>
    <mergeCell ref="B21:B34"/>
    <mergeCell ref="A35:A42"/>
    <mergeCell ref="B35:B42"/>
    <mergeCell ref="A43:A48"/>
    <mergeCell ref="B43:B48"/>
  </mergeCells>
  <hyperlinks>
    <hyperlink ref="L1" location="'b. List of templates'!A1" display="RETURN TO TEMPLATE LIST"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23"/>
  <sheetViews>
    <sheetView workbookViewId="0">
      <selection activeCell="E10" sqref="E10"/>
    </sheetView>
  </sheetViews>
  <sheetFormatPr defaultColWidth="9.140625" defaultRowHeight="10.5" x14ac:dyDescent="0.25"/>
  <cols>
    <col min="1" max="1" width="35.140625" style="85" customWidth="1"/>
    <col min="2" max="2" width="18.42578125" style="84" customWidth="1"/>
    <col min="3" max="3" width="30.85546875" style="85" customWidth="1"/>
    <col min="4" max="4" width="32.85546875" style="85" customWidth="1"/>
    <col min="5" max="5" width="13.85546875" style="85" customWidth="1"/>
    <col min="6" max="6" width="5.140625" style="85" customWidth="1"/>
    <col min="7" max="7" width="16.5703125" style="85" customWidth="1"/>
    <col min="8" max="8" width="5.42578125" style="85" customWidth="1"/>
    <col min="9" max="9" width="14.5703125" style="85" customWidth="1"/>
    <col min="10" max="10" width="13.42578125" style="85" customWidth="1"/>
    <col min="11" max="11" width="20" style="85" customWidth="1"/>
    <col min="12" max="12" width="26.5703125" style="85" bestFit="1" customWidth="1"/>
    <col min="13" max="13" width="23.5703125" style="85" customWidth="1"/>
    <col min="14" max="14" width="45.140625" style="85" customWidth="1"/>
    <col min="15" max="16384" width="9.140625" style="85"/>
  </cols>
  <sheetData>
    <row r="1" spans="1:14" ht="21" thickBot="1" x14ac:dyDescent="0.3">
      <c r="A1" s="82" t="s">
        <v>267</v>
      </c>
      <c r="I1" s="83" t="s">
        <v>178</v>
      </c>
      <c r="L1" s="86" t="s">
        <v>177</v>
      </c>
    </row>
    <row r="2" spans="1:14" ht="9.75" customHeight="1" x14ac:dyDescent="0.25">
      <c r="F2" s="507" t="s">
        <v>268</v>
      </c>
      <c r="G2" s="570"/>
      <c r="H2" s="571"/>
      <c r="I2" s="87" t="s">
        <v>180</v>
      </c>
      <c r="J2" s="88">
        <f>SUM(B13:B23)</f>
        <v>0</v>
      </c>
    </row>
    <row r="3" spans="1:14" ht="12.75" customHeight="1" x14ac:dyDescent="0.25">
      <c r="A3" s="146" t="s">
        <v>181</v>
      </c>
      <c r="B3" s="127" t="s">
        <v>331</v>
      </c>
      <c r="C3" s="128" t="s">
        <v>182</v>
      </c>
      <c r="F3" s="509"/>
      <c r="G3" s="568"/>
      <c r="H3" s="508"/>
      <c r="I3" s="90" t="s">
        <v>183</v>
      </c>
      <c r="J3" s="91">
        <f>$B$10</f>
        <v>0</v>
      </c>
    </row>
    <row r="4" spans="1:14" ht="16.5" customHeight="1" x14ac:dyDescent="0.25">
      <c r="A4" s="147" t="s">
        <v>184</v>
      </c>
      <c r="B4" s="129">
        <v>2024</v>
      </c>
      <c r="C4" s="215">
        <v>45381</v>
      </c>
      <c r="F4" s="509"/>
      <c r="G4" s="568"/>
      <c r="H4" s="508"/>
      <c r="I4" s="90" t="s">
        <v>185</v>
      </c>
      <c r="J4" s="91">
        <f>$B$9</f>
        <v>0.38340000000000002</v>
      </c>
    </row>
    <row r="5" spans="1:14" ht="15.75" customHeight="1" thickBot="1" x14ac:dyDescent="0.3">
      <c r="A5" s="146" t="s">
        <v>186</v>
      </c>
      <c r="B5" s="130" t="s">
        <v>29</v>
      </c>
      <c r="C5" s="92"/>
      <c r="F5" s="510"/>
      <c r="G5" s="572"/>
      <c r="H5" s="511"/>
      <c r="I5" s="93"/>
      <c r="J5" s="94"/>
    </row>
    <row r="6" spans="1:14" ht="37.5" customHeight="1" thickBot="1" x14ac:dyDescent="0.3">
      <c r="A6" s="116" t="s">
        <v>188</v>
      </c>
      <c r="B6" s="131">
        <v>12780</v>
      </c>
      <c r="C6" s="239" t="s">
        <v>532</v>
      </c>
      <c r="I6" s="96"/>
    </row>
    <row r="7" spans="1:14" ht="46.5" customHeight="1" thickBot="1" x14ac:dyDescent="0.3">
      <c r="A7" s="116" t="s">
        <v>189</v>
      </c>
      <c r="B7" s="148">
        <v>12780</v>
      </c>
      <c r="C7" s="524" t="s">
        <v>289</v>
      </c>
      <c r="D7" s="525"/>
      <c r="E7" s="525"/>
      <c r="F7" s="525"/>
      <c r="G7" s="525"/>
      <c r="H7" s="525"/>
      <c r="I7" s="525"/>
      <c r="J7" s="526"/>
      <c r="M7" s="98"/>
      <c r="N7" s="98"/>
    </row>
    <row r="8" spans="1:14" ht="24" customHeight="1" x14ac:dyDescent="0.25">
      <c r="A8" s="116" t="s">
        <v>191</v>
      </c>
      <c r="B8" s="149" t="s">
        <v>270</v>
      </c>
      <c r="C8" s="150" t="s">
        <v>194</v>
      </c>
      <c r="D8" s="150"/>
    </row>
    <row r="9" spans="1:14" ht="21.75" customHeight="1" thickBot="1" x14ac:dyDescent="0.3">
      <c r="A9" s="116" t="s">
        <v>271</v>
      </c>
      <c r="B9" s="151">
        <f>B7*0.003%</f>
        <v>0.38340000000000002</v>
      </c>
      <c r="C9" s="152"/>
      <c r="D9" s="153"/>
    </row>
    <row r="10" spans="1:14" ht="20.25" customHeight="1" thickBot="1" x14ac:dyDescent="0.3">
      <c r="A10" s="116" t="s">
        <v>243</v>
      </c>
      <c r="B10" s="135"/>
      <c r="C10" s="104"/>
      <c r="D10" s="105"/>
    </row>
    <row r="11" spans="1:14" ht="9.75" customHeight="1" x14ac:dyDescent="0.25">
      <c r="B11" s="99"/>
      <c r="C11" s="108"/>
      <c r="D11" s="108"/>
    </row>
    <row r="12" spans="1:14" s="110" customFormat="1" ht="63" customHeight="1" x14ac:dyDescent="0.25">
      <c r="A12" s="136" t="s">
        <v>272</v>
      </c>
      <c r="B12" s="113" t="s">
        <v>244</v>
      </c>
      <c r="C12" s="139" t="s">
        <v>199</v>
      </c>
      <c r="D12" s="277" t="s">
        <v>200</v>
      </c>
      <c r="E12" s="277" t="s">
        <v>201</v>
      </c>
      <c r="F12" s="137" t="s">
        <v>202</v>
      </c>
      <c r="G12" s="277" t="s">
        <v>203</v>
      </c>
      <c r="H12" s="137" t="s">
        <v>202</v>
      </c>
      <c r="I12" s="292" t="s">
        <v>204</v>
      </c>
      <c r="J12" s="277" t="s">
        <v>205</v>
      </c>
      <c r="K12" s="277" t="s">
        <v>245</v>
      </c>
      <c r="L12" s="139" t="s">
        <v>246</v>
      </c>
      <c r="M12" s="139" t="s">
        <v>206</v>
      </c>
      <c r="N12" s="295" t="s">
        <v>207</v>
      </c>
    </row>
    <row r="13" spans="1:14" ht="11.25" customHeight="1" x14ac:dyDescent="0.25">
      <c r="A13" s="555" t="s">
        <v>273</v>
      </c>
      <c r="B13" s="569"/>
      <c r="C13" s="181"/>
      <c r="D13" s="181"/>
      <c r="E13" s="181"/>
      <c r="F13" s="181"/>
      <c r="G13" s="181"/>
      <c r="H13" s="181"/>
      <c r="I13" s="181"/>
      <c r="J13" s="181"/>
      <c r="K13" s="181"/>
      <c r="L13" s="181"/>
      <c r="M13" s="181"/>
      <c r="N13" s="181"/>
    </row>
    <row r="14" spans="1:14" ht="9.75" customHeight="1" x14ac:dyDescent="0.25">
      <c r="A14" s="556"/>
      <c r="B14" s="569"/>
      <c r="C14" s="181"/>
      <c r="D14" s="181"/>
      <c r="E14" s="181"/>
      <c r="F14" s="181"/>
      <c r="G14" s="181"/>
      <c r="H14" s="181"/>
      <c r="I14" s="181"/>
      <c r="J14" s="181"/>
      <c r="K14" s="181"/>
      <c r="L14" s="181"/>
      <c r="M14" s="181"/>
      <c r="N14" s="181"/>
    </row>
    <row r="15" spans="1:14" ht="9.75" customHeight="1" x14ac:dyDescent="0.25">
      <c r="A15" s="556"/>
      <c r="B15" s="569"/>
      <c r="C15" s="181"/>
      <c r="D15" s="181"/>
      <c r="E15" s="181"/>
      <c r="F15" s="181"/>
      <c r="G15" s="181"/>
      <c r="H15" s="181"/>
      <c r="I15" s="181"/>
      <c r="J15" s="181"/>
      <c r="K15" s="181"/>
      <c r="L15" s="181"/>
      <c r="M15" s="181"/>
      <c r="N15" s="181"/>
    </row>
    <row r="16" spans="1:14" ht="11.25" customHeight="1" x14ac:dyDescent="0.25">
      <c r="A16" s="548" t="s">
        <v>274</v>
      </c>
      <c r="B16" s="569"/>
      <c r="C16" s="181"/>
      <c r="D16" s="181"/>
      <c r="E16" s="181"/>
      <c r="F16" s="181"/>
      <c r="G16" s="181"/>
      <c r="H16" s="181"/>
      <c r="I16" s="181"/>
      <c r="J16" s="181"/>
      <c r="K16" s="181"/>
      <c r="L16" s="181"/>
      <c r="M16" s="181"/>
      <c r="N16" s="181"/>
    </row>
    <row r="17" spans="1:14" ht="11.25" customHeight="1" x14ac:dyDescent="0.25">
      <c r="A17" s="548"/>
      <c r="B17" s="569"/>
      <c r="C17" s="260"/>
      <c r="D17" s="181"/>
      <c r="E17" s="181"/>
      <c r="F17" s="181"/>
      <c r="G17" s="181"/>
      <c r="H17" s="181"/>
      <c r="I17" s="181"/>
      <c r="J17" s="181"/>
      <c r="K17" s="181"/>
      <c r="L17" s="181"/>
      <c r="M17" s="181"/>
      <c r="N17" s="181"/>
    </row>
    <row r="18" spans="1:14" ht="9.75" customHeight="1" x14ac:dyDescent="0.25">
      <c r="A18" s="548"/>
      <c r="B18" s="569"/>
      <c r="C18" s="181"/>
      <c r="D18" s="181"/>
      <c r="E18" s="181"/>
      <c r="F18" s="181"/>
      <c r="G18" s="181"/>
      <c r="H18" s="181"/>
      <c r="I18" s="181"/>
      <c r="J18" s="181"/>
      <c r="K18" s="181"/>
      <c r="L18" s="181"/>
      <c r="M18" s="181"/>
      <c r="N18" s="181"/>
    </row>
    <row r="19" spans="1:14" ht="11.25" customHeight="1" x14ac:dyDescent="0.25">
      <c r="A19" s="548" t="s">
        <v>266</v>
      </c>
      <c r="B19" s="569"/>
      <c r="C19" s="181"/>
      <c r="D19" s="181"/>
      <c r="E19" s="181"/>
      <c r="F19" s="181"/>
      <c r="G19" s="181"/>
      <c r="H19" s="181"/>
      <c r="I19" s="181"/>
      <c r="J19" s="181"/>
      <c r="K19" s="181"/>
      <c r="L19" s="181"/>
      <c r="M19" s="181"/>
      <c r="N19" s="181"/>
    </row>
    <row r="20" spans="1:14" ht="9.75" customHeight="1" x14ac:dyDescent="0.25">
      <c r="A20" s="548"/>
      <c r="B20" s="569"/>
      <c r="C20" s="181"/>
      <c r="D20" s="181"/>
      <c r="E20" s="181"/>
      <c r="F20" s="181"/>
      <c r="G20" s="181"/>
      <c r="H20" s="181"/>
      <c r="I20" s="181"/>
      <c r="J20" s="181"/>
      <c r="K20" s="181"/>
      <c r="L20" s="181"/>
      <c r="M20" s="181"/>
      <c r="N20" s="181"/>
    </row>
    <row r="21" spans="1:14" ht="9.75" customHeight="1" x14ac:dyDescent="0.25">
      <c r="A21" s="548"/>
      <c r="B21" s="569"/>
      <c r="C21" s="181"/>
      <c r="D21" s="181"/>
      <c r="E21" s="181"/>
      <c r="F21" s="181"/>
      <c r="G21" s="181"/>
      <c r="H21" s="181"/>
      <c r="I21" s="181"/>
      <c r="J21" s="181"/>
      <c r="K21" s="181"/>
      <c r="L21" s="181"/>
      <c r="M21" s="181"/>
      <c r="N21" s="181"/>
    </row>
    <row r="22" spans="1:14" ht="9.75" customHeight="1" x14ac:dyDescent="0.25">
      <c r="A22" s="548"/>
      <c r="B22" s="569"/>
      <c r="C22" s="260"/>
      <c r="D22" s="181"/>
      <c r="E22" s="181"/>
      <c r="F22" s="181"/>
      <c r="G22" s="181"/>
      <c r="H22" s="181"/>
      <c r="I22" s="181"/>
      <c r="J22" s="181"/>
      <c r="K22" s="181"/>
      <c r="L22" s="181"/>
      <c r="M22" s="181"/>
      <c r="N22" s="181"/>
    </row>
    <row r="23" spans="1:14" ht="9.75" customHeight="1" x14ac:dyDescent="0.25">
      <c r="A23" s="548"/>
      <c r="B23" s="569"/>
      <c r="C23" s="181"/>
      <c r="D23" s="181"/>
      <c r="E23" s="181"/>
      <c r="F23" s="181"/>
      <c r="G23" s="181"/>
      <c r="H23" s="181"/>
      <c r="I23" s="181"/>
      <c r="J23" s="181"/>
      <c r="K23" s="181"/>
      <c r="L23" s="181"/>
      <c r="M23" s="181"/>
      <c r="N23" s="181"/>
    </row>
  </sheetData>
  <protectedRanges>
    <protectedRange sqref="C4" name="Range2_1"/>
    <protectedRange password="CDC0" sqref="B6:B7 B3:B4 C9:D9 K19:M23" name="Range1_1"/>
    <protectedRange password="CDC0" sqref="C20 C23" name="Range1_4"/>
    <protectedRange password="CDC0" sqref="C19 C21:C22" name="Range1_2_4"/>
    <protectedRange password="CDC0" sqref="E19:J23" name="Range1"/>
    <protectedRange password="CDC0" sqref="C18" name="Range1_8"/>
    <protectedRange password="CDC0" sqref="C16:C17" name="Range1_1_4"/>
    <protectedRange password="CDC0" sqref="D16:D18" name="Range1_2"/>
    <protectedRange password="CDC0" sqref="N19:N23 E16:N18" name="Range1_3"/>
    <protectedRange password="CDC0" sqref="H13:H15 F13:F15" name="Range1_1_1"/>
    <protectedRange password="CDC0" sqref="D13 C14:D15" name="Range1_4_1"/>
    <protectedRange password="CDC0" sqref="C13" name="Range1_4_2_1_1_1"/>
    <protectedRange password="CDC0" sqref="G13:G15 E13:E15" name="Range1_1_1_1"/>
    <protectedRange password="CDC0" sqref="N13:N15" name="Range1_3_1"/>
    <protectedRange password="CDC0" sqref="I13:M15" name="Range1_1_2"/>
  </protectedRanges>
  <mergeCells count="8">
    <mergeCell ref="A19:A23"/>
    <mergeCell ref="B19:B23"/>
    <mergeCell ref="F2:H5"/>
    <mergeCell ref="C7:J7"/>
    <mergeCell ref="A13:A15"/>
    <mergeCell ref="B13:B15"/>
    <mergeCell ref="A16:A18"/>
    <mergeCell ref="B16:B18"/>
  </mergeCells>
  <hyperlinks>
    <hyperlink ref="L1" location="'b. List of templates'!A1" display="RETURN TO TEMPLATE LIST"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68"/>
  <sheetViews>
    <sheetView topLeftCell="A11" zoomScaleNormal="100" workbookViewId="0">
      <selection activeCell="E44" sqref="E44"/>
    </sheetView>
  </sheetViews>
  <sheetFormatPr defaultColWidth="9.140625" defaultRowHeight="11.25" x14ac:dyDescent="0.25"/>
  <cols>
    <col min="1" max="1" width="4.85546875" style="156" customWidth="1"/>
    <col min="2" max="2" width="23" style="156" customWidth="1"/>
    <col min="3" max="3" width="7" style="155" customWidth="1"/>
    <col min="4" max="4" width="6.85546875" style="156" customWidth="1"/>
    <col min="5" max="5" width="29.5703125" style="156" customWidth="1"/>
    <col min="6" max="6" width="14.140625" style="156" customWidth="1"/>
    <col min="7" max="7" width="19.85546875" style="156" customWidth="1"/>
    <col min="8" max="8" width="8.85546875" style="156" customWidth="1"/>
    <col min="9" max="9" width="21.85546875" style="156" customWidth="1"/>
    <col min="10" max="10" width="5.140625" style="156" customWidth="1"/>
    <col min="11" max="11" width="12.140625" style="156" customWidth="1"/>
    <col min="12" max="12" width="21.140625" style="156" customWidth="1"/>
    <col min="13" max="13" width="13.85546875" style="156" customWidth="1"/>
    <col min="14" max="14" width="51.140625" style="156" bestFit="1" customWidth="1"/>
    <col min="15" max="16384" width="9.140625" style="156"/>
  </cols>
  <sheetData>
    <row r="1" spans="1:14" ht="21" thickBot="1" x14ac:dyDescent="0.3">
      <c r="A1" s="82" t="s">
        <v>176</v>
      </c>
      <c r="B1" s="154"/>
      <c r="L1" s="86" t="s">
        <v>177</v>
      </c>
      <c r="M1" s="83" t="s">
        <v>178</v>
      </c>
      <c r="N1" s="85"/>
    </row>
    <row r="2" spans="1:14" ht="9.75" customHeight="1" x14ac:dyDescent="0.25">
      <c r="K2" s="589" t="s">
        <v>179</v>
      </c>
      <c r="L2" s="590"/>
      <c r="M2" s="87" t="s">
        <v>180</v>
      </c>
      <c r="N2" s="183">
        <f>SUM(D14:D61)</f>
        <v>25</v>
      </c>
    </row>
    <row r="3" spans="1:14" ht="12.75" customHeight="1" x14ac:dyDescent="0.25">
      <c r="A3" s="512" t="s">
        <v>181</v>
      </c>
      <c r="B3" s="513"/>
      <c r="C3" s="595" t="s">
        <v>331</v>
      </c>
      <c r="D3" s="596"/>
      <c r="E3" s="158" t="s">
        <v>182</v>
      </c>
      <c r="K3" s="591"/>
      <c r="L3" s="592"/>
      <c r="M3" s="90" t="s">
        <v>183</v>
      </c>
      <c r="N3" s="184">
        <f>$C$10</f>
        <v>25</v>
      </c>
    </row>
    <row r="4" spans="1:14" ht="12.75" customHeight="1" x14ac:dyDescent="0.25">
      <c r="A4" s="517" t="s">
        <v>184</v>
      </c>
      <c r="B4" s="518"/>
      <c r="C4" s="595">
        <v>2024</v>
      </c>
      <c r="D4" s="597"/>
      <c r="E4" s="343">
        <v>45381</v>
      </c>
      <c r="K4" s="591"/>
      <c r="L4" s="592"/>
      <c r="M4" s="90" t="s">
        <v>185</v>
      </c>
      <c r="N4" s="184">
        <f>$C$9</f>
        <v>5.9699125000000004</v>
      </c>
    </row>
    <row r="5" spans="1:14" ht="12.75" customHeight="1" thickBot="1" x14ac:dyDescent="0.3">
      <c r="A5" s="512" t="s">
        <v>186</v>
      </c>
      <c r="B5" s="513"/>
      <c r="C5" s="598" t="s">
        <v>39</v>
      </c>
      <c r="D5" s="599"/>
      <c r="E5" s="161"/>
      <c r="K5" s="593"/>
      <c r="L5" s="594"/>
      <c r="M5" s="93"/>
      <c r="N5" s="94"/>
    </row>
    <row r="6" spans="1:14" ht="46.5" customHeight="1" thickBot="1" x14ac:dyDescent="0.3">
      <c r="A6" s="527" t="s">
        <v>290</v>
      </c>
      <c r="B6" s="513"/>
      <c r="C6" s="630">
        <v>2387.9650000000001</v>
      </c>
      <c r="D6" s="631"/>
      <c r="E6" s="163" t="s">
        <v>493</v>
      </c>
      <c r="F6" s="156" t="s">
        <v>494</v>
      </c>
      <c r="G6" s="241"/>
    </row>
    <row r="7" spans="1:14" ht="45.75" customHeight="1" thickBot="1" x14ac:dyDescent="0.3">
      <c r="A7" s="527" t="s">
        <v>291</v>
      </c>
      <c r="B7" s="513"/>
      <c r="C7" s="630">
        <v>2387.9650000000001</v>
      </c>
      <c r="D7" s="631"/>
      <c r="E7" s="164"/>
      <c r="F7" s="602" t="s">
        <v>292</v>
      </c>
      <c r="G7" s="603"/>
      <c r="H7" s="603"/>
      <c r="I7" s="603"/>
      <c r="J7" s="603"/>
      <c r="K7" s="603"/>
      <c r="L7" s="603"/>
      <c r="M7" s="604"/>
    </row>
    <row r="8" spans="1:14" ht="20.100000000000001" customHeight="1" thickBot="1" x14ac:dyDescent="0.3">
      <c r="A8" s="527" t="s">
        <v>191</v>
      </c>
      <c r="B8" s="513"/>
      <c r="C8" s="644" t="s">
        <v>192</v>
      </c>
      <c r="D8" s="645"/>
      <c r="E8" s="100" t="s">
        <v>193</v>
      </c>
      <c r="F8" s="100" t="s">
        <v>287</v>
      </c>
    </row>
    <row r="9" spans="1:14" ht="21.75" customHeight="1" thickBot="1" x14ac:dyDescent="0.3">
      <c r="A9" s="535" t="s">
        <v>195</v>
      </c>
      <c r="B9" s="536"/>
      <c r="C9" s="611">
        <f>$C$7*0.25%</f>
        <v>5.9699125000000004</v>
      </c>
      <c r="D9" s="612"/>
      <c r="E9" s="165"/>
      <c r="F9" s="166"/>
    </row>
    <row r="10" spans="1:14" ht="30.95" customHeight="1" thickBot="1" x14ac:dyDescent="0.3">
      <c r="A10" s="527" t="s">
        <v>196</v>
      </c>
      <c r="B10" s="513"/>
      <c r="C10" s="613">
        <f>D14+D17+D18+D24+D31+D36+D37+D44+D55</f>
        <v>25</v>
      </c>
      <c r="D10" s="614"/>
      <c r="E10" s="632" t="s">
        <v>501</v>
      </c>
      <c r="F10" s="632"/>
    </row>
    <row r="11" spans="1:14" ht="9.75" customHeight="1" x14ac:dyDescent="0.25">
      <c r="B11" s="169"/>
      <c r="C11" s="170"/>
      <c r="D11" s="171"/>
      <c r="E11" s="172"/>
      <c r="F11" s="172"/>
    </row>
    <row r="12" spans="1:14" ht="24" customHeight="1" x14ac:dyDescent="0.25">
      <c r="A12" s="541" t="s">
        <v>197</v>
      </c>
      <c r="B12" s="542"/>
      <c r="C12" s="615" t="s">
        <v>276</v>
      </c>
      <c r="D12" s="616"/>
      <c r="E12" s="579" t="s">
        <v>199</v>
      </c>
      <c r="F12" s="579" t="s">
        <v>200</v>
      </c>
      <c r="G12" s="641" t="s">
        <v>201</v>
      </c>
      <c r="H12" s="626" t="s">
        <v>202</v>
      </c>
      <c r="I12" s="579" t="s">
        <v>203</v>
      </c>
      <c r="J12" s="626" t="s">
        <v>202</v>
      </c>
      <c r="K12" s="639" t="s">
        <v>277</v>
      </c>
      <c r="L12" s="579" t="s">
        <v>278</v>
      </c>
      <c r="M12" s="579" t="s">
        <v>279</v>
      </c>
      <c r="N12" s="579" t="s">
        <v>207</v>
      </c>
    </row>
    <row r="13" spans="1:14" ht="27" customHeight="1" x14ac:dyDescent="0.25">
      <c r="A13" s="545"/>
      <c r="B13" s="546"/>
      <c r="C13" s="174" t="s">
        <v>211</v>
      </c>
      <c r="D13" s="175" t="s">
        <v>212</v>
      </c>
      <c r="E13" s="588"/>
      <c r="F13" s="588"/>
      <c r="G13" s="642"/>
      <c r="H13" s="643"/>
      <c r="I13" s="588"/>
      <c r="J13" s="643"/>
      <c r="K13" s="640"/>
      <c r="L13" s="588"/>
      <c r="M13" s="588"/>
      <c r="N13" s="588"/>
    </row>
    <row r="14" spans="1:14" ht="9.75" customHeight="1" x14ac:dyDescent="0.25">
      <c r="A14" s="493" t="s">
        <v>221</v>
      </c>
      <c r="B14" s="576" t="s">
        <v>222</v>
      </c>
      <c r="C14" s="574">
        <f>($C$9*0.05)</f>
        <v>0.29849562500000004</v>
      </c>
      <c r="D14" s="575">
        <v>2</v>
      </c>
      <c r="E14" s="288" t="s">
        <v>377</v>
      </c>
      <c r="F14" s="288" t="s">
        <v>433</v>
      </c>
      <c r="G14" s="181" t="s">
        <v>610</v>
      </c>
      <c r="H14" s="181" t="s">
        <v>470</v>
      </c>
      <c r="I14" s="181" t="s">
        <v>610</v>
      </c>
      <c r="J14" s="181" t="s">
        <v>470</v>
      </c>
      <c r="K14" s="181">
        <v>0.1</v>
      </c>
      <c r="L14" s="181"/>
      <c r="M14" s="181" t="s">
        <v>453</v>
      </c>
      <c r="N14" s="286" t="s">
        <v>555</v>
      </c>
    </row>
    <row r="15" spans="1:14" ht="9.75" customHeight="1" x14ac:dyDescent="0.25">
      <c r="A15" s="493"/>
      <c r="B15" s="576"/>
      <c r="C15" s="574"/>
      <c r="D15" s="575"/>
      <c r="E15" s="181" t="s">
        <v>378</v>
      </c>
      <c r="F15" s="288" t="s">
        <v>433</v>
      </c>
      <c r="G15" s="181" t="s">
        <v>610</v>
      </c>
      <c r="H15" s="181" t="s">
        <v>470</v>
      </c>
      <c r="I15" s="181" t="s">
        <v>610</v>
      </c>
      <c r="J15" s="181" t="s">
        <v>470</v>
      </c>
      <c r="K15" s="181">
        <v>0.5</v>
      </c>
      <c r="L15" s="181"/>
      <c r="M15" s="181" t="s">
        <v>453</v>
      </c>
      <c r="N15" s="286" t="s">
        <v>555</v>
      </c>
    </row>
    <row r="16" spans="1:14" ht="9.75" customHeight="1" x14ac:dyDescent="0.25">
      <c r="A16" s="493"/>
      <c r="B16" s="576"/>
      <c r="C16" s="574"/>
      <c r="D16" s="575"/>
      <c r="E16" s="181" t="s">
        <v>379</v>
      </c>
      <c r="F16" s="288" t="s">
        <v>433</v>
      </c>
      <c r="G16" s="181" t="s">
        <v>610</v>
      </c>
      <c r="H16" s="181" t="s">
        <v>470</v>
      </c>
      <c r="I16" s="181" t="s">
        <v>610</v>
      </c>
      <c r="J16" s="181" t="s">
        <v>470</v>
      </c>
      <c r="K16" s="181">
        <v>0.5</v>
      </c>
      <c r="L16" s="181"/>
      <c r="M16" s="181" t="s">
        <v>453</v>
      </c>
      <c r="N16" s="286" t="s">
        <v>555</v>
      </c>
    </row>
    <row r="17" spans="1:14" ht="9.75" customHeight="1" x14ac:dyDescent="0.25">
      <c r="A17" s="115" t="s">
        <v>223</v>
      </c>
      <c r="B17" s="116" t="s">
        <v>224</v>
      </c>
      <c r="C17" s="124">
        <f>($C$9*0.05)</f>
        <v>0.29849562500000004</v>
      </c>
      <c r="D17" s="177">
        <v>5</v>
      </c>
      <c r="E17" s="181" t="s">
        <v>224</v>
      </c>
      <c r="F17" s="288" t="s">
        <v>433</v>
      </c>
      <c r="G17" s="181" t="s">
        <v>450</v>
      </c>
      <c r="H17" s="181" t="s">
        <v>470</v>
      </c>
      <c r="I17" s="181" t="s">
        <v>454</v>
      </c>
      <c r="J17" s="181" t="s">
        <v>470</v>
      </c>
      <c r="K17" s="181">
        <v>7.4999999999999997E-2</v>
      </c>
      <c r="L17" s="181"/>
      <c r="M17" s="181" t="s">
        <v>453</v>
      </c>
      <c r="N17" s="286" t="s">
        <v>555</v>
      </c>
    </row>
    <row r="18" spans="1:14" ht="9.75" customHeight="1" x14ac:dyDescent="0.25">
      <c r="A18" s="493" t="s">
        <v>225</v>
      </c>
      <c r="B18" s="512" t="s">
        <v>226</v>
      </c>
      <c r="C18" s="574">
        <f>($C$9*0.05)</f>
        <v>0.29849562500000004</v>
      </c>
      <c r="D18" s="575">
        <v>2</v>
      </c>
      <c r="E18" s="181"/>
      <c r="F18" s="181"/>
      <c r="G18" s="181"/>
      <c r="H18" s="181"/>
      <c r="I18" s="181"/>
      <c r="J18" s="181"/>
      <c r="K18" s="181"/>
      <c r="L18" s="181"/>
      <c r="M18" s="181"/>
      <c r="N18" s="286"/>
    </row>
    <row r="19" spans="1:14" ht="9.75" customHeight="1" x14ac:dyDescent="0.25">
      <c r="A19" s="493"/>
      <c r="B19" s="512"/>
      <c r="C19" s="574"/>
      <c r="D19" s="575"/>
      <c r="E19" s="181" t="s">
        <v>381</v>
      </c>
      <c r="F19" s="288" t="s">
        <v>433</v>
      </c>
      <c r="G19" s="181" t="s">
        <v>553</v>
      </c>
      <c r="H19" s="181" t="s">
        <v>470</v>
      </c>
      <c r="I19" s="181" t="s">
        <v>553</v>
      </c>
      <c r="J19" s="181" t="s">
        <v>470</v>
      </c>
      <c r="K19" s="181">
        <v>0.25</v>
      </c>
      <c r="L19" s="181"/>
      <c r="M19" s="181" t="s">
        <v>453</v>
      </c>
      <c r="N19" s="286" t="s">
        <v>555</v>
      </c>
    </row>
    <row r="20" spans="1:14" ht="9.75" customHeight="1" x14ac:dyDescent="0.25">
      <c r="A20" s="493"/>
      <c r="B20" s="512"/>
      <c r="C20" s="574"/>
      <c r="D20" s="575"/>
      <c r="E20" s="181" t="s">
        <v>382</v>
      </c>
      <c r="F20" s="288" t="s">
        <v>433</v>
      </c>
      <c r="G20" s="181" t="s">
        <v>553</v>
      </c>
      <c r="H20" s="181" t="s">
        <v>470</v>
      </c>
      <c r="I20" s="181" t="s">
        <v>553</v>
      </c>
      <c r="J20" s="181" t="s">
        <v>470</v>
      </c>
      <c r="K20" s="181">
        <v>0.25</v>
      </c>
      <c r="L20" s="181"/>
      <c r="M20" s="181" t="s">
        <v>453</v>
      </c>
      <c r="N20" s="286" t="s">
        <v>555</v>
      </c>
    </row>
    <row r="21" spans="1:14" ht="9.75" customHeight="1" x14ac:dyDescent="0.25">
      <c r="A21" s="493"/>
      <c r="B21" s="512"/>
      <c r="C21" s="574"/>
      <c r="D21" s="575"/>
      <c r="E21" s="181" t="s">
        <v>383</v>
      </c>
      <c r="F21" s="288" t="s">
        <v>433</v>
      </c>
      <c r="G21" s="181" t="s">
        <v>553</v>
      </c>
      <c r="H21" s="181" t="s">
        <v>470</v>
      </c>
      <c r="I21" s="181" t="s">
        <v>553</v>
      </c>
      <c r="J21" s="181" t="s">
        <v>470</v>
      </c>
      <c r="K21" s="181">
        <v>0.25</v>
      </c>
      <c r="L21" s="181"/>
      <c r="M21" s="181" t="s">
        <v>453</v>
      </c>
      <c r="N21" s="286" t="s">
        <v>555</v>
      </c>
    </row>
    <row r="22" spans="1:14" ht="9.75" customHeight="1" x14ac:dyDescent="0.25">
      <c r="A22" s="493"/>
      <c r="B22" s="512"/>
      <c r="C22" s="574"/>
      <c r="D22" s="575"/>
      <c r="E22" s="181" t="s">
        <v>384</v>
      </c>
      <c r="F22" s="288" t="s">
        <v>433</v>
      </c>
      <c r="G22" s="181" t="s">
        <v>553</v>
      </c>
      <c r="H22" s="181" t="s">
        <v>470</v>
      </c>
      <c r="I22" s="181" t="s">
        <v>553</v>
      </c>
      <c r="J22" s="181" t="s">
        <v>470</v>
      </c>
      <c r="K22" s="181">
        <v>0.25</v>
      </c>
      <c r="L22" s="181"/>
      <c r="M22" s="181" t="s">
        <v>453</v>
      </c>
      <c r="N22" s="286" t="s">
        <v>555</v>
      </c>
    </row>
    <row r="23" spans="1:14" ht="9.75" customHeight="1" x14ac:dyDescent="0.25">
      <c r="A23" s="493"/>
      <c r="B23" s="512"/>
      <c r="C23" s="574"/>
      <c r="D23" s="575"/>
      <c r="F23" s="181"/>
      <c r="G23" s="181"/>
      <c r="H23" s="181"/>
      <c r="I23" s="181"/>
      <c r="J23" s="181"/>
      <c r="K23" s="181"/>
      <c r="L23" s="181"/>
      <c r="M23" s="181"/>
      <c r="N23" s="260"/>
    </row>
    <row r="24" spans="1:14" ht="9.75" customHeight="1" x14ac:dyDescent="0.25">
      <c r="A24" s="493" t="s">
        <v>227</v>
      </c>
      <c r="B24" s="512" t="s">
        <v>228</v>
      </c>
      <c r="C24" s="574">
        <f>($C$9*0.05)</f>
        <v>0.29849562500000004</v>
      </c>
      <c r="D24" s="575">
        <v>2</v>
      </c>
      <c r="E24" s="181" t="s">
        <v>559</v>
      </c>
      <c r="F24" s="288" t="s">
        <v>433</v>
      </c>
      <c r="G24" s="181" t="s">
        <v>553</v>
      </c>
      <c r="H24" s="181" t="s">
        <v>470</v>
      </c>
      <c r="I24" s="181" t="s">
        <v>553</v>
      </c>
      <c r="J24" s="181" t="s">
        <v>470</v>
      </c>
      <c r="K24" s="181">
        <v>0.5</v>
      </c>
      <c r="L24" s="181"/>
      <c r="M24" s="181" t="s">
        <v>453</v>
      </c>
      <c r="N24" s="286" t="s">
        <v>555</v>
      </c>
    </row>
    <row r="25" spans="1:14" ht="9.75" customHeight="1" x14ac:dyDescent="0.25">
      <c r="A25" s="493"/>
      <c r="B25" s="512"/>
      <c r="C25" s="574"/>
      <c r="D25" s="575"/>
      <c r="E25" s="181" t="s">
        <v>557</v>
      </c>
      <c r="F25" s="288" t="s">
        <v>433</v>
      </c>
      <c r="G25" s="181" t="s">
        <v>553</v>
      </c>
      <c r="H25" s="181" t="s">
        <v>470</v>
      </c>
      <c r="I25" s="181" t="s">
        <v>553</v>
      </c>
      <c r="J25" s="181" t="s">
        <v>470</v>
      </c>
      <c r="K25" s="181">
        <v>0.5</v>
      </c>
      <c r="L25" s="181"/>
      <c r="M25" s="181" t="s">
        <v>453</v>
      </c>
      <c r="N25" s="286" t="s">
        <v>555</v>
      </c>
    </row>
    <row r="26" spans="1:14" ht="9.75" customHeight="1" x14ac:dyDescent="0.25">
      <c r="A26" s="493"/>
      <c r="B26" s="512"/>
      <c r="C26" s="574"/>
      <c r="D26" s="575"/>
      <c r="E26" s="181" t="s">
        <v>558</v>
      </c>
      <c r="F26" s="288" t="s">
        <v>433</v>
      </c>
      <c r="G26" s="181" t="s">
        <v>553</v>
      </c>
      <c r="H26" s="181" t="s">
        <v>470</v>
      </c>
      <c r="I26" s="181" t="s">
        <v>553</v>
      </c>
      <c r="J26" s="181" t="s">
        <v>470</v>
      </c>
      <c r="K26" s="181">
        <v>0.5</v>
      </c>
      <c r="L26" s="181"/>
      <c r="M26" s="181" t="s">
        <v>453</v>
      </c>
      <c r="N26" s="286" t="s">
        <v>555</v>
      </c>
    </row>
    <row r="27" spans="1:14" ht="9.75" customHeight="1" x14ac:dyDescent="0.25">
      <c r="A27" s="493"/>
      <c r="B27" s="512"/>
      <c r="C27" s="574"/>
      <c r="D27" s="575"/>
      <c r="E27" s="181" t="s">
        <v>380</v>
      </c>
      <c r="F27" s="288" t="s">
        <v>433</v>
      </c>
      <c r="G27" s="181" t="s">
        <v>553</v>
      </c>
      <c r="H27" s="181" t="s">
        <v>470</v>
      </c>
      <c r="I27" s="181" t="s">
        <v>553</v>
      </c>
      <c r="J27" s="181" t="s">
        <v>470</v>
      </c>
      <c r="K27" s="181">
        <v>0.5</v>
      </c>
      <c r="L27" s="181"/>
      <c r="M27" s="181" t="s">
        <v>453</v>
      </c>
      <c r="N27" s="286" t="s">
        <v>555</v>
      </c>
    </row>
    <row r="28" spans="1:14" ht="9.75" customHeight="1" x14ac:dyDescent="0.25">
      <c r="A28" s="493"/>
      <c r="B28" s="512"/>
      <c r="C28" s="574"/>
      <c r="D28" s="575"/>
      <c r="E28" s="260"/>
      <c r="F28" s="260"/>
      <c r="G28" s="260"/>
      <c r="H28" s="260"/>
      <c r="I28" s="260"/>
      <c r="J28" s="260"/>
      <c r="K28" s="181"/>
      <c r="L28" s="181"/>
      <c r="M28" s="181"/>
      <c r="N28" s="285"/>
    </row>
    <row r="29" spans="1:14" ht="9.75" customHeight="1" x14ac:dyDescent="0.25">
      <c r="A29" s="493"/>
      <c r="B29" s="512"/>
      <c r="C29" s="574"/>
      <c r="D29" s="575"/>
      <c r="E29" s="181"/>
      <c r="F29" s="181"/>
      <c r="G29" s="181"/>
      <c r="H29" s="181"/>
      <c r="I29" s="181"/>
      <c r="J29" s="181"/>
      <c r="K29" s="181"/>
      <c r="L29" s="181"/>
      <c r="M29" s="181"/>
      <c r="N29" s="181"/>
    </row>
    <row r="30" spans="1:14" ht="9.75" customHeight="1" x14ac:dyDescent="0.25">
      <c r="A30" s="493"/>
      <c r="B30" s="512"/>
      <c r="C30" s="574"/>
      <c r="D30" s="575"/>
      <c r="E30" s="181"/>
      <c r="F30" s="181"/>
      <c r="G30" s="181"/>
      <c r="H30" s="181"/>
      <c r="I30" s="181"/>
      <c r="J30" s="181"/>
      <c r="K30" s="181"/>
      <c r="L30" s="181"/>
      <c r="M30" s="181"/>
      <c r="N30" s="181"/>
    </row>
    <row r="31" spans="1:14" ht="9.75" customHeight="1" x14ac:dyDescent="0.25">
      <c r="A31" s="493" t="s">
        <v>229</v>
      </c>
      <c r="B31" s="512" t="s">
        <v>230</v>
      </c>
      <c r="C31" s="574">
        <f>($C$9*0.05)</f>
        <v>0.29849562500000004</v>
      </c>
      <c r="D31" s="575">
        <v>1</v>
      </c>
      <c r="E31" s="181" t="s">
        <v>451</v>
      </c>
      <c r="F31" s="181" t="s">
        <v>434</v>
      </c>
      <c r="G31" s="181" t="s">
        <v>553</v>
      </c>
      <c r="H31" s="181" t="s">
        <v>470</v>
      </c>
      <c r="I31" s="181" t="s">
        <v>605</v>
      </c>
      <c r="J31" s="181" t="s">
        <v>470</v>
      </c>
      <c r="K31" s="181">
        <v>4</v>
      </c>
      <c r="L31" s="181">
        <v>4</v>
      </c>
      <c r="M31" s="181" t="s">
        <v>453</v>
      </c>
      <c r="N31" s="181" t="s">
        <v>560</v>
      </c>
    </row>
    <row r="32" spans="1:14" ht="9.75" customHeight="1" x14ac:dyDescent="0.25">
      <c r="A32" s="493"/>
      <c r="B32" s="512"/>
      <c r="C32" s="574"/>
      <c r="D32" s="575"/>
      <c r="E32" s="260"/>
      <c r="F32" s="181"/>
      <c r="G32" s="181"/>
      <c r="H32" s="181"/>
      <c r="I32" s="181"/>
      <c r="J32" s="181"/>
      <c r="K32" s="181"/>
      <c r="L32" s="181"/>
      <c r="M32" s="181"/>
      <c r="N32" s="181"/>
    </row>
    <row r="33" spans="1:14" ht="9.75" customHeight="1" x14ac:dyDescent="0.25">
      <c r="A33" s="493"/>
      <c r="B33" s="512"/>
      <c r="C33" s="574"/>
      <c r="D33" s="575"/>
      <c r="E33" s="260"/>
      <c r="F33" s="181"/>
      <c r="G33" s="181"/>
      <c r="H33" s="181"/>
      <c r="I33" s="181"/>
      <c r="J33" s="181"/>
      <c r="K33" s="181"/>
      <c r="L33" s="181"/>
      <c r="M33" s="181"/>
      <c r="N33" s="181"/>
    </row>
    <row r="34" spans="1:14" ht="9.75" customHeight="1" x14ac:dyDescent="0.25">
      <c r="A34" s="493"/>
      <c r="B34" s="512"/>
      <c r="C34" s="574"/>
      <c r="D34" s="575"/>
      <c r="E34" s="181"/>
      <c r="F34" s="181"/>
      <c r="G34" s="181"/>
      <c r="H34" s="181"/>
      <c r="I34" s="181"/>
      <c r="J34" s="181"/>
      <c r="K34" s="181"/>
      <c r="L34" s="181"/>
      <c r="M34" s="181"/>
      <c r="N34" s="181"/>
    </row>
    <row r="35" spans="1:14" ht="9.75" customHeight="1" x14ac:dyDescent="0.25">
      <c r="A35" s="493"/>
      <c r="B35" s="512"/>
      <c r="C35" s="574"/>
      <c r="D35" s="575"/>
      <c r="E35" s="181"/>
      <c r="F35" s="181"/>
      <c r="G35" s="181"/>
      <c r="H35" s="181"/>
      <c r="I35" s="181"/>
      <c r="J35" s="181"/>
      <c r="K35" s="181"/>
      <c r="L35" s="181"/>
      <c r="M35" s="181"/>
      <c r="N35" s="181"/>
    </row>
    <row r="36" spans="1:14" ht="9.75" customHeight="1" x14ac:dyDescent="0.25">
      <c r="A36" s="115" t="s">
        <v>231</v>
      </c>
      <c r="B36" s="95" t="s">
        <v>232</v>
      </c>
      <c r="C36" s="124">
        <f>($C$9*0.05)</f>
        <v>0.29849562500000004</v>
      </c>
      <c r="D36" s="177">
        <v>1</v>
      </c>
      <c r="E36" s="285" t="s">
        <v>396</v>
      </c>
      <c r="F36" s="453" t="s">
        <v>612</v>
      </c>
      <c r="G36" s="181" t="s">
        <v>553</v>
      </c>
      <c r="H36" s="181" t="s">
        <v>470</v>
      </c>
      <c r="I36" s="181" t="s">
        <v>605</v>
      </c>
      <c r="J36" s="181" t="s">
        <v>470</v>
      </c>
      <c r="K36" s="181">
        <v>3</v>
      </c>
      <c r="L36" s="181">
        <v>3</v>
      </c>
      <c r="M36" s="181" t="s">
        <v>453</v>
      </c>
      <c r="N36" s="181" t="s">
        <v>560</v>
      </c>
    </row>
    <row r="37" spans="1:14" ht="9.75" customHeight="1" x14ac:dyDescent="0.25">
      <c r="A37" s="493" t="s">
        <v>233</v>
      </c>
      <c r="B37" s="527" t="s">
        <v>234</v>
      </c>
      <c r="C37" s="574">
        <f>($C$9*0.05)</f>
        <v>0.29849562500000004</v>
      </c>
      <c r="D37" s="575">
        <v>5</v>
      </c>
      <c r="E37" s="181" t="s">
        <v>430</v>
      </c>
      <c r="F37" s="288" t="s">
        <v>433</v>
      </c>
      <c r="G37" s="181" t="s">
        <v>553</v>
      </c>
      <c r="H37" s="181" t="s">
        <v>470</v>
      </c>
      <c r="I37" s="181" t="s">
        <v>553</v>
      </c>
      <c r="J37" s="181" t="s">
        <v>470</v>
      </c>
      <c r="K37" s="181">
        <v>20</v>
      </c>
      <c r="L37" s="181"/>
      <c r="M37" s="181" t="s">
        <v>714</v>
      </c>
      <c r="N37" s="260" t="s">
        <v>555</v>
      </c>
    </row>
    <row r="38" spans="1:14" ht="9.75" customHeight="1" x14ac:dyDescent="0.25">
      <c r="A38" s="493"/>
      <c r="B38" s="527"/>
      <c r="C38" s="574"/>
      <c r="D38" s="575"/>
      <c r="E38" s="181" t="s">
        <v>467</v>
      </c>
      <c r="F38" s="288" t="s">
        <v>433</v>
      </c>
      <c r="G38" s="181" t="s">
        <v>553</v>
      </c>
      <c r="H38" s="181" t="s">
        <v>470</v>
      </c>
      <c r="I38" s="181" t="s">
        <v>553</v>
      </c>
      <c r="J38" s="181" t="s">
        <v>470</v>
      </c>
      <c r="K38" s="181">
        <v>25</v>
      </c>
      <c r="L38" s="181"/>
      <c r="M38" s="181" t="s">
        <v>453</v>
      </c>
      <c r="N38" s="260" t="s">
        <v>555</v>
      </c>
    </row>
    <row r="39" spans="1:14" ht="9.75" customHeight="1" x14ac:dyDescent="0.25">
      <c r="A39" s="493"/>
      <c r="B39" s="527"/>
      <c r="C39" s="574"/>
      <c r="D39" s="575"/>
      <c r="E39" s="181" t="s">
        <v>577</v>
      </c>
      <c r="F39" s="288" t="s">
        <v>433</v>
      </c>
      <c r="G39" s="181" t="s">
        <v>553</v>
      </c>
      <c r="H39" s="181" t="s">
        <v>470</v>
      </c>
      <c r="I39" s="181" t="s">
        <v>553</v>
      </c>
      <c r="J39" s="181" t="s">
        <v>470</v>
      </c>
      <c r="K39" s="181">
        <v>50</v>
      </c>
      <c r="L39" s="181"/>
      <c r="M39" s="181" t="s">
        <v>453</v>
      </c>
      <c r="N39" s="260" t="s">
        <v>555</v>
      </c>
    </row>
    <row r="40" spans="1:14" ht="9.75" customHeight="1" x14ac:dyDescent="0.25">
      <c r="A40" s="493"/>
      <c r="B40" s="527"/>
      <c r="C40" s="574"/>
      <c r="D40" s="575"/>
      <c r="E40" s="181" t="s">
        <v>429</v>
      </c>
      <c r="F40" s="288" t="s">
        <v>433</v>
      </c>
      <c r="G40" s="181" t="s">
        <v>553</v>
      </c>
      <c r="H40" s="181" t="s">
        <v>470</v>
      </c>
      <c r="I40" s="181" t="s">
        <v>553</v>
      </c>
      <c r="J40" s="181" t="s">
        <v>470</v>
      </c>
      <c r="K40" s="181">
        <v>25</v>
      </c>
      <c r="L40" s="181"/>
      <c r="M40" s="181" t="s">
        <v>453</v>
      </c>
      <c r="N40" s="260" t="s">
        <v>555</v>
      </c>
    </row>
    <row r="41" spans="1:14" ht="9.75" customHeight="1" x14ac:dyDescent="0.25">
      <c r="A41" s="493"/>
      <c r="B41" s="527"/>
      <c r="C41" s="574"/>
      <c r="D41" s="575"/>
      <c r="E41" s="181" t="s">
        <v>536</v>
      </c>
      <c r="F41" s="288" t="s">
        <v>433</v>
      </c>
      <c r="G41" s="181" t="s">
        <v>553</v>
      </c>
      <c r="H41" s="181" t="s">
        <v>470</v>
      </c>
      <c r="I41" s="181" t="s">
        <v>553</v>
      </c>
      <c r="J41" s="181" t="s">
        <v>470</v>
      </c>
      <c r="K41" s="181">
        <v>75</v>
      </c>
      <c r="L41" s="181"/>
      <c r="M41" s="181" t="s">
        <v>453</v>
      </c>
      <c r="N41" s="260" t="s">
        <v>555</v>
      </c>
    </row>
    <row r="42" spans="1:14" ht="9.75" customHeight="1" x14ac:dyDescent="0.25">
      <c r="A42" s="493"/>
      <c r="B42" s="527"/>
      <c r="C42" s="574"/>
      <c r="D42" s="575"/>
      <c r="E42" s="181" t="s">
        <v>393</v>
      </c>
      <c r="F42" s="288" t="s">
        <v>433</v>
      </c>
      <c r="G42" s="181" t="s">
        <v>553</v>
      </c>
      <c r="H42" s="181" t="s">
        <v>470</v>
      </c>
      <c r="I42" s="181" t="s">
        <v>553</v>
      </c>
      <c r="J42" s="181" t="s">
        <v>470</v>
      </c>
      <c r="K42" s="181">
        <v>30</v>
      </c>
      <c r="L42" s="181"/>
      <c r="M42" s="181" t="s">
        <v>453</v>
      </c>
      <c r="N42" s="260" t="s">
        <v>555</v>
      </c>
    </row>
    <row r="43" spans="1:14" ht="9.75" customHeight="1" x14ac:dyDescent="0.25">
      <c r="A43" s="493"/>
      <c r="B43" s="527"/>
      <c r="C43" s="574"/>
      <c r="D43" s="575"/>
      <c r="E43" s="181" t="s">
        <v>655</v>
      </c>
      <c r="F43" s="288" t="s">
        <v>433</v>
      </c>
      <c r="G43" s="181" t="s">
        <v>553</v>
      </c>
      <c r="H43" s="181" t="s">
        <v>470</v>
      </c>
      <c r="I43" s="181" t="s">
        <v>553</v>
      </c>
      <c r="J43" s="181" t="s">
        <v>470</v>
      </c>
      <c r="K43" s="181">
        <v>20</v>
      </c>
      <c r="L43" s="181"/>
      <c r="M43" s="181" t="s">
        <v>453</v>
      </c>
      <c r="N43" s="260" t="s">
        <v>555</v>
      </c>
    </row>
    <row r="44" spans="1:14" ht="9.75" customHeight="1" x14ac:dyDescent="0.25">
      <c r="A44" s="635" t="s">
        <v>235</v>
      </c>
      <c r="B44" s="555" t="s">
        <v>236</v>
      </c>
      <c r="C44" s="491">
        <f>($C$9*0.05)</f>
        <v>0.29849562500000004</v>
      </c>
      <c r="D44" s="637">
        <v>6</v>
      </c>
      <c r="E44" s="181" t="s">
        <v>539</v>
      </c>
      <c r="F44" s="288" t="s">
        <v>433</v>
      </c>
      <c r="G44" s="181" t="s">
        <v>651</v>
      </c>
      <c r="H44" s="181" t="s">
        <v>470</v>
      </c>
      <c r="I44" s="181"/>
      <c r="J44" s="181"/>
      <c r="K44" s="181">
        <v>10</v>
      </c>
      <c r="L44" s="181"/>
      <c r="M44" s="181" t="s">
        <v>453</v>
      </c>
      <c r="N44" s="181" t="s">
        <v>638</v>
      </c>
    </row>
    <row r="45" spans="1:14" ht="9.75" customHeight="1" x14ac:dyDescent="0.25">
      <c r="A45" s="636"/>
      <c r="B45" s="556"/>
      <c r="C45" s="492"/>
      <c r="D45" s="638"/>
      <c r="E45" s="181" t="s">
        <v>584</v>
      </c>
      <c r="F45" s="288" t="s">
        <v>433</v>
      </c>
      <c r="G45" s="181" t="s">
        <v>651</v>
      </c>
      <c r="H45" s="181" t="s">
        <v>470</v>
      </c>
      <c r="I45" s="181"/>
      <c r="J45" s="181"/>
      <c r="K45" s="181">
        <v>10</v>
      </c>
      <c r="L45" s="181"/>
      <c r="M45" s="181" t="s">
        <v>453</v>
      </c>
      <c r="N45" s="181" t="s">
        <v>638</v>
      </c>
    </row>
    <row r="46" spans="1:14" ht="9.75" customHeight="1" x14ac:dyDescent="0.25">
      <c r="A46" s="636"/>
      <c r="B46" s="556"/>
      <c r="C46" s="492"/>
      <c r="D46" s="638"/>
      <c r="E46" s="285" t="s">
        <v>692</v>
      </c>
      <c r="F46" s="318" t="s">
        <v>433</v>
      </c>
      <c r="G46" s="318" t="s">
        <v>610</v>
      </c>
      <c r="H46" s="318" t="s">
        <v>470</v>
      </c>
      <c r="I46" s="318" t="s">
        <v>610</v>
      </c>
      <c r="J46" s="366" t="s">
        <v>470</v>
      </c>
      <c r="K46" s="318">
        <v>5</v>
      </c>
      <c r="L46" s="318">
        <v>5</v>
      </c>
      <c r="M46" s="181" t="s">
        <v>453</v>
      </c>
      <c r="N46" s="181" t="s">
        <v>560</v>
      </c>
    </row>
    <row r="47" spans="1:14" ht="9.75" customHeight="1" x14ac:dyDescent="0.25">
      <c r="A47" s="636"/>
      <c r="B47" s="556"/>
      <c r="C47" s="492"/>
      <c r="D47" s="638"/>
      <c r="E47" s="181" t="s">
        <v>540</v>
      </c>
      <c r="F47" s="288" t="s">
        <v>433</v>
      </c>
      <c r="G47" s="181" t="s">
        <v>479</v>
      </c>
      <c r="H47" s="181" t="s">
        <v>470</v>
      </c>
      <c r="I47" s="181"/>
      <c r="J47" s="181"/>
      <c r="K47" s="181">
        <v>15</v>
      </c>
      <c r="L47" s="181"/>
      <c r="M47" s="181" t="s">
        <v>453</v>
      </c>
      <c r="N47" s="181" t="s">
        <v>638</v>
      </c>
    </row>
    <row r="48" spans="1:14" ht="9.75" customHeight="1" x14ac:dyDescent="0.25">
      <c r="A48" s="636"/>
      <c r="B48" s="556"/>
      <c r="C48" s="492"/>
      <c r="D48" s="638"/>
      <c r="E48" s="181" t="s">
        <v>537</v>
      </c>
      <c r="F48" s="288" t="s">
        <v>433</v>
      </c>
      <c r="G48" s="181" t="s">
        <v>479</v>
      </c>
      <c r="H48" s="181" t="s">
        <v>470</v>
      </c>
      <c r="I48" s="181"/>
      <c r="J48" s="181"/>
      <c r="K48" s="181">
        <v>10</v>
      </c>
      <c r="L48" s="181"/>
      <c r="M48" s="181" t="s">
        <v>453</v>
      </c>
      <c r="N48" s="181" t="s">
        <v>638</v>
      </c>
    </row>
    <row r="49" spans="1:14" ht="9.75" customHeight="1" x14ac:dyDescent="0.25">
      <c r="A49" s="636"/>
      <c r="B49" s="556"/>
      <c r="C49" s="492"/>
      <c r="D49" s="638"/>
      <c r="E49" s="181" t="s">
        <v>538</v>
      </c>
      <c r="F49" s="288" t="s">
        <v>433</v>
      </c>
      <c r="G49" s="181" t="s">
        <v>479</v>
      </c>
      <c r="H49" s="181" t="s">
        <v>470</v>
      </c>
      <c r="I49" s="181"/>
      <c r="J49" s="181"/>
      <c r="K49" s="181">
        <v>20</v>
      </c>
      <c r="L49" s="181"/>
      <c r="M49" s="181" t="s">
        <v>453</v>
      </c>
      <c r="N49" s="181" t="s">
        <v>638</v>
      </c>
    </row>
    <row r="50" spans="1:14" ht="9.75" customHeight="1" x14ac:dyDescent="0.25">
      <c r="A50" s="636"/>
      <c r="B50" s="556"/>
      <c r="C50" s="492"/>
      <c r="D50" s="638"/>
      <c r="E50" s="181" t="s">
        <v>423</v>
      </c>
      <c r="F50" s="288" t="s">
        <v>433</v>
      </c>
      <c r="G50" s="181" t="s">
        <v>553</v>
      </c>
      <c r="H50" s="181" t="s">
        <v>470</v>
      </c>
      <c r="I50" s="181" t="s">
        <v>553</v>
      </c>
      <c r="J50" s="181" t="s">
        <v>470</v>
      </c>
      <c r="K50" s="181">
        <v>20</v>
      </c>
      <c r="L50" s="181"/>
      <c r="M50" s="181" t="s">
        <v>453</v>
      </c>
      <c r="N50" s="260" t="s">
        <v>555</v>
      </c>
    </row>
    <row r="51" spans="1:14" ht="9.75" customHeight="1" x14ac:dyDescent="0.25">
      <c r="A51" s="636"/>
      <c r="B51" s="556"/>
      <c r="C51" s="492"/>
      <c r="D51" s="638"/>
      <c r="E51" s="181" t="s">
        <v>656</v>
      </c>
      <c r="F51" s="288" t="s">
        <v>433</v>
      </c>
      <c r="G51" s="181" t="s">
        <v>553</v>
      </c>
      <c r="H51" s="181" t="s">
        <v>470</v>
      </c>
      <c r="I51" s="181" t="s">
        <v>553</v>
      </c>
      <c r="J51" s="181" t="s">
        <v>470</v>
      </c>
      <c r="K51" s="181">
        <v>20</v>
      </c>
      <c r="L51" s="181"/>
      <c r="M51" s="181" t="s">
        <v>453</v>
      </c>
      <c r="N51" s="260" t="s">
        <v>555</v>
      </c>
    </row>
    <row r="52" spans="1:14" ht="9.75" customHeight="1" x14ac:dyDescent="0.25">
      <c r="A52" s="636"/>
      <c r="B52" s="556"/>
      <c r="C52" s="492"/>
      <c r="D52" s="638"/>
      <c r="E52" s="181" t="s">
        <v>682</v>
      </c>
      <c r="F52" s="288" t="s">
        <v>433</v>
      </c>
      <c r="G52" s="181" t="s">
        <v>553</v>
      </c>
      <c r="H52" s="181" t="s">
        <v>470</v>
      </c>
      <c r="I52" s="181" t="s">
        <v>553</v>
      </c>
      <c r="J52" s="181" t="s">
        <v>470</v>
      </c>
      <c r="K52" s="181">
        <v>25</v>
      </c>
      <c r="L52" s="181"/>
      <c r="M52" s="181" t="s">
        <v>453</v>
      </c>
      <c r="N52" s="260" t="s">
        <v>555</v>
      </c>
    </row>
    <row r="53" spans="1:14" ht="9.75" customHeight="1" x14ac:dyDescent="0.25">
      <c r="A53" s="636"/>
      <c r="B53" s="556"/>
      <c r="C53" s="492"/>
      <c r="D53" s="638"/>
      <c r="E53" s="181" t="s">
        <v>657</v>
      </c>
      <c r="F53" s="288" t="s">
        <v>433</v>
      </c>
      <c r="G53" s="181" t="s">
        <v>553</v>
      </c>
      <c r="H53" s="181" t="s">
        <v>470</v>
      </c>
      <c r="I53" s="181" t="s">
        <v>553</v>
      </c>
      <c r="J53" s="181" t="s">
        <v>470</v>
      </c>
      <c r="K53" s="181">
        <v>5</v>
      </c>
      <c r="L53" s="181"/>
      <c r="M53" s="181" t="s">
        <v>453</v>
      </c>
      <c r="N53" s="260" t="s">
        <v>555</v>
      </c>
    </row>
    <row r="54" spans="1:14" ht="9.75" customHeight="1" x14ac:dyDescent="0.25">
      <c r="A54" s="581"/>
      <c r="B54" s="557"/>
      <c r="C54" s="583"/>
      <c r="D54" s="584"/>
      <c r="E54" s="285" t="s">
        <v>692</v>
      </c>
      <c r="F54" s="285" t="s">
        <v>433</v>
      </c>
      <c r="G54" s="285" t="s">
        <v>610</v>
      </c>
      <c r="H54" s="285" t="s">
        <v>470</v>
      </c>
      <c r="I54" s="285" t="s">
        <v>610</v>
      </c>
      <c r="J54" s="369" t="s">
        <v>470</v>
      </c>
      <c r="K54" s="285">
        <v>5</v>
      </c>
      <c r="L54" s="285">
        <v>5</v>
      </c>
      <c r="M54" s="181" t="s">
        <v>453</v>
      </c>
      <c r="N54" s="261" t="s">
        <v>560</v>
      </c>
    </row>
    <row r="55" spans="1:14" ht="9.75" customHeight="1" x14ac:dyDescent="0.25">
      <c r="A55" s="493" t="s">
        <v>237</v>
      </c>
      <c r="B55" s="527" t="s">
        <v>238</v>
      </c>
      <c r="C55" s="574"/>
      <c r="D55" s="575">
        <v>1</v>
      </c>
      <c r="E55" s="416"/>
      <c r="F55" s="181"/>
      <c r="G55" s="181"/>
      <c r="H55" s="181"/>
      <c r="I55" s="181"/>
      <c r="J55" s="181"/>
      <c r="K55" s="181"/>
      <c r="L55" s="181"/>
      <c r="M55" s="181"/>
      <c r="N55" s="181"/>
    </row>
    <row r="56" spans="1:14" ht="9.75" customHeight="1" x14ac:dyDescent="0.25">
      <c r="A56" s="493"/>
      <c r="B56" s="527"/>
      <c r="C56" s="574"/>
      <c r="D56" s="575"/>
      <c r="E56" s="181"/>
      <c r="F56" s="181"/>
      <c r="G56" s="181"/>
      <c r="H56" s="181"/>
      <c r="I56" s="181"/>
      <c r="J56" s="181"/>
      <c r="K56" s="181"/>
      <c r="L56" s="181"/>
      <c r="M56" s="181"/>
      <c r="N56" s="181"/>
    </row>
    <row r="57" spans="1:14" ht="9.75" customHeight="1" x14ac:dyDescent="0.25">
      <c r="A57" s="493"/>
      <c r="B57" s="527"/>
      <c r="C57" s="574"/>
      <c r="D57" s="575"/>
      <c r="E57" s="285" t="s">
        <v>386</v>
      </c>
      <c r="F57" s="318" t="s">
        <v>433</v>
      </c>
      <c r="G57" s="318" t="s">
        <v>610</v>
      </c>
      <c r="H57" s="318" t="s">
        <v>470</v>
      </c>
      <c r="I57" s="318" t="s">
        <v>610</v>
      </c>
      <c r="J57" s="366" t="s">
        <v>470</v>
      </c>
      <c r="K57" s="318">
        <v>6</v>
      </c>
      <c r="L57" s="318">
        <v>6</v>
      </c>
      <c r="M57" s="181" t="s">
        <v>453</v>
      </c>
      <c r="N57" s="181" t="s">
        <v>560</v>
      </c>
    </row>
    <row r="58" spans="1:14" ht="9.75" customHeight="1" x14ac:dyDescent="0.25">
      <c r="A58" s="493"/>
      <c r="B58" s="527"/>
      <c r="C58" s="574"/>
      <c r="D58" s="575"/>
      <c r="E58" s="285" t="s">
        <v>420</v>
      </c>
      <c r="F58" s="318" t="s">
        <v>433</v>
      </c>
      <c r="G58" s="318" t="s">
        <v>610</v>
      </c>
      <c r="H58" s="318" t="s">
        <v>470</v>
      </c>
      <c r="I58" s="318" t="s">
        <v>610</v>
      </c>
      <c r="J58" s="366" t="s">
        <v>470</v>
      </c>
      <c r="K58" s="318">
        <v>7</v>
      </c>
      <c r="L58" s="318">
        <v>7</v>
      </c>
      <c r="M58" s="181" t="s">
        <v>453</v>
      </c>
      <c r="N58" s="181" t="s">
        <v>560</v>
      </c>
    </row>
    <row r="59" spans="1:14" ht="9.75" customHeight="1" x14ac:dyDescent="0.25">
      <c r="A59" s="493"/>
      <c r="B59" s="527"/>
      <c r="C59" s="574"/>
      <c r="D59" s="575"/>
      <c r="E59" s="285" t="s">
        <v>693</v>
      </c>
      <c r="F59" s="318" t="s">
        <v>433</v>
      </c>
      <c r="G59" s="318" t="s">
        <v>610</v>
      </c>
      <c r="H59" s="318" t="s">
        <v>470</v>
      </c>
      <c r="I59" s="318" t="s">
        <v>610</v>
      </c>
      <c r="J59" s="366" t="s">
        <v>470</v>
      </c>
      <c r="K59" s="318">
        <v>1</v>
      </c>
      <c r="L59" s="318">
        <v>1</v>
      </c>
      <c r="M59" s="181" t="s">
        <v>453</v>
      </c>
      <c r="N59" s="181" t="s">
        <v>560</v>
      </c>
    </row>
    <row r="60" spans="1:14" ht="9.75" customHeight="1" x14ac:dyDescent="0.25">
      <c r="A60" s="493"/>
      <c r="B60" s="527"/>
      <c r="C60" s="574"/>
      <c r="D60" s="575"/>
      <c r="E60" s="181" t="s">
        <v>606</v>
      </c>
      <c r="F60" s="181" t="s">
        <v>434</v>
      </c>
      <c r="G60" s="181" t="s">
        <v>610</v>
      </c>
      <c r="H60" s="181" t="s">
        <v>470</v>
      </c>
      <c r="I60" s="181" t="s">
        <v>610</v>
      </c>
      <c r="J60" s="181" t="s">
        <v>470</v>
      </c>
      <c r="K60" s="181">
        <v>1</v>
      </c>
      <c r="L60" s="181">
        <v>1</v>
      </c>
      <c r="M60" s="181" t="s">
        <v>453</v>
      </c>
      <c r="N60" s="181" t="s">
        <v>560</v>
      </c>
    </row>
    <row r="61" spans="1:14" ht="9.75" customHeight="1" x14ac:dyDescent="0.25">
      <c r="A61" s="493"/>
      <c r="B61" s="527"/>
      <c r="C61" s="574"/>
      <c r="D61" s="575"/>
      <c r="E61" s="181" t="s">
        <v>607</v>
      </c>
      <c r="F61" s="181" t="s">
        <v>434</v>
      </c>
      <c r="G61" s="181" t="s">
        <v>610</v>
      </c>
      <c r="H61" s="181" t="s">
        <v>470</v>
      </c>
      <c r="I61" s="181" t="s">
        <v>610</v>
      </c>
      <c r="J61" s="181" t="s">
        <v>470</v>
      </c>
      <c r="K61" s="181">
        <v>1</v>
      </c>
      <c r="L61" s="181">
        <v>1</v>
      </c>
      <c r="M61" s="181" t="s">
        <v>453</v>
      </c>
      <c r="N61" s="181" t="s">
        <v>560</v>
      </c>
    </row>
    <row r="62" spans="1:14" x14ac:dyDescent="0.25">
      <c r="G62" s="176"/>
      <c r="I62" s="176"/>
    </row>
    <row r="63" spans="1:14" x14ac:dyDescent="0.25">
      <c r="G63" s="178" t="s">
        <v>426</v>
      </c>
    </row>
    <row r="64" spans="1:14" x14ac:dyDescent="0.25">
      <c r="G64" s="178" t="s">
        <v>415</v>
      </c>
    </row>
    <row r="65" spans="7:7" x14ac:dyDescent="0.25">
      <c r="G65" s="178" t="s">
        <v>416</v>
      </c>
    </row>
    <row r="66" spans="7:7" x14ac:dyDescent="0.25">
      <c r="G66" s="259" t="s">
        <v>414</v>
      </c>
    </row>
    <row r="67" spans="7:7" x14ac:dyDescent="0.25">
      <c r="G67" s="263" t="s">
        <v>392</v>
      </c>
    </row>
    <row r="68" spans="7:7" x14ac:dyDescent="0.25">
      <c r="G68" s="178" t="s">
        <v>428</v>
      </c>
    </row>
  </sheetData>
  <protectedRanges>
    <protectedRange sqref="C3:D4 C10 E9:F10 C6:D7 D29:N30 D34:N35 D31:D33 G32:N33 D18:D28 L19:L22 F37:F45 D14:D16 D36 L24:L27 J44:L45 M37:N37 D17:F17 F28:M28 F18:J27 L23:N23 D37:D61 J55:N56 F47:F49 H44:H45 F50:L53 H47:H49 L18:M18 N38:N45 J47:L49 H55:H56 N47:N53 G37:L43 F14:L16 L17" name="Range1"/>
    <protectedRange password="CDC0" sqref="F32" name="Range1_20"/>
    <protectedRange password="CDC0" sqref="G67" name="Range1_1_1_1"/>
    <protectedRange password="CDC0" sqref="E40" name="Range1_20_1_1_7"/>
    <protectedRange password="CDC0" sqref="E19:E22" name="Range1_8_1_1"/>
    <protectedRange password="CDC0" sqref="E37:E39" name="Range1_8_1"/>
    <protectedRange password="CDC0" sqref="E42:E43" name="Range1_8_1_2"/>
    <protectedRange password="CDC0" sqref="E41" name="Range1_38_1_1"/>
    <protectedRange password="CDC0" sqref="E50:E52" name="Range1_8_1_6"/>
    <protectedRange password="CDC0" sqref="E53" name="Range1_8_1_3"/>
    <protectedRange password="CDC0" sqref="E45 E47:E49" name="Range1_14"/>
    <protectedRange password="CDC0" sqref="E55:E56" name="Range1_13_2"/>
    <protectedRange password="CDC0" sqref="N31 I31 I36 N36" name="Range1_7"/>
    <protectedRange password="CDC0" sqref="E31" name="Range1_6_2"/>
    <protectedRange password="CDC0" sqref="F31 H31 J31 H36 J36" name="Range1_13_1_2"/>
    <protectedRange password="CDC0" sqref="H60:L61 N60:N61" name="Range1_12_1"/>
    <protectedRange password="CDC0" sqref="E60" name="Range1_10_1_1"/>
    <protectedRange password="CDC0" sqref="E61" name="Range1_22_1"/>
    <protectedRange password="CDC0" sqref="I17:J17" name="Range1_1"/>
    <protectedRange password="CDC0" sqref="K18:K22" name="Range1_9"/>
    <protectedRange password="CDC0" sqref="K24:K27" name="Range1_11"/>
    <protectedRange password="CDC0" sqref="E57:E58" name="Range1_14_1"/>
    <protectedRange password="CDC0" sqref="N57" name="Range1_1_1_1_1"/>
    <protectedRange password="CDC0" sqref="N58" name="Range1_1_1_1_2"/>
    <protectedRange password="CDC0" sqref="N59" name="Range1_1_1_1_3"/>
    <protectedRange password="CDC0" sqref="N24:N28 N14:N22" name="Range1_1_1"/>
    <protectedRange password="CDC0" sqref="N46" name="Range1_1_2_1"/>
    <protectedRange password="CDC0" sqref="N54" name="Range1_10"/>
  </protectedRanges>
  <mergeCells count="59">
    <mergeCell ref="A8:B8"/>
    <mergeCell ref="C8:D8"/>
    <mergeCell ref="K2:L5"/>
    <mergeCell ref="A3:B3"/>
    <mergeCell ref="C3:D3"/>
    <mergeCell ref="A4:B4"/>
    <mergeCell ref="C4:D4"/>
    <mergeCell ref="A5:B5"/>
    <mergeCell ref="C5:D5"/>
    <mergeCell ref="A6:B6"/>
    <mergeCell ref="C6:D6"/>
    <mergeCell ref="A7:B7"/>
    <mergeCell ref="C7:D7"/>
    <mergeCell ref="F7:M7"/>
    <mergeCell ref="A9:B9"/>
    <mergeCell ref="C9:D9"/>
    <mergeCell ref="A10:B10"/>
    <mergeCell ref="C10:D10"/>
    <mergeCell ref="A12:B13"/>
    <mergeCell ref="C12:D12"/>
    <mergeCell ref="N12:N13"/>
    <mergeCell ref="A14:A16"/>
    <mergeCell ref="B14:B16"/>
    <mergeCell ref="C14:C16"/>
    <mergeCell ref="D14:D16"/>
    <mergeCell ref="E12:E13"/>
    <mergeCell ref="F12:F13"/>
    <mergeCell ref="G12:G13"/>
    <mergeCell ref="H12:H13"/>
    <mergeCell ref="I12:I13"/>
    <mergeCell ref="J12:J13"/>
    <mergeCell ref="C31:C35"/>
    <mergeCell ref="D31:D35"/>
    <mergeCell ref="K12:K13"/>
    <mergeCell ref="L12:L13"/>
    <mergeCell ref="M12:M13"/>
    <mergeCell ref="B18:B23"/>
    <mergeCell ref="C18:C23"/>
    <mergeCell ref="D18:D23"/>
    <mergeCell ref="A24:A30"/>
    <mergeCell ref="B24:B30"/>
    <mergeCell ref="C24:C30"/>
    <mergeCell ref="D24:D30"/>
    <mergeCell ref="E10:F10"/>
    <mergeCell ref="A55:A61"/>
    <mergeCell ref="B55:B61"/>
    <mergeCell ref="C55:C61"/>
    <mergeCell ref="D55:D61"/>
    <mergeCell ref="A37:A43"/>
    <mergeCell ref="B37:B43"/>
    <mergeCell ref="C37:C43"/>
    <mergeCell ref="D37:D43"/>
    <mergeCell ref="A44:A54"/>
    <mergeCell ref="B44:B54"/>
    <mergeCell ref="C44:C54"/>
    <mergeCell ref="D44:D54"/>
    <mergeCell ref="A31:A35"/>
    <mergeCell ref="B31:B35"/>
    <mergeCell ref="A18:A23"/>
  </mergeCells>
  <hyperlinks>
    <hyperlink ref="L1" location="'b. List of templates'!A1" display="RETURN TO TEMPLATE LIST" xr:uid="{00000000-0004-0000-1200-000000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1"/>
  <sheetViews>
    <sheetView workbookViewId="0">
      <selection activeCell="D22" sqref="D22"/>
    </sheetView>
  </sheetViews>
  <sheetFormatPr defaultRowHeight="15" x14ac:dyDescent="0.25"/>
  <cols>
    <col min="1" max="1" width="8.85546875" style="42"/>
    <col min="2" max="2" width="26.140625" customWidth="1"/>
    <col min="3" max="3" width="21.140625" customWidth="1"/>
    <col min="4" max="4" width="29.140625" customWidth="1"/>
  </cols>
  <sheetData>
    <row r="1" spans="1:4" x14ac:dyDescent="0.25">
      <c r="A1" s="12" t="s">
        <v>11</v>
      </c>
      <c r="B1" s="13" t="s">
        <v>12</v>
      </c>
      <c r="C1" s="13" t="s">
        <v>13</v>
      </c>
      <c r="D1" s="14" t="s">
        <v>14</v>
      </c>
    </row>
    <row r="2" spans="1:4" x14ac:dyDescent="0.25">
      <c r="A2" s="15">
        <v>1</v>
      </c>
      <c r="B2" s="16" t="s">
        <v>15</v>
      </c>
      <c r="C2" s="16" t="s">
        <v>16</v>
      </c>
      <c r="D2" s="17" t="s">
        <v>17</v>
      </c>
    </row>
    <row r="3" spans="1:4" x14ac:dyDescent="0.25">
      <c r="A3" s="15">
        <v>2</v>
      </c>
      <c r="B3" s="16" t="s">
        <v>15</v>
      </c>
      <c r="C3" s="16" t="s">
        <v>18</v>
      </c>
      <c r="D3" s="17" t="s">
        <v>19</v>
      </c>
    </row>
    <row r="4" spans="1:4" x14ac:dyDescent="0.25">
      <c r="A4" s="15">
        <v>3</v>
      </c>
      <c r="B4" s="16" t="s">
        <v>15</v>
      </c>
      <c r="C4" s="16" t="s">
        <v>20</v>
      </c>
      <c r="D4" s="17" t="s">
        <v>21</v>
      </c>
    </row>
    <row r="5" spans="1:4" x14ac:dyDescent="0.25">
      <c r="A5" s="15">
        <v>4</v>
      </c>
      <c r="B5" s="16" t="s">
        <v>15</v>
      </c>
      <c r="C5" s="16" t="s">
        <v>22</v>
      </c>
      <c r="D5" s="17" t="s">
        <v>23</v>
      </c>
    </row>
    <row r="6" spans="1:4" x14ac:dyDescent="0.25">
      <c r="A6" s="18">
        <v>5</v>
      </c>
      <c r="B6" s="19" t="s">
        <v>24</v>
      </c>
      <c r="C6" s="19" t="s">
        <v>16</v>
      </c>
      <c r="D6" s="17" t="s">
        <v>25</v>
      </c>
    </row>
    <row r="7" spans="1:4" x14ac:dyDescent="0.25">
      <c r="A7" s="18">
        <v>6</v>
      </c>
      <c r="B7" s="19" t="s">
        <v>24</v>
      </c>
      <c r="C7" s="19" t="s">
        <v>18</v>
      </c>
      <c r="D7" s="17" t="s">
        <v>26</v>
      </c>
    </row>
    <row r="8" spans="1:4" x14ac:dyDescent="0.25">
      <c r="A8" s="18">
        <v>7</v>
      </c>
      <c r="B8" s="19" t="s">
        <v>24</v>
      </c>
      <c r="C8" s="19" t="s">
        <v>20</v>
      </c>
      <c r="D8" s="17" t="s">
        <v>27</v>
      </c>
    </row>
    <row r="9" spans="1:4" x14ac:dyDescent="0.25">
      <c r="A9" s="18">
        <v>8</v>
      </c>
      <c r="B9" s="19" t="s">
        <v>24</v>
      </c>
      <c r="C9" s="19" t="s">
        <v>22</v>
      </c>
      <c r="D9" s="17" t="s">
        <v>28</v>
      </c>
    </row>
    <row r="10" spans="1:4" x14ac:dyDescent="0.25">
      <c r="A10" s="20">
        <v>9</v>
      </c>
      <c r="B10" s="21" t="s">
        <v>29</v>
      </c>
      <c r="C10" s="21" t="s">
        <v>16</v>
      </c>
      <c r="D10" s="17" t="s">
        <v>30</v>
      </c>
    </row>
    <row r="11" spans="1:4" x14ac:dyDescent="0.25">
      <c r="A11" s="20">
        <v>10</v>
      </c>
      <c r="B11" s="21" t="s">
        <v>29</v>
      </c>
      <c r="C11" s="21" t="s">
        <v>18</v>
      </c>
      <c r="D11" s="17" t="s">
        <v>31</v>
      </c>
    </row>
    <row r="12" spans="1:4" x14ac:dyDescent="0.25">
      <c r="A12" s="20">
        <v>11</v>
      </c>
      <c r="B12" s="21" t="s">
        <v>29</v>
      </c>
      <c r="C12" s="21" t="s">
        <v>20</v>
      </c>
      <c r="D12" s="17" t="s">
        <v>32</v>
      </c>
    </row>
    <row r="13" spans="1:4" x14ac:dyDescent="0.25">
      <c r="A13" s="20">
        <v>12</v>
      </c>
      <c r="B13" s="21" t="s">
        <v>29</v>
      </c>
      <c r="C13" s="21" t="s">
        <v>22</v>
      </c>
      <c r="D13" s="17" t="s">
        <v>33</v>
      </c>
    </row>
    <row r="14" spans="1:4" x14ac:dyDescent="0.25">
      <c r="A14" s="22">
        <v>13</v>
      </c>
      <c r="B14" s="23" t="s">
        <v>34</v>
      </c>
      <c r="C14" s="23" t="s">
        <v>16</v>
      </c>
      <c r="D14" s="17" t="s">
        <v>35</v>
      </c>
    </row>
    <row r="15" spans="1:4" x14ac:dyDescent="0.25">
      <c r="A15" s="22">
        <v>14</v>
      </c>
      <c r="B15" s="23" t="s">
        <v>34</v>
      </c>
      <c r="C15" s="23" t="s">
        <v>18</v>
      </c>
      <c r="D15" s="17" t="s">
        <v>36</v>
      </c>
    </row>
    <row r="16" spans="1:4" x14ac:dyDescent="0.25">
      <c r="A16" s="22">
        <v>15</v>
      </c>
      <c r="B16" s="23" t="s">
        <v>34</v>
      </c>
      <c r="C16" s="23" t="s">
        <v>20</v>
      </c>
      <c r="D16" s="17" t="s">
        <v>37</v>
      </c>
    </row>
    <row r="17" spans="1:4" x14ac:dyDescent="0.25">
      <c r="A17" s="22">
        <v>16</v>
      </c>
      <c r="B17" s="23" t="s">
        <v>34</v>
      </c>
      <c r="C17" s="23" t="s">
        <v>22</v>
      </c>
      <c r="D17" s="17" t="s">
        <v>38</v>
      </c>
    </row>
    <row r="18" spans="1:4" x14ac:dyDescent="0.25">
      <c r="A18" s="24">
        <v>17</v>
      </c>
      <c r="B18" s="25" t="s">
        <v>39</v>
      </c>
      <c r="C18" s="25" t="s">
        <v>16</v>
      </c>
      <c r="D18" s="17" t="s">
        <v>40</v>
      </c>
    </row>
    <row r="19" spans="1:4" x14ac:dyDescent="0.25">
      <c r="A19" s="24">
        <v>18</v>
      </c>
      <c r="B19" s="25" t="s">
        <v>39</v>
      </c>
      <c r="C19" s="25" t="s">
        <v>18</v>
      </c>
      <c r="D19" s="17" t="s">
        <v>41</v>
      </c>
    </row>
    <row r="20" spans="1:4" x14ac:dyDescent="0.25">
      <c r="A20" s="24">
        <v>19</v>
      </c>
      <c r="B20" s="25" t="s">
        <v>39</v>
      </c>
      <c r="C20" s="25" t="s">
        <v>20</v>
      </c>
      <c r="D20" s="17" t="s">
        <v>42</v>
      </c>
    </row>
    <row r="21" spans="1:4" x14ac:dyDescent="0.25">
      <c r="A21" s="24">
        <v>20</v>
      </c>
      <c r="B21" s="25" t="s">
        <v>39</v>
      </c>
      <c r="C21" s="25" t="s">
        <v>22</v>
      </c>
      <c r="D21" s="17" t="s">
        <v>43</v>
      </c>
    </row>
    <row r="22" spans="1:4" x14ac:dyDescent="0.25">
      <c r="A22" s="26">
        <v>21</v>
      </c>
      <c r="B22" s="27" t="s">
        <v>44</v>
      </c>
      <c r="C22" s="27" t="s">
        <v>16</v>
      </c>
      <c r="D22" s="17" t="s">
        <v>45</v>
      </c>
    </row>
    <row r="23" spans="1:4" x14ac:dyDescent="0.25">
      <c r="A23" s="26">
        <v>22</v>
      </c>
      <c r="B23" s="27" t="s">
        <v>44</v>
      </c>
      <c r="C23" s="27" t="s">
        <v>18</v>
      </c>
      <c r="D23" s="17" t="s">
        <v>46</v>
      </c>
    </row>
    <row r="24" spans="1:4" x14ac:dyDescent="0.25">
      <c r="A24" s="26">
        <v>23</v>
      </c>
      <c r="B24" s="27" t="s">
        <v>44</v>
      </c>
      <c r="C24" s="27" t="s">
        <v>20</v>
      </c>
      <c r="D24" s="17" t="s">
        <v>47</v>
      </c>
    </row>
    <row r="25" spans="1:4" x14ac:dyDescent="0.25">
      <c r="A25" s="26">
        <v>24</v>
      </c>
      <c r="B25" s="27" t="s">
        <v>44</v>
      </c>
      <c r="C25" s="27" t="s">
        <v>22</v>
      </c>
      <c r="D25" s="17" t="s">
        <v>48</v>
      </c>
    </row>
    <row r="26" spans="1:4" x14ac:dyDescent="0.25">
      <c r="A26" s="28">
        <v>25</v>
      </c>
      <c r="B26" s="29" t="s">
        <v>49</v>
      </c>
      <c r="C26" s="29" t="s">
        <v>16</v>
      </c>
      <c r="D26" s="17" t="s">
        <v>50</v>
      </c>
    </row>
    <row r="27" spans="1:4" x14ac:dyDescent="0.25">
      <c r="A27" s="28">
        <v>26</v>
      </c>
      <c r="B27" s="29" t="s">
        <v>49</v>
      </c>
      <c r="C27" s="29" t="s">
        <v>18</v>
      </c>
      <c r="D27" s="17" t="s">
        <v>51</v>
      </c>
    </row>
    <row r="28" spans="1:4" x14ac:dyDescent="0.25">
      <c r="A28" s="28">
        <v>27</v>
      </c>
      <c r="B28" s="29" t="s">
        <v>49</v>
      </c>
      <c r="C28" s="29" t="s">
        <v>20</v>
      </c>
      <c r="D28" s="17" t="s">
        <v>52</v>
      </c>
    </row>
    <row r="29" spans="1:4" x14ac:dyDescent="0.25">
      <c r="A29" s="28">
        <v>28</v>
      </c>
      <c r="B29" s="29" t="s">
        <v>49</v>
      </c>
      <c r="C29" s="29" t="s">
        <v>22</v>
      </c>
      <c r="D29" s="17" t="s">
        <v>53</v>
      </c>
    </row>
    <row r="30" spans="1:4" x14ac:dyDescent="0.25">
      <c r="A30" s="30">
        <v>29</v>
      </c>
      <c r="B30" s="31" t="s">
        <v>54</v>
      </c>
      <c r="C30" s="31" t="s">
        <v>16</v>
      </c>
      <c r="D30" s="17" t="s">
        <v>55</v>
      </c>
    </row>
    <row r="31" spans="1:4" x14ac:dyDescent="0.25">
      <c r="A31" s="30">
        <v>30</v>
      </c>
      <c r="B31" s="31" t="s">
        <v>54</v>
      </c>
      <c r="C31" s="31" t="s">
        <v>18</v>
      </c>
      <c r="D31" s="17" t="s">
        <v>56</v>
      </c>
    </row>
    <row r="32" spans="1:4" x14ac:dyDescent="0.25">
      <c r="A32" s="30">
        <v>31</v>
      </c>
      <c r="B32" s="31" t="s">
        <v>54</v>
      </c>
      <c r="C32" s="31" t="s">
        <v>20</v>
      </c>
      <c r="D32" s="17" t="s">
        <v>57</v>
      </c>
    </row>
    <row r="33" spans="1:4" x14ac:dyDescent="0.25">
      <c r="A33" s="30">
        <v>32</v>
      </c>
      <c r="B33" s="31" t="s">
        <v>54</v>
      </c>
      <c r="C33" s="31" t="s">
        <v>22</v>
      </c>
      <c r="D33" s="17" t="s">
        <v>58</v>
      </c>
    </row>
    <row r="34" spans="1:4" x14ac:dyDescent="0.25">
      <c r="A34" s="20">
        <v>33</v>
      </c>
      <c r="B34" s="21" t="s">
        <v>59</v>
      </c>
      <c r="C34" s="21" t="s">
        <v>16</v>
      </c>
      <c r="D34" s="17" t="s">
        <v>60</v>
      </c>
    </row>
    <row r="35" spans="1:4" x14ac:dyDescent="0.25">
      <c r="A35" s="20">
        <v>34</v>
      </c>
      <c r="B35" s="21" t="s">
        <v>59</v>
      </c>
      <c r="C35" s="21" t="s">
        <v>18</v>
      </c>
      <c r="D35" s="17" t="s">
        <v>61</v>
      </c>
    </row>
    <row r="36" spans="1:4" x14ac:dyDescent="0.25">
      <c r="A36" s="20">
        <v>35</v>
      </c>
      <c r="B36" s="21" t="s">
        <v>59</v>
      </c>
      <c r="C36" s="21" t="s">
        <v>20</v>
      </c>
      <c r="D36" s="17" t="s">
        <v>62</v>
      </c>
    </row>
    <row r="37" spans="1:4" x14ac:dyDescent="0.25">
      <c r="A37" s="20">
        <v>36</v>
      </c>
      <c r="B37" s="21" t="s">
        <v>59</v>
      </c>
      <c r="C37" s="21" t="s">
        <v>22</v>
      </c>
      <c r="D37" s="17" t="s">
        <v>63</v>
      </c>
    </row>
    <row r="38" spans="1:4" x14ac:dyDescent="0.25">
      <c r="A38" s="18">
        <v>37</v>
      </c>
      <c r="B38" s="19" t="s">
        <v>64</v>
      </c>
      <c r="C38" s="19" t="s">
        <v>16</v>
      </c>
      <c r="D38" s="17" t="s">
        <v>65</v>
      </c>
    </row>
    <row r="39" spans="1:4" x14ac:dyDescent="0.25">
      <c r="A39" s="18">
        <v>38</v>
      </c>
      <c r="B39" s="19" t="s">
        <v>64</v>
      </c>
      <c r="C39" s="19" t="s">
        <v>18</v>
      </c>
      <c r="D39" s="17" t="s">
        <v>66</v>
      </c>
    </row>
    <row r="40" spans="1:4" x14ac:dyDescent="0.25">
      <c r="A40" s="18">
        <v>39</v>
      </c>
      <c r="B40" s="19" t="s">
        <v>64</v>
      </c>
      <c r="C40" s="19" t="s">
        <v>20</v>
      </c>
      <c r="D40" s="17" t="s">
        <v>67</v>
      </c>
    </row>
    <row r="41" spans="1:4" x14ac:dyDescent="0.25">
      <c r="A41" s="18">
        <v>40</v>
      </c>
      <c r="B41" s="19" t="s">
        <v>64</v>
      </c>
      <c r="C41" s="19" t="s">
        <v>22</v>
      </c>
      <c r="D41" s="17" t="s">
        <v>68</v>
      </c>
    </row>
    <row r="42" spans="1:4" x14ac:dyDescent="0.25">
      <c r="A42" s="32">
        <v>41</v>
      </c>
      <c r="B42" s="33" t="s">
        <v>69</v>
      </c>
      <c r="C42" s="33" t="s">
        <v>16</v>
      </c>
      <c r="D42" s="17" t="s">
        <v>70</v>
      </c>
    </row>
    <row r="43" spans="1:4" x14ac:dyDescent="0.25">
      <c r="A43" s="32">
        <v>42</v>
      </c>
      <c r="B43" s="33" t="s">
        <v>69</v>
      </c>
      <c r="C43" s="33" t="s">
        <v>18</v>
      </c>
      <c r="D43" s="17" t="s">
        <v>71</v>
      </c>
    </row>
    <row r="44" spans="1:4" x14ac:dyDescent="0.25">
      <c r="A44" s="32">
        <v>43</v>
      </c>
      <c r="B44" s="33" t="s">
        <v>72</v>
      </c>
      <c r="C44" s="33" t="s">
        <v>20</v>
      </c>
      <c r="D44" s="17" t="s">
        <v>73</v>
      </c>
    </row>
    <row r="45" spans="1:4" x14ac:dyDescent="0.25">
      <c r="A45" s="32">
        <v>44</v>
      </c>
      <c r="B45" s="33" t="s">
        <v>72</v>
      </c>
      <c r="C45" s="33" t="s">
        <v>22</v>
      </c>
      <c r="D45" s="17" t="s">
        <v>74</v>
      </c>
    </row>
    <row r="46" spans="1:4" x14ac:dyDescent="0.25">
      <c r="A46" s="32">
        <v>45</v>
      </c>
      <c r="B46" s="33" t="s">
        <v>75</v>
      </c>
      <c r="C46" s="33" t="s">
        <v>16</v>
      </c>
      <c r="D46" s="17" t="s">
        <v>76</v>
      </c>
    </row>
    <row r="47" spans="1:4" x14ac:dyDescent="0.25">
      <c r="A47" s="32">
        <v>46</v>
      </c>
      <c r="B47" s="33" t="s">
        <v>75</v>
      </c>
      <c r="C47" s="33" t="s">
        <v>18</v>
      </c>
      <c r="D47" s="17" t="s">
        <v>77</v>
      </c>
    </row>
    <row r="48" spans="1:4" x14ac:dyDescent="0.25">
      <c r="A48" s="34">
        <v>47</v>
      </c>
      <c r="B48" s="35" t="s">
        <v>78</v>
      </c>
      <c r="C48" s="35" t="s">
        <v>16</v>
      </c>
      <c r="D48" s="17" t="s">
        <v>79</v>
      </c>
    </row>
    <row r="49" spans="1:4" x14ac:dyDescent="0.25">
      <c r="A49" s="34">
        <v>48</v>
      </c>
      <c r="B49" s="35" t="s">
        <v>78</v>
      </c>
      <c r="C49" s="35" t="s">
        <v>18</v>
      </c>
      <c r="D49" s="17" t="s">
        <v>80</v>
      </c>
    </row>
    <row r="50" spans="1:4" x14ac:dyDescent="0.25">
      <c r="A50" s="34">
        <v>49</v>
      </c>
      <c r="B50" s="35" t="s">
        <v>78</v>
      </c>
      <c r="C50" s="35" t="s">
        <v>20</v>
      </c>
      <c r="D50" s="17" t="s">
        <v>81</v>
      </c>
    </row>
    <row r="51" spans="1:4" x14ac:dyDescent="0.25">
      <c r="A51" s="34">
        <v>50</v>
      </c>
      <c r="B51" s="35" t="s">
        <v>78</v>
      </c>
      <c r="C51" s="35" t="s">
        <v>22</v>
      </c>
      <c r="D51" s="17" t="s">
        <v>82</v>
      </c>
    </row>
    <row r="52" spans="1:4" x14ac:dyDescent="0.25">
      <c r="A52" s="36">
        <v>51</v>
      </c>
      <c r="B52" s="37" t="s">
        <v>83</v>
      </c>
      <c r="C52" s="37" t="s">
        <v>16</v>
      </c>
      <c r="D52" s="17" t="s">
        <v>84</v>
      </c>
    </row>
    <row r="53" spans="1:4" x14ac:dyDescent="0.25">
      <c r="A53" s="36">
        <v>52</v>
      </c>
      <c r="B53" s="37" t="s">
        <v>83</v>
      </c>
      <c r="C53" s="37" t="s">
        <v>18</v>
      </c>
      <c r="D53" s="17" t="s">
        <v>85</v>
      </c>
    </row>
    <row r="54" spans="1:4" x14ac:dyDescent="0.25">
      <c r="A54" s="36">
        <v>53</v>
      </c>
      <c r="B54" s="37" t="s">
        <v>83</v>
      </c>
      <c r="C54" s="37" t="s">
        <v>20</v>
      </c>
      <c r="D54" s="17" t="s">
        <v>86</v>
      </c>
    </row>
    <row r="55" spans="1:4" x14ac:dyDescent="0.25">
      <c r="A55" s="36">
        <v>54</v>
      </c>
      <c r="B55" s="37" t="s">
        <v>83</v>
      </c>
      <c r="C55" s="37" t="s">
        <v>22</v>
      </c>
      <c r="D55" s="17" t="s">
        <v>87</v>
      </c>
    </row>
    <row r="56" spans="1:4" x14ac:dyDescent="0.25">
      <c r="A56" s="38">
        <v>55</v>
      </c>
      <c r="B56" s="39" t="s">
        <v>88</v>
      </c>
      <c r="C56" s="39" t="s">
        <v>16</v>
      </c>
      <c r="D56" s="17" t="s">
        <v>89</v>
      </c>
    </row>
    <row r="57" spans="1:4" x14ac:dyDescent="0.25">
      <c r="A57" s="38">
        <v>56</v>
      </c>
      <c r="B57" s="39" t="s">
        <v>88</v>
      </c>
      <c r="C57" s="39" t="s">
        <v>18</v>
      </c>
      <c r="D57" s="17" t="s">
        <v>90</v>
      </c>
    </row>
    <row r="58" spans="1:4" x14ac:dyDescent="0.25">
      <c r="A58" s="38">
        <v>57</v>
      </c>
      <c r="B58" s="39" t="s">
        <v>88</v>
      </c>
      <c r="C58" s="39" t="s">
        <v>20</v>
      </c>
      <c r="D58" s="17" t="s">
        <v>91</v>
      </c>
    </row>
    <row r="59" spans="1:4" x14ac:dyDescent="0.25">
      <c r="A59" s="38">
        <v>58</v>
      </c>
      <c r="B59" s="39" t="s">
        <v>88</v>
      </c>
      <c r="C59" s="39" t="s">
        <v>22</v>
      </c>
      <c r="D59" s="17" t="s">
        <v>92</v>
      </c>
    </row>
    <row r="60" spans="1:4" x14ac:dyDescent="0.25">
      <c r="A60" s="40">
        <v>59</v>
      </c>
      <c r="B60" s="41" t="s">
        <v>93</v>
      </c>
      <c r="C60" s="41" t="s">
        <v>16</v>
      </c>
      <c r="D60" s="17" t="s">
        <v>94</v>
      </c>
    </row>
    <row r="61" spans="1:4" x14ac:dyDescent="0.25">
      <c r="A61" s="26">
        <v>60</v>
      </c>
      <c r="B61" s="27" t="s">
        <v>95</v>
      </c>
      <c r="C61" s="27" t="s">
        <v>20</v>
      </c>
      <c r="D61" s="17" t="s">
        <v>96</v>
      </c>
    </row>
  </sheetData>
  <hyperlinks>
    <hyperlink ref="D2" location="'1. Bovine Group A'!A1" display="'1. Bovine Group A'!A1" xr:uid="{00000000-0004-0000-0100-000000000000}"/>
    <hyperlink ref="D3" location="'2. Bovine Group B'!A1" display="'2. Bovine Group B'!A1" xr:uid="{00000000-0004-0000-0100-000001000000}"/>
    <hyperlink ref="D4" location="'3. Bovine pesticides'!A1" display="'3. Bovine pesticides'!A1" xr:uid="{00000000-0004-0000-0100-000002000000}"/>
    <hyperlink ref="D5" location="'4. Bovine contam'!A1" display="'4. Bovine contam'!A1" xr:uid="{00000000-0004-0000-0100-000003000000}"/>
    <hyperlink ref="D6" location="'5. Ovine-caprine Group A'!A1" display="'5. Ovine-caprine Group A'!A1" xr:uid="{00000000-0004-0000-0100-000004000000}"/>
    <hyperlink ref="D7" location="'6. Ovine-caprine Group B'!A1" display="'6. Ovine-caprine Group B'!A1" xr:uid="{00000000-0004-0000-0100-000005000000}"/>
    <hyperlink ref="D8" location="'7. Ovine-caprine pesticides'!A1" display="'7. Ovine-caprine pesticides'!A1" xr:uid="{00000000-0004-0000-0100-000006000000}"/>
    <hyperlink ref="D9" location="'8. Ovine-caprine contam'!A1" display="'8. Ovine-caprine contam'!A1" xr:uid="{00000000-0004-0000-0100-000007000000}"/>
    <hyperlink ref="D10" location="'9. Porcine Group A'!A1" display="'9. Porcine Group A'!A1" xr:uid="{00000000-0004-0000-0100-000008000000}"/>
    <hyperlink ref="D11" location="'10. Porcine Group B'!A1" display="'10. Porcine Group B'!A1" xr:uid="{00000000-0004-0000-0100-000009000000}"/>
    <hyperlink ref="D12" location="'11. Porcine pesticides'!A1" display="'11. Porcine pesticides'!A1" xr:uid="{00000000-0004-0000-0100-00000A000000}"/>
    <hyperlink ref="D13" location="'12. Porcine contam'!A1" display="'12. Porcine contam'!A1" xr:uid="{00000000-0004-0000-0100-00000B000000}"/>
    <hyperlink ref="D14" location="'13. Equine Group A'!A1" display="'13. Equine Group A'!A1" xr:uid="{00000000-0004-0000-0100-00000C000000}"/>
    <hyperlink ref="D15" location="'14. Equine Group B'!A1" display="'14. Equine Group B'!A1" xr:uid="{00000000-0004-0000-0100-00000D000000}"/>
    <hyperlink ref="D16" location="'15. Equine pesticides'!A1" display="'15. Equine pesticides'!A1" xr:uid="{00000000-0004-0000-0100-00000E000000}"/>
    <hyperlink ref="D17" location="'16. Equine contam'!A1" display="'16. Equine contam'!A1" xr:uid="{00000000-0004-0000-0100-00000F000000}"/>
    <hyperlink ref="D18" location="'17. Poultry Group A'!A1" display="'17. Poultry Group A'!A1" xr:uid="{00000000-0004-0000-0100-000010000000}"/>
    <hyperlink ref="D19" location="'18. Poultry Group B'!A1" display="'18. Poultry Group B'!A1" xr:uid="{00000000-0004-0000-0100-000011000000}"/>
    <hyperlink ref="D20" location="'19. Poultry pesticides'!A1" display="'19. Poultry pesticides'!A1" xr:uid="{00000000-0004-0000-0100-000012000000}"/>
    <hyperlink ref="D21" location="'20. Poultry contam'!A1" display="'20. Poultry contam'!A1" xr:uid="{00000000-0004-0000-0100-000013000000}"/>
    <hyperlink ref="D22" location="'21. Aq finfish (Group A)'!A1" display="'21. Aq finfish (Group A)'!A1" xr:uid="{00000000-0004-0000-0100-000014000000}"/>
    <hyperlink ref="D23" location="'22. Aq finfish (Group B)'!A1" display="'22. Aq finfish (Group B)'!A1" xr:uid="{00000000-0004-0000-0100-000015000000}"/>
    <hyperlink ref="D24" location="'23. Aq finfish pesticides'!A1" display="'23. Aq finfish pesticides'!A1" xr:uid="{00000000-0004-0000-0100-000016000000}"/>
    <hyperlink ref="D25" location="'24. Aq finfish contam'!A1" display="'24. Aq finfish contam'!A1" xr:uid="{00000000-0004-0000-0100-000017000000}"/>
    <hyperlink ref="D26" location="'25. Aq crust (Group A)'!A1" display="'25. Aq crust (Group A)'!A1" xr:uid="{00000000-0004-0000-0100-000018000000}"/>
    <hyperlink ref="D27" location="'26. Aq crust (Group B)'!A1" display="'26. Aq crust (Group B)'!A1" xr:uid="{00000000-0004-0000-0100-000019000000}"/>
    <hyperlink ref="D28" location="'27. Aq crust pesticides'!A1" display="'27. Aq crust pesticides'!A1" xr:uid="{00000000-0004-0000-0100-00001A000000}"/>
    <hyperlink ref="D29" location="'28. Aq crust contam'!A1" display="'28. Aq crust contam'!A1" xr:uid="{00000000-0004-0000-0100-00001B000000}"/>
    <hyperlink ref="D30" location="'29. Aq other (Group A)'!A1" display="'29. Aq other (Group A)'!A1" xr:uid="{00000000-0004-0000-0100-00001C000000}"/>
    <hyperlink ref="D31" location="'30. Aq other (Group B)'!A1" display="'30. Aq other (Group B)'!A1" xr:uid="{00000000-0004-0000-0100-00001D000000}"/>
    <hyperlink ref="D32" location="'31. Aq other pesticides'!A1" display="'31. Aq other pesticides'!A1" xr:uid="{00000000-0004-0000-0100-00001E000000}"/>
    <hyperlink ref="D33" location="'32. Aq other contam'!A1" display="'32. Aq other contam'!A1" xr:uid="{00000000-0004-0000-0100-00001F000000}"/>
    <hyperlink ref="D34" location="'33. Milk (bovine) (Group A)'!A1" display="'33. Milk (bovine) (Group A)'!A1" xr:uid="{00000000-0004-0000-0100-000020000000}"/>
    <hyperlink ref="D35" location="'34. Milk (bovine) (Group B)'!A1" display="'34. Milk (bovine) (Group B)'!A1" xr:uid="{00000000-0004-0000-0100-000021000000}"/>
    <hyperlink ref="D36" location="'35. Milk (bov) pesticides'!A1" display="'35. Milk (bov) pesticides'!A1" xr:uid="{00000000-0004-0000-0100-000022000000}"/>
    <hyperlink ref="D37" location="'36. Milk (bov) contam'!A1" display="'36. Milk (bov) contam'!A1" xr:uid="{00000000-0004-0000-0100-000023000000}"/>
    <hyperlink ref="D38" location="'37. Milk (other) (Group A)'!A1" display="'37. Milk (other) (Group A)'!A1" xr:uid="{00000000-0004-0000-0100-000024000000}"/>
    <hyperlink ref="D39" location="'38. Milk (other) (Group B)'!A1" display="'38. Milk (other) (Group B)'!A1" xr:uid="{00000000-0004-0000-0100-000025000000}"/>
    <hyperlink ref="D40" location="'39. Milk (other) pesticides'!A1" display="'39. Milk (other) pesticides'!A1" xr:uid="{00000000-0004-0000-0100-000026000000}"/>
    <hyperlink ref="D41" location="'40. Milk (other) contam'!A1" display="'40. Milk (other) contam'!A1" xr:uid="{00000000-0004-0000-0100-000027000000}"/>
    <hyperlink ref="D42" location="'41. Eggs (hen) (Group A)'!A1" display="'41. Eggs (hen) (Group A)'!A1" xr:uid="{00000000-0004-0000-0100-000028000000}"/>
    <hyperlink ref="D43" location="'42. Eggs (hen) (Group B)'!A1" display="'42. Eggs (hen) (Group B)'!A1" xr:uid="{00000000-0004-0000-0100-000029000000}"/>
    <hyperlink ref="D44" location="'43. Eggs (all spp.) pesticides'!A1" display="'43. Eggs (all spp.) pesticides'!A1" xr:uid="{00000000-0004-0000-0100-00002A000000}"/>
    <hyperlink ref="D45" location="'44. Eggs (all spp.) contam'!A1" display="'44. Eggs (all spp.) contam'!A1" xr:uid="{00000000-0004-0000-0100-00002B000000}"/>
    <hyperlink ref="D46" location="'45. Eggs (other) (Group A)'!A1" display="'45. Eggs (other) (Group A)'!A1" xr:uid="{00000000-0004-0000-0100-00002C000000}"/>
    <hyperlink ref="D47" location="'46. Eggs (other) (Group B)'!A1" display="'46. Eggs (other) (Group B)'!A1" xr:uid="{00000000-0004-0000-0100-00002D000000}"/>
    <hyperlink ref="D48" location="'47. Rabbit Group A'!A1" display="'47. Rabbit Group A'!A1" xr:uid="{00000000-0004-0000-0100-00002E000000}"/>
    <hyperlink ref="D49" location="'48. Rabbit (Group B)'!A1" display="'48. Rabbit (Group B)'!A1" xr:uid="{00000000-0004-0000-0100-00002F000000}"/>
    <hyperlink ref="D50" location="'49. Rabbit pesticides'!A1" display="'49. Rabbit pesticides'!A1" xr:uid="{00000000-0004-0000-0100-000030000000}"/>
    <hyperlink ref="D51" location="'50. Rabbit contam'!A1" display="'50. Rabbit contam'!A1" xr:uid="{00000000-0004-0000-0100-000031000000}"/>
    <hyperlink ref="D52" location="'51. Farmed game Group A'!A1" display="'51. Farmed game Group A'!A1" xr:uid="{00000000-0004-0000-0100-000032000000}"/>
    <hyperlink ref="D53" location="'52. Farmed game (Group B)'!A1" display="'52. Farmed game (Group B)'!A1" xr:uid="{00000000-0004-0000-0100-000033000000}"/>
    <hyperlink ref="D54" location="'53. Farmed game pesticides'!A1" display="'53. Farmed game pesticides'!A1" xr:uid="{00000000-0004-0000-0100-000034000000}"/>
    <hyperlink ref="D55" location="'54. Farmed game contam'!A1" display="'54. Farmed game contam'!A1" xr:uid="{00000000-0004-0000-0100-000035000000}"/>
    <hyperlink ref="D56" location="'59. Honey (Group A)'!A1" display="'59. Honey (Group A)'!A1" xr:uid="{00000000-0004-0000-0100-000036000000}"/>
    <hyperlink ref="D57" location="'60. Honey (Group B)'!A1" display="'60. Honey (Group B)'!A1" xr:uid="{00000000-0004-0000-0100-000037000000}"/>
    <hyperlink ref="D58" location="'61. Honey pesticides'!A1" display="'61. Honey pesticides'!A1" xr:uid="{00000000-0004-0000-0100-000038000000}"/>
    <hyperlink ref="D59" location="'62. Honey contam'!A1" display="'62. Honey contam'!A1" xr:uid="{00000000-0004-0000-0100-000039000000}"/>
    <hyperlink ref="D60" location="'63. Casings Group A'!A1" display="'63. Casings Group A'!A1" xr:uid="{00000000-0004-0000-0100-00003A000000}"/>
    <hyperlink ref="D61" location="'60. Wild game pesticides'!Print_Titles" display="60. Wild game pesticides" xr:uid="{00000000-0004-0000-0100-00003B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51"/>
  <sheetViews>
    <sheetView topLeftCell="A17" zoomScale="80" zoomScaleNormal="80" workbookViewId="0">
      <selection activeCell="D28" sqref="D28"/>
    </sheetView>
  </sheetViews>
  <sheetFormatPr defaultColWidth="9.140625" defaultRowHeight="10.5" x14ac:dyDescent="0.25"/>
  <cols>
    <col min="1" max="1" width="4.85546875" style="85" customWidth="1"/>
    <col min="2" max="2" width="25.140625" style="85" customWidth="1"/>
    <col min="3" max="3" width="17.42578125" style="84" customWidth="1"/>
    <col min="4" max="4" width="42.140625" style="85" customWidth="1"/>
    <col min="5" max="5" width="30" style="85" customWidth="1"/>
    <col min="6" max="6" width="20.140625" style="85" customWidth="1"/>
    <col min="7" max="7" width="5.85546875" style="85" customWidth="1"/>
    <col min="8" max="8" width="21" style="85" customWidth="1"/>
    <col min="9" max="9" width="5.5703125" style="85" customWidth="1"/>
    <col min="10" max="10" width="14.5703125" style="85" customWidth="1"/>
    <col min="11" max="11" width="13.42578125" style="85" customWidth="1"/>
    <col min="12" max="12" width="26.5703125" style="85" bestFit="1" customWidth="1"/>
    <col min="13" max="13" width="13.42578125" style="85" customWidth="1"/>
    <col min="14" max="14" width="26.85546875" style="85" customWidth="1"/>
    <col min="15" max="15" width="55.140625" style="85" bestFit="1" customWidth="1"/>
    <col min="16" max="16384" width="9.140625" style="85"/>
  </cols>
  <sheetData>
    <row r="1" spans="1:15" ht="21" thickBot="1" x14ac:dyDescent="0.3">
      <c r="A1" s="82" t="s">
        <v>239</v>
      </c>
      <c r="B1" s="83"/>
      <c r="J1" s="83" t="s">
        <v>178</v>
      </c>
      <c r="L1" s="86" t="s">
        <v>177</v>
      </c>
    </row>
    <row r="2" spans="1:15" ht="9.75" customHeight="1" x14ac:dyDescent="0.25">
      <c r="H2" s="589" t="s">
        <v>240</v>
      </c>
      <c r="I2" s="157"/>
      <c r="J2" s="87" t="s">
        <v>180</v>
      </c>
      <c r="K2" s="183">
        <f>SUM(C13:C47)</f>
        <v>19</v>
      </c>
    </row>
    <row r="3" spans="1:15" ht="12.75" customHeight="1" x14ac:dyDescent="0.25">
      <c r="A3" s="512" t="s">
        <v>181</v>
      </c>
      <c r="B3" s="513"/>
      <c r="C3" s="127" t="s">
        <v>331</v>
      </c>
      <c r="D3" s="128" t="s">
        <v>182</v>
      </c>
      <c r="H3" s="591"/>
      <c r="I3" s="159"/>
      <c r="J3" s="90" t="s">
        <v>183</v>
      </c>
      <c r="K3" s="184">
        <f>$C$10</f>
        <v>0</v>
      </c>
    </row>
    <row r="4" spans="1:15" ht="16.5" customHeight="1" x14ac:dyDescent="0.25">
      <c r="A4" s="517" t="s">
        <v>184</v>
      </c>
      <c r="B4" s="518"/>
      <c r="C4" s="129">
        <v>2024</v>
      </c>
      <c r="D4" s="215">
        <v>45381</v>
      </c>
      <c r="H4" s="591"/>
      <c r="I4" s="159"/>
      <c r="J4" s="90" t="s">
        <v>185</v>
      </c>
      <c r="K4" s="184">
        <f>$C$9</f>
        <v>4.7759999999999998</v>
      </c>
    </row>
    <row r="5" spans="1:15" ht="15.75" customHeight="1" thickBot="1" x14ac:dyDescent="0.3">
      <c r="A5" s="512" t="s">
        <v>186</v>
      </c>
      <c r="B5" s="513"/>
      <c r="C5" s="130" t="s">
        <v>39</v>
      </c>
      <c r="D5" s="92"/>
      <c r="H5" s="593"/>
      <c r="I5" s="162"/>
      <c r="J5" s="93"/>
      <c r="K5" s="94"/>
    </row>
    <row r="6" spans="1:15" ht="37.5" customHeight="1" thickBot="1" x14ac:dyDescent="0.3">
      <c r="A6" s="527" t="s">
        <v>290</v>
      </c>
      <c r="B6" s="513"/>
      <c r="C6" s="132">
        <v>2388</v>
      </c>
      <c r="D6" s="163" t="s">
        <v>493</v>
      </c>
      <c r="E6" s="156" t="s">
        <v>494</v>
      </c>
      <c r="F6" s="214" t="s">
        <v>549</v>
      </c>
      <c r="J6" s="96"/>
    </row>
    <row r="7" spans="1:15" ht="46.5" customHeight="1" thickBot="1" x14ac:dyDescent="0.3">
      <c r="A7" s="527" t="s">
        <v>291</v>
      </c>
      <c r="B7" s="513"/>
      <c r="C7" s="132">
        <v>2388</v>
      </c>
      <c r="D7" s="524" t="s">
        <v>293</v>
      </c>
      <c r="E7" s="525"/>
      <c r="F7" s="525"/>
      <c r="G7" s="525"/>
      <c r="H7" s="526"/>
      <c r="I7" s="98"/>
      <c r="J7" s="98"/>
      <c r="K7" s="98"/>
      <c r="L7" s="98"/>
      <c r="M7" s="98"/>
      <c r="N7" s="98"/>
      <c r="O7" s="98"/>
    </row>
    <row r="8" spans="1:15" ht="20.100000000000001" customHeight="1" thickBot="1" x14ac:dyDescent="0.3">
      <c r="A8" s="527" t="s">
        <v>191</v>
      </c>
      <c r="B8" s="513"/>
      <c r="C8" s="133" t="s">
        <v>192</v>
      </c>
      <c r="D8" s="100" t="s">
        <v>193</v>
      </c>
      <c r="E8" s="101" t="s">
        <v>194</v>
      </c>
    </row>
    <row r="9" spans="1:15" ht="21.75" customHeight="1" thickBot="1" x14ac:dyDescent="0.3">
      <c r="A9" s="623" t="s">
        <v>284</v>
      </c>
      <c r="B9" s="624"/>
      <c r="C9" s="134">
        <f>C7*0.2%</f>
        <v>4.7759999999999998</v>
      </c>
      <c r="D9" s="102"/>
      <c r="E9" s="103"/>
    </row>
    <row r="10" spans="1:15" ht="20.25" customHeight="1" thickBot="1" x14ac:dyDescent="0.3">
      <c r="A10" s="527" t="s">
        <v>243</v>
      </c>
      <c r="B10" s="540"/>
      <c r="C10" s="135">
        <v>0</v>
      </c>
      <c r="D10" s="104" t="s">
        <v>495</v>
      </c>
      <c r="E10" s="105"/>
    </row>
    <row r="11" spans="1:15" ht="9.75" customHeight="1" x14ac:dyDescent="0.25">
      <c r="B11" s="106"/>
      <c r="C11" s="99"/>
      <c r="D11" s="108"/>
      <c r="E11" s="108"/>
    </row>
    <row r="12" spans="1:15" s="110" customFormat="1" ht="63" customHeight="1" x14ac:dyDescent="0.25">
      <c r="A12" s="565" t="s">
        <v>197</v>
      </c>
      <c r="B12" s="566"/>
      <c r="C12" s="113" t="s">
        <v>244</v>
      </c>
      <c r="D12" s="136" t="s">
        <v>199</v>
      </c>
      <c r="E12" s="109" t="s">
        <v>200</v>
      </c>
      <c r="F12" s="136" t="s">
        <v>201</v>
      </c>
      <c r="G12" s="274" t="s">
        <v>202</v>
      </c>
      <c r="H12" s="109" t="s">
        <v>203</v>
      </c>
      <c r="I12" s="274" t="s">
        <v>202</v>
      </c>
      <c r="J12" s="109" t="s">
        <v>204</v>
      </c>
      <c r="K12" s="109" t="s">
        <v>205</v>
      </c>
      <c r="L12" s="109" t="s">
        <v>245</v>
      </c>
      <c r="M12" s="136" t="s">
        <v>246</v>
      </c>
      <c r="N12" s="109" t="s">
        <v>206</v>
      </c>
      <c r="O12" s="267" t="s">
        <v>207</v>
      </c>
    </row>
    <row r="13" spans="1:15" s="214" customFormat="1" ht="21.95" customHeight="1" x14ac:dyDescent="0.25">
      <c r="A13" s="548" t="s">
        <v>247</v>
      </c>
      <c r="B13" s="625" t="s">
        <v>575</v>
      </c>
      <c r="C13" s="547">
        <v>10</v>
      </c>
      <c r="D13" s="285" t="s">
        <v>576</v>
      </c>
      <c r="E13" s="181" t="s">
        <v>433</v>
      </c>
      <c r="F13" s="181" t="s">
        <v>450</v>
      </c>
      <c r="G13" s="261" t="s">
        <v>470</v>
      </c>
      <c r="H13" s="261"/>
      <c r="I13" s="261"/>
      <c r="J13" s="261">
        <v>25</v>
      </c>
      <c r="K13" s="261"/>
      <c r="L13" s="261" t="s">
        <v>689</v>
      </c>
      <c r="M13" s="261"/>
      <c r="N13" s="261" t="s">
        <v>689</v>
      </c>
      <c r="O13" s="285" t="s">
        <v>555</v>
      </c>
    </row>
    <row r="14" spans="1:15" ht="26.45" customHeight="1" x14ac:dyDescent="0.25">
      <c r="A14" s="548"/>
      <c r="B14" s="625"/>
      <c r="C14" s="547"/>
      <c r="D14" s="285" t="s">
        <v>652</v>
      </c>
      <c r="E14" s="285" t="s">
        <v>433</v>
      </c>
      <c r="F14" s="285" t="s">
        <v>610</v>
      </c>
      <c r="G14" s="285" t="s">
        <v>470</v>
      </c>
      <c r="H14" s="285" t="s">
        <v>610</v>
      </c>
      <c r="I14" s="369" t="s">
        <v>470</v>
      </c>
      <c r="J14" s="285">
        <v>5</v>
      </c>
      <c r="K14" s="285">
        <v>5</v>
      </c>
      <c r="L14" s="261">
        <v>100</v>
      </c>
      <c r="M14" s="261"/>
      <c r="N14" s="261">
        <v>100</v>
      </c>
      <c r="O14" s="181" t="s">
        <v>560</v>
      </c>
    </row>
    <row r="15" spans="1:15" ht="23.45" customHeight="1" x14ac:dyDescent="0.25">
      <c r="A15" s="548"/>
      <c r="B15" s="625"/>
      <c r="C15" s="547"/>
      <c r="D15" s="285" t="s">
        <v>634</v>
      </c>
      <c r="E15" s="285" t="s">
        <v>433</v>
      </c>
      <c r="F15" s="285" t="s">
        <v>610</v>
      </c>
      <c r="G15" s="285" t="s">
        <v>470</v>
      </c>
      <c r="H15" s="285" t="s">
        <v>610</v>
      </c>
      <c r="I15" s="369" t="s">
        <v>470</v>
      </c>
      <c r="J15" s="285">
        <v>50</v>
      </c>
      <c r="K15" s="317">
        <v>50</v>
      </c>
      <c r="L15" s="181" t="s">
        <v>648</v>
      </c>
      <c r="M15" s="261"/>
      <c r="N15" s="181" t="s">
        <v>648</v>
      </c>
      <c r="O15" s="181" t="s">
        <v>560</v>
      </c>
    </row>
    <row r="16" spans="1:15" ht="26.45" customHeight="1" x14ac:dyDescent="0.25">
      <c r="A16" s="548"/>
      <c r="B16" s="625"/>
      <c r="C16" s="547"/>
      <c r="D16" s="285" t="s">
        <v>686</v>
      </c>
      <c r="E16" s="181" t="s">
        <v>433</v>
      </c>
      <c r="F16" s="181" t="s">
        <v>610</v>
      </c>
      <c r="G16" s="261" t="s">
        <v>470</v>
      </c>
      <c r="H16" s="181" t="s">
        <v>610</v>
      </c>
      <c r="I16" s="261" t="s">
        <v>470</v>
      </c>
      <c r="J16" s="261" t="s">
        <v>690</v>
      </c>
      <c r="K16" s="261"/>
      <c r="L16" s="261" t="s">
        <v>687</v>
      </c>
      <c r="M16" s="261"/>
      <c r="N16" s="261" t="s">
        <v>687</v>
      </c>
      <c r="O16" s="285" t="s">
        <v>555</v>
      </c>
    </row>
    <row r="17" spans="1:15" ht="36" customHeight="1" x14ac:dyDescent="0.25">
      <c r="A17" s="548"/>
      <c r="B17" s="625"/>
      <c r="C17" s="547"/>
      <c r="D17" s="285" t="s">
        <v>685</v>
      </c>
      <c r="E17" s="181" t="s">
        <v>433</v>
      </c>
      <c r="F17" s="181" t="s">
        <v>610</v>
      </c>
      <c r="G17" s="261" t="s">
        <v>470</v>
      </c>
      <c r="H17" s="181" t="s">
        <v>610</v>
      </c>
      <c r="I17" s="261" t="s">
        <v>470</v>
      </c>
      <c r="J17" s="261" t="s">
        <v>691</v>
      </c>
      <c r="K17" s="291"/>
      <c r="L17" s="261" t="s">
        <v>688</v>
      </c>
      <c r="M17" s="261"/>
      <c r="N17" s="261" t="s">
        <v>688</v>
      </c>
      <c r="O17" s="285" t="s">
        <v>555</v>
      </c>
    </row>
    <row r="18" spans="1:15" ht="45" customHeight="1" x14ac:dyDescent="0.25">
      <c r="A18" s="548"/>
      <c r="B18" s="625"/>
      <c r="C18" s="547"/>
      <c r="D18" s="285" t="s">
        <v>674</v>
      </c>
      <c r="E18" s="285" t="s">
        <v>585</v>
      </c>
      <c r="F18" s="285" t="s">
        <v>610</v>
      </c>
      <c r="G18" s="285" t="s">
        <v>470</v>
      </c>
      <c r="H18" s="285" t="s">
        <v>610</v>
      </c>
      <c r="I18" s="285" t="s">
        <v>470</v>
      </c>
      <c r="J18" s="285" t="s">
        <v>675</v>
      </c>
      <c r="K18" s="261"/>
      <c r="L18" s="181" t="s">
        <v>478</v>
      </c>
      <c r="M18" s="261"/>
      <c r="N18" s="181" t="s">
        <v>478</v>
      </c>
      <c r="O18" s="285" t="s">
        <v>555</v>
      </c>
    </row>
    <row r="19" spans="1:15" ht="20.45" customHeight="1" x14ac:dyDescent="0.25">
      <c r="A19" s="548"/>
      <c r="B19" s="625"/>
      <c r="C19" s="547"/>
      <c r="D19" s="285" t="s">
        <v>548</v>
      </c>
      <c r="E19" s="318" t="s">
        <v>433</v>
      </c>
      <c r="F19" s="318" t="s">
        <v>610</v>
      </c>
      <c r="G19" s="318" t="s">
        <v>470</v>
      </c>
      <c r="H19" s="318" t="s">
        <v>610</v>
      </c>
      <c r="I19" s="366" t="s">
        <v>470</v>
      </c>
      <c r="J19" s="318">
        <v>10</v>
      </c>
      <c r="K19" s="317">
        <v>10</v>
      </c>
      <c r="L19" s="318">
        <v>150</v>
      </c>
      <c r="M19" s="261"/>
      <c r="N19" s="318">
        <v>150</v>
      </c>
      <c r="O19" s="181" t="s">
        <v>560</v>
      </c>
    </row>
    <row r="20" spans="1:15" ht="9.75" customHeight="1" x14ac:dyDescent="0.25">
      <c r="A20" s="548"/>
      <c r="B20" s="625"/>
      <c r="C20" s="547"/>
      <c r="D20" s="423" t="s">
        <v>492</v>
      </c>
      <c r="E20" s="318" t="s">
        <v>433</v>
      </c>
      <c r="F20" s="318" t="s">
        <v>610</v>
      </c>
      <c r="G20" s="318" t="s">
        <v>470</v>
      </c>
      <c r="H20" s="318" t="s">
        <v>610</v>
      </c>
      <c r="I20" s="366" t="s">
        <v>470</v>
      </c>
      <c r="J20" s="318">
        <v>1</v>
      </c>
      <c r="K20" s="317">
        <v>1</v>
      </c>
      <c r="L20" s="261">
        <v>100</v>
      </c>
      <c r="M20" s="261"/>
      <c r="N20" s="261">
        <v>100</v>
      </c>
      <c r="O20" s="181" t="s">
        <v>560</v>
      </c>
    </row>
    <row r="21" spans="1:15" ht="9.75" customHeight="1" x14ac:dyDescent="0.25">
      <c r="A21" s="618" t="s">
        <v>249</v>
      </c>
      <c r="B21" s="556" t="s">
        <v>250</v>
      </c>
      <c r="C21" s="550">
        <v>3</v>
      </c>
      <c r="D21" s="288" t="s">
        <v>541</v>
      </c>
      <c r="E21" s="288" t="s">
        <v>433</v>
      </c>
      <c r="F21" s="318" t="s">
        <v>610</v>
      </c>
      <c r="G21" s="318" t="s">
        <v>470</v>
      </c>
      <c r="H21" s="318" t="s">
        <v>610</v>
      </c>
      <c r="I21" s="318" t="s">
        <v>470</v>
      </c>
      <c r="J21" s="261">
        <v>20</v>
      </c>
      <c r="K21" s="261"/>
      <c r="L21" s="261">
        <v>50</v>
      </c>
      <c r="M21" s="261"/>
      <c r="N21" s="261">
        <v>50</v>
      </c>
      <c r="O21" s="285" t="s">
        <v>555</v>
      </c>
    </row>
    <row r="22" spans="1:15" s="214" customFormat="1" ht="9.75" customHeight="1" x14ac:dyDescent="0.25">
      <c r="A22" s="618"/>
      <c r="B22" s="556"/>
      <c r="C22" s="550"/>
      <c r="D22" s="286"/>
      <c r="E22" s="286"/>
      <c r="F22" s="286"/>
      <c r="G22" s="286"/>
      <c r="H22" s="286"/>
      <c r="I22" s="431"/>
      <c r="J22" s="286"/>
      <c r="K22" s="286"/>
      <c r="L22" s="284"/>
      <c r="M22" s="284"/>
      <c r="N22" s="284"/>
      <c r="O22" s="260"/>
    </row>
    <row r="23" spans="1:15" ht="9.75" customHeight="1" x14ac:dyDescent="0.25">
      <c r="A23" s="548" t="s">
        <v>251</v>
      </c>
      <c r="B23" s="527" t="s">
        <v>252</v>
      </c>
      <c r="C23" s="569">
        <v>0</v>
      </c>
      <c r="D23" s="285"/>
      <c r="E23" s="318"/>
      <c r="F23" s="363"/>
      <c r="G23" s="362"/>
      <c r="H23" s="318"/>
      <c r="I23" s="366"/>
      <c r="J23" s="318"/>
      <c r="K23" s="318"/>
      <c r="L23" s="261"/>
      <c r="M23" s="261"/>
      <c r="N23" s="261"/>
      <c r="O23" s="261"/>
    </row>
    <row r="24" spans="1:15" ht="9.75" customHeight="1" x14ac:dyDescent="0.25">
      <c r="A24" s="548"/>
      <c r="B24" s="527"/>
      <c r="C24" s="569"/>
      <c r="D24" s="261"/>
      <c r="E24" s="290"/>
      <c r="F24" s="261"/>
      <c r="G24" s="261"/>
      <c r="H24" s="261"/>
      <c r="I24" s="261"/>
      <c r="J24" s="261"/>
      <c r="K24" s="261"/>
      <c r="L24" s="261"/>
      <c r="M24" s="261"/>
      <c r="N24" s="261"/>
      <c r="O24" s="261"/>
    </row>
    <row r="25" spans="1:15" ht="9.75" customHeight="1" x14ac:dyDescent="0.25">
      <c r="A25" s="548"/>
      <c r="B25" s="527"/>
      <c r="C25" s="569"/>
      <c r="D25" s="261"/>
      <c r="E25" s="290"/>
      <c r="F25" s="261"/>
      <c r="G25" s="261"/>
      <c r="H25" s="261"/>
      <c r="I25" s="261"/>
      <c r="J25" s="261"/>
      <c r="K25" s="261"/>
      <c r="L25" s="261"/>
      <c r="M25" s="261"/>
      <c r="N25" s="261"/>
      <c r="O25" s="261"/>
    </row>
    <row r="26" spans="1:15" ht="9.75" customHeight="1" x14ac:dyDescent="0.25">
      <c r="A26" s="548"/>
      <c r="B26" s="527"/>
      <c r="C26" s="569"/>
      <c r="D26" s="261"/>
      <c r="E26" s="290"/>
      <c r="F26" s="261"/>
      <c r="G26" s="261"/>
      <c r="H26" s="261"/>
      <c r="I26" s="261"/>
      <c r="J26" s="261"/>
      <c r="K26" s="261"/>
      <c r="L26" s="261"/>
      <c r="M26" s="261"/>
      <c r="N26" s="261"/>
      <c r="O26" s="261"/>
    </row>
    <row r="27" spans="1:15" ht="9.75" customHeight="1" x14ac:dyDescent="0.25">
      <c r="A27" s="548"/>
      <c r="B27" s="527"/>
      <c r="C27" s="569"/>
      <c r="D27" s="261"/>
      <c r="E27" s="290"/>
      <c r="F27" s="261"/>
      <c r="G27" s="261"/>
      <c r="H27" s="261"/>
      <c r="I27" s="261"/>
      <c r="J27" s="261"/>
      <c r="K27" s="261"/>
      <c r="L27" s="261"/>
      <c r="M27" s="261"/>
      <c r="N27" s="261"/>
      <c r="O27" s="261"/>
    </row>
    <row r="28" spans="1:15" s="145" customFormat="1" ht="12.75" customHeight="1" x14ac:dyDescent="0.25">
      <c r="A28" s="141" t="s">
        <v>253</v>
      </c>
      <c r="B28" s="95" t="s">
        <v>254</v>
      </c>
      <c r="C28" s="242">
        <v>1</v>
      </c>
      <c r="D28" s="285" t="s">
        <v>715</v>
      </c>
      <c r="E28" s="288" t="s">
        <v>433</v>
      </c>
      <c r="F28" s="318" t="s">
        <v>610</v>
      </c>
      <c r="G28" s="318" t="s">
        <v>470</v>
      </c>
      <c r="H28" s="318" t="s">
        <v>610</v>
      </c>
      <c r="I28" s="366" t="s">
        <v>470</v>
      </c>
      <c r="J28" s="318">
        <v>5</v>
      </c>
      <c r="K28" s="318">
        <v>5</v>
      </c>
      <c r="L28" s="284">
        <v>10</v>
      </c>
      <c r="M28" s="261"/>
      <c r="N28" s="261">
        <v>10</v>
      </c>
      <c r="O28" s="181" t="s">
        <v>560</v>
      </c>
    </row>
    <row r="29" spans="1:15" ht="9.75" customHeight="1" x14ac:dyDescent="0.25">
      <c r="A29" s="548" t="s">
        <v>255</v>
      </c>
      <c r="B29" s="527" t="s">
        <v>256</v>
      </c>
      <c r="C29" s="569">
        <v>0</v>
      </c>
      <c r="D29" s="261"/>
      <c r="E29" s="261"/>
      <c r="F29" s="261"/>
      <c r="G29" s="261"/>
      <c r="H29" s="261"/>
      <c r="I29" s="261"/>
      <c r="J29" s="261"/>
      <c r="K29" s="261"/>
      <c r="L29" s="261"/>
      <c r="M29" s="261"/>
      <c r="N29" s="261"/>
      <c r="O29" s="261"/>
    </row>
    <row r="30" spans="1:15" ht="9.75" customHeight="1" x14ac:dyDescent="0.25">
      <c r="A30" s="548"/>
      <c r="B30" s="527"/>
      <c r="C30" s="569"/>
      <c r="D30" s="261"/>
      <c r="E30" s="261"/>
      <c r="F30" s="261"/>
      <c r="G30" s="261"/>
      <c r="H30" s="261"/>
      <c r="I30" s="261"/>
      <c r="J30" s="261"/>
      <c r="K30" s="261"/>
      <c r="L30" s="261"/>
      <c r="M30" s="261"/>
      <c r="N30" s="261"/>
      <c r="O30" s="261"/>
    </row>
    <row r="31" spans="1:15" ht="9.75" customHeight="1" x14ac:dyDescent="0.25">
      <c r="A31" s="548"/>
      <c r="B31" s="527"/>
      <c r="C31" s="569"/>
      <c r="D31" s="261"/>
      <c r="E31" s="261"/>
      <c r="F31" s="261"/>
      <c r="G31" s="261"/>
      <c r="H31" s="261"/>
      <c r="I31" s="261"/>
      <c r="J31" s="261"/>
      <c r="K31" s="261"/>
      <c r="L31" s="261"/>
      <c r="M31" s="261"/>
      <c r="N31" s="261"/>
      <c r="O31" s="261"/>
    </row>
    <row r="32" spans="1:15" ht="9.75" customHeight="1" x14ac:dyDescent="0.25">
      <c r="A32" s="548"/>
      <c r="B32" s="527"/>
      <c r="C32" s="569"/>
      <c r="D32" s="261"/>
      <c r="E32" s="261"/>
      <c r="F32" s="261"/>
      <c r="G32" s="261"/>
      <c r="H32" s="261"/>
      <c r="I32" s="261"/>
      <c r="J32" s="261"/>
      <c r="K32" s="261"/>
      <c r="L32" s="261"/>
      <c r="M32" s="261"/>
      <c r="N32" s="261"/>
      <c r="O32" s="261"/>
    </row>
    <row r="33" spans="1:15" ht="9.75" customHeight="1" x14ac:dyDescent="0.25">
      <c r="A33" s="548"/>
      <c r="B33" s="527"/>
      <c r="C33" s="569"/>
      <c r="D33" s="261"/>
      <c r="E33" s="261"/>
      <c r="F33" s="261"/>
      <c r="G33" s="261"/>
      <c r="H33" s="261"/>
      <c r="I33" s="261"/>
      <c r="J33" s="261"/>
      <c r="K33" s="261"/>
      <c r="L33" s="261"/>
      <c r="M33" s="261"/>
      <c r="N33" s="261"/>
      <c r="O33" s="261"/>
    </row>
    <row r="34" spans="1:15" ht="9.75" customHeight="1" x14ac:dyDescent="0.25">
      <c r="A34" s="548"/>
      <c r="B34" s="527"/>
      <c r="C34" s="569"/>
      <c r="D34" s="261"/>
      <c r="E34" s="291"/>
      <c r="F34" s="261"/>
      <c r="G34" s="261"/>
      <c r="H34" s="261"/>
      <c r="I34" s="261"/>
      <c r="J34" s="261"/>
      <c r="K34" s="261"/>
      <c r="L34" s="261"/>
      <c r="M34" s="261"/>
      <c r="N34" s="261"/>
      <c r="O34" s="261"/>
    </row>
    <row r="35" spans="1:15" s="214" customFormat="1" ht="11.25" customHeight="1" x14ac:dyDescent="0.25">
      <c r="A35" s="548" t="s">
        <v>257</v>
      </c>
      <c r="B35" s="527" t="s">
        <v>258</v>
      </c>
      <c r="C35" s="569">
        <v>5</v>
      </c>
      <c r="D35" s="285" t="s">
        <v>568</v>
      </c>
      <c r="E35" s="285" t="s">
        <v>433</v>
      </c>
      <c r="F35" s="285" t="s">
        <v>610</v>
      </c>
      <c r="G35" s="285" t="s">
        <v>470</v>
      </c>
      <c r="H35" s="285" t="s">
        <v>610</v>
      </c>
      <c r="I35" s="369" t="s">
        <v>470</v>
      </c>
      <c r="J35" s="285">
        <v>2</v>
      </c>
      <c r="K35" s="285">
        <v>2</v>
      </c>
      <c r="L35" s="285">
        <v>500</v>
      </c>
      <c r="M35" s="317"/>
      <c r="N35" s="285">
        <v>500</v>
      </c>
      <c r="O35" s="181" t="s">
        <v>560</v>
      </c>
    </row>
    <row r="36" spans="1:15" ht="9.75" customHeight="1" x14ac:dyDescent="0.25">
      <c r="A36" s="548"/>
      <c r="B36" s="527"/>
      <c r="C36" s="569"/>
      <c r="D36" s="285" t="s">
        <v>468</v>
      </c>
      <c r="E36" s="285" t="s">
        <v>433</v>
      </c>
      <c r="F36" s="285" t="s">
        <v>610</v>
      </c>
      <c r="G36" s="285" t="s">
        <v>470</v>
      </c>
      <c r="H36" s="285" t="s">
        <v>610</v>
      </c>
      <c r="I36" s="369" t="s">
        <v>470</v>
      </c>
      <c r="J36" s="285">
        <v>1</v>
      </c>
      <c r="K36" s="285">
        <v>1</v>
      </c>
      <c r="L36" s="285">
        <v>8</v>
      </c>
      <c r="M36" s="317"/>
      <c r="N36" s="285">
        <v>8</v>
      </c>
      <c r="O36" s="181" t="s">
        <v>560</v>
      </c>
    </row>
    <row r="37" spans="1:15" ht="9.75" customHeight="1" x14ac:dyDescent="0.25">
      <c r="A37" s="548"/>
      <c r="B37" s="527"/>
      <c r="C37" s="569"/>
      <c r="D37" s="285" t="s">
        <v>569</v>
      </c>
      <c r="E37" s="285" t="s">
        <v>433</v>
      </c>
      <c r="F37" s="285" t="s">
        <v>610</v>
      </c>
      <c r="G37" s="285" t="s">
        <v>470</v>
      </c>
      <c r="H37" s="285" t="s">
        <v>610</v>
      </c>
      <c r="I37" s="369" t="s">
        <v>470</v>
      </c>
      <c r="J37" s="285">
        <v>1</v>
      </c>
      <c r="K37" s="285">
        <v>1</v>
      </c>
      <c r="L37" s="285">
        <v>15</v>
      </c>
      <c r="M37" s="317"/>
      <c r="N37" s="285">
        <v>15</v>
      </c>
      <c r="O37" s="181" t="s">
        <v>560</v>
      </c>
    </row>
    <row r="38" spans="1:15" s="214" customFormat="1" ht="15.6" customHeight="1" x14ac:dyDescent="0.25">
      <c r="A38" s="548"/>
      <c r="B38" s="527"/>
      <c r="C38" s="569"/>
      <c r="D38" s="285" t="s">
        <v>570</v>
      </c>
      <c r="E38" s="285" t="s">
        <v>433</v>
      </c>
      <c r="F38" s="285" t="s">
        <v>610</v>
      </c>
      <c r="G38" s="285" t="s">
        <v>470</v>
      </c>
      <c r="H38" s="285" t="s">
        <v>610</v>
      </c>
      <c r="I38" s="369" t="s">
        <v>470</v>
      </c>
      <c r="J38" s="285">
        <v>5</v>
      </c>
      <c r="K38" s="285">
        <v>5</v>
      </c>
      <c r="L38" s="285">
        <v>60</v>
      </c>
      <c r="M38" s="317"/>
      <c r="N38" s="285">
        <v>60</v>
      </c>
      <c r="O38" s="181" t="s">
        <v>560</v>
      </c>
    </row>
    <row r="39" spans="1:15" s="214" customFormat="1" ht="9.75" customHeight="1" x14ac:dyDescent="0.25">
      <c r="A39" s="548"/>
      <c r="B39" s="527"/>
      <c r="C39" s="569"/>
      <c r="D39" s="285" t="s">
        <v>571</v>
      </c>
      <c r="E39" s="285"/>
      <c r="F39" s="285"/>
      <c r="G39" s="285"/>
      <c r="H39" s="285"/>
      <c r="I39" s="369"/>
      <c r="J39" s="285"/>
      <c r="K39" s="285"/>
      <c r="L39" s="285"/>
      <c r="M39" s="317"/>
      <c r="N39" s="285"/>
      <c r="O39" s="181" t="s">
        <v>560</v>
      </c>
    </row>
    <row r="40" spans="1:15" s="214" customFormat="1" ht="9.75" customHeight="1" x14ac:dyDescent="0.25">
      <c r="A40" s="548"/>
      <c r="B40" s="527"/>
      <c r="C40" s="569"/>
      <c r="D40" s="285" t="s">
        <v>424</v>
      </c>
      <c r="E40" s="285" t="s">
        <v>433</v>
      </c>
      <c r="F40" s="285" t="s">
        <v>610</v>
      </c>
      <c r="G40" s="285" t="s">
        <v>470</v>
      </c>
      <c r="H40" s="285" t="s">
        <v>610</v>
      </c>
      <c r="I40" s="369" t="s">
        <v>470</v>
      </c>
      <c r="J40" s="285">
        <v>2</v>
      </c>
      <c r="K40" s="285">
        <v>2</v>
      </c>
      <c r="L40" s="285">
        <v>30</v>
      </c>
      <c r="M40" s="317"/>
      <c r="N40" s="285">
        <v>30</v>
      </c>
      <c r="O40" s="181" t="s">
        <v>560</v>
      </c>
    </row>
    <row r="41" spans="1:15" s="214" customFormat="1" ht="9.75" customHeight="1" x14ac:dyDescent="0.25">
      <c r="A41" s="548"/>
      <c r="B41" s="527"/>
      <c r="C41" s="569"/>
      <c r="D41" s="285" t="s">
        <v>572</v>
      </c>
      <c r="E41" s="285" t="s">
        <v>433</v>
      </c>
      <c r="F41" s="285" t="s">
        <v>610</v>
      </c>
      <c r="G41" s="285" t="s">
        <v>470</v>
      </c>
      <c r="H41" s="285" t="s">
        <v>610</v>
      </c>
      <c r="I41" s="369" t="s">
        <v>470</v>
      </c>
      <c r="J41" s="285">
        <v>5</v>
      </c>
      <c r="K41" s="285">
        <v>5</v>
      </c>
      <c r="L41" s="285">
        <v>4000</v>
      </c>
      <c r="M41" s="317"/>
      <c r="N41" s="285">
        <v>4000</v>
      </c>
      <c r="O41" s="181" t="s">
        <v>560</v>
      </c>
    </row>
    <row r="42" spans="1:15" s="214" customFormat="1" ht="9.75" customHeight="1" x14ac:dyDescent="0.25">
      <c r="A42" s="548"/>
      <c r="B42" s="527"/>
      <c r="C42" s="569"/>
      <c r="D42" s="285" t="s">
        <v>573</v>
      </c>
      <c r="E42" s="285" t="s">
        <v>433</v>
      </c>
      <c r="F42" s="285" t="s">
        <v>610</v>
      </c>
      <c r="G42" s="285" t="s">
        <v>470</v>
      </c>
      <c r="H42" s="285" t="s">
        <v>610</v>
      </c>
      <c r="I42" s="369" t="s">
        <v>470</v>
      </c>
      <c r="J42" s="285">
        <v>5</v>
      </c>
      <c r="K42" s="285">
        <v>5</v>
      </c>
      <c r="L42" s="285">
        <v>200</v>
      </c>
      <c r="M42" s="317"/>
      <c r="N42" s="285">
        <v>200</v>
      </c>
      <c r="O42" s="181" t="s">
        <v>560</v>
      </c>
    </row>
    <row r="43" spans="1:15" s="214" customFormat="1" ht="9.75" customHeight="1" x14ac:dyDescent="0.15">
      <c r="A43" s="548"/>
      <c r="B43" s="527"/>
      <c r="C43" s="569"/>
      <c r="D43" s="454" t="s">
        <v>574</v>
      </c>
      <c r="E43" s="285" t="s">
        <v>433</v>
      </c>
      <c r="F43" s="285" t="s">
        <v>610</v>
      </c>
      <c r="G43" s="285" t="s">
        <v>470</v>
      </c>
      <c r="H43" s="285" t="s">
        <v>610</v>
      </c>
      <c r="I43" s="369" t="s">
        <v>470</v>
      </c>
      <c r="J43" s="285">
        <v>2</v>
      </c>
      <c r="K43" s="285">
        <v>2</v>
      </c>
      <c r="L43" s="285">
        <v>50</v>
      </c>
      <c r="M43" s="85"/>
      <c r="N43" s="285">
        <v>50</v>
      </c>
      <c r="O43" s="181" t="s">
        <v>560</v>
      </c>
    </row>
    <row r="44" spans="1:15" ht="9.75" customHeight="1" x14ac:dyDescent="0.25">
      <c r="A44" s="548"/>
      <c r="B44" s="527"/>
      <c r="C44" s="569"/>
      <c r="D44" s="285"/>
      <c r="E44" s="285"/>
      <c r="F44" s="285"/>
      <c r="G44" s="285"/>
      <c r="H44" s="285"/>
      <c r="I44" s="369"/>
      <c r="J44" s="285"/>
      <c r="K44" s="285"/>
      <c r="L44" s="285"/>
      <c r="M44" s="317"/>
      <c r="N44" s="285"/>
      <c r="O44" s="181"/>
    </row>
    <row r="45" spans="1:15" ht="9.75" customHeight="1" x14ac:dyDescent="0.25">
      <c r="A45" s="548"/>
      <c r="B45" s="527"/>
      <c r="C45" s="569"/>
      <c r="D45" s="400"/>
      <c r="E45" s="291"/>
      <c r="F45" s="261"/>
      <c r="G45" s="261"/>
      <c r="H45" s="261"/>
      <c r="I45" s="261"/>
      <c r="J45" s="261"/>
      <c r="K45" s="261"/>
      <c r="L45" s="261"/>
      <c r="M45" s="261"/>
      <c r="N45" s="261"/>
      <c r="O45" s="261"/>
    </row>
    <row r="46" spans="1:15" ht="9.75" customHeight="1" x14ac:dyDescent="0.25">
      <c r="A46" s="548"/>
      <c r="B46" s="527"/>
      <c r="C46" s="569"/>
      <c r="D46" s="400"/>
      <c r="E46" s="291"/>
      <c r="F46" s="261"/>
      <c r="G46" s="261"/>
      <c r="H46" s="261"/>
      <c r="I46" s="261"/>
      <c r="J46" s="261"/>
      <c r="K46" s="261"/>
      <c r="L46" s="261"/>
      <c r="M46" s="261"/>
      <c r="N46" s="261"/>
      <c r="O46" s="261"/>
    </row>
    <row r="47" spans="1:15" ht="9.75" customHeight="1" x14ac:dyDescent="0.25">
      <c r="A47" s="548"/>
      <c r="B47" s="527"/>
      <c r="C47" s="569"/>
      <c r="D47" s="400"/>
      <c r="E47" s="291"/>
      <c r="F47" s="261"/>
      <c r="G47" s="261"/>
      <c r="H47" s="261"/>
      <c r="I47" s="261"/>
      <c r="J47" s="261"/>
      <c r="K47" s="261"/>
      <c r="L47" s="284"/>
      <c r="M47" s="261"/>
      <c r="N47" s="261"/>
      <c r="O47" s="261"/>
    </row>
    <row r="48" spans="1:15" x14ac:dyDescent="0.25">
      <c r="C48" s="126"/>
      <c r="D48" s="404"/>
    </row>
    <row r="49" spans="3:3" x14ac:dyDescent="0.25">
      <c r="C49" s="126"/>
    </row>
    <row r="50" spans="3:3" x14ac:dyDescent="0.25">
      <c r="C50" s="126"/>
    </row>
    <row r="51" spans="3:3" x14ac:dyDescent="0.25">
      <c r="C51" s="126"/>
    </row>
  </sheetData>
  <protectedRanges>
    <protectedRange password="CDC0" sqref="C3:C4 D9:E9 D29:M33 K18 L14:M14 C6:C7 D24:D27 J21:N21 D34 J17 M15:M20 F24:M27 F34:M34 H13:M13 L23:M23 F45:N47 J16:L16 M22 N23:N34 N13:N14 N16 L28:M28" name="Range1"/>
    <protectedRange password="CDC0" sqref="L17 N17" name="Range1_9_1"/>
    <protectedRange password="CDC0" sqref="N22 L22" name="Range1_7"/>
    <protectedRange password="CDC0" sqref="E34 E45:E47" name="Range1_15"/>
    <protectedRange password="CDC0" sqref="F13:G13 F16:I17" name="Range1_12"/>
    <protectedRange password="CDC0" sqref="K17" name="Range1_8"/>
    <protectedRange password="CDC0" sqref="O45:O47 O29:O34 O23:O27" name="Range1_3_1"/>
    <protectedRange password="CDC0" sqref="D21" name="Range1_4_2"/>
    <protectedRange password="CDC0" sqref="D45:D47" name="Range1_34_3"/>
    <protectedRange password="CDC0" sqref="D48" name="Range1_34_3_1"/>
    <protectedRange sqref="E13 E16:E17" name="Range1_3"/>
    <protectedRange sqref="E21" name="Range1_10"/>
    <protectedRange sqref="E28" name="Range1_17"/>
    <protectedRange password="CDC0" sqref="N39:N41 J39:L41" name="Range1_2_3"/>
    <protectedRange password="CDC0" sqref="D39" name="Range1_18_1_3"/>
    <protectedRange password="CDC0" sqref="N42:N43 J42:L43" name="Range1_6_1_1"/>
    <protectedRange password="CDC0" sqref="D42:D43" name="Range1_20_2"/>
    <protectedRange password="CDC0" sqref="D40" name="Range1_34_6_1"/>
    <protectedRange password="CDC0" sqref="O35:O44 O14:O15 O22 O19:O20 O28" name="Range1_1_1_1"/>
    <protectedRange password="CDC0" sqref="L18 N18" name="Range1_1_3"/>
    <protectedRange password="CDC0" sqref="D18" name="Range1_1_2_4"/>
    <protectedRange sqref="L15 N15" name="Range1_18"/>
    <protectedRange password="CDC0" sqref="O13" name="Range1_1_1"/>
    <protectedRange password="CDC0" sqref="O16" name="Range1_1_1_3"/>
    <protectedRange password="CDC0" sqref="O17" name="Range1_1_1_4"/>
    <protectedRange password="CDC0" sqref="O18" name="Range1_1_1_5"/>
    <protectedRange password="CDC0" sqref="O21" name="Range1_1_1_6"/>
  </protectedRanges>
  <mergeCells count="26">
    <mergeCell ref="A7:B7"/>
    <mergeCell ref="D7:H7"/>
    <mergeCell ref="H2:H5"/>
    <mergeCell ref="A3:B3"/>
    <mergeCell ref="A4:B4"/>
    <mergeCell ref="A5:B5"/>
    <mergeCell ref="A6:B6"/>
    <mergeCell ref="A8:B8"/>
    <mergeCell ref="A9:B9"/>
    <mergeCell ref="A10:B10"/>
    <mergeCell ref="A12:B12"/>
    <mergeCell ref="A13:A20"/>
    <mergeCell ref="B13:B20"/>
    <mergeCell ref="C13:C20"/>
    <mergeCell ref="A23:A27"/>
    <mergeCell ref="B23:B27"/>
    <mergeCell ref="C23:C27"/>
    <mergeCell ref="A21:A22"/>
    <mergeCell ref="B21:B22"/>
    <mergeCell ref="C21:C22"/>
    <mergeCell ref="A35:A47"/>
    <mergeCell ref="B35:B47"/>
    <mergeCell ref="C35:C47"/>
    <mergeCell ref="A29:A34"/>
    <mergeCell ref="B29:B34"/>
    <mergeCell ref="C29:C34"/>
  </mergeCells>
  <hyperlinks>
    <hyperlink ref="L1" location="'b. List of templates'!A1" display="RETURN TO TEMPLATE LIST" xr:uid="{00000000-0004-0000-1300-000000000000}"/>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61"/>
  <sheetViews>
    <sheetView topLeftCell="A4" workbookViewId="0">
      <selection activeCell="C22" sqref="C22"/>
    </sheetView>
  </sheetViews>
  <sheetFormatPr defaultColWidth="9.140625" defaultRowHeight="10.5" x14ac:dyDescent="0.25"/>
  <cols>
    <col min="1" max="1" width="32.140625" style="85" customWidth="1"/>
    <col min="2" max="2" width="17.85546875" style="84" customWidth="1"/>
    <col min="3" max="3" width="42.140625" style="85" customWidth="1"/>
    <col min="4" max="4" width="25.140625" style="85" customWidth="1"/>
    <col min="5" max="5" width="13.85546875" style="85" customWidth="1"/>
    <col min="6" max="6" width="5.140625" style="85" customWidth="1"/>
    <col min="7" max="7" width="23.140625" style="85" customWidth="1"/>
    <col min="8" max="8" width="5.42578125" style="85" customWidth="1"/>
    <col min="9" max="9" width="14.5703125" style="85" customWidth="1"/>
    <col min="10" max="11" width="13.42578125" style="85" customWidth="1"/>
    <col min="12" max="12" width="19.85546875" style="85" customWidth="1"/>
    <col min="13" max="13" width="26.85546875" style="85" customWidth="1"/>
    <col min="14" max="14" width="45.140625" style="85" customWidth="1"/>
    <col min="15" max="16384" width="9.140625" style="85"/>
  </cols>
  <sheetData>
    <row r="1" spans="1:14" ht="20.25" x14ac:dyDescent="0.25">
      <c r="A1" s="82" t="s">
        <v>259</v>
      </c>
      <c r="L1" s="86" t="s">
        <v>177</v>
      </c>
    </row>
    <row r="2" spans="1:14" ht="9.75" customHeight="1" x14ac:dyDescent="0.25"/>
    <row r="3" spans="1:14" ht="12.75" customHeight="1" x14ac:dyDescent="0.25">
      <c r="A3" s="146" t="s">
        <v>181</v>
      </c>
      <c r="B3" s="127" t="s">
        <v>331</v>
      </c>
      <c r="C3" s="128" t="s">
        <v>182</v>
      </c>
    </row>
    <row r="4" spans="1:14" ht="16.5" customHeight="1" x14ac:dyDescent="0.25">
      <c r="A4" s="147" t="s">
        <v>184</v>
      </c>
      <c r="B4" s="129">
        <v>2024</v>
      </c>
      <c r="C4" s="215">
        <v>45381</v>
      </c>
    </row>
    <row r="5" spans="1:14" ht="15.75" customHeight="1" thickBot="1" x14ac:dyDescent="0.3">
      <c r="A5" s="146" t="s">
        <v>186</v>
      </c>
      <c r="B5" s="130" t="s">
        <v>39</v>
      </c>
      <c r="C5" s="92"/>
    </row>
    <row r="6" spans="1:14" ht="20.25" customHeight="1" thickBot="1" x14ac:dyDescent="0.3">
      <c r="A6" s="116" t="s">
        <v>260</v>
      </c>
      <c r="B6" s="135"/>
    </row>
    <row r="7" spans="1:14" ht="9.75" customHeight="1" x14ac:dyDescent="0.25">
      <c r="B7" s="99"/>
      <c r="C7" s="108"/>
      <c r="D7" s="108"/>
    </row>
    <row r="8" spans="1:14" s="110" customFormat="1" ht="52.5" customHeight="1" x14ac:dyDescent="0.25">
      <c r="A8" s="136" t="s">
        <v>261</v>
      </c>
      <c r="B8" s="113" t="s">
        <v>244</v>
      </c>
      <c r="C8" s="139" t="s">
        <v>199</v>
      </c>
      <c r="D8" s="277" t="s">
        <v>200</v>
      </c>
      <c r="E8" s="277" t="s">
        <v>201</v>
      </c>
      <c r="F8" s="137" t="s">
        <v>202</v>
      </c>
      <c r="G8" s="277" t="s">
        <v>203</v>
      </c>
      <c r="H8" s="173" t="s">
        <v>202</v>
      </c>
      <c r="I8" s="292" t="s">
        <v>204</v>
      </c>
      <c r="J8" s="277" t="s">
        <v>205</v>
      </c>
      <c r="K8" s="277" t="s">
        <v>245</v>
      </c>
      <c r="L8" s="277" t="s">
        <v>246</v>
      </c>
      <c r="M8" s="139" t="s">
        <v>206</v>
      </c>
      <c r="N8" s="293" t="s">
        <v>207</v>
      </c>
    </row>
    <row r="9" spans="1:14" ht="9.75" customHeight="1" x14ac:dyDescent="0.25">
      <c r="A9" s="527" t="s">
        <v>262</v>
      </c>
      <c r="B9" s="547"/>
      <c r="C9" s="288"/>
      <c r="D9" s="288"/>
      <c r="E9" s="288"/>
      <c r="F9" s="288"/>
      <c r="G9" s="288"/>
      <c r="H9" s="288"/>
      <c r="I9" s="288"/>
      <c r="J9" s="288"/>
      <c r="K9" s="288"/>
      <c r="L9" s="288"/>
      <c r="M9" s="288"/>
      <c r="N9" s="288"/>
    </row>
    <row r="10" spans="1:14" ht="9.75" customHeight="1" x14ac:dyDescent="0.25">
      <c r="A10" s="527"/>
      <c r="B10" s="547"/>
      <c r="C10" s="288"/>
      <c r="D10" s="288"/>
      <c r="E10" s="288"/>
      <c r="F10" s="288"/>
      <c r="G10" s="288"/>
      <c r="H10" s="288"/>
      <c r="I10" s="288"/>
      <c r="J10" s="288"/>
      <c r="K10" s="288"/>
      <c r="L10" s="288"/>
      <c r="M10" s="288"/>
      <c r="N10" s="288"/>
    </row>
    <row r="11" spans="1:14" ht="9.75" customHeight="1" x14ac:dyDescent="0.25">
      <c r="A11" s="527"/>
      <c r="B11" s="547"/>
      <c r="C11" s="288"/>
      <c r="D11" s="288"/>
      <c r="E11" s="288"/>
      <c r="F11" s="288"/>
      <c r="G11" s="288"/>
      <c r="H11" s="288"/>
      <c r="I11" s="288"/>
      <c r="J11" s="288"/>
      <c r="K11" s="288"/>
      <c r="L11" s="288"/>
      <c r="M11" s="288"/>
      <c r="N11" s="288"/>
    </row>
    <row r="12" spans="1:14" ht="9.75" customHeight="1" x14ac:dyDescent="0.25">
      <c r="A12" s="527"/>
      <c r="B12" s="547"/>
      <c r="C12" s="288"/>
      <c r="D12" s="288"/>
      <c r="E12" s="288"/>
      <c r="F12" s="288"/>
      <c r="G12" s="288"/>
      <c r="H12" s="288"/>
      <c r="I12" s="288"/>
      <c r="J12" s="288"/>
      <c r="K12" s="288"/>
      <c r="L12" s="288"/>
      <c r="M12" s="288"/>
      <c r="N12" s="288"/>
    </row>
    <row r="13" spans="1:14" ht="9.75" customHeight="1" x14ac:dyDescent="0.25">
      <c r="A13" s="527"/>
      <c r="B13" s="547"/>
      <c r="C13" s="288"/>
      <c r="D13" s="288"/>
      <c r="E13" s="288"/>
      <c r="F13" s="288"/>
      <c r="G13" s="288"/>
      <c r="H13" s="288"/>
      <c r="I13" s="288"/>
      <c r="J13" s="288"/>
      <c r="K13" s="288"/>
      <c r="L13" s="288"/>
      <c r="M13" s="288"/>
      <c r="N13" s="288"/>
    </row>
    <row r="14" spans="1:14" ht="9.75" customHeight="1" x14ac:dyDescent="0.25">
      <c r="A14" s="527"/>
      <c r="B14" s="547"/>
      <c r="C14" s="288"/>
      <c r="D14" s="288"/>
      <c r="E14" s="288"/>
      <c r="F14" s="288"/>
      <c r="G14" s="288"/>
      <c r="H14" s="288"/>
      <c r="I14" s="288"/>
      <c r="J14" s="288"/>
      <c r="K14" s="288"/>
      <c r="L14" s="288"/>
      <c r="M14" s="288"/>
      <c r="N14" s="288"/>
    </row>
    <row r="15" spans="1:14" ht="9.75" customHeight="1" x14ac:dyDescent="0.25">
      <c r="A15" s="527"/>
      <c r="B15" s="547"/>
      <c r="C15" s="288"/>
      <c r="D15" s="288"/>
      <c r="E15" s="288"/>
      <c r="F15" s="288"/>
      <c r="G15" s="288"/>
      <c r="H15" s="288"/>
      <c r="I15" s="288"/>
      <c r="J15" s="288"/>
      <c r="K15" s="288"/>
      <c r="L15" s="288"/>
      <c r="M15" s="288"/>
      <c r="N15" s="288"/>
    </row>
    <row r="16" spans="1:14" ht="9.75" customHeight="1" x14ac:dyDescent="0.15">
      <c r="A16" s="527"/>
      <c r="B16" s="547"/>
      <c r="C16" s="288"/>
      <c r="D16" s="320"/>
      <c r="E16" s="288"/>
      <c r="F16" s="288"/>
      <c r="G16" s="288"/>
      <c r="H16" s="288"/>
      <c r="I16" s="288"/>
      <c r="J16" s="288"/>
      <c r="K16" s="288"/>
      <c r="L16" s="288"/>
      <c r="M16" s="288"/>
      <c r="N16" s="288"/>
    </row>
    <row r="17" spans="1:14" ht="9.75" customHeight="1" x14ac:dyDescent="0.25">
      <c r="A17" s="527"/>
      <c r="B17" s="547"/>
      <c r="C17" s="288"/>
      <c r="D17" s="288"/>
      <c r="E17" s="288"/>
      <c r="F17" s="288"/>
      <c r="G17" s="288"/>
      <c r="H17" s="288"/>
      <c r="I17" s="288"/>
      <c r="J17" s="288"/>
      <c r="K17" s="288"/>
      <c r="L17" s="288"/>
      <c r="M17" s="288"/>
      <c r="N17" s="288"/>
    </row>
    <row r="18" spans="1:14" ht="9.75" customHeight="1" x14ac:dyDescent="0.15">
      <c r="A18" s="527"/>
      <c r="B18" s="547"/>
      <c r="C18" s="288"/>
      <c r="D18" s="321"/>
      <c r="E18" s="288"/>
      <c r="F18" s="288"/>
      <c r="G18" s="288"/>
      <c r="H18" s="288"/>
      <c r="I18" s="288"/>
      <c r="J18" s="288"/>
      <c r="K18" s="288"/>
      <c r="L18" s="288"/>
      <c r="M18" s="288"/>
      <c r="N18" s="288"/>
    </row>
    <row r="19" spans="1:14" ht="9.75" customHeight="1" x14ac:dyDescent="0.25">
      <c r="A19" s="527"/>
      <c r="B19" s="547"/>
      <c r="C19" s="288"/>
      <c r="D19" s="288"/>
      <c r="E19" s="288"/>
      <c r="F19" s="288"/>
      <c r="G19" s="322"/>
      <c r="H19" s="288"/>
      <c r="I19" s="288"/>
      <c r="J19" s="288"/>
      <c r="K19" s="288"/>
      <c r="L19" s="288"/>
      <c r="M19" s="288"/>
      <c r="N19" s="288"/>
    </row>
    <row r="20" spans="1:14" ht="9.75" customHeight="1" x14ac:dyDescent="0.25">
      <c r="A20" s="527"/>
      <c r="B20" s="547"/>
      <c r="C20" s="288"/>
      <c r="D20" s="288"/>
      <c r="E20" s="288"/>
      <c r="F20" s="288"/>
      <c r="G20" s="322"/>
      <c r="H20" s="288"/>
      <c r="I20" s="288"/>
      <c r="J20" s="288"/>
      <c r="K20" s="288"/>
      <c r="L20" s="288"/>
      <c r="M20" s="288"/>
      <c r="N20" s="288"/>
    </row>
    <row r="21" spans="1:14" s="145" customFormat="1" ht="9" customHeight="1" x14ac:dyDescent="0.25">
      <c r="A21" s="527" t="s">
        <v>263</v>
      </c>
      <c r="B21" s="569"/>
      <c r="C21" s="288"/>
      <c r="D21" s="288"/>
      <c r="E21" s="288"/>
      <c r="F21" s="288"/>
      <c r="G21" s="288"/>
      <c r="H21" s="311"/>
      <c r="I21" s="288"/>
      <c r="J21" s="288"/>
      <c r="K21" s="288"/>
      <c r="L21" s="288"/>
      <c r="M21" s="288"/>
      <c r="N21" s="288"/>
    </row>
    <row r="22" spans="1:14" ht="29.1" customHeight="1" x14ac:dyDescent="0.25">
      <c r="A22" s="527"/>
      <c r="B22" s="569"/>
      <c r="C22" s="288"/>
      <c r="D22" s="288"/>
      <c r="E22" s="288"/>
      <c r="F22" s="288"/>
      <c r="G22" s="285"/>
      <c r="H22" s="318"/>
      <c r="I22" s="288"/>
      <c r="J22" s="288"/>
      <c r="K22" s="288"/>
      <c r="L22" s="288"/>
      <c r="M22" s="288"/>
      <c r="N22" s="288"/>
    </row>
    <row r="23" spans="1:14" ht="9.75" customHeight="1" x14ac:dyDescent="0.25">
      <c r="A23" s="527"/>
      <c r="B23" s="569"/>
      <c r="C23" s="288"/>
      <c r="D23" s="288"/>
      <c r="E23" s="288"/>
      <c r="F23" s="288"/>
      <c r="G23" s="285"/>
      <c r="H23" s="318"/>
      <c r="I23" s="288"/>
      <c r="J23" s="288"/>
      <c r="K23" s="288"/>
      <c r="L23" s="288"/>
      <c r="M23" s="288"/>
      <c r="N23" s="288"/>
    </row>
    <row r="24" spans="1:14" ht="9.75" customHeight="1" x14ac:dyDescent="0.25">
      <c r="A24" s="527"/>
      <c r="B24" s="569"/>
      <c r="C24" s="288"/>
      <c r="D24" s="288"/>
      <c r="E24" s="288"/>
      <c r="F24" s="288"/>
      <c r="G24" s="288"/>
      <c r="H24" s="311"/>
      <c r="I24" s="288"/>
      <c r="J24" s="288"/>
      <c r="K24" s="288"/>
      <c r="L24" s="288"/>
      <c r="M24" s="288"/>
      <c r="N24" s="288"/>
    </row>
    <row r="25" spans="1:14" ht="9.75" customHeight="1" x14ac:dyDescent="0.25">
      <c r="A25" s="527"/>
      <c r="B25" s="569"/>
      <c r="C25" s="288"/>
      <c r="D25" s="288"/>
      <c r="E25" s="288"/>
      <c r="F25" s="288"/>
      <c r="G25" s="288"/>
      <c r="H25" s="311"/>
      <c r="I25" s="288"/>
      <c r="J25" s="288"/>
      <c r="K25" s="288"/>
      <c r="L25" s="288"/>
      <c r="M25" s="288"/>
      <c r="N25" s="288"/>
    </row>
    <row r="26" spans="1:14" ht="9.75" customHeight="1" x14ac:dyDescent="0.25">
      <c r="A26" s="527"/>
      <c r="B26" s="569"/>
      <c r="C26" s="288"/>
      <c r="D26" s="288"/>
      <c r="E26" s="288"/>
      <c r="F26" s="288"/>
      <c r="G26" s="288"/>
      <c r="H26" s="311"/>
      <c r="I26" s="288"/>
      <c r="J26" s="288"/>
      <c r="K26" s="288"/>
      <c r="L26" s="288"/>
      <c r="M26" s="288"/>
      <c r="N26" s="288"/>
    </row>
    <row r="27" spans="1:14" ht="9.75" customHeight="1" x14ac:dyDescent="0.25">
      <c r="A27" s="527"/>
      <c r="B27" s="569"/>
      <c r="C27" s="288"/>
      <c r="D27" s="288"/>
      <c r="E27" s="288"/>
      <c r="F27" s="288"/>
      <c r="G27" s="288"/>
      <c r="H27" s="311"/>
      <c r="I27" s="288"/>
      <c r="J27" s="288"/>
      <c r="K27" s="288"/>
      <c r="L27" s="288"/>
      <c r="M27" s="288"/>
      <c r="N27" s="288"/>
    </row>
    <row r="28" spans="1:14" ht="9.75" customHeight="1" x14ac:dyDescent="0.25">
      <c r="A28" s="527"/>
      <c r="B28" s="569"/>
      <c r="C28" s="288"/>
      <c r="D28" s="288"/>
      <c r="E28" s="288"/>
      <c r="F28" s="288"/>
      <c r="G28" s="288"/>
      <c r="H28" s="311"/>
      <c r="I28" s="288"/>
      <c r="J28" s="288"/>
      <c r="K28" s="288"/>
      <c r="L28" s="288"/>
      <c r="M28" s="288"/>
      <c r="N28" s="288"/>
    </row>
    <row r="29" spans="1:14" ht="9.75" customHeight="1" x14ac:dyDescent="0.25">
      <c r="A29" s="527"/>
      <c r="B29" s="569"/>
      <c r="C29" s="288"/>
      <c r="D29" s="288"/>
      <c r="E29" s="288"/>
      <c r="F29" s="288"/>
      <c r="G29" s="288"/>
      <c r="H29" s="288"/>
      <c r="I29" s="288"/>
      <c r="J29" s="288"/>
      <c r="K29" s="288"/>
      <c r="L29" s="288"/>
      <c r="M29" s="288"/>
      <c r="N29" s="288"/>
    </row>
    <row r="30" spans="1:14" ht="9.75" customHeight="1" x14ac:dyDescent="0.25">
      <c r="A30" s="527"/>
      <c r="B30" s="569"/>
      <c r="C30" s="260"/>
      <c r="D30" s="288"/>
      <c r="E30" s="288"/>
      <c r="F30" s="288"/>
      <c r="G30" s="288"/>
      <c r="H30" s="288"/>
      <c r="I30" s="288"/>
      <c r="J30" s="288"/>
      <c r="K30" s="288"/>
      <c r="L30" s="288"/>
      <c r="M30" s="288"/>
      <c r="N30" s="288"/>
    </row>
    <row r="31" spans="1:14" ht="9.75" customHeight="1" x14ac:dyDescent="0.25">
      <c r="A31" s="527"/>
      <c r="B31" s="569"/>
      <c r="C31" s="260"/>
      <c r="D31" s="288"/>
      <c r="E31" s="288"/>
      <c r="F31" s="288"/>
      <c r="G31" s="288"/>
      <c r="H31" s="288"/>
      <c r="I31" s="288"/>
      <c r="J31" s="288"/>
      <c r="K31" s="288"/>
      <c r="L31" s="288"/>
      <c r="M31" s="288"/>
      <c r="N31" s="288"/>
    </row>
    <row r="32" spans="1:14" ht="9.75" customHeight="1" x14ac:dyDescent="0.25">
      <c r="A32" s="527"/>
      <c r="B32" s="569"/>
      <c r="C32" s="288"/>
      <c r="D32" s="288"/>
      <c r="E32" s="288"/>
      <c r="F32" s="288"/>
      <c r="G32" s="288"/>
      <c r="H32" s="311"/>
      <c r="I32" s="288"/>
      <c r="J32" s="288"/>
      <c r="K32" s="288"/>
      <c r="L32" s="288"/>
      <c r="M32" s="288"/>
      <c r="N32" s="288"/>
    </row>
    <row r="33" spans="1:14" ht="9.75" customHeight="1" x14ac:dyDescent="0.25">
      <c r="A33" s="527"/>
      <c r="B33" s="569"/>
      <c r="C33" s="260"/>
      <c r="D33" s="288"/>
      <c r="E33" s="288"/>
      <c r="F33" s="288"/>
      <c r="G33" s="288"/>
      <c r="H33" s="311"/>
      <c r="I33" s="288"/>
      <c r="J33" s="288"/>
      <c r="K33" s="288"/>
      <c r="L33" s="288"/>
      <c r="M33" s="288"/>
      <c r="N33" s="288"/>
    </row>
    <row r="34" spans="1:14" ht="9.75" customHeight="1" x14ac:dyDescent="0.25">
      <c r="A34" s="527"/>
      <c r="B34" s="569"/>
      <c r="C34" s="288"/>
      <c r="D34" s="288"/>
      <c r="E34" s="288"/>
      <c r="F34" s="288"/>
      <c r="G34" s="288"/>
      <c r="H34" s="311"/>
      <c r="I34" s="288"/>
      <c r="J34" s="288"/>
      <c r="K34" s="288"/>
      <c r="L34" s="288"/>
      <c r="M34" s="288"/>
      <c r="N34" s="288"/>
    </row>
    <row r="35" spans="1:14" ht="9.75" customHeight="1" x14ac:dyDescent="0.25">
      <c r="A35" s="527" t="s">
        <v>264</v>
      </c>
      <c r="B35" s="569"/>
      <c r="C35" s="288"/>
      <c r="D35" s="288"/>
      <c r="E35" s="288"/>
      <c r="F35" s="288"/>
      <c r="G35" s="288"/>
      <c r="H35" s="311"/>
      <c r="I35" s="288"/>
      <c r="J35" s="288"/>
      <c r="K35" s="288"/>
      <c r="L35" s="288"/>
      <c r="M35" s="288"/>
      <c r="N35" s="288"/>
    </row>
    <row r="36" spans="1:14" ht="9.75" customHeight="1" x14ac:dyDescent="0.25">
      <c r="A36" s="527"/>
      <c r="B36" s="569"/>
      <c r="C36" s="288"/>
      <c r="D36" s="288"/>
      <c r="E36" s="288"/>
      <c r="F36" s="288"/>
      <c r="G36" s="285"/>
      <c r="H36" s="318"/>
      <c r="I36" s="288"/>
      <c r="J36" s="288"/>
      <c r="K36" s="288"/>
      <c r="L36" s="288"/>
      <c r="M36" s="288"/>
      <c r="N36" s="288"/>
    </row>
    <row r="37" spans="1:14" ht="9.75" customHeight="1" x14ac:dyDescent="0.25">
      <c r="A37" s="527"/>
      <c r="B37" s="569"/>
      <c r="C37" s="288"/>
      <c r="D37" s="288"/>
      <c r="E37" s="288"/>
      <c r="F37" s="288"/>
      <c r="G37" s="285"/>
      <c r="H37" s="318"/>
      <c r="I37" s="288"/>
      <c r="J37" s="288"/>
      <c r="K37" s="288"/>
      <c r="L37" s="288"/>
      <c r="M37" s="288"/>
      <c r="N37" s="288"/>
    </row>
    <row r="38" spans="1:14" ht="12.6" customHeight="1" x14ac:dyDescent="0.25">
      <c r="A38" s="527"/>
      <c r="B38" s="569"/>
      <c r="C38" s="288"/>
      <c r="D38" s="288"/>
      <c r="E38" s="288"/>
      <c r="F38" s="288"/>
      <c r="G38" s="285"/>
      <c r="H38" s="318"/>
      <c r="I38" s="288"/>
      <c r="J38" s="288"/>
      <c r="K38" s="288"/>
      <c r="L38" s="288"/>
      <c r="M38" s="288"/>
      <c r="N38" s="288"/>
    </row>
    <row r="39" spans="1:14" ht="8.4499999999999993" customHeight="1" x14ac:dyDescent="0.25">
      <c r="A39" s="527"/>
      <c r="B39" s="569"/>
      <c r="C39" s="288"/>
      <c r="D39" s="288"/>
      <c r="E39" s="288"/>
      <c r="F39" s="288"/>
      <c r="G39" s="285"/>
      <c r="H39" s="318"/>
      <c r="I39" s="288"/>
      <c r="J39" s="288"/>
      <c r="K39" s="288"/>
      <c r="L39" s="288"/>
      <c r="M39" s="288"/>
      <c r="N39" s="288"/>
    </row>
    <row r="40" spans="1:14" ht="8.4499999999999993" customHeight="1" x14ac:dyDescent="0.25">
      <c r="A40" s="527"/>
      <c r="B40" s="569"/>
      <c r="C40" s="260"/>
      <c r="D40" s="288"/>
      <c r="E40" s="288"/>
      <c r="F40" s="288"/>
      <c r="G40" s="285"/>
      <c r="H40" s="318"/>
      <c r="I40" s="288"/>
      <c r="J40" s="288"/>
      <c r="K40" s="288"/>
      <c r="L40" s="288"/>
      <c r="M40" s="288"/>
      <c r="N40" s="288"/>
    </row>
    <row r="41" spans="1:14" ht="12.6" customHeight="1" x14ac:dyDescent="0.25">
      <c r="A41" s="527"/>
      <c r="B41" s="569"/>
      <c r="C41" s="260"/>
      <c r="D41" s="288"/>
      <c r="E41" s="288"/>
      <c r="F41" s="288"/>
      <c r="G41" s="285"/>
      <c r="H41" s="318"/>
      <c r="I41" s="288"/>
      <c r="J41" s="288"/>
      <c r="K41" s="288"/>
      <c r="L41" s="288"/>
      <c r="M41" s="288"/>
      <c r="N41" s="288"/>
    </row>
    <row r="42" spans="1:14" ht="9.75" customHeight="1" x14ac:dyDescent="0.25">
      <c r="A42" s="527"/>
      <c r="B42" s="569"/>
      <c r="C42" s="288"/>
      <c r="D42" s="288"/>
      <c r="E42" s="288"/>
      <c r="F42" s="288"/>
      <c r="G42" s="285"/>
      <c r="H42" s="318"/>
      <c r="I42" s="288"/>
      <c r="J42" s="288"/>
      <c r="K42" s="288"/>
      <c r="L42" s="288"/>
      <c r="M42" s="288"/>
      <c r="N42" s="288"/>
    </row>
    <row r="43" spans="1:14" s="145" customFormat="1" ht="12.75" customHeight="1" x14ac:dyDescent="0.25">
      <c r="A43" s="527" t="s">
        <v>265</v>
      </c>
      <c r="B43" s="569"/>
      <c r="C43" s="288"/>
      <c r="D43" s="288"/>
      <c r="E43" s="288"/>
      <c r="F43" s="288"/>
      <c r="G43" s="288"/>
      <c r="H43" s="311"/>
      <c r="I43" s="288"/>
      <c r="J43" s="288"/>
      <c r="K43" s="288"/>
      <c r="L43" s="288"/>
      <c r="M43" s="288"/>
      <c r="N43" s="288"/>
    </row>
    <row r="44" spans="1:14" ht="9.75" customHeight="1" x14ac:dyDescent="0.25">
      <c r="A44" s="527"/>
      <c r="B44" s="569"/>
      <c r="C44" s="395"/>
      <c r="D44" s="319"/>
      <c r="E44" s="288"/>
      <c r="F44" s="288"/>
      <c r="G44" s="288"/>
      <c r="H44" s="288"/>
      <c r="I44" s="288"/>
      <c r="J44" s="288"/>
      <c r="K44" s="288"/>
      <c r="L44" s="288"/>
      <c r="M44" s="288"/>
      <c r="N44" s="288"/>
    </row>
    <row r="45" spans="1:14" ht="9.75" customHeight="1" x14ac:dyDescent="0.25">
      <c r="A45" s="527"/>
      <c r="B45" s="569"/>
      <c r="C45" s="395"/>
      <c r="D45" s="319"/>
      <c r="E45" s="288"/>
      <c r="F45" s="288"/>
      <c r="G45" s="288"/>
      <c r="H45" s="288"/>
      <c r="I45" s="288"/>
      <c r="J45" s="288"/>
      <c r="K45" s="288"/>
      <c r="L45" s="288"/>
      <c r="M45" s="288"/>
      <c r="N45" s="288"/>
    </row>
    <row r="46" spans="1:14" ht="9.75" customHeight="1" x14ac:dyDescent="0.25">
      <c r="A46" s="527"/>
      <c r="B46" s="569"/>
      <c r="C46" s="395"/>
      <c r="D46" s="319"/>
      <c r="E46" s="288"/>
      <c r="F46" s="288"/>
      <c r="G46" s="288"/>
      <c r="H46" s="288"/>
      <c r="I46" s="288"/>
      <c r="J46" s="288"/>
      <c r="K46" s="288"/>
      <c r="L46" s="288"/>
      <c r="M46" s="288"/>
      <c r="N46" s="288"/>
    </row>
    <row r="47" spans="1:14" ht="9.75" customHeight="1" x14ac:dyDescent="0.25">
      <c r="A47" s="527"/>
      <c r="B47" s="569"/>
      <c r="C47" s="395"/>
      <c r="D47" s="319"/>
      <c r="E47" s="288"/>
      <c r="F47" s="288"/>
      <c r="G47" s="288"/>
      <c r="H47" s="288"/>
      <c r="I47" s="288"/>
      <c r="J47" s="288"/>
      <c r="K47" s="288"/>
      <c r="L47" s="288"/>
      <c r="M47" s="288"/>
      <c r="N47" s="288"/>
    </row>
    <row r="48" spans="1:14" ht="9.75" customHeight="1" x14ac:dyDescent="0.25">
      <c r="A48" s="527"/>
      <c r="B48" s="569"/>
      <c r="C48" s="181"/>
      <c r="D48" s="322"/>
      <c r="E48" s="288"/>
      <c r="F48" s="288"/>
      <c r="G48" s="288"/>
      <c r="H48" s="288"/>
      <c r="I48" s="288"/>
      <c r="J48" s="288"/>
      <c r="K48" s="288"/>
      <c r="L48" s="288"/>
      <c r="M48" s="288"/>
      <c r="N48" s="288"/>
    </row>
    <row r="49" spans="1:14" ht="9.75" customHeight="1" x14ac:dyDescent="0.25">
      <c r="A49" s="527" t="s">
        <v>266</v>
      </c>
      <c r="B49" s="569"/>
      <c r="C49" s="181"/>
      <c r="D49" s="319"/>
      <c r="E49" s="288"/>
      <c r="F49" s="288"/>
      <c r="G49" s="288"/>
      <c r="H49" s="288"/>
      <c r="I49" s="288"/>
      <c r="J49" s="288"/>
      <c r="K49" s="288"/>
      <c r="L49" s="288"/>
      <c r="M49" s="288"/>
      <c r="N49" s="288"/>
    </row>
    <row r="50" spans="1:14" ht="9.75" customHeight="1" x14ac:dyDescent="0.25">
      <c r="A50" s="527"/>
      <c r="B50" s="569"/>
      <c r="C50" s="181"/>
      <c r="D50" s="319"/>
      <c r="E50" s="288"/>
      <c r="F50" s="288"/>
      <c r="G50" s="319"/>
      <c r="H50" s="288"/>
      <c r="I50" s="288"/>
      <c r="J50" s="288"/>
      <c r="K50" s="288"/>
      <c r="L50" s="288"/>
      <c r="M50" s="288"/>
      <c r="N50" s="288"/>
    </row>
    <row r="51" spans="1:14" ht="9.75" customHeight="1" x14ac:dyDescent="0.25">
      <c r="A51" s="527"/>
      <c r="B51" s="569"/>
      <c r="C51" s="181"/>
      <c r="D51" s="319"/>
      <c r="E51" s="288"/>
      <c r="F51" s="288"/>
      <c r="G51" s="319"/>
      <c r="H51" s="288"/>
      <c r="I51" s="288"/>
      <c r="J51" s="288"/>
      <c r="K51" s="288"/>
      <c r="L51" s="288"/>
      <c r="M51" s="288"/>
      <c r="N51" s="288"/>
    </row>
    <row r="52" spans="1:14" ht="9.75" customHeight="1" x14ac:dyDescent="0.25">
      <c r="A52" s="527"/>
      <c r="B52" s="569"/>
      <c r="C52" s="288"/>
      <c r="D52" s="319"/>
      <c r="E52" s="288"/>
      <c r="F52" s="288"/>
      <c r="G52" s="322"/>
      <c r="H52" s="288"/>
      <c r="I52" s="288"/>
      <c r="J52" s="288"/>
      <c r="K52" s="288"/>
      <c r="L52" s="288"/>
      <c r="M52" s="288"/>
      <c r="N52" s="288"/>
    </row>
    <row r="53" spans="1:14" ht="9.75" customHeight="1" x14ac:dyDescent="0.25">
      <c r="A53" s="527"/>
      <c r="B53" s="569"/>
      <c r="C53" s="288"/>
      <c r="D53" s="319"/>
      <c r="E53" s="288"/>
      <c r="F53" s="288"/>
      <c r="G53" s="322"/>
      <c r="H53" s="288"/>
      <c r="I53" s="288"/>
      <c r="J53" s="288"/>
      <c r="K53" s="288"/>
      <c r="L53" s="288"/>
      <c r="M53" s="288"/>
      <c r="N53" s="288"/>
    </row>
    <row r="54" spans="1:14" ht="9.75" customHeight="1" x14ac:dyDescent="0.25">
      <c r="A54" s="527"/>
      <c r="B54" s="569"/>
      <c r="C54" s="288"/>
      <c r="D54" s="319"/>
      <c r="E54" s="288"/>
      <c r="F54" s="288"/>
      <c r="G54" s="288"/>
      <c r="H54" s="288"/>
      <c r="I54" s="288"/>
      <c r="J54" s="288"/>
      <c r="K54" s="288"/>
      <c r="L54" s="288"/>
      <c r="M54" s="288"/>
      <c r="N54" s="288"/>
    </row>
    <row r="55" spans="1:14" x14ac:dyDescent="0.25">
      <c r="G55" s="266"/>
    </row>
    <row r="56" spans="1:14" x14ac:dyDescent="0.25">
      <c r="G56" s="275"/>
    </row>
    <row r="57" spans="1:14" x14ac:dyDescent="0.25">
      <c r="G57" s="276"/>
    </row>
    <row r="58" spans="1:14" x14ac:dyDescent="0.25">
      <c r="G58" s="275"/>
    </row>
    <row r="59" spans="1:14" x14ac:dyDescent="0.25">
      <c r="G59" s="276"/>
    </row>
    <row r="60" spans="1:14" x14ac:dyDescent="0.25">
      <c r="G60" s="276"/>
    </row>
    <row r="61" spans="1:14" x14ac:dyDescent="0.25">
      <c r="G61" s="276"/>
    </row>
  </sheetData>
  <protectedRanges>
    <protectedRange password="CDC0" sqref="B3:B4" name="Range1_2_2_1_1"/>
    <protectedRange password="CDC0" sqref="C52:C54 E49:F54 E19:F20 D10:D20 F21 E29:F31 F24:F28 H19:J20 F32:F48 L36:L42 H44:M54 I21:J21 I43:M43 E9:M18 K19:M35 E22:F23 E35:E42 G35 I24:J35 I22:I23" name="Range1_1_1_5_1_1"/>
    <protectedRange password="CDC0" sqref="C18:C19" name="Range1_4_2_1_1"/>
    <protectedRange password="CDC0" sqref="E44:E48" name="Range1_6_1_2_1_1"/>
    <protectedRange password="CDC0" sqref="G55:G60" name="Range1_1_1_2_2_1_1"/>
    <protectedRange password="CDC0" sqref="G19:G20" name="Range1_6_6_1_1"/>
    <protectedRange password="CDC0" sqref="G45:G46 G49" name="Range1_1_3_1_1_1"/>
    <protectedRange password="CDC0" sqref="G52:G54 D21:D43" name="Range1_3_3_5_1_1"/>
    <protectedRange password="CDC0" sqref="G47:G48" name="Range1_8_2_1_1_1"/>
    <protectedRange password="CDC0" sqref="E21 E24:E28 E43 E32:E34 G21 G24:G28 G43 G32:G34" name="Range1_3_1_2_5_1_1"/>
    <protectedRange password="CDC0" sqref="M36:M42 I36:K42 J22:J23 G29:H31" name="Range1_10_1_1"/>
    <protectedRange password="CDC0" sqref="N9:N54" name="Range1_1_4_1_1"/>
    <protectedRange password="CDC0" sqref="G36:H42" name="Range1_3_2_1_3_3"/>
    <protectedRange password="CDC0" sqref="G22:H22" name="Range1_3_2_1_3_3_1"/>
    <protectedRange password="CDC0" sqref="G23:H23" name="Range1_3_2_1_3_3_2"/>
    <protectedRange password="CDC0" sqref="C44:C47" name="Range1_7"/>
  </protectedRanges>
  <mergeCells count="10">
    <mergeCell ref="A43:A48"/>
    <mergeCell ref="B43:B48"/>
    <mergeCell ref="A49:A54"/>
    <mergeCell ref="B49:B54"/>
    <mergeCell ref="A9:A20"/>
    <mergeCell ref="B9:B20"/>
    <mergeCell ref="A21:A34"/>
    <mergeCell ref="B21:B34"/>
    <mergeCell ref="A35:A42"/>
    <mergeCell ref="B35:B42"/>
  </mergeCells>
  <hyperlinks>
    <hyperlink ref="L1" location="'b. List of templates'!A1" display="RETURN TO TEMPLATE LIST"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23"/>
  <sheetViews>
    <sheetView topLeftCell="A6" workbookViewId="0">
      <selection activeCell="B9" sqref="B9"/>
    </sheetView>
  </sheetViews>
  <sheetFormatPr defaultColWidth="9.140625" defaultRowHeight="10.5" x14ac:dyDescent="0.25"/>
  <cols>
    <col min="1" max="1" width="35.140625" style="85" customWidth="1"/>
    <col min="2" max="2" width="18.85546875" style="84" customWidth="1"/>
    <col min="3" max="3" width="30.85546875" style="85" customWidth="1"/>
    <col min="4" max="4" width="21" style="85" customWidth="1"/>
    <col min="5" max="5" width="13.85546875" style="85" customWidth="1"/>
    <col min="6" max="6" width="5.140625" style="85" customWidth="1"/>
    <col min="7" max="7" width="16.5703125" style="85" customWidth="1"/>
    <col min="8" max="8" width="5.42578125" style="85" customWidth="1"/>
    <col min="9" max="9" width="14.5703125" style="85" customWidth="1"/>
    <col min="10" max="11" width="13.42578125" style="85" customWidth="1"/>
    <col min="12" max="12" width="26.5703125" style="85" bestFit="1" customWidth="1"/>
    <col min="13" max="13" width="23.5703125" style="85" customWidth="1"/>
    <col min="14" max="14" width="28.140625" style="85" customWidth="1"/>
    <col min="15" max="16384" width="9.140625" style="85"/>
  </cols>
  <sheetData>
    <row r="1" spans="1:14" ht="21" thickBot="1" x14ac:dyDescent="0.3">
      <c r="A1" s="82" t="s">
        <v>267</v>
      </c>
      <c r="I1" s="83" t="s">
        <v>178</v>
      </c>
      <c r="L1" s="86" t="s">
        <v>177</v>
      </c>
    </row>
    <row r="2" spans="1:14" ht="9.75" customHeight="1" x14ac:dyDescent="0.25">
      <c r="F2" s="507" t="s">
        <v>268</v>
      </c>
      <c r="G2" s="570"/>
      <c r="H2" s="571"/>
      <c r="I2" s="87" t="s">
        <v>180</v>
      </c>
      <c r="J2" s="88">
        <f>SUM(B13:B23)</f>
        <v>0</v>
      </c>
    </row>
    <row r="3" spans="1:14" ht="12.75" customHeight="1" x14ac:dyDescent="0.25">
      <c r="A3" s="146" t="s">
        <v>181</v>
      </c>
      <c r="B3" s="127" t="s">
        <v>331</v>
      </c>
      <c r="C3" s="128" t="s">
        <v>182</v>
      </c>
      <c r="F3" s="509"/>
      <c r="G3" s="568"/>
      <c r="H3" s="508"/>
      <c r="I3" s="90" t="s">
        <v>183</v>
      </c>
      <c r="J3" s="91">
        <f>$B$10</f>
        <v>0</v>
      </c>
    </row>
    <row r="4" spans="1:14" ht="16.5" customHeight="1" x14ac:dyDescent="0.25">
      <c r="A4" s="147" t="s">
        <v>184</v>
      </c>
      <c r="B4" s="129">
        <v>2024</v>
      </c>
      <c r="C4" s="215">
        <v>45381</v>
      </c>
      <c r="F4" s="509"/>
      <c r="G4" s="568"/>
      <c r="H4" s="508"/>
      <c r="I4" s="90" t="s">
        <v>185</v>
      </c>
      <c r="J4" s="91">
        <f>$B$9</f>
        <v>0.79600000000000004</v>
      </c>
    </row>
    <row r="5" spans="1:14" ht="15.75" customHeight="1" thickBot="1" x14ac:dyDescent="0.3">
      <c r="A5" s="146" t="s">
        <v>186</v>
      </c>
      <c r="B5" s="130" t="s">
        <v>39</v>
      </c>
      <c r="C5" s="92"/>
      <c r="F5" s="510"/>
      <c r="G5" s="572"/>
      <c r="H5" s="511"/>
      <c r="I5" s="93"/>
      <c r="J5" s="94"/>
    </row>
    <row r="6" spans="1:14" ht="28.5" customHeight="1" thickBot="1" x14ac:dyDescent="0.3">
      <c r="A6" s="116" t="s">
        <v>290</v>
      </c>
      <c r="B6" s="148">
        <v>2388</v>
      </c>
      <c r="C6" s="163" t="s">
        <v>493</v>
      </c>
      <c r="D6" s="156" t="s">
        <v>494</v>
      </c>
      <c r="I6" s="96"/>
    </row>
    <row r="7" spans="1:14" ht="46.5" customHeight="1" thickBot="1" x14ac:dyDescent="0.3">
      <c r="A7" s="116" t="s">
        <v>294</v>
      </c>
      <c r="B7" s="148">
        <v>2388</v>
      </c>
      <c r="C7" s="524" t="s">
        <v>295</v>
      </c>
      <c r="D7" s="525"/>
      <c r="E7" s="525"/>
      <c r="F7" s="525"/>
      <c r="G7" s="525"/>
      <c r="H7" s="525"/>
      <c r="I7" s="525"/>
      <c r="J7" s="526"/>
      <c r="M7" s="98"/>
      <c r="N7" s="98"/>
    </row>
    <row r="8" spans="1:14" ht="24" customHeight="1" x14ac:dyDescent="0.25">
      <c r="A8" s="116" t="s">
        <v>191</v>
      </c>
      <c r="B8" s="149" t="s">
        <v>270</v>
      </c>
      <c r="C8" s="150" t="s">
        <v>194</v>
      </c>
      <c r="D8" s="150"/>
    </row>
    <row r="9" spans="1:14" ht="21.75" customHeight="1" thickBot="1" x14ac:dyDescent="0.3">
      <c r="A9" s="116" t="s">
        <v>271</v>
      </c>
      <c r="B9" s="151">
        <f>B7*1/3000</f>
        <v>0.79600000000000004</v>
      </c>
      <c r="C9" s="152"/>
      <c r="D9" s="153"/>
    </row>
    <row r="10" spans="1:14" ht="20.25" customHeight="1" thickBot="1" x14ac:dyDescent="0.3">
      <c r="A10" s="116" t="s">
        <v>243</v>
      </c>
      <c r="B10" s="135">
        <f>B13+B16+B19</f>
        <v>0</v>
      </c>
      <c r="C10" s="104"/>
      <c r="D10" s="105"/>
    </row>
    <row r="11" spans="1:14" ht="9.75" customHeight="1" x14ac:dyDescent="0.25">
      <c r="B11" s="99"/>
      <c r="C11" s="108"/>
      <c r="D11" s="108"/>
    </row>
    <row r="12" spans="1:14" s="110" customFormat="1" ht="57" customHeight="1" x14ac:dyDescent="0.25">
      <c r="A12" s="136" t="s">
        <v>272</v>
      </c>
      <c r="B12" s="113" t="s">
        <v>244</v>
      </c>
      <c r="C12" s="277" t="s">
        <v>199</v>
      </c>
      <c r="D12" s="277" t="s">
        <v>200</v>
      </c>
      <c r="E12" s="277" t="s">
        <v>201</v>
      </c>
      <c r="F12" s="173" t="s">
        <v>202</v>
      </c>
      <c r="G12" s="277" t="s">
        <v>203</v>
      </c>
      <c r="H12" s="173" t="s">
        <v>202</v>
      </c>
      <c r="I12" s="292" t="s">
        <v>204</v>
      </c>
      <c r="J12" s="277" t="s">
        <v>205</v>
      </c>
      <c r="K12" s="277" t="s">
        <v>245</v>
      </c>
      <c r="L12" s="277" t="s">
        <v>246</v>
      </c>
      <c r="M12" s="277" t="s">
        <v>206</v>
      </c>
      <c r="N12" s="293" t="s">
        <v>207</v>
      </c>
    </row>
    <row r="13" spans="1:14" ht="11.25" customHeight="1" x14ac:dyDescent="0.25">
      <c r="A13" s="527" t="s">
        <v>273</v>
      </c>
      <c r="B13" s="569"/>
      <c r="C13" s="181"/>
      <c r="D13" s="181"/>
      <c r="E13" s="181"/>
      <c r="F13" s="181"/>
      <c r="G13" s="181"/>
      <c r="H13" s="181"/>
      <c r="I13" s="181"/>
      <c r="J13" s="181"/>
      <c r="K13" s="181"/>
      <c r="L13" s="181"/>
      <c r="M13" s="181"/>
      <c r="N13" s="261"/>
    </row>
    <row r="14" spans="1:14" ht="9.75" customHeight="1" x14ac:dyDescent="0.25">
      <c r="A14" s="527"/>
      <c r="B14" s="569"/>
      <c r="C14" s="181"/>
      <c r="D14" s="181"/>
      <c r="E14" s="181"/>
      <c r="F14" s="181"/>
      <c r="G14" s="181"/>
      <c r="H14" s="181"/>
      <c r="I14" s="181"/>
      <c r="J14" s="181"/>
      <c r="K14" s="181"/>
      <c r="L14" s="181"/>
      <c r="M14" s="181"/>
      <c r="N14" s="261"/>
    </row>
    <row r="15" spans="1:14" ht="9.75" customHeight="1" x14ac:dyDescent="0.25">
      <c r="A15" s="527"/>
      <c r="B15" s="569"/>
      <c r="C15" s="181"/>
      <c r="D15" s="181"/>
      <c r="E15" s="181"/>
      <c r="F15" s="181"/>
      <c r="G15" s="181"/>
      <c r="H15" s="181"/>
      <c r="I15" s="181"/>
      <c r="J15" s="181"/>
      <c r="K15" s="181"/>
      <c r="L15" s="181"/>
      <c r="M15" s="181"/>
      <c r="N15" s="261"/>
    </row>
    <row r="16" spans="1:14" ht="11.25" customHeight="1" x14ac:dyDescent="0.25">
      <c r="A16" s="527" t="s">
        <v>274</v>
      </c>
      <c r="B16" s="569"/>
      <c r="C16" s="181"/>
      <c r="D16" s="181"/>
      <c r="E16" s="181"/>
      <c r="F16" s="181"/>
      <c r="G16" s="181"/>
      <c r="H16" s="181"/>
      <c r="I16" s="181"/>
      <c r="J16" s="181"/>
      <c r="K16" s="181"/>
      <c r="L16" s="261"/>
      <c r="M16" s="261"/>
      <c r="N16" s="261"/>
    </row>
    <row r="17" spans="1:14" ht="11.25" customHeight="1" x14ac:dyDescent="0.25">
      <c r="A17" s="527"/>
      <c r="B17" s="569"/>
      <c r="C17" s="181"/>
      <c r="D17" s="181"/>
      <c r="E17" s="181"/>
      <c r="F17" s="181"/>
      <c r="G17" s="181"/>
      <c r="H17" s="181"/>
      <c r="I17" s="181"/>
      <c r="J17" s="181"/>
      <c r="K17" s="181"/>
      <c r="L17" s="261"/>
      <c r="M17" s="261"/>
      <c r="N17" s="261"/>
    </row>
    <row r="18" spans="1:14" ht="9.75" customHeight="1" x14ac:dyDescent="0.25">
      <c r="A18" s="527"/>
      <c r="B18" s="569"/>
      <c r="C18" s="181"/>
      <c r="D18" s="181"/>
      <c r="E18" s="181"/>
      <c r="F18" s="181"/>
      <c r="G18" s="181"/>
      <c r="H18" s="181"/>
      <c r="I18" s="181"/>
      <c r="J18" s="181"/>
      <c r="K18" s="181"/>
      <c r="L18" s="261"/>
      <c r="M18" s="261"/>
      <c r="N18" s="261"/>
    </row>
    <row r="19" spans="1:14" ht="11.25" customHeight="1" x14ac:dyDescent="0.25">
      <c r="A19" s="527" t="s">
        <v>266</v>
      </c>
      <c r="B19" s="569"/>
      <c r="C19" s="181"/>
      <c r="D19" s="289"/>
      <c r="E19" s="181"/>
      <c r="F19" s="181"/>
      <c r="G19" s="181"/>
      <c r="H19" s="181"/>
      <c r="I19" s="181"/>
      <c r="J19" s="181"/>
      <c r="K19" s="181"/>
      <c r="L19" s="261"/>
      <c r="M19" s="261"/>
      <c r="N19" s="261"/>
    </row>
    <row r="20" spans="1:14" ht="9.75" customHeight="1" x14ac:dyDescent="0.25">
      <c r="A20" s="527"/>
      <c r="B20" s="569"/>
      <c r="C20" s="181"/>
      <c r="D20" s="289"/>
      <c r="E20" s="181"/>
      <c r="F20" s="181"/>
      <c r="G20" s="181"/>
      <c r="H20" s="181"/>
      <c r="I20" s="181"/>
      <c r="J20" s="181"/>
      <c r="K20" s="181"/>
      <c r="L20" s="261"/>
      <c r="M20" s="261"/>
      <c r="N20" s="261"/>
    </row>
    <row r="21" spans="1:14" ht="9.75" customHeight="1" x14ac:dyDescent="0.25">
      <c r="A21" s="527"/>
      <c r="B21" s="569"/>
      <c r="C21" s="181"/>
      <c r="D21" s="289"/>
      <c r="E21" s="181"/>
      <c r="F21" s="181"/>
      <c r="G21" s="181"/>
      <c r="H21" s="181"/>
      <c r="I21" s="181"/>
      <c r="J21" s="181"/>
      <c r="K21" s="181"/>
      <c r="L21" s="261"/>
      <c r="M21" s="261"/>
      <c r="N21" s="261"/>
    </row>
    <row r="22" spans="1:14" ht="9.75" customHeight="1" x14ac:dyDescent="0.25">
      <c r="A22" s="527"/>
      <c r="B22" s="569"/>
      <c r="C22" s="260"/>
      <c r="D22" s="289"/>
      <c r="E22" s="181"/>
      <c r="F22" s="181"/>
      <c r="G22" s="181"/>
      <c r="H22" s="181"/>
      <c r="I22" s="181"/>
      <c r="J22" s="181"/>
      <c r="K22" s="181"/>
      <c r="L22" s="261"/>
      <c r="M22" s="261"/>
      <c r="N22" s="261"/>
    </row>
    <row r="23" spans="1:14" ht="9.75" customHeight="1" x14ac:dyDescent="0.25">
      <c r="A23" s="527"/>
      <c r="B23" s="569"/>
      <c r="C23" s="181"/>
      <c r="D23" s="289"/>
      <c r="E23" s="181"/>
      <c r="F23" s="181"/>
      <c r="G23" s="181"/>
      <c r="H23" s="181"/>
      <c r="I23" s="181"/>
      <c r="J23" s="181"/>
      <c r="K23" s="181"/>
      <c r="L23" s="261"/>
      <c r="M23" s="261"/>
      <c r="N23" s="261"/>
    </row>
  </sheetData>
  <protectedRanges>
    <protectedRange sqref="C4" name="Range2_1"/>
    <protectedRange password="CDC0" sqref="B3:B4 C9:D9 L19:L23 B6:B7" name="Range1_1"/>
    <protectedRange password="CDC0" sqref="K19:K23 M19:M23" name="Range1_1_3"/>
    <protectedRange password="CDC0" sqref="C23 C20" name="Range1_4_2"/>
    <protectedRange password="CDC0" sqref="C19 C21:C22" name="Range1_2_4_1"/>
    <protectedRange password="CDC0" sqref="E19:J23" name="Range1"/>
    <protectedRange password="CDC0" sqref="N19:N23" name="Range1_3"/>
    <protectedRange password="CDC0" sqref="C18" name="Range1_8"/>
    <protectedRange password="CDC0" sqref="C16:C17" name="Range1_1_4"/>
    <protectedRange password="CDC0" sqref="D16:D18" name="Range1_2"/>
    <protectedRange password="CDC0" sqref="E16:N18" name="Range1_3_1"/>
    <protectedRange password="CDC0" sqref="H13:H15 F13:F15" name="Range1_1_1"/>
    <protectedRange password="CDC0" sqref="D13:D15 C14:C15" name="Range1_4_1"/>
    <protectedRange password="CDC0" sqref="C13" name="Range1_4_2_1_1_1"/>
    <protectedRange password="CDC0" sqref="G13:G15 E13:E15" name="Range1_1_1_1"/>
    <protectedRange password="CDC0" sqref="N13:N15" name="Range1_3_1_1"/>
    <protectedRange password="CDC0" sqref="I13:M15" name="Range1_1_2"/>
  </protectedRanges>
  <mergeCells count="8">
    <mergeCell ref="A19:A23"/>
    <mergeCell ref="B19:B23"/>
    <mergeCell ref="F2:H5"/>
    <mergeCell ref="C7:J7"/>
    <mergeCell ref="A13:A15"/>
    <mergeCell ref="B13:B15"/>
    <mergeCell ref="A16:A18"/>
    <mergeCell ref="B16:B18"/>
  </mergeCells>
  <hyperlinks>
    <hyperlink ref="L1" location="'b. List of templates'!A1" display="RETURN TO TEMPLATE LIST"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82"/>
  <sheetViews>
    <sheetView topLeftCell="A43" zoomScale="80" zoomScaleNormal="80" workbookViewId="0">
      <selection activeCell="E70" sqref="E70"/>
    </sheetView>
  </sheetViews>
  <sheetFormatPr defaultColWidth="9.140625" defaultRowHeight="11.25" x14ac:dyDescent="0.25"/>
  <cols>
    <col min="1" max="1" width="4.85546875" style="156" customWidth="1"/>
    <col min="2" max="2" width="28.140625" style="156" customWidth="1"/>
    <col min="3" max="3" width="7" style="155" customWidth="1"/>
    <col min="4" max="4" width="6.85546875" style="156" customWidth="1"/>
    <col min="5" max="5" width="29.85546875" style="156" customWidth="1"/>
    <col min="6" max="6" width="24.5703125" style="156" customWidth="1"/>
    <col min="7" max="7" width="19.85546875" style="156" customWidth="1"/>
    <col min="8" max="8" width="5.5703125" style="156" customWidth="1"/>
    <col min="9" max="9" width="23.5703125" style="156" customWidth="1"/>
    <col min="10" max="10" width="5.85546875" style="156" customWidth="1"/>
    <col min="11" max="11" width="12.140625" style="156" customWidth="1"/>
    <col min="12" max="12" width="26.5703125" style="156" bestFit="1" customWidth="1"/>
    <col min="13" max="13" width="13.85546875" style="156" customWidth="1"/>
    <col min="14" max="14" width="51.140625" style="156" bestFit="1" customWidth="1"/>
    <col min="15" max="16384" width="9.140625" style="156"/>
  </cols>
  <sheetData>
    <row r="1" spans="1:14" ht="21" thickBot="1" x14ac:dyDescent="0.3">
      <c r="A1" s="82" t="s">
        <v>296</v>
      </c>
      <c r="B1" s="154"/>
      <c r="L1" s="86" t="s">
        <v>177</v>
      </c>
      <c r="M1" s="83" t="s">
        <v>178</v>
      </c>
      <c r="N1" s="85"/>
    </row>
    <row r="2" spans="1:14" ht="9.75" customHeight="1" x14ac:dyDescent="0.25">
      <c r="K2" s="589" t="s">
        <v>179</v>
      </c>
      <c r="L2" s="590"/>
      <c r="M2" s="87" t="s">
        <v>180</v>
      </c>
      <c r="N2" s="183">
        <f>SUM(D14:D82)</f>
        <v>27</v>
      </c>
    </row>
    <row r="3" spans="1:14" ht="12.75" customHeight="1" x14ac:dyDescent="0.25">
      <c r="A3" s="512" t="s">
        <v>181</v>
      </c>
      <c r="B3" s="513"/>
      <c r="C3" s="595" t="s">
        <v>331</v>
      </c>
      <c r="D3" s="597"/>
      <c r="E3" s="158" t="s">
        <v>182</v>
      </c>
      <c r="K3" s="591"/>
      <c r="L3" s="592"/>
      <c r="M3" s="90" t="s">
        <v>183</v>
      </c>
      <c r="N3" s="184">
        <f>$C$10</f>
        <v>27</v>
      </c>
    </row>
    <row r="4" spans="1:14" ht="12.75" customHeight="1" x14ac:dyDescent="0.25">
      <c r="A4" s="517" t="s">
        <v>184</v>
      </c>
      <c r="B4" s="518"/>
      <c r="C4" s="595">
        <v>2024</v>
      </c>
      <c r="D4" s="597"/>
      <c r="E4" s="343">
        <v>45381</v>
      </c>
      <c r="K4" s="591"/>
      <c r="L4" s="592"/>
      <c r="M4" s="90" t="s">
        <v>185</v>
      </c>
      <c r="N4" s="184">
        <f>$C$9</f>
        <v>2.8733333333333335</v>
      </c>
    </row>
    <row r="5" spans="1:14" ht="12.75" customHeight="1" thickBot="1" x14ac:dyDescent="0.3">
      <c r="A5" s="512" t="s">
        <v>186</v>
      </c>
      <c r="B5" s="513"/>
      <c r="C5" s="598" t="s">
        <v>297</v>
      </c>
      <c r="D5" s="599"/>
      <c r="E5" s="161"/>
      <c r="G5" s="241"/>
      <c r="K5" s="593"/>
      <c r="L5" s="594"/>
      <c r="M5" s="93"/>
      <c r="N5" s="94"/>
    </row>
    <row r="6" spans="1:14" ht="30" customHeight="1" thickBot="1" x14ac:dyDescent="0.25">
      <c r="A6" s="652" t="s">
        <v>290</v>
      </c>
      <c r="B6" s="653"/>
      <c r="C6" s="600">
        <f>54+87+721</f>
        <v>862</v>
      </c>
      <c r="D6" s="601"/>
      <c r="E6" s="240" t="s">
        <v>586</v>
      </c>
      <c r="K6" s="156" t="s">
        <v>407</v>
      </c>
    </row>
    <row r="7" spans="1:14" ht="42.75" customHeight="1" thickBot="1" x14ac:dyDescent="0.25">
      <c r="A7" s="652" t="s">
        <v>291</v>
      </c>
      <c r="B7" s="653"/>
      <c r="C7" s="630">
        <v>862</v>
      </c>
      <c r="D7" s="631"/>
      <c r="E7" s="164"/>
      <c r="F7" s="602" t="s">
        <v>298</v>
      </c>
      <c r="G7" s="603"/>
      <c r="H7" s="603"/>
      <c r="I7" s="603"/>
      <c r="J7" s="603"/>
      <c r="K7" s="603"/>
      <c r="L7" s="603"/>
      <c r="M7" s="604"/>
    </row>
    <row r="8" spans="1:14" ht="20.100000000000001" customHeight="1" thickBot="1" x14ac:dyDescent="0.3">
      <c r="A8" s="527" t="s">
        <v>299</v>
      </c>
      <c r="B8" s="513"/>
      <c r="C8" s="644" t="s">
        <v>192</v>
      </c>
      <c r="D8" s="645"/>
      <c r="E8" s="100" t="s">
        <v>193</v>
      </c>
      <c r="F8" s="100" t="s">
        <v>287</v>
      </c>
    </row>
    <row r="9" spans="1:14" ht="21.75" customHeight="1" thickBot="1" x14ac:dyDescent="0.3">
      <c r="A9" s="535" t="s">
        <v>195</v>
      </c>
      <c r="B9" s="536"/>
      <c r="C9" s="611">
        <f>IF($C$7&lt;=60000, ($C$7/300), (($C$7-60000)/2000)+(60000/300))</f>
        <v>2.8733333333333335</v>
      </c>
      <c r="D9" s="612"/>
      <c r="E9" s="165"/>
      <c r="F9" s="166"/>
    </row>
    <row r="10" spans="1:14" ht="14.25" customHeight="1" thickBot="1" x14ac:dyDescent="0.3">
      <c r="A10" s="527" t="s">
        <v>243</v>
      </c>
      <c r="B10" s="513"/>
      <c r="C10" s="613">
        <f>D14+D20+D21+D27+D34+D39+D43+D61+D70</f>
        <v>27</v>
      </c>
      <c r="D10" s="614"/>
      <c r="E10" s="167" t="s">
        <v>495</v>
      </c>
      <c r="F10" s="168"/>
    </row>
    <row r="11" spans="1:14" ht="9.75" customHeight="1" x14ac:dyDescent="0.25">
      <c r="B11" s="169"/>
      <c r="C11" s="170"/>
      <c r="D11" s="171"/>
      <c r="E11" s="172"/>
      <c r="F11" s="172"/>
    </row>
    <row r="12" spans="1:14" ht="24" customHeight="1" x14ac:dyDescent="0.25">
      <c r="A12" s="541" t="s">
        <v>197</v>
      </c>
      <c r="B12" s="542"/>
      <c r="C12" s="615" t="s">
        <v>276</v>
      </c>
      <c r="D12" s="616"/>
      <c r="E12" s="579" t="s">
        <v>199</v>
      </c>
      <c r="F12" s="579" t="s">
        <v>200</v>
      </c>
      <c r="G12" s="641" t="s">
        <v>201</v>
      </c>
      <c r="H12" s="626" t="s">
        <v>202</v>
      </c>
      <c r="I12" s="579" t="s">
        <v>203</v>
      </c>
      <c r="J12" s="626" t="s">
        <v>202</v>
      </c>
      <c r="K12" s="639" t="s">
        <v>277</v>
      </c>
      <c r="L12" s="579" t="s">
        <v>278</v>
      </c>
      <c r="M12" s="579" t="s">
        <v>279</v>
      </c>
      <c r="N12" s="579" t="s">
        <v>207</v>
      </c>
    </row>
    <row r="13" spans="1:14" ht="27" customHeight="1" x14ac:dyDescent="0.25">
      <c r="A13" s="545"/>
      <c r="B13" s="546"/>
      <c r="C13" s="174" t="s">
        <v>211</v>
      </c>
      <c r="D13" s="175" t="s">
        <v>212</v>
      </c>
      <c r="E13" s="588"/>
      <c r="F13" s="588"/>
      <c r="G13" s="642"/>
      <c r="H13" s="643"/>
      <c r="I13" s="588"/>
      <c r="J13" s="643"/>
      <c r="K13" s="640"/>
      <c r="L13" s="588"/>
      <c r="M13" s="588"/>
      <c r="N13" s="588"/>
    </row>
    <row r="14" spans="1:14" ht="9.75" customHeight="1" x14ac:dyDescent="0.25">
      <c r="A14" s="493" t="s">
        <v>217</v>
      </c>
      <c r="B14" s="527" t="s">
        <v>281</v>
      </c>
      <c r="C14" s="577">
        <v>0</v>
      </c>
      <c r="D14" s="575">
        <v>1</v>
      </c>
      <c r="E14" s="181" t="s">
        <v>639</v>
      </c>
      <c r="F14" s="288" t="s">
        <v>585</v>
      </c>
      <c r="G14" s="181" t="s">
        <v>610</v>
      </c>
      <c r="H14" s="181" t="s">
        <v>470</v>
      </c>
      <c r="I14" s="181" t="s">
        <v>605</v>
      </c>
      <c r="J14" s="181" t="s">
        <v>470</v>
      </c>
      <c r="K14" s="181">
        <v>0.25</v>
      </c>
      <c r="L14" s="181">
        <v>0.2</v>
      </c>
      <c r="M14" s="381" t="s">
        <v>453</v>
      </c>
      <c r="N14" s="181" t="s">
        <v>560</v>
      </c>
    </row>
    <row r="15" spans="1:14" ht="9.75" customHeight="1" x14ac:dyDescent="0.25">
      <c r="A15" s="493"/>
      <c r="B15" s="527"/>
      <c r="C15" s="577"/>
      <c r="D15" s="575"/>
      <c r="E15" s="181" t="s">
        <v>432</v>
      </c>
      <c r="F15" s="288" t="s">
        <v>585</v>
      </c>
      <c r="G15" s="181" t="s">
        <v>610</v>
      </c>
      <c r="H15" s="181" t="s">
        <v>470</v>
      </c>
      <c r="I15" s="181" t="s">
        <v>605</v>
      </c>
      <c r="J15" s="181" t="s">
        <v>470</v>
      </c>
      <c r="K15" s="181">
        <v>1</v>
      </c>
      <c r="L15" s="181">
        <v>0.2</v>
      </c>
      <c r="M15" s="381" t="s">
        <v>453</v>
      </c>
      <c r="N15" s="181" t="s">
        <v>560</v>
      </c>
    </row>
    <row r="16" spans="1:14" ht="9.75" customHeight="1" x14ac:dyDescent="0.25">
      <c r="A16" s="493"/>
      <c r="B16" s="527"/>
      <c r="C16" s="577"/>
      <c r="D16" s="575"/>
      <c r="E16" s="181" t="s">
        <v>489</v>
      </c>
      <c r="F16" s="288" t="s">
        <v>585</v>
      </c>
      <c r="G16" s="181" t="s">
        <v>610</v>
      </c>
      <c r="H16" s="181" t="s">
        <v>470</v>
      </c>
      <c r="I16" s="181" t="s">
        <v>605</v>
      </c>
      <c r="J16" s="181" t="s">
        <v>470</v>
      </c>
      <c r="K16" s="181">
        <v>1</v>
      </c>
      <c r="L16" s="181">
        <v>0.2</v>
      </c>
      <c r="M16" s="381" t="s">
        <v>453</v>
      </c>
      <c r="N16" s="181" t="s">
        <v>560</v>
      </c>
    </row>
    <row r="17" spans="1:14" ht="22.5" customHeight="1" x14ac:dyDescent="0.25">
      <c r="A17" s="493"/>
      <c r="B17" s="527"/>
      <c r="C17" s="577"/>
      <c r="D17" s="575"/>
      <c r="E17" s="285"/>
      <c r="F17" s="181"/>
      <c r="G17" s="181"/>
      <c r="H17" s="181"/>
      <c r="I17" s="181"/>
      <c r="J17" s="181"/>
      <c r="K17" s="181"/>
      <c r="L17" s="181"/>
      <c r="M17" s="381"/>
      <c r="N17" s="181"/>
    </row>
    <row r="18" spans="1:14" ht="9.75" customHeight="1" x14ac:dyDescent="0.15">
      <c r="A18" s="493"/>
      <c r="B18" s="527"/>
      <c r="C18" s="577"/>
      <c r="D18" s="575"/>
      <c r="E18" s="181"/>
      <c r="F18" s="287"/>
      <c r="G18" s="181"/>
      <c r="H18" s="181"/>
      <c r="I18" s="181"/>
      <c r="J18" s="181"/>
      <c r="K18" s="181"/>
      <c r="L18" s="181"/>
      <c r="M18" s="381"/>
      <c r="N18" s="181"/>
    </row>
    <row r="19" spans="1:14" ht="15" customHeight="1" x14ac:dyDescent="0.25">
      <c r="A19" s="493"/>
      <c r="B19" s="527"/>
      <c r="C19" s="577"/>
      <c r="D19" s="575"/>
      <c r="E19" s="181"/>
      <c r="F19" s="181"/>
      <c r="G19" s="181"/>
      <c r="H19" s="181"/>
      <c r="I19" s="181"/>
      <c r="J19" s="181"/>
      <c r="K19" s="181"/>
      <c r="L19" s="181"/>
      <c r="M19" s="381"/>
      <c r="N19" s="181"/>
    </row>
    <row r="20" spans="1:14" s="241" customFormat="1" ht="9.75" customHeight="1" x14ac:dyDescent="0.25">
      <c r="A20" s="425" t="s">
        <v>223</v>
      </c>
      <c r="B20" s="434" t="s">
        <v>224</v>
      </c>
      <c r="C20" s="427">
        <f>$C$9*0.05</f>
        <v>0.14366666666666669</v>
      </c>
      <c r="D20" s="435">
        <v>5</v>
      </c>
      <c r="E20" s="260" t="s">
        <v>224</v>
      </c>
      <c r="F20" s="260" t="s">
        <v>585</v>
      </c>
      <c r="G20" s="260" t="s">
        <v>450</v>
      </c>
      <c r="H20" s="260" t="s">
        <v>470</v>
      </c>
      <c r="I20" s="260" t="s">
        <v>610</v>
      </c>
      <c r="J20" s="260" t="s">
        <v>470</v>
      </c>
      <c r="K20" s="260">
        <v>7.4999999999999997E-2</v>
      </c>
      <c r="L20" s="260"/>
      <c r="M20" s="436" t="s">
        <v>453</v>
      </c>
      <c r="N20" s="328" t="s">
        <v>680</v>
      </c>
    </row>
    <row r="21" spans="1:14" s="241" customFormat="1" ht="9.75" customHeight="1" x14ac:dyDescent="0.25">
      <c r="A21" s="648" t="s">
        <v>225</v>
      </c>
      <c r="B21" s="649" t="s">
        <v>226</v>
      </c>
      <c r="C21" s="650">
        <f>$C$9*0.05</f>
        <v>0.14366666666666669</v>
      </c>
      <c r="D21" s="651">
        <v>4</v>
      </c>
      <c r="E21" s="260" t="s">
        <v>381</v>
      </c>
      <c r="F21" s="260" t="s">
        <v>585</v>
      </c>
      <c r="G21" s="260" t="s">
        <v>610</v>
      </c>
      <c r="H21" s="260" t="s">
        <v>470</v>
      </c>
      <c r="I21" s="260" t="s">
        <v>610</v>
      </c>
      <c r="J21" s="260" t="s">
        <v>470</v>
      </c>
      <c r="K21" s="260">
        <v>0.25</v>
      </c>
      <c r="L21" s="260"/>
      <c r="M21" s="436" t="s">
        <v>453</v>
      </c>
      <c r="N21" s="328" t="s">
        <v>680</v>
      </c>
    </row>
    <row r="22" spans="1:14" s="241" customFormat="1" ht="9.75" customHeight="1" x14ac:dyDescent="0.25">
      <c r="A22" s="648"/>
      <c r="B22" s="649"/>
      <c r="C22" s="650"/>
      <c r="D22" s="651"/>
      <c r="E22" s="260" t="s">
        <v>382</v>
      </c>
      <c r="F22" s="260" t="s">
        <v>585</v>
      </c>
      <c r="G22" s="260" t="s">
        <v>610</v>
      </c>
      <c r="H22" s="260" t="s">
        <v>470</v>
      </c>
      <c r="I22" s="260" t="s">
        <v>610</v>
      </c>
      <c r="J22" s="260" t="s">
        <v>470</v>
      </c>
      <c r="K22" s="260">
        <v>0.25</v>
      </c>
      <c r="L22" s="260"/>
      <c r="M22" s="436" t="s">
        <v>453</v>
      </c>
      <c r="N22" s="328" t="s">
        <v>680</v>
      </c>
    </row>
    <row r="23" spans="1:14" s="241" customFormat="1" ht="9.75" customHeight="1" x14ac:dyDescent="0.25">
      <c r="A23" s="648"/>
      <c r="B23" s="649"/>
      <c r="C23" s="650"/>
      <c r="D23" s="651"/>
      <c r="E23" s="260" t="s">
        <v>383</v>
      </c>
      <c r="F23" s="260" t="s">
        <v>585</v>
      </c>
      <c r="G23" s="260" t="s">
        <v>610</v>
      </c>
      <c r="H23" s="260" t="s">
        <v>470</v>
      </c>
      <c r="I23" s="260" t="s">
        <v>610</v>
      </c>
      <c r="J23" s="260" t="s">
        <v>470</v>
      </c>
      <c r="K23" s="260">
        <v>0.25</v>
      </c>
      <c r="L23" s="260"/>
      <c r="M23" s="436" t="s">
        <v>453</v>
      </c>
      <c r="N23" s="328" t="s">
        <v>680</v>
      </c>
    </row>
    <row r="24" spans="1:14" s="241" customFormat="1" ht="9.75" customHeight="1" x14ac:dyDescent="0.25">
      <c r="A24" s="648"/>
      <c r="B24" s="649"/>
      <c r="C24" s="650"/>
      <c r="D24" s="651"/>
      <c r="E24" s="260" t="s">
        <v>384</v>
      </c>
      <c r="F24" s="260" t="s">
        <v>585</v>
      </c>
      <c r="G24" s="260" t="s">
        <v>610</v>
      </c>
      <c r="H24" s="260" t="s">
        <v>470</v>
      </c>
      <c r="I24" s="260" t="s">
        <v>610</v>
      </c>
      <c r="J24" s="260" t="s">
        <v>470</v>
      </c>
      <c r="K24" s="260">
        <v>0.25</v>
      </c>
      <c r="L24" s="260"/>
      <c r="M24" s="436" t="s">
        <v>453</v>
      </c>
      <c r="N24" s="328" t="s">
        <v>680</v>
      </c>
    </row>
    <row r="25" spans="1:14" s="241" customFormat="1" ht="9.75" customHeight="1" x14ac:dyDescent="0.25">
      <c r="A25" s="648"/>
      <c r="B25" s="649"/>
      <c r="C25" s="650"/>
      <c r="D25" s="651"/>
      <c r="F25" s="260"/>
      <c r="G25" s="260"/>
      <c r="H25" s="260"/>
      <c r="I25" s="260"/>
      <c r="J25" s="260"/>
      <c r="K25" s="260"/>
      <c r="L25" s="260"/>
      <c r="M25" s="436"/>
      <c r="N25" s="260"/>
    </row>
    <row r="26" spans="1:14" s="241" customFormat="1" ht="9.75" customHeight="1" x14ac:dyDescent="0.25">
      <c r="A26" s="648"/>
      <c r="B26" s="649"/>
      <c r="C26" s="650"/>
      <c r="D26" s="651"/>
      <c r="G26" s="260"/>
      <c r="H26" s="260"/>
      <c r="I26" s="260"/>
      <c r="J26" s="260"/>
      <c r="K26" s="260"/>
      <c r="L26" s="260"/>
      <c r="M26" s="436"/>
      <c r="N26" s="260"/>
    </row>
    <row r="27" spans="1:14" s="241" customFormat="1" ht="9.75" customHeight="1" x14ac:dyDescent="0.25">
      <c r="A27" s="493" t="s">
        <v>227</v>
      </c>
      <c r="B27" s="512" t="s">
        <v>228</v>
      </c>
      <c r="C27" s="574">
        <f>$C$9*0.05</f>
        <v>0.14366666666666669</v>
      </c>
      <c r="D27" s="575">
        <v>2</v>
      </c>
      <c r="E27" s="260" t="s">
        <v>559</v>
      </c>
      <c r="F27" s="260" t="s">
        <v>585</v>
      </c>
      <c r="G27" s="260" t="s">
        <v>610</v>
      </c>
      <c r="H27" s="260" t="s">
        <v>470</v>
      </c>
      <c r="I27" s="260" t="s">
        <v>610</v>
      </c>
      <c r="J27" s="260" t="s">
        <v>470</v>
      </c>
      <c r="K27" s="260">
        <v>0.5</v>
      </c>
      <c r="L27" s="260"/>
      <c r="M27" s="436" t="s">
        <v>453</v>
      </c>
      <c r="N27" s="328" t="s">
        <v>680</v>
      </c>
    </row>
    <row r="28" spans="1:14" s="241" customFormat="1" ht="9.75" customHeight="1" x14ac:dyDescent="0.25">
      <c r="A28" s="493"/>
      <c r="B28" s="512"/>
      <c r="C28" s="574"/>
      <c r="D28" s="575"/>
      <c r="E28" s="260" t="s">
        <v>557</v>
      </c>
      <c r="F28" s="260" t="s">
        <v>585</v>
      </c>
      <c r="G28" s="260" t="s">
        <v>610</v>
      </c>
      <c r="H28" s="260" t="s">
        <v>470</v>
      </c>
      <c r="I28" s="260" t="s">
        <v>610</v>
      </c>
      <c r="J28" s="260" t="s">
        <v>470</v>
      </c>
      <c r="K28" s="260">
        <v>0.5</v>
      </c>
      <c r="L28" s="260"/>
      <c r="M28" s="436" t="s">
        <v>453</v>
      </c>
      <c r="N28" s="328" t="s">
        <v>680</v>
      </c>
    </row>
    <row r="29" spans="1:14" s="241" customFormat="1" ht="9.75" customHeight="1" x14ac:dyDescent="0.25">
      <c r="A29" s="493"/>
      <c r="B29" s="512"/>
      <c r="C29" s="574"/>
      <c r="D29" s="575"/>
      <c r="E29" s="260" t="s">
        <v>558</v>
      </c>
      <c r="F29" s="260" t="s">
        <v>585</v>
      </c>
      <c r="G29" s="260" t="s">
        <v>610</v>
      </c>
      <c r="H29" s="260" t="s">
        <v>470</v>
      </c>
      <c r="I29" s="260" t="s">
        <v>610</v>
      </c>
      <c r="J29" s="260" t="s">
        <v>470</v>
      </c>
      <c r="K29" s="260">
        <v>0.5</v>
      </c>
      <c r="L29" s="260"/>
      <c r="M29" s="436" t="s">
        <v>453</v>
      </c>
      <c r="N29" s="328" t="s">
        <v>680</v>
      </c>
    </row>
    <row r="30" spans="1:14" s="241" customFormat="1" ht="9.75" customHeight="1" x14ac:dyDescent="0.25">
      <c r="A30" s="493"/>
      <c r="B30" s="512"/>
      <c r="C30" s="574"/>
      <c r="D30" s="575"/>
      <c r="E30" s="260" t="s">
        <v>380</v>
      </c>
      <c r="F30" s="260" t="s">
        <v>585</v>
      </c>
      <c r="G30" s="260" t="s">
        <v>610</v>
      </c>
      <c r="H30" s="260" t="s">
        <v>470</v>
      </c>
      <c r="I30" s="260" t="s">
        <v>610</v>
      </c>
      <c r="J30" s="260" t="s">
        <v>470</v>
      </c>
      <c r="K30" s="260">
        <v>0.5</v>
      </c>
      <c r="L30" s="260"/>
      <c r="M30" s="436" t="s">
        <v>453</v>
      </c>
      <c r="N30" s="328" t="s">
        <v>680</v>
      </c>
    </row>
    <row r="31" spans="1:14" ht="9.75" customHeight="1" x14ac:dyDescent="0.25">
      <c r="A31" s="493"/>
      <c r="B31" s="512"/>
      <c r="C31" s="574"/>
      <c r="D31" s="575"/>
      <c r="E31" s="260"/>
      <c r="F31" s="260"/>
      <c r="G31" s="260"/>
      <c r="H31" s="260"/>
      <c r="I31" s="260"/>
      <c r="J31" s="260"/>
      <c r="K31" s="181"/>
      <c r="L31" s="181"/>
      <c r="M31" s="181"/>
      <c r="N31" s="181"/>
    </row>
    <row r="32" spans="1:14" ht="9.75" customHeight="1" x14ac:dyDescent="0.25">
      <c r="A32" s="493"/>
      <c r="B32" s="512"/>
      <c r="C32" s="574"/>
      <c r="D32" s="575"/>
      <c r="E32" s="297"/>
      <c r="F32" s="181"/>
      <c r="G32" s="181"/>
      <c r="H32" s="181"/>
      <c r="I32" s="181"/>
      <c r="J32" s="181"/>
      <c r="K32" s="181"/>
      <c r="L32" s="181"/>
      <c r="M32" s="181"/>
      <c r="N32" s="181"/>
    </row>
    <row r="33" spans="1:14" ht="9.75" customHeight="1" x14ac:dyDescent="0.25">
      <c r="A33" s="493"/>
      <c r="B33" s="512"/>
      <c r="C33" s="574"/>
      <c r="D33" s="575"/>
      <c r="E33" s="297"/>
      <c r="F33" s="181"/>
      <c r="G33" s="181"/>
      <c r="H33" s="181"/>
      <c r="I33" s="181"/>
      <c r="J33" s="181"/>
      <c r="K33" s="181"/>
      <c r="L33" s="181"/>
      <c r="M33" s="181"/>
      <c r="N33" s="181"/>
    </row>
    <row r="34" spans="1:14" ht="9.75" customHeight="1" x14ac:dyDescent="0.25">
      <c r="A34" s="493" t="s">
        <v>229</v>
      </c>
      <c r="B34" s="512" t="s">
        <v>230</v>
      </c>
      <c r="C34" s="574">
        <f>$C$9*0.05</f>
        <v>0.14366666666666669</v>
      </c>
      <c r="D34" s="575">
        <v>0</v>
      </c>
      <c r="E34" s="260"/>
      <c r="F34" s="181"/>
      <c r="G34" s="181"/>
      <c r="H34" s="181"/>
      <c r="I34" s="181"/>
      <c r="J34" s="181"/>
      <c r="K34" s="181"/>
      <c r="L34" s="181"/>
      <c r="M34" s="181"/>
      <c r="N34" s="181"/>
    </row>
    <row r="35" spans="1:14" ht="9.75" customHeight="1" x14ac:dyDescent="0.25">
      <c r="A35" s="493"/>
      <c r="B35" s="512"/>
      <c r="C35" s="574"/>
      <c r="D35" s="575"/>
      <c r="E35" s="260"/>
      <c r="F35" s="181"/>
      <c r="G35" s="181"/>
      <c r="H35" s="181"/>
      <c r="I35" s="181"/>
      <c r="J35" s="181"/>
      <c r="K35" s="181"/>
      <c r="L35" s="181"/>
      <c r="M35" s="181"/>
      <c r="N35" s="181"/>
    </row>
    <row r="36" spans="1:14" ht="9.75" customHeight="1" x14ac:dyDescent="0.25">
      <c r="A36" s="493"/>
      <c r="B36" s="512"/>
      <c r="C36" s="574"/>
      <c r="D36" s="575"/>
      <c r="E36" s="260"/>
      <c r="F36" s="181"/>
      <c r="G36" s="181"/>
      <c r="H36" s="181"/>
      <c r="I36" s="181"/>
      <c r="J36" s="181"/>
      <c r="K36" s="181"/>
      <c r="L36" s="181"/>
      <c r="M36" s="181"/>
      <c r="N36" s="181"/>
    </row>
    <row r="37" spans="1:14" ht="9.75" customHeight="1" x14ac:dyDescent="0.25">
      <c r="A37" s="493"/>
      <c r="B37" s="512"/>
      <c r="C37" s="574"/>
      <c r="D37" s="575"/>
      <c r="E37" s="297"/>
      <c r="F37" s="181"/>
      <c r="G37" s="181"/>
      <c r="H37" s="181"/>
      <c r="I37" s="181"/>
      <c r="J37" s="181"/>
      <c r="K37" s="181"/>
      <c r="L37" s="181"/>
      <c r="M37" s="181"/>
      <c r="N37" s="181"/>
    </row>
    <row r="38" spans="1:14" ht="9.75" customHeight="1" x14ac:dyDescent="0.25">
      <c r="A38" s="493"/>
      <c r="B38" s="512"/>
      <c r="C38" s="574"/>
      <c r="D38" s="575"/>
      <c r="E38" s="297"/>
      <c r="F38" s="181"/>
      <c r="G38" s="181"/>
      <c r="H38" s="181"/>
      <c r="I38" s="181"/>
      <c r="J38" s="181"/>
      <c r="K38" s="181"/>
      <c r="L38" s="181"/>
      <c r="M38" s="181"/>
      <c r="N38" s="181"/>
    </row>
    <row r="39" spans="1:14" s="241" customFormat="1" ht="9.75" customHeight="1" x14ac:dyDescent="0.15">
      <c r="A39" s="635" t="s">
        <v>300</v>
      </c>
      <c r="B39" s="646" t="s">
        <v>301</v>
      </c>
      <c r="C39" s="491">
        <f>$C$9*0.05</f>
        <v>0.14366666666666669</v>
      </c>
      <c r="D39" s="637">
        <v>4</v>
      </c>
      <c r="E39" s="437" t="s">
        <v>546</v>
      </c>
      <c r="F39" s="438" t="s">
        <v>716</v>
      </c>
      <c r="G39" s="439" t="s">
        <v>553</v>
      </c>
      <c r="H39" s="439" t="s">
        <v>470</v>
      </c>
      <c r="I39" s="439" t="s">
        <v>553</v>
      </c>
      <c r="J39" s="439" t="s">
        <v>470</v>
      </c>
      <c r="K39" s="439">
        <v>0.4</v>
      </c>
      <c r="L39" s="439">
        <v>0.4</v>
      </c>
      <c r="M39" s="439" t="s">
        <v>453</v>
      </c>
      <c r="N39" s="181" t="s">
        <v>560</v>
      </c>
    </row>
    <row r="40" spans="1:14" s="241" customFormat="1" ht="9.75" customHeight="1" x14ac:dyDescent="0.15">
      <c r="A40" s="636"/>
      <c r="B40" s="647"/>
      <c r="C40" s="492"/>
      <c r="D40" s="638"/>
      <c r="E40" s="437" t="s">
        <v>547</v>
      </c>
      <c r="F40" s="438" t="s">
        <v>716</v>
      </c>
      <c r="G40" s="439" t="s">
        <v>553</v>
      </c>
      <c r="H40" s="439" t="s">
        <v>470</v>
      </c>
      <c r="I40" s="439" t="s">
        <v>553</v>
      </c>
      <c r="J40" s="439" t="s">
        <v>470</v>
      </c>
      <c r="K40" s="439">
        <v>0.5</v>
      </c>
      <c r="L40" s="439">
        <v>0.5</v>
      </c>
      <c r="M40" s="439" t="s">
        <v>453</v>
      </c>
      <c r="N40" s="181" t="s">
        <v>560</v>
      </c>
    </row>
    <row r="41" spans="1:14" s="241" customFormat="1" ht="9.75" customHeight="1" x14ac:dyDescent="0.15">
      <c r="A41" s="636"/>
      <c r="B41" s="647"/>
      <c r="C41" s="492"/>
      <c r="D41" s="638"/>
      <c r="E41" s="437" t="s">
        <v>717</v>
      </c>
      <c r="F41" s="438" t="s">
        <v>716</v>
      </c>
      <c r="G41" s="439" t="s">
        <v>553</v>
      </c>
      <c r="H41" s="439" t="s">
        <v>470</v>
      </c>
      <c r="I41" s="439" t="s">
        <v>553</v>
      </c>
      <c r="J41" s="439" t="s">
        <v>470</v>
      </c>
      <c r="K41" s="439">
        <v>0.5</v>
      </c>
      <c r="L41" s="439">
        <v>0.5</v>
      </c>
      <c r="M41" s="439" t="s">
        <v>453</v>
      </c>
      <c r="N41" s="181" t="s">
        <v>560</v>
      </c>
    </row>
    <row r="42" spans="1:14" ht="9.75" customHeight="1" x14ac:dyDescent="0.25">
      <c r="A42" s="636"/>
      <c r="B42" s="647"/>
      <c r="C42" s="492"/>
      <c r="D42" s="638"/>
      <c r="E42" s="181"/>
      <c r="F42" s="181"/>
      <c r="G42" s="181"/>
      <c r="H42" s="181"/>
      <c r="I42" s="181"/>
      <c r="J42" s="181"/>
      <c r="K42" s="181"/>
      <c r="L42" s="181"/>
      <c r="M42" s="181"/>
      <c r="N42" s="181"/>
    </row>
    <row r="43" spans="1:14" ht="9.75" customHeight="1" x14ac:dyDescent="0.25">
      <c r="A43" s="493" t="s">
        <v>231</v>
      </c>
      <c r="B43" s="527" t="s">
        <v>232</v>
      </c>
      <c r="C43" s="574">
        <f>$C$9*0.05</f>
        <v>0.14366666666666669</v>
      </c>
      <c r="D43" s="575">
        <v>1</v>
      </c>
      <c r="E43" s="181"/>
      <c r="F43" s="301"/>
      <c r="G43" s="181"/>
      <c r="H43" s="181"/>
      <c r="I43" s="181"/>
      <c r="J43" s="181"/>
      <c r="K43" s="181"/>
      <c r="L43" s="181"/>
      <c r="M43" s="181"/>
      <c r="N43" s="181"/>
    </row>
    <row r="44" spans="1:14" ht="9.75" customHeight="1" x14ac:dyDescent="0.25">
      <c r="A44" s="493"/>
      <c r="B44" s="527"/>
      <c r="C44" s="574"/>
      <c r="D44" s="575"/>
      <c r="E44" s="181"/>
      <c r="F44" s="301"/>
      <c r="G44" s="181"/>
      <c r="H44" s="181"/>
      <c r="I44" s="181"/>
      <c r="J44" s="181"/>
      <c r="K44" s="181"/>
      <c r="L44" s="181"/>
      <c r="M44" s="181"/>
      <c r="N44" s="181"/>
    </row>
    <row r="45" spans="1:14" ht="9.75" customHeight="1" x14ac:dyDescent="0.25">
      <c r="A45" s="493"/>
      <c r="B45" s="527"/>
      <c r="C45" s="574"/>
      <c r="D45" s="575"/>
      <c r="E45" s="181"/>
      <c r="F45" s="301"/>
      <c r="G45" s="181"/>
      <c r="H45" s="181"/>
      <c r="I45" s="181"/>
      <c r="J45" s="181"/>
      <c r="K45" s="181"/>
      <c r="L45" s="181"/>
      <c r="M45" s="181"/>
      <c r="N45" s="181"/>
    </row>
    <row r="46" spans="1:14" ht="9.75" customHeight="1" x14ac:dyDescent="0.25">
      <c r="A46" s="493"/>
      <c r="B46" s="527"/>
      <c r="C46" s="574"/>
      <c r="D46" s="575"/>
      <c r="E46" s="181"/>
      <c r="F46" s="301"/>
      <c r="G46" s="181"/>
      <c r="H46" s="181"/>
      <c r="I46" s="181"/>
      <c r="J46" s="181"/>
      <c r="K46" s="181"/>
      <c r="L46" s="181"/>
      <c r="M46" s="181"/>
      <c r="N46" s="181"/>
    </row>
    <row r="47" spans="1:14" ht="9.75" customHeight="1" x14ac:dyDescent="0.25">
      <c r="A47" s="493"/>
      <c r="B47" s="527"/>
      <c r="C47" s="574"/>
      <c r="D47" s="575"/>
      <c r="E47" s="181"/>
      <c r="F47" s="301"/>
      <c r="G47" s="181"/>
      <c r="H47" s="181"/>
      <c r="I47" s="181"/>
      <c r="J47" s="181"/>
      <c r="K47" s="181"/>
      <c r="L47" s="181"/>
      <c r="M47" s="181"/>
      <c r="N47" s="181"/>
    </row>
    <row r="48" spans="1:14" ht="9.75" customHeight="1" x14ac:dyDescent="0.25">
      <c r="A48" s="493"/>
      <c r="B48" s="527"/>
      <c r="C48" s="574"/>
      <c r="D48" s="575"/>
      <c r="E48" s="181"/>
      <c r="F48" s="301"/>
      <c r="G48" s="181"/>
      <c r="H48" s="181"/>
      <c r="I48" s="181"/>
      <c r="J48" s="181"/>
      <c r="K48" s="181"/>
      <c r="L48" s="181"/>
      <c r="M48" s="181"/>
      <c r="N48" s="181"/>
    </row>
    <row r="49" spans="1:14" ht="9.75" customHeight="1" x14ac:dyDescent="0.25">
      <c r="A49" s="493"/>
      <c r="B49" s="527"/>
      <c r="C49" s="574"/>
      <c r="D49" s="575"/>
      <c r="E49" s="181"/>
      <c r="F49" s="301"/>
      <c r="G49" s="181"/>
      <c r="H49" s="181"/>
      <c r="I49" s="181"/>
      <c r="J49" s="181"/>
      <c r="K49" s="181"/>
      <c r="L49" s="181"/>
      <c r="M49" s="181"/>
      <c r="N49" s="181"/>
    </row>
    <row r="50" spans="1:14" s="241" customFormat="1" ht="9.75" customHeight="1" x14ac:dyDescent="0.15">
      <c r="A50" s="493"/>
      <c r="B50" s="527"/>
      <c r="C50" s="574"/>
      <c r="D50" s="575"/>
      <c r="E50" s="286" t="s">
        <v>396</v>
      </c>
      <c r="F50" s="260" t="s">
        <v>621</v>
      </c>
      <c r="G50" s="260" t="s">
        <v>610</v>
      </c>
      <c r="H50" s="260" t="s">
        <v>470</v>
      </c>
      <c r="I50" s="260" t="s">
        <v>605</v>
      </c>
      <c r="J50" s="260" t="s">
        <v>470</v>
      </c>
      <c r="K50" s="260">
        <v>3</v>
      </c>
      <c r="L50" s="260">
        <v>3</v>
      </c>
      <c r="M50" s="439" t="s">
        <v>453</v>
      </c>
      <c r="N50" s="260" t="s">
        <v>560</v>
      </c>
    </row>
    <row r="51" spans="1:14" ht="9.75" customHeight="1" x14ac:dyDescent="0.25">
      <c r="A51" s="493"/>
      <c r="B51" s="527"/>
      <c r="C51" s="574"/>
      <c r="D51" s="575"/>
      <c r="E51" s="181"/>
      <c r="F51" s="301"/>
      <c r="G51" s="181"/>
      <c r="H51" s="181"/>
      <c r="I51" s="181"/>
      <c r="J51" s="181"/>
      <c r="K51" s="181"/>
      <c r="L51" s="181"/>
      <c r="M51" s="181"/>
      <c r="N51" s="181"/>
    </row>
    <row r="52" spans="1:14" ht="9.75" customHeight="1" x14ac:dyDescent="0.25">
      <c r="A52" s="493"/>
      <c r="B52" s="527"/>
      <c r="C52" s="574"/>
      <c r="D52" s="575"/>
      <c r="E52" s="181"/>
      <c r="F52" s="301"/>
      <c r="G52" s="181"/>
      <c r="H52" s="181"/>
      <c r="I52" s="181"/>
      <c r="J52" s="181"/>
      <c r="K52" s="181"/>
      <c r="L52" s="181"/>
      <c r="M52" s="181"/>
      <c r="N52" s="181"/>
    </row>
    <row r="53" spans="1:14" ht="9.75" customHeight="1" x14ac:dyDescent="0.25">
      <c r="A53" s="493"/>
      <c r="B53" s="527"/>
      <c r="C53" s="574"/>
      <c r="D53" s="575"/>
      <c r="E53" s="181"/>
      <c r="F53" s="301"/>
      <c r="G53" s="181"/>
      <c r="H53" s="181"/>
      <c r="I53" s="181"/>
      <c r="J53" s="181"/>
      <c r="K53" s="181"/>
      <c r="L53" s="181"/>
      <c r="M53" s="181"/>
      <c r="N53" s="181"/>
    </row>
    <row r="54" spans="1:14" ht="9.75" customHeight="1" x14ac:dyDescent="0.25">
      <c r="A54" s="493"/>
      <c r="B54" s="527"/>
      <c r="C54" s="574"/>
      <c r="D54" s="575"/>
      <c r="E54" s="181"/>
      <c r="F54" s="301"/>
      <c r="G54" s="181"/>
      <c r="H54" s="181"/>
      <c r="I54" s="181"/>
      <c r="J54" s="181"/>
      <c r="K54" s="181"/>
      <c r="L54" s="181"/>
      <c r="M54" s="181"/>
      <c r="N54" s="181"/>
    </row>
    <row r="55" spans="1:14" ht="9.75" customHeight="1" x14ac:dyDescent="0.25">
      <c r="A55" s="493"/>
      <c r="B55" s="527"/>
      <c r="C55" s="574"/>
      <c r="D55" s="575"/>
      <c r="E55" s="181"/>
      <c r="F55" s="181"/>
      <c r="G55" s="318"/>
      <c r="H55" s="318"/>
      <c r="I55" s="318"/>
      <c r="J55" s="366"/>
      <c r="K55" s="288"/>
      <c r="L55" s="288"/>
      <c r="M55" s="288"/>
      <c r="N55" s="288"/>
    </row>
    <row r="56" spans="1:14" ht="9.75" customHeight="1" x14ac:dyDescent="0.25">
      <c r="A56" s="493"/>
      <c r="B56" s="527"/>
      <c r="C56" s="574"/>
      <c r="D56" s="575"/>
      <c r="E56" s="181"/>
      <c r="F56" s="181"/>
      <c r="G56" s="318"/>
      <c r="H56" s="318"/>
      <c r="I56" s="318"/>
      <c r="J56" s="366"/>
      <c r="K56" s="288"/>
      <c r="L56" s="288"/>
      <c r="M56" s="288"/>
      <c r="N56" s="288"/>
    </row>
    <row r="57" spans="1:14" ht="9.75" customHeight="1" x14ac:dyDescent="0.25">
      <c r="A57" s="493"/>
      <c r="B57" s="527"/>
      <c r="C57" s="574"/>
      <c r="D57" s="575"/>
      <c r="E57" s="285"/>
      <c r="F57" s="181"/>
      <c r="G57" s="318"/>
      <c r="H57" s="318"/>
      <c r="I57" s="318"/>
      <c r="J57" s="366"/>
      <c r="K57" s="288"/>
      <c r="L57" s="288"/>
      <c r="M57" s="288"/>
      <c r="N57" s="288"/>
    </row>
    <row r="58" spans="1:14" ht="9.75" customHeight="1" x14ac:dyDescent="0.25">
      <c r="A58" s="493"/>
      <c r="B58" s="527"/>
      <c r="C58" s="574"/>
      <c r="D58" s="575"/>
      <c r="E58" s="297"/>
      <c r="F58" s="181"/>
      <c r="G58" s="181"/>
      <c r="H58" s="181"/>
      <c r="I58" s="181"/>
      <c r="J58" s="181"/>
      <c r="K58" s="181"/>
      <c r="L58" s="181"/>
      <c r="M58" s="181"/>
      <c r="N58" s="181"/>
    </row>
    <row r="59" spans="1:14" ht="9.75" customHeight="1" x14ac:dyDescent="0.25">
      <c r="A59" s="493"/>
      <c r="B59" s="527"/>
      <c r="C59" s="574"/>
      <c r="D59" s="575"/>
      <c r="E59" s="297"/>
      <c r="F59" s="181"/>
      <c r="G59" s="181"/>
      <c r="H59" s="181"/>
      <c r="I59" s="181"/>
      <c r="J59" s="181"/>
      <c r="K59" s="181"/>
      <c r="L59" s="181"/>
      <c r="M59" s="181"/>
      <c r="N59" s="181"/>
    </row>
    <row r="60" spans="1:14" ht="9.75" customHeight="1" x14ac:dyDescent="0.25">
      <c r="A60" s="493"/>
      <c r="B60" s="527"/>
      <c r="C60" s="574"/>
      <c r="D60" s="575"/>
      <c r="E60" s="297"/>
      <c r="F60" s="181"/>
      <c r="G60" s="181"/>
      <c r="H60" s="181"/>
      <c r="I60" s="181"/>
      <c r="J60" s="181"/>
      <c r="K60" s="181"/>
      <c r="L60" s="181"/>
      <c r="M60" s="181"/>
      <c r="N60" s="181"/>
    </row>
    <row r="61" spans="1:14" ht="9.75" customHeight="1" x14ac:dyDescent="0.25">
      <c r="A61" s="493" t="s">
        <v>233</v>
      </c>
      <c r="B61" s="527" t="s">
        <v>234</v>
      </c>
      <c r="C61" s="574">
        <f>$C$9*0.05</f>
        <v>0.14366666666666669</v>
      </c>
      <c r="D61" s="575">
        <v>5</v>
      </c>
      <c r="E61" s="181" t="s">
        <v>430</v>
      </c>
      <c r="F61" s="288" t="s">
        <v>585</v>
      </c>
      <c r="G61" s="181" t="s">
        <v>610</v>
      </c>
      <c r="H61" s="181" t="s">
        <v>470</v>
      </c>
      <c r="I61" s="181"/>
      <c r="J61" s="181"/>
      <c r="K61" s="181">
        <v>20</v>
      </c>
      <c r="L61" s="181"/>
      <c r="M61" s="181" t="s">
        <v>453</v>
      </c>
      <c r="N61" s="181" t="s">
        <v>638</v>
      </c>
    </row>
    <row r="62" spans="1:14" ht="9.75" customHeight="1" x14ac:dyDescent="0.25">
      <c r="A62" s="493"/>
      <c r="B62" s="527"/>
      <c r="C62" s="574"/>
      <c r="D62" s="575"/>
      <c r="E62" s="181" t="s">
        <v>467</v>
      </c>
      <c r="F62" s="288" t="s">
        <v>585</v>
      </c>
      <c r="G62" s="181" t="s">
        <v>610</v>
      </c>
      <c r="H62" s="181" t="s">
        <v>470</v>
      </c>
      <c r="I62" s="181"/>
      <c r="J62" s="181"/>
      <c r="K62" s="181">
        <v>25</v>
      </c>
      <c r="L62" s="181"/>
      <c r="M62" s="181" t="s">
        <v>453</v>
      </c>
      <c r="N62" s="181" t="s">
        <v>638</v>
      </c>
    </row>
    <row r="63" spans="1:14" ht="9.75" customHeight="1" x14ac:dyDescent="0.25">
      <c r="A63" s="493"/>
      <c r="B63" s="527"/>
      <c r="C63" s="574"/>
      <c r="D63" s="575"/>
      <c r="E63" s="181" t="s">
        <v>577</v>
      </c>
      <c r="F63" s="288" t="s">
        <v>585</v>
      </c>
      <c r="G63" s="181" t="s">
        <v>610</v>
      </c>
      <c r="H63" s="181" t="s">
        <v>470</v>
      </c>
      <c r="I63" s="181"/>
      <c r="J63" s="181"/>
      <c r="K63" s="181">
        <v>50</v>
      </c>
      <c r="L63" s="181"/>
      <c r="M63" s="181" t="s">
        <v>453</v>
      </c>
      <c r="N63" s="181" t="s">
        <v>638</v>
      </c>
    </row>
    <row r="64" spans="1:14" ht="9.75" customHeight="1" x14ac:dyDescent="0.25">
      <c r="A64" s="493"/>
      <c r="B64" s="527"/>
      <c r="C64" s="574"/>
      <c r="D64" s="575"/>
      <c r="E64" s="181" t="s">
        <v>429</v>
      </c>
      <c r="F64" s="288" t="s">
        <v>585</v>
      </c>
      <c r="G64" s="181" t="s">
        <v>610</v>
      </c>
      <c r="H64" s="181" t="s">
        <v>470</v>
      </c>
      <c r="I64" s="181"/>
      <c r="J64" s="181"/>
      <c r="K64" s="181">
        <v>25</v>
      </c>
      <c r="L64" s="181"/>
      <c r="M64" s="181" t="s">
        <v>453</v>
      </c>
      <c r="N64" s="181" t="s">
        <v>638</v>
      </c>
    </row>
    <row r="65" spans="1:14" ht="9.75" customHeight="1" x14ac:dyDescent="0.25">
      <c r="A65" s="493"/>
      <c r="B65" s="527"/>
      <c r="C65" s="574"/>
      <c r="D65" s="575"/>
      <c r="E65" s="181" t="s">
        <v>536</v>
      </c>
      <c r="F65" s="288" t="s">
        <v>585</v>
      </c>
      <c r="G65" s="181" t="s">
        <v>610</v>
      </c>
      <c r="H65" s="181" t="s">
        <v>470</v>
      </c>
      <c r="I65" s="181"/>
      <c r="J65" s="181"/>
      <c r="K65" s="181">
        <v>75</v>
      </c>
      <c r="L65" s="181"/>
      <c r="M65" s="181" t="s">
        <v>453</v>
      </c>
      <c r="N65" s="181" t="s">
        <v>638</v>
      </c>
    </row>
    <row r="66" spans="1:14" ht="9.75" customHeight="1" x14ac:dyDescent="0.25">
      <c r="A66" s="493"/>
      <c r="B66" s="527"/>
      <c r="C66" s="574"/>
      <c r="D66" s="575"/>
      <c r="E66" s="181" t="s">
        <v>393</v>
      </c>
      <c r="F66" s="288" t="s">
        <v>585</v>
      </c>
      <c r="G66" s="181" t="s">
        <v>610</v>
      </c>
      <c r="H66" s="181" t="s">
        <v>470</v>
      </c>
      <c r="I66" s="181"/>
      <c r="J66" s="181"/>
      <c r="K66" s="181">
        <v>50</v>
      </c>
      <c r="L66" s="181"/>
      <c r="M66" s="181" t="s">
        <v>453</v>
      </c>
      <c r="N66" s="181" t="s">
        <v>638</v>
      </c>
    </row>
    <row r="67" spans="1:14" ht="9.75" customHeight="1" x14ac:dyDescent="0.25">
      <c r="A67" s="493"/>
      <c r="B67" s="527"/>
      <c r="C67" s="574"/>
      <c r="D67" s="575"/>
      <c r="E67" s="181" t="s">
        <v>655</v>
      </c>
      <c r="F67" s="288" t="s">
        <v>585</v>
      </c>
      <c r="G67" s="181" t="s">
        <v>610</v>
      </c>
      <c r="H67" s="181" t="s">
        <v>470</v>
      </c>
      <c r="I67" s="181"/>
      <c r="J67" s="181"/>
      <c r="K67" s="181">
        <v>20</v>
      </c>
      <c r="L67" s="181"/>
      <c r="M67" s="181" t="s">
        <v>453</v>
      </c>
      <c r="N67" s="181" t="s">
        <v>638</v>
      </c>
    </row>
    <row r="68" spans="1:14" ht="9.75" customHeight="1" x14ac:dyDescent="0.25">
      <c r="A68" s="493"/>
      <c r="B68" s="527"/>
      <c r="C68" s="574"/>
      <c r="D68" s="575"/>
    </row>
    <row r="69" spans="1:14" ht="9.75" customHeight="1" x14ac:dyDescent="0.25">
      <c r="A69" s="493"/>
      <c r="B69" s="527"/>
      <c r="C69" s="574"/>
      <c r="D69" s="575"/>
      <c r="E69" s="181"/>
      <c r="F69" s="288"/>
      <c r="G69" s="288"/>
      <c r="H69" s="181"/>
      <c r="I69" s="181"/>
      <c r="J69" s="181"/>
      <c r="K69" s="181"/>
      <c r="L69" s="181"/>
      <c r="M69" s="181"/>
      <c r="N69" s="181"/>
    </row>
    <row r="70" spans="1:14" ht="9.75" customHeight="1" x14ac:dyDescent="0.25">
      <c r="A70" s="493" t="s">
        <v>237</v>
      </c>
      <c r="B70" s="527" t="s">
        <v>238</v>
      </c>
      <c r="C70" s="574"/>
      <c r="D70" s="575">
        <v>5</v>
      </c>
      <c r="E70" s="285" t="s">
        <v>683</v>
      </c>
      <c r="F70" s="181" t="s">
        <v>621</v>
      </c>
      <c r="G70" s="318" t="s">
        <v>610</v>
      </c>
      <c r="H70" s="318" t="s">
        <v>470</v>
      </c>
      <c r="I70" s="318" t="s">
        <v>610</v>
      </c>
      <c r="J70" s="366" t="s">
        <v>470</v>
      </c>
      <c r="K70" s="288">
        <v>3</v>
      </c>
      <c r="L70" s="288">
        <v>3</v>
      </c>
      <c r="M70" s="181" t="s">
        <v>453</v>
      </c>
      <c r="N70" s="181" t="s">
        <v>560</v>
      </c>
    </row>
    <row r="71" spans="1:14" ht="9.75" customHeight="1" x14ac:dyDescent="0.25">
      <c r="A71" s="493"/>
      <c r="B71" s="527"/>
      <c r="C71" s="574"/>
      <c r="D71" s="575"/>
      <c r="E71" s="181" t="s">
        <v>584</v>
      </c>
      <c r="F71" s="288" t="s">
        <v>585</v>
      </c>
      <c r="G71" s="288" t="s">
        <v>651</v>
      </c>
      <c r="H71" s="181" t="s">
        <v>470</v>
      </c>
      <c r="I71" s="181"/>
      <c r="J71" s="181"/>
      <c r="K71" s="181">
        <v>20</v>
      </c>
      <c r="L71" s="181"/>
      <c r="M71" s="181" t="s">
        <v>720</v>
      </c>
      <c r="N71" s="181" t="s">
        <v>638</v>
      </c>
    </row>
    <row r="72" spans="1:14" ht="9.75" customHeight="1" x14ac:dyDescent="0.25">
      <c r="A72" s="493"/>
      <c r="B72" s="527"/>
      <c r="C72" s="574"/>
      <c r="D72" s="575"/>
      <c r="E72" s="181" t="s">
        <v>537</v>
      </c>
      <c r="F72" s="288" t="s">
        <v>585</v>
      </c>
      <c r="G72" s="288" t="s">
        <v>610</v>
      </c>
      <c r="H72" s="181" t="s">
        <v>470</v>
      </c>
      <c r="I72" s="288" t="s">
        <v>610</v>
      </c>
      <c r="J72" s="181" t="s">
        <v>470</v>
      </c>
      <c r="K72" s="181">
        <v>1</v>
      </c>
      <c r="L72" s="181">
        <v>1</v>
      </c>
      <c r="M72" s="181" t="s">
        <v>720</v>
      </c>
      <c r="N72" s="181" t="s">
        <v>560</v>
      </c>
    </row>
    <row r="73" spans="1:14" ht="9.75" customHeight="1" x14ac:dyDescent="0.25">
      <c r="A73" s="493"/>
      <c r="B73" s="527"/>
      <c r="C73" s="574"/>
      <c r="D73" s="575"/>
      <c r="E73" s="181" t="s">
        <v>679</v>
      </c>
      <c r="F73" s="288" t="s">
        <v>585</v>
      </c>
      <c r="G73" s="288" t="s">
        <v>610</v>
      </c>
      <c r="H73" s="181" t="s">
        <v>470</v>
      </c>
      <c r="I73" s="288" t="s">
        <v>610</v>
      </c>
      <c r="J73" s="181" t="s">
        <v>470</v>
      </c>
      <c r="K73" s="181">
        <v>1</v>
      </c>
      <c r="L73" s="181">
        <v>1</v>
      </c>
      <c r="M73" s="181" t="s">
        <v>720</v>
      </c>
      <c r="N73" s="181" t="s">
        <v>560</v>
      </c>
    </row>
    <row r="74" spans="1:14" ht="9.75" customHeight="1" x14ac:dyDescent="0.25">
      <c r="A74" s="493"/>
      <c r="B74" s="527"/>
      <c r="C74" s="574"/>
      <c r="D74" s="575"/>
      <c r="E74" s="181" t="s">
        <v>538</v>
      </c>
      <c r="F74" s="288" t="s">
        <v>585</v>
      </c>
      <c r="G74" s="288" t="s">
        <v>610</v>
      </c>
      <c r="H74" s="181" t="s">
        <v>470</v>
      </c>
      <c r="I74" s="288" t="s">
        <v>610</v>
      </c>
      <c r="J74" s="181" t="s">
        <v>470</v>
      </c>
      <c r="K74" s="181">
        <v>1</v>
      </c>
      <c r="L74" s="181">
        <v>1</v>
      </c>
      <c r="M74" s="181" t="s">
        <v>720</v>
      </c>
      <c r="N74" s="181" t="s">
        <v>560</v>
      </c>
    </row>
    <row r="75" spans="1:14" ht="9.75" customHeight="1" x14ac:dyDescent="0.25">
      <c r="A75" s="493"/>
      <c r="B75" s="527"/>
      <c r="C75" s="574"/>
      <c r="D75" s="575"/>
      <c r="E75" s="181" t="s">
        <v>684</v>
      </c>
      <c r="F75" s="181" t="s">
        <v>621</v>
      </c>
      <c r="G75" s="318" t="s">
        <v>610</v>
      </c>
      <c r="H75" s="181" t="s">
        <v>470</v>
      </c>
      <c r="I75" s="318" t="s">
        <v>610</v>
      </c>
      <c r="J75" s="181" t="s">
        <v>470</v>
      </c>
      <c r="K75" s="288">
        <v>5</v>
      </c>
      <c r="L75" s="288">
        <v>5</v>
      </c>
      <c r="M75" s="181" t="s">
        <v>720</v>
      </c>
      <c r="N75" s="181" t="s">
        <v>560</v>
      </c>
    </row>
    <row r="76" spans="1:14" ht="9.75" customHeight="1" x14ac:dyDescent="0.25">
      <c r="A76" s="493"/>
      <c r="B76" s="527"/>
      <c r="C76" s="574"/>
      <c r="D76" s="575"/>
      <c r="E76" s="181" t="s">
        <v>668</v>
      </c>
      <c r="F76" s="288" t="s">
        <v>585</v>
      </c>
      <c r="G76" s="288" t="s">
        <v>610</v>
      </c>
      <c r="H76" s="181" t="s">
        <v>470</v>
      </c>
      <c r="I76" s="288" t="s">
        <v>610</v>
      </c>
      <c r="J76" s="181" t="s">
        <v>470</v>
      </c>
      <c r="K76" s="181">
        <v>1</v>
      </c>
      <c r="L76" s="181">
        <v>1</v>
      </c>
      <c r="M76" s="181" t="s">
        <v>720</v>
      </c>
      <c r="N76" s="181" t="s">
        <v>560</v>
      </c>
    </row>
    <row r="77" spans="1:14" ht="9.75" customHeight="1" x14ac:dyDescent="0.25">
      <c r="A77" s="493"/>
      <c r="B77" s="527"/>
      <c r="C77" s="574"/>
      <c r="D77" s="575"/>
      <c r="E77" s="181" t="s">
        <v>681</v>
      </c>
      <c r="F77" s="288" t="s">
        <v>585</v>
      </c>
      <c r="G77" s="181" t="s">
        <v>610</v>
      </c>
      <c r="H77" s="181" t="s">
        <v>470</v>
      </c>
      <c r="I77" s="181"/>
      <c r="J77" s="181"/>
      <c r="K77" s="181">
        <v>20</v>
      </c>
      <c r="L77" s="181"/>
      <c r="M77" s="181" t="s">
        <v>453</v>
      </c>
      <c r="N77" s="181" t="s">
        <v>638</v>
      </c>
    </row>
    <row r="78" spans="1:14" ht="9.75" customHeight="1" x14ac:dyDescent="0.25">
      <c r="A78" s="493"/>
      <c r="B78" s="527"/>
      <c r="C78" s="574"/>
      <c r="D78" s="575"/>
      <c r="E78" s="181" t="s">
        <v>423</v>
      </c>
      <c r="F78" s="288" t="s">
        <v>585</v>
      </c>
      <c r="G78" s="181" t="s">
        <v>610</v>
      </c>
      <c r="H78" s="181" t="s">
        <v>470</v>
      </c>
      <c r="I78" s="181"/>
      <c r="J78" s="181"/>
      <c r="K78" s="181">
        <v>20</v>
      </c>
      <c r="L78" s="181"/>
      <c r="M78" s="181" t="s">
        <v>453</v>
      </c>
      <c r="N78" s="181" t="s">
        <v>638</v>
      </c>
    </row>
    <row r="79" spans="1:14" ht="9.75" customHeight="1" x14ac:dyDescent="0.25">
      <c r="A79" s="493"/>
      <c r="B79" s="527"/>
      <c r="C79" s="574"/>
      <c r="D79" s="575"/>
      <c r="E79" s="181" t="s">
        <v>656</v>
      </c>
      <c r="F79" s="288" t="s">
        <v>585</v>
      </c>
      <c r="G79" s="181" t="s">
        <v>610</v>
      </c>
      <c r="H79" s="181" t="s">
        <v>470</v>
      </c>
      <c r="I79" s="181"/>
      <c r="J79" s="181"/>
      <c r="K79" s="181">
        <v>20</v>
      </c>
      <c r="L79" s="181"/>
      <c r="M79" s="181" t="s">
        <v>453</v>
      </c>
      <c r="N79" s="181" t="s">
        <v>638</v>
      </c>
    </row>
    <row r="80" spans="1:14" ht="9.75" customHeight="1" x14ac:dyDescent="0.25">
      <c r="A80" s="493"/>
      <c r="B80" s="527"/>
      <c r="C80" s="574"/>
      <c r="D80" s="575"/>
      <c r="E80" s="181" t="s">
        <v>682</v>
      </c>
      <c r="F80" s="288" t="s">
        <v>585</v>
      </c>
      <c r="G80" s="181" t="s">
        <v>610</v>
      </c>
      <c r="H80" s="181" t="s">
        <v>470</v>
      </c>
      <c r="I80" s="181"/>
      <c r="J80" s="181"/>
      <c r="K80" s="181">
        <v>25</v>
      </c>
      <c r="L80" s="181"/>
      <c r="M80" s="181" t="s">
        <v>453</v>
      </c>
      <c r="N80" s="181" t="s">
        <v>638</v>
      </c>
    </row>
    <row r="81" spans="1:14" ht="9.75" customHeight="1" x14ac:dyDescent="0.25">
      <c r="A81" s="493"/>
      <c r="B81" s="527"/>
      <c r="C81" s="574"/>
      <c r="D81" s="575"/>
      <c r="E81" s="181" t="s">
        <v>657</v>
      </c>
      <c r="F81" s="288" t="s">
        <v>585</v>
      </c>
      <c r="G81" s="181" t="s">
        <v>610</v>
      </c>
      <c r="H81" s="181" t="s">
        <v>470</v>
      </c>
      <c r="I81" s="181"/>
      <c r="J81" s="181"/>
      <c r="K81" s="181">
        <v>5</v>
      </c>
      <c r="L81" s="181"/>
      <c r="M81" s="181" t="s">
        <v>453</v>
      </c>
      <c r="N81" s="181" t="s">
        <v>638</v>
      </c>
    </row>
    <row r="82" spans="1:14" ht="9.75" customHeight="1" x14ac:dyDescent="0.25">
      <c r="A82" s="493"/>
      <c r="B82" s="527"/>
      <c r="C82" s="574"/>
      <c r="D82" s="575"/>
      <c r="E82" s="181"/>
      <c r="F82" s="288"/>
      <c r="G82" s="181"/>
      <c r="H82" s="181"/>
      <c r="I82" s="181"/>
      <c r="J82" s="181"/>
      <c r="K82" s="181"/>
      <c r="L82" s="181"/>
      <c r="M82" s="181"/>
      <c r="N82" s="181"/>
    </row>
  </sheetData>
  <protectedRanges>
    <protectedRange password="CDC0" sqref="E52" name="Range1_4_2_3_1"/>
    <protectedRange password="CDC0" sqref="F58:F59" name="Range1_33_2_1"/>
    <protectedRange password="CDC0" sqref="F60" name="Range1_1_1_4_1"/>
    <protectedRange password="CDC0" sqref="E53" name="Range1_4_4_1_2_1"/>
    <protectedRange password="CDC0" sqref="E17 N31:N38 F18:L18 G19:L19 N25:N26 N51:N54 G17:L17 N17:N19 N71 N42:N49 N69 N58:N67 N77:N82" name="Range1_1"/>
    <protectedRange sqref="H43:H49 H51:H54 H42:M42" name="Range1_5"/>
    <protectedRange sqref="E42" name="Range1_2_1"/>
    <protectedRange password="CDC0" sqref="H25:L25 K21:K24" name="Range1_9"/>
    <protectedRange password="CDC0" sqref="K31:M31 K27:K30" name="Range1_11"/>
    <protectedRange password="CDC0" sqref="G42" name="Range1_29_2"/>
    <protectedRange password="CDC0" sqref="E77:E79 E81 E69" name="Range1_6_1"/>
    <protectedRange password="CDC0" sqref="E67" name="Range1_38"/>
    <protectedRange password="CDC0" sqref="E80" name="Range1_41"/>
    <protectedRange password="CDC0" sqref="E72:E74 E82" name="Range1_14"/>
    <protectedRange sqref="F27:F31 F20:F25 F71:F74 F14:F16 F76:F82 F61:F67 F69" name="Range1_2"/>
    <protectedRange password="CDC0" sqref="E66" name="Range1_20_1_1_7"/>
    <protectedRange password="CDC0" sqref="G69 G73:G74 E71 G76 I73:I74 I76" name="Range1_14_2"/>
    <protectedRange password="CDC0" sqref="G71:G72 I72" name="Range1_4_2_2"/>
    <protectedRange password="CDC0" sqref="I50 N50 I14:I16 N14:N16 N39:N41" name="Range1_7_1"/>
    <protectedRange password="CDC0" sqref="H50 J50 H14:H16 J14:J16" name="Range1_13_1_2"/>
    <protectedRange password="CDC0" sqref="G50 G14:G16" name="Range1_26_1"/>
    <protectedRange sqref="E20" name="Range1"/>
    <protectedRange password="CDC0" sqref="G21:H24 I20:J24 G27:J31" name="Range1_1_1"/>
    <protectedRange sqref="E70 E57 K75:L75 K70:L70 K55:N57" name="Range1_3"/>
    <protectedRange password="CDC0" sqref="E55" name="Range1_5_1"/>
    <protectedRange sqref="F57 F70" name="Range1_10"/>
    <protectedRange sqref="F55:F56 F50 F75" name="Range1_2_1_1"/>
    <protectedRange password="CDC0" sqref="N72:N76 N70" name="Range1_1_1_1"/>
    <protectedRange password="CDC0" sqref="N20:N24 N27:N30" name="Range1_3_1"/>
    <protectedRange sqref="E40:G41 I40:I41" name="Range1_4_2"/>
    <protectedRange sqref="H40:H41 J40:M41 M50" name="Range1_5_3"/>
  </protectedRanges>
  <mergeCells count="62">
    <mergeCell ref="A8:B8"/>
    <mergeCell ref="C8:D8"/>
    <mergeCell ref="K2:L5"/>
    <mergeCell ref="A3:B3"/>
    <mergeCell ref="C3:D3"/>
    <mergeCell ref="A4:B4"/>
    <mergeCell ref="C4:D4"/>
    <mergeCell ref="A5:B5"/>
    <mergeCell ref="C5:D5"/>
    <mergeCell ref="A6:B6"/>
    <mergeCell ref="C6:D6"/>
    <mergeCell ref="A7:B7"/>
    <mergeCell ref="C7:D7"/>
    <mergeCell ref="F7:M7"/>
    <mergeCell ref="A9:B9"/>
    <mergeCell ref="C9:D9"/>
    <mergeCell ref="A10:B10"/>
    <mergeCell ref="C10:D10"/>
    <mergeCell ref="A12:B13"/>
    <mergeCell ref="C12:D12"/>
    <mergeCell ref="K12:K13"/>
    <mergeCell ref="L12:L13"/>
    <mergeCell ref="M12:M13"/>
    <mergeCell ref="N12:N13"/>
    <mergeCell ref="A14:A19"/>
    <mergeCell ref="B14:B19"/>
    <mergeCell ref="C14:C19"/>
    <mergeCell ref="D14:D19"/>
    <mergeCell ref="E12:E13"/>
    <mergeCell ref="F12:F13"/>
    <mergeCell ref="G12:G13"/>
    <mergeCell ref="H12:H13"/>
    <mergeCell ref="I12:I13"/>
    <mergeCell ref="J12:J13"/>
    <mergeCell ref="A21:A26"/>
    <mergeCell ref="B21:B26"/>
    <mergeCell ref="C21:C26"/>
    <mergeCell ref="D21:D26"/>
    <mergeCell ref="A27:A33"/>
    <mergeCell ref="B27:B33"/>
    <mergeCell ref="C27:C33"/>
    <mergeCell ref="D27:D33"/>
    <mergeCell ref="A34:A38"/>
    <mergeCell ref="B34:B38"/>
    <mergeCell ref="C34:C38"/>
    <mergeCell ref="D34:D38"/>
    <mergeCell ref="A39:A42"/>
    <mergeCell ref="B39:B42"/>
    <mergeCell ref="C39:C42"/>
    <mergeCell ref="D39:D42"/>
    <mergeCell ref="A70:A82"/>
    <mergeCell ref="B70:B82"/>
    <mergeCell ref="C70:C82"/>
    <mergeCell ref="D70:D82"/>
    <mergeCell ref="A43:A60"/>
    <mergeCell ref="B43:B60"/>
    <mergeCell ref="C43:C60"/>
    <mergeCell ref="D43:D60"/>
    <mergeCell ref="A61:A69"/>
    <mergeCell ref="B61:B69"/>
    <mergeCell ref="C61:C69"/>
    <mergeCell ref="D61:D69"/>
  </mergeCells>
  <hyperlinks>
    <hyperlink ref="L1" location="'b. List of templates'!A1" display="RETURN TO TEMPLATE LIST" xr:uid="{00000000-0004-0000-1600-000000000000}"/>
  </hyperlinks>
  <pageMargins left="0.7" right="0.7" top="0.75" bottom="0.75" header="0.3" footer="0.3"/>
  <drawing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55"/>
  <sheetViews>
    <sheetView topLeftCell="A14" zoomScale="90" zoomScaleNormal="90" workbookViewId="0">
      <selection activeCell="E21" sqref="E21"/>
    </sheetView>
  </sheetViews>
  <sheetFormatPr defaultColWidth="9.140625" defaultRowHeight="11.25" x14ac:dyDescent="0.25"/>
  <cols>
    <col min="1" max="1" width="4.85546875" style="156" customWidth="1"/>
    <col min="2" max="2" width="28.140625" style="156" customWidth="1"/>
    <col min="3" max="3" width="15.5703125" style="155" customWidth="1"/>
    <col min="4" max="4" width="49.5703125" style="156" customWidth="1"/>
    <col min="5" max="5" width="33.42578125" style="156" customWidth="1"/>
    <col min="6" max="6" width="19.85546875" style="156" customWidth="1"/>
    <col min="7" max="7" width="24.85546875" style="156" customWidth="1"/>
    <col min="8" max="8" width="21.85546875" style="156" customWidth="1"/>
    <col min="9" max="9" width="5.140625" style="156" customWidth="1"/>
    <col min="10" max="10" width="14.140625" style="156" customWidth="1"/>
    <col min="11" max="11" width="13.42578125" style="156" customWidth="1"/>
    <col min="12" max="12" width="26.5703125" style="156" bestFit="1" customWidth="1"/>
    <col min="13" max="13" width="11.85546875" style="156" customWidth="1"/>
    <col min="14" max="14" width="18.5703125" style="156" customWidth="1"/>
    <col min="15" max="15" width="55.140625" style="156" bestFit="1" customWidth="1"/>
    <col min="16" max="16384" width="9.140625" style="156"/>
  </cols>
  <sheetData>
    <row r="1" spans="1:15" ht="21" thickBot="1" x14ac:dyDescent="0.3">
      <c r="A1" s="82" t="s">
        <v>302</v>
      </c>
      <c r="B1" s="154"/>
      <c r="K1" s="83" t="s">
        <v>178</v>
      </c>
      <c r="L1" s="86" t="s">
        <v>177</v>
      </c>
      <c r="M1" s="83"/>
      <c r="O1" s="85"/>
    </row>
    <row r="2" spans="1:15" ht="9.75" customHeight="1" x14ac:dyDescent="0.25">
      <c r="H2" s="589" t="s">
        <v>303</v>
      </c>
      <c r="I2" s="157"/>
      <c r="J2" s="87" t="s">
        <v>180</v>
      </c>
      <c r="K2" s="183">
        <f>SUM(C13:C37)</f>
        <v>12</v>
      </c>
      <c r="L2" s="83"/>
      <c r="M2" s="83"/>
    </row>
    <row r="3" spans="1:15" ht="12.75" customHeight="1" x14ac:dyDescent="0.25">
      <c r="A3" s="512" t="s">
        <v>181</v>
      </c>
      <c r="B3" s="513"/>
      <c r="C3" s="187" t="s">
        <v>331</v>
      </c>
      <c r="D3" s="158" t="s">
        <v>182</v>
      </c>
      <c r="H3" s="591"/>
      <c r="I3" s="159"/>
      <c r="J3" s="90" t="s">
        <v>183</v>
      </c>
      <c r="K3" s="184">
        <f>$C$10</f>
        <v>12</v>
      </c>
      <c r="L3" s="83"/>
      <c r="M3" s="83"/>
    </row>
    <row r="4" spans="1:15" ht="15.75" customHeight="1" x14ac:dyDescent="0.25">
      <c r="A4" s="517" t="s">
        <v>184</v>
      </c>
      <c r="B4" s="518"/>
      <c r="C4" s="188">
        <v>2024</v>
      </c>
      <c r="D4" s="343">
        <v>45381</v>
      </c>
      <c r="H4" s="591"/>
      <c r="I4" s="159"/>
      <c r="J4" s="90" t="s">
        <v>185</v>
      </c>
      <c r="K4" s="184">
        <f>$C$9</f>
        <v>2.8733333333333335</v>
      </c>
      <c r="L4" s="83"/>
      <c r="M4" s="83"/>
    </row>
    <row r="5" spans="1:15" ht="12.75" customHeight="1" thickBot="1" x14ac:dyDescent="0.3">
      <c r="A5" s="512" t="s">
        <v>186</v>
      </c>
      <c r="B5" s="513"/>
      <c r="C5" s="269" t="s">
        <v>297</v>
      </c>
      <c r="D5" s="161"/>
      <c r="H5" s="593"/>
      <c r="I5" s="162"/>
      <c r="J5" s="189"/>
      <c r="K5" s="94"/>
      <c r="L5" s="83"/>
      <c r="M5" s="83"/>
    </row>
    <row r="6" spans="1:15" ht="30" customHeight="1" thickBot="1" x14ac:dyDescent="0.25">
      <c r="A6" s="652" t="s">
        <v>290</v>
      </c>
      <c r="B6" s="653"/>
      <c r="C6" s="190">
        <v>862</v>
      </c>
      <c r="D6" s="163" t="s">
        <v>602</v>
      </c>
    </row>
    <row r="7" spans="1:15" ht="33" customHeight="1" thickBot="1" x14ac:dyDescent="0.25">
      <c r="A7" s="652" t="s">
        <v>291</v>
      </c>
      <c r="B7" s="653"/>
      <c r="C7" s="191">
        <v>862</v>
      </c>
      <c r="D7" s="164"/>
      <c r="E7" s="602" t="s">
        <v>304</v>
      </c>
      <c r="F7" s="603"/>
      <c r="G7" s="603"/>
      <c r="H7" s="603"/>
      <c r="I7" s="603"/>
      <c r="J7" s="603"/>
      <c r="K7" s="603"/>
      <c r="L7" s="603"/>
      <c r="M7" s="603"/>
      <c r="N7" s="604"/>
    </row>
    <row r="8" spans="1:15" ht="20.100000000000001" customHeight="1" thickBot="1" x14ac:dyDescent="0.3">
      <c r="A8" s="527" t="s">
        <v>191</v>
      </c>
      <c r="B8" s="513"/>
      <c r="C8" s="133" t="s">
        <v>192</v>
      </c>
      <c r="D8" s="100" t="s">
        <v>193</v>
      </c>
      <c r="E8" s="101" t="s">
        <v>194</v>
      </c>
    </row>
    <row r="9" spans="1:15" ht="21.75" customHeight="1" thickBot="1" x14ac:dyDescent="0.3">
      <c r="A9" s="623" t="s">
        <v>284</v>
      </c>
      <c r="B9" s="624"/>
      <c r="C9" s="192">
        <f>IF($C$7&lt;=60000, ($C$7/300), (($C$7-60000)/2000)+(60000/300))</f>
        <v>2.8733333333333335</v>
      </c>
      <c r="D9" s="165"/>
      <c r="E9" s="166"/>
    </row>
    <row r="10" spans="1:15" ht="14.25" customHeight="1" thickBot="1" x14ac:dyDescent="0.3">
      <c r="A10" s="527" t="s">
        <v>243</v>
      </c>
      <c r="B10" s="513"/>
      <c r="C10" s="193">
        <f>C13+C20</f>
        <v>12</v>
      </c>
      <c r="D10" s="167" t="s">
        <v>495</v>
      </c>
      <c r="E10" s="168"/>
    </row>
    <row r="11" spans="1:15" ht="9.75" customHeight="1" x14ac:dyDescent="0.25">
      <c r="B11" s="169"/>
      <c r="C11" s="170"/>
      <c r="D11" s="172"/>
      <c r="E11" s="172"/>
    </row>
    <row r="12" spans="1:15" s="110" customFormat="1" ht="63" customHeight="1" x14ac:dyDescent="0.25">
      <c r="A12" s="565" t="s">
        <v>197</v>
      </c>
      <c r="B12" s="566"/>
      <c r="C12" s="113" t="s">
        <v>244</v>
      </c>
      <c r="D12" s="136" t="s">
        <v>199</v>
      </c>
      <c r="E12" s="136" t="s">
        <v>200</v>
      </c>
      <c r="F12" s="136" t="s">
        <v>201</v>
      </c>
      <c r="G12" s="173" t="s">
        <v>202</v>
      </c>
      <c r="H12" s="136" t="s">
        <v>203</v>
      </c>
      <c r="I12" s="173" t="s">
        <v>202</v>
      </c>
      <c r="J12" s="138" t="s">
        <v>204</v>
      </c>
      <c r="K12" s="136" t="s">
        <v>205</v>
      </c>
      <c r="L12" s="136" t="s">
        <v>245</v>
      </c>
      <c r="M12" s="136" t="s">
        <v>246</v>
      </c>
      <c r="N12" s="136" t="s">
        <v>206</v>
      </c>
      <c r="O12" s="140" t="s">
        <v>207</v>
      </c>
    </row>
    <row r="13" spans="1:15" ht="24.6" customHeight="1" x14ac:dyDescent="0.25">
      <c r="A13" s="548" t="s">
        <v>247</v>
      </c>
      <c r="B13" s="527" t="s">
        <v>248</v>
      </c>
      <c r="C13" s="654">
        <v>10</v>
      </c>
      <c r="D13" s="318" t="s">
        <v>634</v>
      </c>
      <c r="E13" s="318" t="s">
        <v>585</v>
      </c>
      <c r="F13" s="318" t="s">
        <v>610</v>
      </c>
      <c r="G13" s="318" t="s">
        <v>470</v>
      </c>
      <c r="H13" s="318" t="s">
        <v>610</v>
      </c>
      <c r="I13" s="366" t="s">
        <v>470</v>
      </c>
      <c r="J13" s="318">
        <v>50</v>
      </c>
      <c r="K13" s="362">
        <v>50</v>
      </c>
      <c r="L13" s="288" t="s">
        <v>648</v>
      </c>
      <c r="M13" s="288"/>
      <c r="N13" s="288" t="s">
        <v>648</v>
      </c>
      <c r="O13" s="288" t="s">
        <v>560</v>
      </c>
    </row>
    <row r="14" spans="1:15" ht="35.1" customHeight="1" x14ac:dyDescent="0.25">
      <c r="A14" s="548"/>
      <c r="B14" s="527"/>
      <c r="C14" s="655"/>
      <c r="D14" s="318" t="s">
        <v>548</v>
      </c>
      <c r="E14" s="318" t="s">
        <v>585</v>
      </c>
      <c r="F14" s="318" t="s">
        <v>610</v>
      </c>
      <c r="G14" s="318" t="s">
        <v>470</v>
      </c>
      <c r="H14" s="318" t="s">
        <v>610</v>
      </c>
      <c r="I14" s="366" t="s">
        <v>470</v>
      </c>
      <c r="J14" s="318">
        <v>10</v>
      </c>
      <c r="K14" s="362">
        <v>10</v>
      </c>
      <c r="L14" s="455">
        <v>150</v>
      </c>
      <c r="M14" s="456"/>
      <c r="N14" s="455">
        <v>150</v>
      </c>
      <c r="O14" s="288" t="s">
        <v>560</v>
      </c>
    </row>
    <row r="15" spans="1:15" ht="30" customHeight="1" x14ac:dyDescent="0.25">
      <c r="A15" s="548"/>
      <c r="B15" s="527"/>
      <c r="C15" s="655"/>
      <c r="D15" s="457" t="s">
        <v>492</v>
      </c>
      <c r="E15" s="318" t="s">
        <v>585</v>
      </c>
      <c r="F15" s="318" t="s">
        <v>610</v>
      </c>
      <c r="G15" s="318" t="s">
        <v>470</v>
      </c>
      <c r="H15" s="318" t="s">
        <v>610</v>
      </c>
      <c r="I15" s="366" t="s">
        <v>470</v>
      </c>
      <c r="J15" s="318">
        <v>1</v>
      </c>
      <c r="K15" s="362">
        <v>1</v>
      </c>
      <c r="L15" s="456">
        <v>1000</v>
      </c>
      <c r="M15" s="456"/>
      <c r="N15" s="456">
        <v>1000</v>
      </c>
      <c r="O15" s="288" t="s">
        <v>560</v>
      </c>
    </row>
    <row r="16" spans="1:15" ht="29.1" customHeight="1" x14ac:dyDescent="0.25">
      <c r="A16" s="548"/>
      <c r="B16" s="527"/>
      <c r="C16" s="655"/>
      <c r="D16" s="318" t="s">
        <v>685</v>
      </c>
      <c r="E16" s="318" t="s">
        <v>585</v>
      </c>
      <c r="F16" s="318" t="s">
        <v>610</v>
      </c>
      <c r="G16" s="318" t="s">
        <v>470</v>
      </c>
      <c r="H16" s="318" t="s">
        <v>610</v>
      </c>
      <c r="I16" s="318" t="s">
        <v>470</v>
      </c>
      <c r="J16" s="318" t="s">
        <v>718</v>
      </c>
      <c r="K16" s="362"/>
      <c r="L16" s="456" t="s">
        <v>719</v>
      </c>
      <c r="M16" s="456"/>
      <c r="N16" s="456" t="s">
        <v>719</v>
      </c>
      <c r="O16" s="458" t="s">
        <v>680</v>
      </c>
    </row>
    <row r="17" spans="1:16" ht="29.1" customHeight="1" x14ac:dyDescent="0.25">
      <c r="A17" s="548"/>
      <c r="B17" s="527"/>
      <c r="C17" s="655"/>
      <c r="D17" s="318" t="s">
        <v>676</v>
      </c>
      <c r="E17" s="318" t="s">
        <v>585</v>
      </c>
      <c r="F17" s="318" t="s">
        <v>610</v>
      </c>
      <c r="G17" s="318" t="s">
        <v>470</v>
      </c>
      <c r="H17" s="318" t="s">
        <v>610</v>
      </c>
      <c r="I17" s="318" t="s">
        <v>470</v>
      </c>
      <c r="J17" s="318" t="s">
        <v>673</v>
      </c>
      <c r="K17" s="288"/>
      <c r="L17" s="288" t="s">
        <v>677</v>
      </c>
      <c r="M17" s="288"/>
      <c r="N17" s="288" t="s">
        <v>677</v>
      </c>
      <c r="O17" s="458" t="s">
        <v>680</v>
      </c>
    </row>
    <row r="18" spans="1:16" ht="29.1" customHeight="1" x14ac:dyDescent="0.25">
      <c r="A18" s="548"/>
      <c r="B18" s="527"/>
      <c r="C18" s="655"/>
      <c r="D18" s="318" t="s">
        <v>674</v>
      </c>
      <c r="E18" s="318" t="s">
        <v>585</v>
      </c>
      <c r="F18" s="318" t="s">
        <v>610</v>
      </c>
      <c r="G18" s="318" t="s">
        <v>470</v>
      </c>
      <c r="H18" s="318" t="s">
        <v>610</v>
      </c>
      <c r="I18" s="318" t="s">
        <v>470</v>
      </c>
      <c r="J18" s="318" t="s">
        <v>675</v>
      </c>
      <c r="K18" s="362"/>
      <c r="L18" s="288" t="s">
        <v>478</v>
      </c>
      <c r="M18" s="456"/>
      <c r="N18" s="288" t="s">
        <v>478</v>
      </c>
      <c r="O18" s="458" t="s">
        <v>680</v>
      </c>
      <c r="P18" s="298"/>
    </row>
    <row r="19" spans="1:16" ht="11.1" customHeight="1" x14ac:dyDescent="0.25">
      <c r="A19" s="548"/>
      <c r="B19" s="527"/>
      <c r="C19" s="655"/>
      <c r="D19" s="457"/>
      <c r="E19" s="318"/>
      <c r="F19" s="318"/>
      <c r="G19" s="318"/>
      <c r="H19" s="318"/>
      <c r="I19" s="366"/>
      <c r="J19" s="318"/>
      <c r="K19" s="362"/>
      <c r="L19" s="456"/>
      <c r="M19" s="456"/>
      <c r="N19" s="456"/>
      <c r="O19" s="288"/>
    </row>
    <row r="20" spans="1:16" ht="11.25" customHeight="1" x14ac:dyDescent="0.25">
      <c r="A20" s="548" t="s">
        <v>249</v>
      </c>
      <c r="B20" s="527" t="s">
        <v>250</v>
      </c>
      <c r="C20" s="654">
        <v>2</v>
      </c>
      <c r="D20" s="288" t="s">
        <v>678</v>
      </c>
      <c r="E20" s="457" t="s">
        <v>621</v>
      </c>
      <c r="F20" s="318" t="s">
        <v>610</v>
      </c>
      <c r="G20" s="318" t="s">
        <v>470</v>
      </c>
      <c r="H20" s="318" t="s">
        <v>610</v>
      </c>
      <c r="I20" s="366" t="s">
        <v>470</v>
      </c>
      <c r="J20" s="288">
        <v>1</v>
      </c>
      <c r="K20" s="288">
        <v>1</v>
      </c>
      <c r="L20" s="288" t="s">
        <v>636</v>
      </c>
      <c r="M20" s="288"/>
      <c r="N20" s="288">
        <v>50</v>
      </c>
      <c r="O20" s="288" t="s">
        <v>560</v>
      </c>
    </row>
    <row r="21" spans="1:16" s="241" customFormat="1" ht="11.25" customHeight="1" x14ac:dyDescent="0.25">
      <c r="A21" s="548"/>
      <c r="B21" s="527"/>
      <c r="C21" s="655"/>
      <c r="D21" s="288" t="s">
        <v>728</v>
      </c>
      <c r="E21" s="288" t="s">
        <v>585</v>
      </c>
      <c r="F21" s="318" t="s">
        <v>651</v>
      </c>
      <c r="G21" s="318" t="s">
        <v>470</v>
      </c>
      <c r="H21" s="318" t="s">
        <v>651</v>
      </c>
      <c r="I21" s="366"/>
      <c r="J21" s="288">
        <v>10</v>
      </c>
      <c r="K21" s="318">
        <v>10</v>
      </c>
      <c r="L21" s="288">
        <v>10</v>
      </c>
      <c r="M21" s="288"/>
      <c r="N21" s="288">
        <v>10</v>
      </c>
      <c r="O21" s="288" t="s">
        <v>638</v>
      </c>
    </row>
    <row r="22" spans="1:16" ht="14.1" customHeight="1" x14ac:dyDescent="0.25">
      <c r="A22" s="548"/>
      <c r="B22" s="527"/>
      <c r="C22" s="655"/>
      <c r="D22" s="288"/>
      <c r="E22" s="288"/>
      <c r="F22" s="318"/>
      <c r="G22" s="318"/>
      <c r="H22" s="318"/>
      <c r="I22" s="366"/>
      <c r="J22" s="288"/>
      <c r="K22" s="288"/>
      <c r="L22" s="288"/>
      <c r="M22" s="288"/>
      <c r="N22" s="288"/>
      <c r="O22" s="288"/>
    </row>
    <row r="23" spans="1:16" ht="14.1" customHeight="1" x14ac:dyDescent="0.25">
      <c r="A23" s="548"/>
      <c r="B23" s="527"/>
      <c r="C23" s="655"/>
      <c r="D23" s="285"/>
      <c r="E23" s="181"/>
      <c r="F23" s="318"/>
      <c r="G23" s="318"/>
      <c r="H23" s="318"/>
      <c r="I23" s="366"/>
      <c r="J23" s="288"/>
      <c r="K23" s="288"/>
      <c r="L23" s="288"/>
      <c r="M23" s="288"/>
      <c r="N23" s="288"/>
      <c r="O23" s="181"/>
    </row>
    <row r="24" spans="1:16" ht="14.1" customHeight="1" x14ac:dyDescent="0.25">
      <c r="A24" s="548"/>
      <c r="B24" s="527"/>
      <c r="C24" s="655"/>
      <c r="D24" s="288"/>
      <c r="E24" s="288"/>
      <c r="F24" s="318"/>
      <c r="G24" s="318"/>
      <c r="H24" s="318"/>
      <c r="I24" s="366"/>
      <c r="J24" s="288"/>
      <c r="K24" s="288"/>
      <c r="L24" s="288"/>
      <c r="M24" s="288"/>
      <c r="N24" s="288"/>
      <c r="O24" s="181"/>
    </row>
    <row r="25" spans="1:16" ht="14.1" customHeight="1" x14ac:dyDescent="0.25">
      <c r="A25" s="548"/>
      <c r="B25" s="527"/>
      <c r="C25" s="655"/>
      <c r="D25" s="288"/>
      <c r="E25" s="288"/>
      <c r="F25" s="318"/>
      <c r="G25" s="318"/>
      <c r="H25" s="318"/>
      <c r="I25" s="366"/>
      <c r="J25" s="288"/>
      <c r="K25" s="288"/>
      <c r="L25" s="288"/>
      <c r="M25" s="288"/>
      <c r="N25" s="288"/>
      <c r="O25" s="181"/>
    </row>
    <row r="26" spans="1:16" ht="14.1" customHeight="1" x14ac:dyDescent="0.25">
      <c r="A26" s="548"/>
      <c r="B26" s="527"/>
      <c r="C26" s="655"/>
      <c r="D26" s="288"/>
      <c r="E26" s="181"/>
      <c r="F26" s="318"/>
      <c r="G26" s="318"/>
      <c r="H26" s="318"/>
      <c r="I26" s="366"/>
      <c r="J26" s="288"/>
      <c r="K26" s="288"/>
      <c r="L26" s="288"/>
      <c r="M26" s="288"/>
      <c r="N26" s="288"/>
      <c r="O26" s="181"/>
    </row>
    <row r="27" spans="1:16" ht="14.1" customHeight="1" x14ac:dyDescent="0.25">
      <c r="A27" s="548"/>
      <c r="B27" s="527"/>
      <c r="C27" s="655"/>
      <c r="D27" s="288"/>
      <c r="E27" s="181"/>
      <c r="F27" s="318"/>
      <c r="G27" s="318"/>
      <c r="H27" s="318"/>
      <c r="I27" s="366"/>
      <c r="J27" s="288"/>
      <c r="K27" s="288"/>
      <c r="L27" s="288"/>
      <c r="M27" s="288"/>
      <c r="N27" s="288"/>
      <c r="O27" s="181"/>
    </row>
    <row r="28" spans="1:16" ht="15.95" customHeight="1" x14ac:dyDescent="0.25">
      <c r="A28" s="548"/>
      <c r="B28" s="527"/>
      <c r="C28" s="655"/>
      <c r="D28" s="285"/>
      <c r="E28" s="181"/>
      <c r="F28" s="318"/>
      <c r="G28" s="318"/>
      <c r="H28" s="318"/>
      <c r="I28" s="366"/>
      <c r="J28" s="288"/>
      <c r="K28" s="288"/>
      <c r="L28" s="288"/>
      <c r="M28" s="288"/>
      <c r="N28" s="288"/>
      <c r="O28" s="181"/>
    </row>
    <row r="29" spans="1:16" ht="11.25" customHeight="1" x14ac:dyDescent="0.25">
      <c r="A29" s="141" t="s">
        <v>251</v>
      </c>
      <c r="B29" s="95" t="s">
        <v>252</v>
      </c>
      <c r="C29" s="194">
        <v>0</v>
      </c>
      <c r="D29" s="325"/>
      <c r="E29" s="324"/>
      <c r="F29" s="181"/>
      <c r="G29" s="260"/>
      <c r="H29" s="181"/>
      <c r="I29" s="181"/>
      <c r="J29" s="181"/>
      <c r="K29" s="181"/>
      <c r="L29" s="181"/>
      <c r="M29" s="181"/>
      <c r="N29" s="181"/>
      <c r="O29" s="181"/>
    </row>
    <row r="30" spans="1:16" ht="29.1" customHeight="1" x14ac:dyDescent="0.25">
      <c r="A30" s="552" t="s">
        <v>253</v>
      </c>
      <c r="B30" s="555" t="s">
        <v>305</v>
      </c>
      <c r="C30" s="660">
        <v>0</v>
      </c>
      <c r="D30" s="325"/>
      <c r="E30" s="324"/>
      <c r="F30" s="181"/>
      <c r="G30" s="285"/>
      <c r="H30" s="181"/>
      <c r="I30" s="181"/>
      <c r="J30" s="181"/>
      <c r="K30" s="181"/>
      <c r="L30" s="181"/>
      <c r="M30" s="181"/>
      <c r="N30" s="181"/>
      <c r="O30" s="181"/>
    </row>
    <row r="31" spans="1:16" ht="11.25" customHeight="1" x14ac:dyDescent="0.25">
      <c r="A31" s="554"/>
      <c r="B31" s="557"/>
      <c r="C31" s="661"/>
      <c r="D31" s="325"/>
      <c r="E31" s="324"/>
      <c r="F31" s="181"/>
      <c r="G31" s="181"/>
      <c r="H31" s="181"/>
      <c r="I31" s="181"/>
      <c r="J31" s="181"/>
      <c r="K31" s="181"/>
      <c r="L31" s="181"/>
      <c r="M31" s="181"/>
      <c r="N31" s="181"/>
      <c r="O31" s="181"/>
    </row>
    <row r="32" spans="1:16" ht="11.25" customHeight="1" x14ac:dyDescent="0.25">
      <c r="A32" s="548" t="s">
        <v>255</v>
      </c>
      <c r="B32" s="527" t="s">
        <v>256</v>
      </c>
      <c r="C32" s="654">
        <v>0</v>
      </c>
      <c r="D32" s="325"/>
      <c r="E32" s="324"/>
      <c r="F32" s="181"/>
      <c r="G32" s="181"/>
      <c r="H32" s="181"/>
      <c r="I32" s="181"/>
      <c r="J32" s="181"/>
      <c r="K32" s="181"/>
      <c r="L32" s="181"/>
      <c r="M32" s="181"/>
      <c r="N32" s="181"/>
      <c r="O32" s="181"/>
    </row>
    <row r="33" spans="1:15" ht="11.25" customHeight="1" x14ac:dyDescent="0.25">
      <c r="A33" s="548"/>
      <c r="B33" s="527"/>
      <c r="C33" s="655"/>
      <c r="D33" s="325"/>
      <c r="E33" s="324"/>
      <c r="F33" s="181"/>
      <c r="G33" s="181"/>
      <c r="H33" s="181"/>
      <c r="I33" s="181"/>
      <c r="J33" s="181"/>
      <c r="K33" s="181"/>
      <c r="L33" s="181"/>
      <c r="M33" s="181"/>
      <c r="N33" s="181"/>
      <c r="O33" s="181"/>
    </row>
    <row r="34" spans="1:15" ht="11.25" customHeight="1" x14ac:dyDescent="0.25">
      <c r="A34" s="548"/>
      <c r="B34" s="527"/>
      <c r="C34" s="655"/>
      <c r="D34" s="325"/>
      <c r="E34" s="324"/>
      <c r="F34" s="181"/>
      <c r="G34" s="181"/>
      <c r="H34" s="181"/>
      <c r="I34" s="181"/>
      <c r="J34" s="181"/>
      <c r="K34" s="181"/>
      <c r="L34" s="181"/>
      <c r="M34" s="181"/>
      <c r="N34" s="181"/>
      <c r="O34" s="181"/>
    </row>
    <row r="35" spans="1:15" ht="11.25" customHeight="1" x14ac:dyDescent="0.25">
      <c r="A35" s="548"/>
      <c r="B35" s="527"/>
      <c r="C35" s="655"/>
      <c r="D35" s="325"/>
      <c r="E35" s="324"/>
      <c r="F35" s="181"/>
      <c r="G35" s="181"/>
      <c r="H35" s="181"/>
      <c r="I35" s="181"/>
      <c r="J35" s="181"/>
      <c r="K35" s="181"/>
      <c r="L35" s="181"/>
      <c r="M35" s="181"/>
      <c r="N35" s="181"/>
      <c r="O35" s="181"/>
    </row>
    <row r="36" spans="1:15" ht="11.25" customHeight="1" x14ac:dyDescent="0.25">
      <c r="A36" s="548"/>
      <c r="B36" s="527"/>
      <c r="C36" s="655"/>
      <c r="D36" s="325"/>
      <c r="E36" s="324"/>
      <c r="F36" s="324"/>
      <c r="G36" s="324"/>
      <c r="H36" s="181"/>
      <c r="I36" s="181"/>
      <c r="J36" s="181"/>
      <c r="K36" s="181"/>
      <c r="L36" s="181"/>
      <c r="M36" s="181"/>
      <c r="N36" s="181"/>
      <c r="O36" s="181"/>
    </row>
    <row r="37" spans="1:15" ht="11.25" customHeight="1" x14ac:dyDescent="0.25">
      <c r="A37" s="548"/>
      <c r="B37" s="527"/>
      <c r="C37" s="656"/>
      <c r="D37" s="325"/>
      <c r="E37" s="324"/>
      <c r="F37" s="324"/>
      <c r="G37" s="324"/>
      <c r="H37" s="181"/>
      <c r="I37" s="181"/>
      <c r="J37" s="181"/>
      <c r="K37" s="181"/>
      <c r="L37" s="181"/>
      <c r="M37" s="181"/>
      <c r="N37" s="181"/>
      <c r="O37" s="181"/>
    </row>
    <row r="38" spans="1:15" ht="11.25" customHeight="1" x14ac:dyDescent="0.25">
      <c r="A38" s="548" t="s">
        <v>257</v>
      </c>
      <c r="B38" s="527" t="s">
        <v>258</v>
      </c>
      <c r="C38" s="657">
        <v>0</v>
      </c>
      <c r="D38" s="325"/>
      <c r="E38" s="324"/>
      <c r="F38" s="324"/>
      <c r="G38" s="324"/>
      <c r="H38" s="181"/>
      <c r="I38" s="181"/>
      <c r="J38" s="181"/>
      <c r="K38" s="181"/>
      <c r="L38" s="181"/>
      <c r="M38" s="181"/>
      <c r="N38" s="181"/>
      <c r="O38" s="181"/>
    </row>
    <row r="39" spans="1:15" ht="11.25" customHeight="1" x14ac:dyDescent="0.25">
      <c r="A39" s="548"/>
      <c r="B39" s="527"/>
      <c r="C39" s="658"/>
      <c r="D39" s="325"/>
      <c r="E39" s="324"/>
      <c r="F39" s="324"/>
      <c r="G39" s="324"/>
      <c r="H39" s="181"/>
      <c r="I39" s="181"/>
      <c r="J39" s="181"/>
      <c r="K39" s="181"/>
      <c r="L39" s="181"/>
      <c r="M39" s="181"/>
      <c r="N39" s="181"/>
      <c r="O39" s="181"/>
    </row>
    <row r="40" spans="1:15" ht="11.25" customHeight="1" x14ac:dyDescent="0.25">
      <c r="A40" s="548"/>
      <c r="B40" s="527"/>
      <c r="C40" s="658"/>
      <c r="D40" s="325"/>
      <c r="E40" s="324"/>
      <c r="F40" s="324"/>
      <c r="G40" s="324"/>
      <c r="H40" s="181"/>
      <c r="I40" s="181"/>
      <c r="J40" s="181"/>
      <c r="K40" s="181"/>
      <c r="L40" s="181"/>
      <c r="M40" s="181"/>
      <c r="N40" s="181"/>
      <c r="O40" s="181"/>
    </row>
    <row r="41" spans="1:15" ht="11.25" customHeight="1" x14ac:dyDescent="0.25">
      <c r="A41" s="548"/>
      <c r="B41" s="527"/>
      <c r="C41" s="658"/>
      <c r="D41" s="325"/>
      <c r="E41" s="324"/>
      <c r="F41" s="324"/>
      <c r="G41" s="324"/>
      <c r="H41" s="181"/>
      <c r="I41" s="181"/>
      <c r="J41" s="181"/>
      <c r="K41" s="181"/>
      <c r="L41" s="181"/>
      <c r="M41" s="181"/>
      <c r="N41" s="181"/>
      <c r="O41" s="181"/>
    </row>
    <row r="42" spans="1:15" ht="11.25" customHeight="1" x14ac:dyDescent="0.25">
      <c r="A42" s="548"/>
      <c r="B42" s="527"/>
      <c r="C42" s="659"/>
      <c r="D42" s="325"/>
      <c r="E42" s="324"/>
      <c r="F42" s="324"/>
      <c r="G42" s="324"/>
      <c r="H42" s="181"/>
      <c r="I42" s="181"/>
      <c r="J42" s="181"/>
      <c r="K42" s="181"/>
      <c r="L42" s="181"/>
      <c r="M42" s="181"/>
      <c r="N42" s="181"/>
      <c r="O42" s="181"/>
    </row>
    <row r="44" spans="1:15" x14ac:dyDescent="0.25">
      <c r="F44" s="156" t="s">
        <v>587</v>
      </c>
    </row>
    <row r="45" spans="1:15" x14ac:dyDescent="0.25">
      <c r="F45" s="156" t="s">
        <v>588</v>
      </c>
    </row>
    <row r="46" spans="1:15" x14ac:dyDescent="0.25">
      <c r="F46" s="156" t="s">
        <v>577</v>
      </c>
    </row>
    <row r="47" spans="1:15" x14ac:dyDescent="0.25">
      <c r="F47" s="156" t="s">
        <v>578</v>
      </c>
    </row>
    <row r="48" spans="1:15" x14ac:dyDescent="0.25">
      <c r="F48" s="156" t="s">
        <v>589</v>
      </c>
    </row>
    <row r="49" spans="6:6" x14ac:dyDescent="0.25">
      <c r="F49" s="156" t="s">
        <v>590</v>
      </c>
    </row>
    <row r="50" spans="6:6" x14ac:dyDescent="0.25">
      <c r="F50" s="156" t="s">
        <v>580</v>
      </c>
    </row>
    <row r="51" spans="6:6" x14ac:dyDescent="0.25">
      <c r="F51" s="156" t="s">
        <v>581</v>
      </c>
    </row>
    <row r="52" spans="6:6" x14ac:dyDescent="0.25">
      <c r="F52" s="156" t="s">
        <v>582</v>
      </c>
    </row>
    <row r="53" spans="6:6" x14ac:dyDescent="0.25">
      <c r="F53" s="156" t="s">
        <v>583</v>
      </c>
    </row>
    <row r="54" spans="6:6" x14ac:dyDescent="0.25">
      <c r="F54" s="156" t="s">
        <v>591</v>
      </c>
    </row>
    <row r="55" spans="6:6" x14ac:dyDescent="0.25">
      <c r="F55" s="156" t="s">
        <v>579</v>
      </c>
    </row>
  </sheetData>
  <protectedRanges>
    <protectedRange sqref="D4" name="Range2"/>
    <protectedRange sqref="C6:C7 D20 C10 D9:E10 C3:C4 H30:O35 D36:O37 D29:E35 D28 H29:N29 J20:N20 D23 J17:N17 L13:N13 J22:N28 J21 L21:N21" name="Range1"/>
    <protectedRange password="CDC0" sqref="F29:G35" name="Range1_5"/>
    <protectedRange sqref="E28 E23" name="Range1_10"/>
    <protectedRange sqref="E24:E27 E21:E22" name="Range1_2_1"/>
    <protectedRange password="CDC0" sqref="M18:M19 M14:M16" name="Range1_2"/>
    <protectedRange password="CDC0" sqref="O19:O29 O13:O15" name="Range1_1_1_1"/>
    <protectedRange password="CDC0" sqref="D16" name="Range1_1_2_2"/>
    <protectedRange password="CDC0" sqref="D17" name="Range1_1_2_3"/>
    <protectedRange password="CDC0" sqref="D18" name="Range1_1_2_4"/>
    <protectedRange password="CDC0" sqref="L18 N18" name="Range1_1_3"/>
    <protectedRange password="CDC0" sqref="O16:O18" name="Range1_3_1_1"/>
  </protectedRanges>
  <mergeCells count="26">
    <mergeCell ref="A7:B7"/>
    <mergeCell ref="E7:N7"/>
    <mergeCell ref="H2:H5"/>
    <mergeCell ref="A3:B3"/>
    <mergeCell ref="A4:B4"/>
    <mergeCell ref="A5:B5"/>
    <mergeCell ref="A6:B6"/>
    <mergeCell ref="A8:B8"/>
    <mergeCell ref="A9:B9"/>
    <mergeCell ref="A10:B10"/>
    <mergeCell ref="A12:B12"/>
    <mergeCell ref="A13:A19"/>
    <mergeCell ref="B13:B19"/>
    <mergeCell ref="C13:C19"/>
    <mergeCell ref="A20:A28"/>
    <mergeCell ref="B20:B28"/>
    <mergeCell ref="C20:C28"/>
    <mergeCell ref="A30:A31"/>
    <mergeCell ref="B30:B31"/>
    <mergeCell ref="C30:C31"/>
    <mergeCell ref="A32:A37"/>
    <mergeCell ref="B32:B37"/>
    <mergeCell ref="C32:C37"/>
    <mergeCell ref="A38:A42"/>
    <mergeCell ref="B38:B42"/>
    <mergeCell ref="C38:C42"/>
  </mergeCells>
  <hyperlinks>
    <hyperlink ref="L1" location="'b. List of templates'!A1" display="RETURN TO TEMPLATE LIST" xr:uid="{00000000-0004-0000-1700-000000000000}"/>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47"/>
  <sheetViews>
    <sheetView topLeftCell="A7" workbookViewId="0">
      <selection activeCell="C18" sqref="C18"/>
    </sheetView>
  </sheetViews>
  <sheetFormatPr defaultColWidth="9.140625" defaultRowHeight="10.5" x14ac:dyDescent="0.25"/>
  <cols>
    <col min="1" max="1" width="39.85546875" style="85" customWidth="1"/>
    <col min="2" max="2" width="21.42578125" style="84" customWidth="1"/>
    <col min="3" max="3" width="30.85546875" style="85" customWidth="1"/>
    <col min="4" max="4" width="20.42578125" style="85" customWidth="1"/>
    <col min="5" max="5" width="15.85546875" style="85" customWidth="1"/>
    <col min="6" max="6" width="6.42578125" style="85" customWidth="1"/>
    <col min="7" max="7" width="21.140625" style="85" customWidth="1"/>
    <col min="8" max="8" width="5.42578125" style="85" customWidth="1"/>
    <col min="9" max="9" width="14.5703125" style="85" customWidth="1"/>
    <col min="10" max="11" width="13.42578125" style="85" customWidth="1"/>
    <col min="12" max="12" width="26.85546875" style="85" bestFit="1" customWidth="1"/>
    <col min="13" max="13" width="26.85546875" style="85" customWidth="1"/>
    <col min="14" max="14" width="45.140625" style="85" customWidth="1"/>
    <col min="15" max="16384" width="9.140625" style="85"/>
  </cols>
  <sheetData>
    <row r="1" spans="1:14" ht="20.25" x14ac:dyDescent="0.25">
      <c r="A1" s="82" t="s">
        <v>259</v>
      </c>
      <c r="L1" s="86" t="s">
        <v>177</v>
      </c>
    </row>
    <row r="2" spans="1:14" ht="9.75" customHeight="1" x14ac:dyDescent="0.25"/>
    <row r="3" spans="1:14" ht="12.75" customHeight="1" x14ac:dyDescent="0.25">
      <c r="A3" s="146" t="s">
        <v>181</v>
      </c>
      <c r="B3" s="127" t="s">
        <v>331</v>
      </c>
      <c r="C3" s="128" t="s">
        <v>182</v>
      </c>
    </row>
    <row r="4" spans="1:14" ht="16.5" customHeight="1" x14ac:dyDescent="0.25">
      <c r="A4" s="147" t="s">
        <v>184</v>
      </c>
      <c r="B4" s="129">
        <v>2024</v>
      </c>
      <c r="C4" s="215">
        <v>45381</v>
      </c>
    </row>
    <row r="5" spans="1:14" ht="15.75" customHeight="1" thickBot="1" x14ac:dyDescent="0.3">
      <c r="A5" s="146" t="s">
        <v>186</v>
      </c>
      <c r="B5" s="130" t="s">
        <v>306</v>
      </c>
      <c r="C5" s="92"/>
    </row>
    <row r="6" spans="1:14" ht="20.25" customHeight="1" thickBot="1" x14ac:dyDescent="0.3">
      <c r="A6" s="116" t="s">
        <v>260</v>
      </c>
      <c r="B6" s="135">
        <f>B20+B29+B36</f>
        <v>0</v>
      </c>
    </row>
    <row r="7" spans="1:14" ht="9.75" customHeight="1" x14ac:dyDescent="0.25">
      <c r="B7" s="99"/>
      <c r="C7" s="108"/>
      <c r="D7" s="108"/>
    </row>
    <row r="8" spans="1:14" s="110" customFormat="1" ht="63" customHeight="1" x14ac:dyDescent="0.25">
      <c r="A8" s="136" t="s">
        <v>261</v>
      </c>
      <c r="B8" s="113" t="s">
        <v>244</v>
      </c>
      <c r="C8" s="139" t="s">
        <v>199</v>
      </c>
      <c r="D8" s="139" t="s">
        <v>200</v>
      </c>
      <c r="E8" s="277" t="s">
        <v>201</v>
      </c>
      <c r="F8" s="137" t="s">
        <v>202</v>
      </c>
      <c r="G8" s="277" t="s">
        <v>203</v>
      </c>
      <c r="H8" s="137" t="s">
        <v>202</v>
      </c>
      <c r="I8" s="278" t="s">
        <v>204</v>
      </c>
      <c r="J8" s="139" t="s">
        <v>205</v>
      </c>
      <c r="K8" s="139" t="s">
        <v>245</v>
      </c>
      <c r="L8" s="139" t="s">
        <v>246</v>
      </c>
      <c r="M8" s="139" t="s">
        <v>206</v>
      </c>
      <c r="N8" s="140" t="s">
        <v>207</v>
      </c>
    </row>
    <row r="9" spans="1:14" ht="9.75" customHeight="1" x14ac:dyDescent="0.25">
      <c r="A9" s="527" t="s">
        <v>262</v>
      </c>
      <c r="B9" s="547"/>
      <c r="C9" s="401"/>
      <c r="D9" s="181"/>
      <c r="E9" s="181"/>
      <c r="F9" s="181"/>
      <c r="G9" s="181"/>
      <c r="H9" s="181"/>
      <c r="I9" s="181"/>
      <c r="J9" s="181"/>
      <c r="K9" s="181"/>
      <c r="L9" s="181"/>
      <c r="M9" s="181"/>
      <c r="N9" s="181"/>
    </row>
    <row r="10" spans="1:14" ht="9.75" customHeight="1" x14ac:dyDescent="0.25">
      <c r="A10" s="527"/>
      <c r="B10" s="547"/>
      <c r="C10" s="405"/>
      <c r="D10" s="181"/>
      <c r="E10" s="181"/>
      <c r="F10" s="181"/>
      <c r="G10" s="181"/>
      <c r="H10" s="181"/>
      <c r="I10" s="181"/>
      <c r="J10" s="181"/>
      <c r="K10" s="181"/>
      <c r="L10" s="181"/>
      <c r="M10" s="181"/>
      <c r="N10" s="181"/>
    </row>
    <row r="11" spans="1:14" ht="9.75" customHeight="1" x14ac:dyDescent="0.25">
      <c r="A11" s="527"/>
      <c r="B11" s="547"/>
      <c r="C11" s="401"/>
      <c r="D11" s="181"/>
      <c r="E11" s="181"/>
      <c r="F11" s="181"/>
      <c r="G11" s="181"/>
      <c r="H11" s="181"/>
      <c r="I11" s="181"/>
      <c r="J11" s="181"/>
      <c r="K11" s="181"/>
      <c r="L11" s="181"/>
      <c r="M11" s="181"/>
      <c r="N11" s="181"/>
    </row>
    <row r="12" spans="1:14" ht="9.75" customHeight="1" x14ac:dyDescent="0.25">
      <c r="A12" s="527"/>
      <c r="B12" s="547"/>
      <c r="C12" s="401"/>
      <c r="D12" s="181"/>
      <c r="E12" s="181"/>
      <c r="F12" s="181"/>
      <c r="G12" s="181"/>
      <c r="H12" s="181"/>
      <c r="I12" s="181"/>
      <c r="J12" s="181"/>
      <c r="K12" s="181"/>
      <c r="L12" s="181"/>
      <c r="M12" s="181"/>
      <c r="N12" s="181"/>
    </row>
    <row r="13" spans="1:14" ht="9.75" customHeight="1" x14ac:dyDescent="0.25">
      <c r="A13" s="527"/>
      <c r="B13" s="547"/>
      <c r="C13" s="401"/>
      <c r="D13" s="181"/>
      <c r="E13" s="181"/>
      <c r="F13" s="181"/>
      <c r="G13" s="181"/>
      <c r="H13" s="181"/>
      <c r="I13" s="181"/>
      <c r="J13" s="181"/>
      <c r="K13" s="181"/>
      <c r="L13" s="181"/>
      <c r="M13" s="181"/>
      <c r="N13" s="181"/>
    </row>
    <row r="14" spans="1:14" ht="9.75" customHeight="1" x14ac:dyDescent="0.25">
      <c r="A14" s="527"/>
      <c r="B14" s="547"/>
      <c r="C14" s="401"/>
      <c r="D14" s="181"/>
      <c r="E14" s="181"/>
      <c r="F14" s="181"/>
      <c r="G14" s="181"/>
      <c r="H14" s="181"/>
      <c r="I14" s="181"/>
      <c r="J14" s="181"/>
      <c r="K14" s="181"/>
      <c r="L14" s="181"/>
      <c r="M14" s="181"/>
      <c r="N14" s="181"/>
    </row>
    <row r="15" spans="1:14" ht="9.75" customHeight="1" x14ac:dyDescent="0.25">
      <c r="A15" s="527"/>
      <c r="B15" s="547"/>
      <c r="C15" s="401"/>
      <c r="D15" s="181"/>
      <c r="E15" s="181"/>
      <c r="F15" s="181"/>
      <c r="G15" s="181"/>
      <c r="H15" s="181"/>
      <c r="I15" s="181"/>
      <c r="J15" s="181"/>
      <c r="K15" s="181"/>
      <c r="L15" s="181"/>
      <c r="M15" s="181"/>
      <c r="N15" s="181"/>
    </row>
    <row r="16" spans="1:14" ht="9.75" customHeight="1" x14ac:dyDescent="0.25">
      <c r="A16" s="527"/>
      <c r="B16" s="547"/>
      <c r="C16" s="401"/>
      <c r="D16" s="181"/>
      <c r="E16" s="181"/>
      <c r="F16" s="181"/>
      <c r="G16" s="181"/>
      <c r="H16" s="181"/>
      <c r="I16" s="181"/>
      <c r="J16" s="181"/>
      <c r="K16" s="181"/>
      <c r="L16" s="181"/>
      <c r="M16" s="181"/>
      <c r="N16" s="345"/>
    </row>
    <row r="17" spans="1:14" ht="9.75" customHeight="1" x14ac:dyDescent="0.25">
      <c r="A17" s="527"/>
      <c r="B17" s="547"/>
      <c r="C17" s="401"/>
      <c r="D17" s="181"/>
      <c r="E17" s="181"/>
      <c r="F17" s="181"/>
      <c r="G17" s="181"/>
      <c r="H17" s="181"/>
      <c r="I17" s="181"/>
      <c r="J17" s="181"/>
      <c r="K17" s="181"/>
      <c r="L17" s="181"/>
      <c r="M17" s="181"/>
      <c r="N17" s="345"/>
    </row>
    <row r="18" spans="1:14" ht="9.75" customHeight="1" x14ac:dyDescent="0.25">
      <c r="A18" s="527"/>
      <c r="B18" s="547"/>
      <c r="C18" s="181"/>
      <c r="D18" s="181"/>
      <c r="E18" s="181"/>
      <c r="F18" s="181"/>
      <c r="G18" s="181"/>
      <c r="H18" s="181"/>
      <c r="I18" s="181"/>
      <c r="J18" s="181"/>
      <c r="K18" s="181"/>
      <c r="L18" s="181"/>
      <c r="M18" s="181"/>
      <c r="N18" s="345"/>
    </row>
    <row r="19" spans="1:14" ht="9.75" customHeight="1" x14ac:dyDescent="0.25">
      <c r="A19" s="527"/>
      <c r="B19" s="547"/>
      <c r="C19" s="181"/>
      <c r="D19" s="181"/>
      <c r="E19" s="181"/>
      <c r="F19" s="181"/>
      <c r="G19" s="181"/>
      <c r="H19" s="181"/>
      <c r="I19" s="181"/>
      <c r="J19" s="181"/>
      <c r="K19" s="181"/>
      <c r="L19" s="181"/>
      <c r="M19" s="181"/>
      <c r="N19" s="345"/>
    </row>
    <row r="20" spans="1:14" s="145" customFormat="1" ht="9" customHeight="1" x14ac:dyDescent="0.25">
      <c r="A20" s="527" t="s">
        <v>263</v>
      </c>
      <c r="B20" s="569"/>
      <c r="C20" s="181"/>
      <c r="D20" s="181"/>
      <c r="E20" s="181"/>
      <c r="F20" s="181"/>
      <c r="G20" s="181"/>
      <c r="H20" s="181"/>
      <c r="I20" s="181"/>
      <c r="J20" s="181"/>
      <c r="K20" s="181"/>
      <c r="L20" s="181"/>
      <c r="M20" s="181"/>
      <c r="N20" s="345"/>
    </row>
    <row r="21" spans="1:14" ht="9.75" customHeight="1" x14ac:dyDescent="0.25">
      <c r="A21" s="527"/>
      <c r="B21" s="569"/>
      <c r="C21" s="181"/>
      <c r="D21" s="181"/>
      <c r="E21" s="181"/>
      <c r="F21" s="181"/>
      <c r="G21" s="181"/>
      <c r="H21" s="181"/>
      <c r="I21" s="181"/>
      <c r="J21" s="181"/>
      <c r="K21" s="181"/>
      <c r="L21" s="181"/>
      <c r="M21" s="181"/>
      <c r="N21" s="345"/>
    </row>
    <row r="22" spans="1:14" ht="9.75" customHeight="1" x14ac:dyDescent="0.25">
      <c r="A22" s="527"/>
      <c r="B22" s="569"/>
      <c r="C22" s="181"/>
      <c r="D22" s="181"/>
      <c r="E22" s="181"/>
      <c r="F22" s="181"/>
      <c r="G22" s="181"/>
      <c r="H22" s="181"/>
      <c r="I22" s="181"/>
      <c r="J22" s="181"/>
      <c r="K22" s="181"/>
      <c r="L22" s="181"/>
      <c r="M22" s="181"/>
      <c r="N22" s="345"/>
    </row>
    <row r="23" spans="1:14" ht="9.75" customHeight="1" x14ac:dyDescent="0.25">
      <c r="A23" s="527"/>
      <c r="B23" s="569"/>
      <c r="C23" s="181"/>
      <c r="D23" s="181"/>
      <c r="E23" s="181"/>
      <c r="F23" s="181"/>
      <c r="G23" s="181"/>
      <c r="H23" s="181"/>
      <c r="I23" s="181"/>
      <c r="J23" s="181"/>
      <c r="K23" s="181"/>
      <c r="L23" s="181"/>
      <c r="M23" s="181"/>
      <c r="N23" s="345"/>
    </row>
    <row r="24" spans="1:14" ht="9.75" customHeight="1" x14ac:dyDescent="0.25">
      <c r="A24" s="527"/>
      <c r="B24" s="569"/>
      <c r="C24" s="181"/>
      <c r="D24" s="181"/>
      <c r="E24" s="181"/>
      <c r="F24" s="181"/>
      <c r="G24" s="181"/>
      <c r="H24" s="181"/>
      <c r="I24" s="181"/>
      <c r="J24" s="181"/>
      <c r="K24" s="181"/>
      <c r="L24" s="181"/>
      <c r="M24" s="181"/>
      <c r="N24" s="345"/>
    </row>
    <row r="25" spans="1:14" ht="9.75" customHeight="1" x14ac:dyDescent="0.25">
      <c r="A25" s="527"/>
      <c r="B25" s="569"/>
      <c r="C25" s="181"/>
      <c r="D25" s="181"/>
      <c r="E25" s="181"/>
      <c r="F25" s="181"/>
      <c r="G25" s="181"/>
      <c r="H25" s="181"/>
      <c r="I25" s="181"/>
      <c r="J25" s="181"/>
      <c r="K25" s="181"/>
      <c r="L25" s="181"/>
      <c r="M25" s="181"/>
      <c r="N25" s="345"/>
    </row>
    <row r="26" spans="1:14" ht="9.75" customHeight="1" x14ac:dyDescent="0.25">
      <c r="A26" s="527"/>
      <c r="B26" s="569"/>
      <c r="C26" s="181"/>
      <c r="D26" s="181"/>
      <c r="E26" s="181"/>
      <c r="F26" s="181"/>
      <c r="G26" s="181"/>
      <c r="H26" s="181"/>
      <c r="I26" s="181"/>
      <c r="J26" s="181"/>
      <c r="K26" s="181"/>
      <c r="L26" s="181"/>
      <c r="M26" s="181"/>
      <c r="N26" s="345"/>
    </row>
    <row r="27" spans="1:14" ht="9.75" customHeight="1" x14ac:dyDescent="0.25">
      <c r="A27" s="527"/>
      <c r="B27" s="569"/>
      <c r="C27" s="262"/>
      <c r="D27" s="262"/>
      <c r="E27" s="262"/>
      <c r="F27" s="262"/>
      <c r="G27" s="262"/>
      <c r="H27" s="262"/>
      <c r="I27" s="262"/>
      <c r="J27" s="262"/>
      <c r="K27" s="262"/>
      <c r="L27" s="262"/>
      <c r="M27" s="262"/>
    </row>
    <row r="28" spans="1:14" ht="9.75" customHeight="1" x14ac:dyDescent="0.25">
      <c r="A28" s="527"/>
      <c r="B28" s="569"/>
      <c r="C28" s="289"/>
      <c r="D28" s="181"/>
      <c r="E28" s="181"/>
      <c r="F28" s="181"/>
      <c r="G28" s="181"/>
      <c r="H28" s="181"/>
      <c r="I28" s="181"/>
      <c r="J28" s="181"/>
      <c r="K28" s="181"/>
      <c r="L28" s="181"/>
      <c r="M28" s="181"/>
      <c r="N28" s="345"/>
    </row>
    <row r="29" spans="1:14" ht="34.5" customHeight="1" x14ac:dyDescent="0.25">
      <c r="A29" s="527" t="s">
        <v>264</v>
      </c>
      <c r="B29" s="569"/>
      <c r="C29" s="181"/>
      <c r="D29" s="181"/>
      <c r="E29" s="181"/>
      <c r="F29" s="181"/>
      <c r="G29" s="380"/>
      <c r="H29" s="181"/>
      <c r="I29" s="181"/>
      <c r="J29" s="181"/>
      <c r="K29" s="181"/>
      <c r="L29" s="181"/>
      <c r="M29" s="181"/>
      <c r="N29" s="345"/>
    </row>
    <row r="30" spans="1:14" ht="9.75" customHeight="1" x14ac:dyDescent="0.25">
      <c r="A30" s="527"/>
      <c r="B30" s="569"/>
      <c r="C30" s="181"/>
      <c r="D30" s="181"/>
      <c r="E30" s="181"/>
      <c r="F30" s="181"/>
      <c r="G30" s="181"/>
      <c r="H30" s="181"/>
      <c r="I30" s="181"/>
      <c r="J30" s="181"/>
      <c r="K30" s="181"/>
      <c r="L30" s="181"/>
      <c r="M30" s="181"/>
      <c r="N30" s="345"/>
    </row>
    <row r="31" spans="1:14" ht="9.75" customHeight="1" x14ac:dyDescent="0.25">
      <c r="A31" s="527"/>
      <c r="B31" s="569"/>
      <c r="C31" s="181"/>
      <c r="D31" s="181"/>
      <c r="E31" s="181"/>
      <c r="F31" s="181"/>
      <c r="G31" s="380"/>
      <c r="H31" s="181"/>
      <c r="I31" s="181"/>
      <c r="J31" s="181"/>
      <c r="K31" s="181"/>
      <c r="L31" s="181"/>
      <c r="M31" s="181"/>
      <c r="N31" s="345"/>
    </row>
    <row r="32" spans="1:14" ht="9.75" customHeight="1" x14ac:dyDescent="0.25">
      <c r="A32" s="527"/>
      <c r="B32" s="569"/>
      <c r="C32" s="181"/>
      <c r="D32" s="181"/>
      <c r="E32" s="181"/>
      <c r="F32" s="181"/>
      <c r="G32" s="380"/>
      <c r="H32" s="181"/>
      <c r="I32" s="181"/>
      <c r="J32" s="181"/>
      <c r="K32" s="181"/>
      <c r="L32" s="181"/>
      <c r="M32" s="181"/>
      <c r="N32" s="345"/>
    </row>
    <row r="33" spans="1:14" ht="9.75" customHeight="1" x14ac:dyDescent="0.25">
      <c r="A33" s="527"/>
      <c r="B33" s="569"/>
      <c r="C33" s="181"/>
      <c r="D33" s="181"/>
      <c r="E33" s="181"/>
      <c r="F33" s="181"/>
      <c r="G33" s="380"/>
      <c r="H33" s="181"/>
      <c r="I33" s="181"/>
      <c r="J33" s="181"/>
      <c r="K33" s="181"/>
      <c r="L33" s="181"/>
      <c r="M33" s="181"/>
      <c r="N33" s="345"/>
    </row>
    <row r="34" spans="1:14" ht="9.75" customHeight="1" x14ac:dyDescent="0.25">
      <c r="A34" s="527"/>
      <c r="B34" s="569"/>
      <c r="C34" s="181"/>
      <c r="D34" s="181"/>
      <c r="E34" s="181"/>
      <c r="F34" s="181"/>
      <c r="G34" s="380"/>
      <c r="H34" s="181"/>
      <c r="I34" s="181"/>
      <c r="J34" s="181"/>
      <c r="K34" s="181"/>
      <c r="L34" s="181"/>
      <c r="M34" s="181"/>
      <c r="N34" s="345"/>
    </row>
    <row r="35" spans="1:14" ht="9.75" customHeight="1" x14ac:dyDescent="0.25">
      <c r="A35" s="527"/>
      <c r="B35" s="569"/>
      <c r="C35" s="181"/>
      <c r="D35" s="181"/>
      <c r="E35" s="181"/>
      <c r="F35" s="181"/>
      <c r="G35" s="380"/>
      <c r="H35" s="181"/>
      <c r="I35" s="181"/>
      <c r="J35" s="181"/>
      <c r="K35" s="181"/>
      <c r="L35" s="181"/>
      <c r="M35" s="181"/>
      <c r="N35" s="345"/>
    </row>
    <row r="36" spans="1:14" s="145" customFormat="1" ht="12.75" customHeight="1" x14ac:dyDescent="0.25">
      <c r="A36" s="527" t="s">
        <v>265</v>
      </c>
      <c r="B36" s="569"/>
      <c r="C36" s="181"/>
      <c r="D36" s="181"/>
      <c r="E36" s="181"/>
      <c r="F36" s="181"/>
      <c r="G36" s="181"/>
      <c r="H36" s="181"/>
      <c r="I36" s="181"/>
      <c r="J36" s="181"/>
      <c r="K36" s="181"/>
      <c r="L36" s="181"/>
      <c r="M36" s="181"/>
      <c r="N36" s="345"/>
    </row>
    <row r="37" spans="1:14" s="156" customFormat="1" ht="11.25" customHeight="1" x14ac:dyDescent="0.25">
      <c r="A37" s="527"/>
      <c r="B37" s="569"/>
      <c r="C37" s="288"/>
      <c r="D37" s="289"/>
      <c r="E37" s="289"/>
      <c r="F37" s="289"/>
      <c r="G37" s="289"/>
      <c r="H37" s="181"/>
      <c r="I37" s="288"/>
      <c r="J37" s="181"/>
      <c r="K37" s="181"/>
      <c r="L37" s="181"/>
      <c r="M37" s="181"/>
      <c r="N37" s="345"/>
    </row>
    <row r="38" spans="1:14" ht="9.75" customHeight="1" x14ac:dyDescent="0.25">
      <c r="A38" s="527"/>
      <c r="B38" s="569"/>
      <c r="C38" s="289"/>
      <c r="D38" s="181"/>
      <c r="E38" s="181"/>
      <c r="F38" s="181"/>
      <c r="G38" s="181"/>
      <c r="H38" s="181"/>
      <c r="I38" s="181"/>
      <c r="J38" s="181"/>
      <c r="K38" s="181"/>
      <c r="L38" s="181"/>
      <c r="M38" s="181"/>
      <c r="N38" s="181"/>
    </row>
    <row r="39" spans="1:14" ht="9.75" customHeight="1" x14ac:dyDescent="0.25">
      <c r="A39" s="527"/>
      <c r="B39" s="569"/>
      <c r="C39" s="289"/>
      <c r="D39" s="181"/>
      <c r="E39" s="181"/>
      <c r="F39" s="181"/>
      <c r="G39" s="181"/>
      <c r="H39" s="181"/>
      <c r="I39" s="181"/>
      <c r="J39" s="181"/>
      <c r="K39" s="181"/>
      <c r="L39" s="181"/>
      <c r="M39" s="181"/>
      <c r="N39" s="181"/>
    </row>
    <row r="40" spans="1:14" ht="9.75" customHeight="1" x14ac:dyDescent="0.25">
      <c r="A40" s="527"/>
      <c r="B40" s="569"/>
      <c r="C40" s="289"/>
      <c r="D40" s="181"/>
      <c r="E40" s="181"/>
      <c r="F40" s="181"/>
      <c r="G40" s="181"/>
      <c r="H40" s="181"/>
      <c r="I40" s="181"/>
      <c r="J40" s="181"/>
      <c r="K40" s="181"/>
      <c r="L40" s="181"/>
      <c r="M40" s="181"/>
      <c r="N40" s="181"/>
    </row>
    <row r="41" spans="1:14" ht="9.75" customHeight="1" x14ac:dyDescent="0.25">
      <c r="A41" s="527"/>
      <c r="B41" s="569"/>
      <c r="C41" s="289"/>
      <c r="D41" s="181"/>
      <c r="E41" s="181"/>
      <c r="F41" s="181"/>
      <c r="G41" s="181"/>
      <c r="H41" s="181"/>
      <c r="I41" s="181"/>
      <c r="J41" s="181"/>
      <c r="K41" s="181"/>
      <c r="L41" s="181"/>
      <c r="M41" s="181"/>
      <c r="N41" s="181"/>
    </row>
    <row r="42" spans="1:14" ht="9.75" customHeight="1" x14ac:dyDescent="0.25">
      <c r="A42" s="527" t="s">
        <v>266</v>
      </c>
      <c r="B42" s="569"/>
      <c r="C42" s="181"/>
      <c r="D42" s="181"/>
      <c r="E42" s="181"/>
      <c r="F42" s="181"/>
      <c r="G42" s="181"/>
      <c r="H42" s="181"/>
      <c r="I42" s="181"/>
      <c r="J42" s="181"/>
      <c r="K42" s="181"/>
      <c r="L42" s="181"/>
      <c r="M42" s="181"/>
      <c r="N42" s="181"/>
    </row>
    <row r="43" spans="1:14" ht="9.75" customHeight="1" x14ac:dyDescent="0.25">
      <c r="A43" s="527"/>
      <c r="B43" s="569"/>
      <c r="C43" s="181"/>
      <c r="D43" s="181"/>
      <c r="E43" s="181"/>
      <c r="F43" s="181"/>
      <c r="G43" s="181"/>
      <c r="H43" s="181"/>
      <c r="I43" s="181"/>
      <c r="J43" s="181"/>
      <c r="K43" s="181"/>
      <c r="L43" s="181"/>
      <c r="M43" s="181"/>
      <c r="N43" s="181"/>
    </row>
    <row r="44" spans="1:14" ht="9.75" customHeight="1" x14ac:dyDescent="0.25">
      <c r="A44" s="527"/>
      <c r="B44" s="569"/>
      <c r="C44" s="181"/>
      <c r="D44" s="181"/>
      <c r="E44" s="181"/>
      <c r="F44" s="181"/>
      <c r="G44" s="181"/>
      <c r="H44" s="181"/>
      <c r="I44" s="181"/>
      <c r="J44" s="181"/>
      <c r="K44" s="181"/>
      <c r="L44" s="181"/>
      <c r="M44" s="181"/>
      <c r="N44" s="181"/>
    </row>
    <row r="45" spans="1:14" ht="9.75" customHeight="1" x14ac:dyDescent="0.25">
      <c r="A45" s="527"/>
      <c r="B45" s="569"/>
      <c r="C45" s="181"/>
      <c r="D45" s="181"/>
      <c r="E45" s="181"/>
      <c r="F45" s="181"/>
      <c r="G45" s="181"/>
      <c r="H45" s="181"/>
      <c r="I45" s="181"/>
      <c r="J45" s="181"/>
      <c r="K45" s="181"/>
      <c r="L45" s="181"/>
      <c r="M45" s="181"/>
      <c r="N45" s="181"/>
    </row>
    <row r="46" spans="1:14" ht="9.75" customHeight="1" x14ac:dyDescent="0.25">
      <c r="A46" s="527"/>
      <c r="B46" s="569"/>
      <c r="C46" s="181"/>
      <c r="D46" s="181"/>
      <c r="E46" s="181"/>
      <c r="F46" s="181"/>
      <c r="G46" s="181"/>
      <c r="H46" s="181"/>
      <c r="I46" s="181"/>
      <c r="J46" s="181"/>
      <c r="K46" s="181"/>
      <c r="L46" s="181"/>
      <c r="M46" s="181"/>
      <c r="N46" s="181"/>
    </row>
    <row r="47" spans="1:14" ht="9.75" customHeight="1" x14ac:dyDescent="0.25">
      <c r="A47" s="527"/>
      <c r="B47" s="569"/>
      <c r="C47" s="181"/>
      <c r="D47" s="181"/>
      <c r="E47" s="181"/>
      <c r="F47" s="181"/>
      <c r="G47" s="181"/>
      <c r="H47" s="181"/>
      <c r="I47" s="181"/>
      <c r="J47" s="181"/>
      <c r="K47" s="181"/>
      <c r="L47" s="181"/>
      <c r="M47" s="181"/>
      <c r="N47" s="181"/>
    </row>
  </sheetData>
  <protectedRanges>
    <protectedRange password="CDC0" sqref="C42:M47 B3:B4 D38:M41 D9:M19 L20:M26 L28:M36" name="Range1_1"/>
    <protectedRange sqref="C19" name="Range1"/>
    <protectedRange sqref="C18" name="Range1_2"/>
    <protectedRange password="CDC0" sqref="D28 F28:K28 F20:F26 H20:K26 F29:F36 H29:K36" name="Range1_1_1"/>
    <protectedRange password="CDC0" sqref="G36 G20:G26" name="Range1_1_1_1"/>
    <protectedRange sqref="D29:D36 D20:D26" name="Range1_10"/>
    <protectedRange password="CDC0" sqref="E20:E26 E28:E35 G30" name="Range1_1_1_2"/>
    <protectedRange password="CDC0" sqref="N9:N26 N28:N36 N38:N47" name="Range1_1_1_3"/>
    <protectedRange password="CDC0" sqref="G29 G31:G35" name="Range1_5_6_1_1_1"/>
    <protectedRange sqref="H37:M37" name="Range1_4"/>
    <protectedRange password="CDC0" sqref="N37" name="Range1_3_2_1"/>
    <protectedRange password="CDC0" sqref="C16:C17 C9:C14" name="Range1_3"/>
  </protectedRanges>
  <mergeCells count="10">
    <mergeCell ref="A36:A41"/>
    <mergeCell ref="B36:B41"/>
    <mergeCell ref="A42:A47"/>
    <mergeCell ref="B42:B47"/>
    <mergeCell ref="A9:A19"/>
    <mergeCell ref="B9:B19"/>
    <mergeCell ref="A20:A28"/>
    <mergeCell ref="B20:B28"/>
    <mergeCell ref="A29:A35"/>
    <mergeCell ref="B29:B35"/>
  </mergeCells>
  <hyperlinks>
    <hyperlink ref="L1" location="'b. List of templates'!A1" display="RETURN TO TEMPLATE LIST"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23"/>
  <sheetViews>
    <sheetView topLeftCell="A12" workbookViewId="0">
      <selection activeCell="C4" sqref="C4"/>
    </sheetView>
  </sheetViews>
  <sheetFormatPr defaultColWidth="9.140625" defaultRowHeight="10.5" x14ac:dyDescent="0.25"/>
  <cols>
    <col min="1" max="1" width="35.140625" style="85" customWidth="1"/>
    <col min="2" max="2" width="19.140625" style="84" customWidth="1"/>
    <col min="3" max="3" width="39" style="85" customWidth="1"/>
    <col min="4" max="4" width="23.42578125" style="85" customWidth="1"/>
    <col min="5" max="5" width="13.85546875" style="85" customWidth="1"/>
    <col min="6" max="6" width="5.140625" style="85" customWidth="1"/>
    <col min="7" max="7" width="16.5703125" style="85" customWidth="1"/>
    <col min="8" max="8" width="5.42578125" style="85" customWidth="1"/>
    <col min="9" max="9" width="14.5703125" style="85" customWidth="1"/>
    <col min="10" max="11" width="13.42578125" style="85" customWidth="1"/>
    <col min="12" max="12" width="26.5703125" style="85" bestFit="1" customWidth="1"/>
    <col min="13" max="13" width="23.5703125" style="85" customWidth="1"/>
    <col min="14" max="14" width="28.85546875" style="85" customWidth="1"/>
    <col min="15" max="16384" width="9.140625" style="85"/>
  </cols>
  <sheetData>
    <row r="1" spans="1:14" ht="21" thickBot="1" x14ac:dyDescent="0.3">
      <c r="A1" s="82" t="s">
        <v>267</v>
      </c>
      <c r="I1" s="83" t="s">
        <v>178</v>
      </c>
      <c r="L1" s="86" t="s">
        <v>177</v>
      </c>
    </row>
    <row r="2" spans="1:14" x14ac:dyDescent="0.25">
      <c r="F2" s="507" t="s">
        <v>268</v>
      </c>
      <c r="G2" s="570"/>
      <c r="H2" s="571"/>
      <c r="I2" s="87" t="s">
        <v>180</v>
      </c>
      <c r="J2" s="183">
        <f>SUM(B13:B23)</f>
        <v>0</v>
      </c>
    </row>
    <row r="3" spans="1:14" ht="14.25" x14ac:dyDescent="0.25">
      <c r="A3" s="146" t="s">
        <v>181</v>
      </c>
      <c r="B3" s="127" t="s">
        <v>331</v>
      </c>
      <c r="C3" s="128" t="s">
        <v>182</v>
      </c>
      <c r="F3" s="509"/>
      <c r="G3" s="568"/>
      <c r="H3" s="508"/>
      <c r="I3" s="90" t="s">
        <v>183</v>
      </c>
      <c r="J3" s="184">
        <f>$B$10</f>
        <v>0</v>
      </c>
    </row>
    <row r="4" spans="1:14" ht="20.25" x14ac:dyDescent="0.25">
      <c r="A4" s="147" t="s">
        <v>184</v>
      </c>
      <c r="B4" s="129">
        <v>2024</v>
      </c>
      <c r="C4" s="215">
        <v>45371</v>
      </c>
      <c r="F4" s="509"/>
      <c r="G4" s="568"/>
      <c r="H4" s="508"/>
      <c r="I4" s="90" t="s">
        <v>185</v>
      </c>
      <c r="J4" s="184">
        <f>$B$9</f>
        <v>1.2314285714285715</v>
      </c>
    </row>
    <row r="5" spans="1:14" ht="18" thickBot="1" x14ac:dyDescent="0.3">
      <c r="A5" s="146" t="s">
        <v>186</v>
      </c>
      <c r="B5" s="130" t="s">
        <v>306</v>
      </c>
      <c r="C5" s="92"/>
      <c r="F5" s="510"/>
      <c r="G5" s="572"/>
      <c r="H5" s="511"/>
      <c r="I5" s="93"/>
      <c r="J5" s="94"/>
    </row>
    <row r="6" spans="1:14" ht="21.75" thickBot="1" x14ac:dyDescent="0.3">
      <c r="A6" s="116" t="s">
        <v>290</v>
      </c>
      <c r="B6" s="131">
        <v>862</v>
      </c>
      <c r="C6" s="85" t="s">
        <v>496</v>
      </c>
      <c r="I6" s="96"/>
    </row>
    <row r="7" spans="1:14" ht="32.25" thickBot="1" x14ac:dyDescent="0.3">
      <c r="A7" s="116" t="s">
        <v>294</v>
      </c>
      <c r="B7" s="148">
        <v>862</v>
      </c>
      <c r="C7" s="524" t="s">
        <v>307</v>
      </c>
      <c r="D7" s="525"/>
      <c r="E7" s="525"/>
      <c r="F7" s="525"/>
      <c r="G7" s="525"/>
      <c r="H7" s="525"/>
      <c r="I7" s="525"/>
      <c r="J7" s="526"/>
      <c r="M7" s="98"/>
      <c r="N7" s="98"/>
    </row>
    <row r="8" spans="1:14" ht="21" x14ac:dyDescent="0.25">
      <c r="A8" s="116" t="s">
        <v>191</v>
      </c>
      <c r="B8" s="149" t="s">
        <v>270</v>
      </c>
      <c r="C8" s="150" t="s">
        <v>194</v>
      </c>
      <c r="D8" s="150"/>
    </row>
    <row r="9" spans="1:14" ht="21.75" thickBot="1" x14ac:dyDescent="0.3">
      <c r="A9" s="116" t="s">
        <v>271</v>
      </c>
      <c r="B9" s="151">
        <f>IF($B$7&lt;=60000, ($B$7/700), (($B$7-60000)/2000)+(60000/700))</f>
        <v>1.2314285714285715</v>
      </c>
      <c r="C9" s="152"/>
      <c r="D9" s="153"/>
    </row>
    <row r="10" spans="1:14" ht="15" thickBot="1" x14ac:dyDescent="0.3">
      <c r="A10" s="116" t="s">
        <v>243</v>
      </c>
      <c r="B10" s="135"/>
      <c r="C10" s="104"/>
      <c r="D10" s="105"/>
    </row>
    <row r="11" spans="1:14" x14ac:dyDescent="0.25">
      <c r="B11" s="99"/>
      <c r="C11" s="108"/>
      <c r="D11" s="108"/>
    </row>
    <row r="12" spans="1:14" s="110" customFormat="1" ht="73.5" x14ac:dyDescent="0.25">
      <c r="A12" s="136" t="s">
        <v>272</v>
      </c>
      <c r="B12" s="113" t="s">
        <v>244</v>
      </c>
      <c r="C12" s="139" t="s">
        <v>199</v>
      </c>
      <c r="D12" s="139" t="s">
        <v>200</v>
      </c>
      <c r="E12" s="277" t="s">
        <v>201</v>
      </c>
      <c r="F12" s="173" t="s">
        <v>202</v>
      </c>
      <c r="G12" s="277" t="s">
        <v>203</v>
      </c>
      <c r="H12" s="137" t="s">
        <v>202</v>
      </c>
      <c r="I12" s="278" t="s">
        <v>204</v>
      </c>
      <c r="J12" s="139" t="s">
        <v>205</v>
      </c>
      <c r="K12" s="139" t="s">
        <v>245</v>
      </c>
      <c r="L12" s="277" t="s">
        <v>246</v>
      </c>
      <c r="M12" s="277" t="s">
        <v>206</v>
      </c>
      <c r="N12" s="293" t="s">
        <v>207</v>
      </c>
    </row>
    <row r="13" spans="1:14" x14ac:dyDescent="0.25">
      <c r="A13" s="555" t="s">
        <v>273</v>
      </c>
      <c r="B13" s="549"/>
      <c r="C13" s="288"/>
      <c r="D13" s="288"/>
      <c r="E13" s="288"/>
      <c r="F13" s="288"/>
      <c r="G13" s="288"/>
      <c r="H13" s="288"/>
      <c r="I13" s="288"/>
      <c r="J13" s="288"/>
      <c r="K13" s="288"/>
      <c r="L13" s="288"/>
      <c r="M13" s="288"/>
      <c r="N13" s="288"/>
    </row>
    <row r="14" spans="1:14" x14ac:dyDescent="0.25">
      <c r="A14" s="556"/>
      <c r="B14" s="550"/>
      <c r="C14" s="288"/>
      <c r="D14" s="288"/>
      <c r="E14" s="288"/>
      <c r="F14" s="288"/>
      <c r="G14" s="288"/>
      <c r="H14" s="288"/>
      <c r="I14" s="288"/>
      <c r="J14" s="288"/>
      <c r="K14" s="288"/>
      <c r="L14" s="288"/>
      <c r="M14" s="288"/>
      <c r="N14" s="288"/>
    </row>
    <row r="15" spans="1:14" x14ac:dyDescent="0.25">
      <c r="A15" s="556"/>
      <c r="B15" s="550"/>
      <c r="C15" s="260"/>
      <c r="D15" s="288"/>
      <c r="E15" s="288"/>
      <c r="F15" s="288"/>
      <c r="G15" s="288"/>
      <c r="H15" s="288"/>
      <c r="I15" s="288"/>
      <c r="J15" s="288"/>
      <c r="K15" s="288"/>
      <c r="L15" s="288"/>
      <c r="M15" s="288"/>
      <c r="N15" s="288"/>
    </row>
    <row r="16" spans="1:14" x14ac:dyDescent="0.25">
      <c r="A16" s="555" t="s">
        <v>274</v>
      </c>
      <c r="B16" s="549"/>
      <c r="C16" s="260"/>
      <c r="D16" s="288"/>
      <c r="E16" s="288"/>
      <c r="F16" s="288"/>
      <c r="G16" s="288"/>
      <c r="H16" s="288"/>
      <c r="I16" s="288"/>
      <c r="J16" s="288"/>
      <c r="K16" s="288"/>
      <c r="L16" s="288"/>
      <c r="M16" s="288"/>
      <c r="N16" s="288"/>
    </row>
    <row r="17" spans="1:14" x14ac:dyDescent="0.25">
      <c r="A17" s="556"/>
      <c r="B17" s="550"/>
      <c r="C17" s="260"/>
      <c r="D17" s="288"/>
      <c r="E17" s="288"/>
      <c r="F17" s="288"/>
      <c r="G17" s="288"/>
      <c r="H17" s="288"/>
      <c r="I17" s="288"/>
      <c r="J17" s="288"/>
      <c r="K17" s="288"/>
      <c r="L17" s="288"/>
      <c r="M17" s="288"/>
      <c r="N17" s="288"/>
    </row>
    <row r="18" spans="1:14" x14ac:dyDescent="0.25">
      <c r="A18" s="556"/>
      <c r="B18" s="550"/>
      <c r="C18" s="260"/>
      <c r="D18" s="288"/>
      <c r="E18" s="288"/>
      <c r="F18" s="288"/>
      <c r="G18" s="288"/>
      <c r="H18" s="288"/>
      <c r="I18" s="288"/>
      <c r="J18" s="288"/>
      <c r="K18" s="288"/>
      <c r="L18" s="288"/>
      <c r="M18" s="288"/>
      <c r="N18" s="288"/>
    </row>
    <row r="19" spans="1:14" x14ac:dyDescent="0.25">
      <c r="A19" s="555" t="s">
        <v>266</v>
      </c>
      <c r="B19" s="549"/>
      <c r="C19" s="288"/>
      <c r="D19" s="311"/>
      <c r="E19" s="288"/>
      <c r="F19" s="288"/>
      <c r="G19" s="288"/>
      <c r="H19" s="288"/>
      <c r="I19" s="288"/>
      <c r="J19" s="288"/>
      <c r="K19" s="288"/>
      <c r="L19" s="288"/>
      <c r="M19" s="288"/>
      <c r="N19" s="288"/>
    </row>
    <row r="20" spans="1:14" x14ac:dyDescent="0.25">
      <c r="A20" s="556"/>
      <c r="B20" s="550"/>
      <c r="C20" s="288"/>
      <c r="D20" s="311"/>
      <c r="E20" s="288"/>
      <c r="F20" s="288"/>
      <c r="G20" s="288"/>
      <c r="H20" s="288"/>
      <c r="I20" s="288"/>
      <c r="J20" s="288"/>
      <c r="K20" s="288"/>
      <c r="L20" s="288"/>
      <c r="M20" s="288"/>
      <c r="N20" s="288"/>
    </row>
    <row r="21" spans="1:14" x14ac:dyDescent="0.25">
      <c r="A21" s="556"/>
      <c r="B21" s="550"/>
      <c r="C21" s="288"/>
      <c r="D21" s="311"/>
      <c r="E21" s="288"/>
      <c r="F21" s="288"/>
      <c r="G21" s="288"/>
      <c r="H21" s="288"/>
      <c r="I21" s="288"/>
      <c r="J21" s="288"/>
      <c r="K21" s="288"/>
      <c r="L21" s="288"/>
      <c r="M21" s="288"/>
      <c r="N21" s="288"/>
    </row>
    <row r="22" spans="1:14" x14ac:dyDescent="0.25">
      <c r="A22" s="556"/>
      <c r="B22" s="550"/>
      <c r="C22" s="288"/>
      <c r="D22" s="311"/>
      <c r="E22" s="288"/>
      <c r="F22" s="288"/>
      <c r="G22" s="288"/>
      <c r="H22" s="288"/>
      <c r="I22" s="288"/>
      <c r="J22" s="288"/>
      <c r="K22" s="288"/>
      <c r="L22" s="288"/>
      <c r="M22" s="288"/>
      <c r="N22" s="288"/>
    </row>
    <row r="23" spans="1:14" x14ac:dyDescent="0.25">
      <c r="A23" s="557"/>
      <c r="B23" s="558"/>
      <c r="C23" s="288"/>
      <c r="D23" s="311"/>
      <c r="E23" s="288"/>
      <c r="F23" s="288"/>
      <c r="G23" s="288"/>
      <c r="H23" s="288"/>
      <c r="I23" s="288"/>
      <c r="J23" s="288"/>
      <c r="K23" s="288"/>
      <c r="L23" s="288"/>
      <c r="M23" s="288"/>
      <c r="N23" s="288"/>
    </row>
  </sheetData>
  <protectedRanges>
    <protectedRange sqref="C4" name="Range2_1"/>
    <protectedRange password="CDC0" sqref="B6:B7 B3:B4 C9:D9" name="Range1_1"/>
    <protectedRange password="CDC0" sqref="C20 C23" name="Range1_4"/>
    <protectedRange password="CDC0" sqref="C19 C21:C22" name="Range1_2_2"/>
    <protectedRange password="CDC0" sqref="C17:C18" name="Range1_8"/>
    <protectedRange password="CDC0" sqref="C16" name="Range1_1_4"/>
    <protectedRange password="CDC0" sqref="N13:N15 E16:N18" name="Range1_3"/>
    <protectedRange password="CDC0" sqref="L19:L23" name="Range1_1_1"/>
    <protectedRange password="CDC0" sqref="K19:K20 K23 M19:M20 M23" name="Range1_1_3"/>
    <protectedRange password="CDC0" sqref="K21:K22 E19:J23 M21:M22" name="Range1_2"/>
    <protectedRange password="CDC0" sqref="N19:N23" name="Range1_3_1"/>
    <protectedRange password="CDC0" sqref="H13:M15 F13:F15" name="Range1_1_2"/>
    <protectedRange password="CDC0" sqref="C14:C15" name="Range1_4_1"/>
    <protectedRange password="CDC0" sqref="C13" name="Range1_4_2_1_1_1"/>
    <protectedRange password="CDC0" sqref="E13:E14 G13:G14" name="Range1_1_1_1"/>
    <protectedRange password="CDC0" sqref="G15 E15" name="Range1_1_1_1_1"/>
    <protectedRange sqref="D13:D18" name="Range1_10"/>
  </protectedRanges>
  <mergeCells count="8">
    <mergeCell ref="A19:A23"/>
    <mergeCell ref="B19:B23"/>
    <mergeCell ref="F2:H5"/>
    <mergeCell ref="C7:J7"/>
    <mergeCell ref="A13:A15"/>
    <mergeCell ref="B13:B15"/>
    <mergeCell ref="A16:A18"/>
    <mergeCell ref="B16:B18"/>
  </mergeCells>
  <hyperlinks>
    <hyperlink ref="L1" location="'b. List of templates'!A1" display="RETURN TO TEMPLATE LIST" xr:uid="{00000000-0004-0000-1900-000000000000}"/>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O59"/>
  <sheetViews>
    <sheetView topLeftCell="A17" workbookViewId="0">
      <selection activeCell="E44" sqref="E44"/>
    </sheetView>
  </sheetViews>
  <sheetFormatPr defaultColWidth="9.140625" defaultRowHeight="11.25" x14ac:dyDescent="0.25"/>
  <cols>
    <col min="1" max="1" width="4.85546875" style="156" customWidth="1"/>
    <col min="2" max="2" width="23" style="156" customWidth="1"/>
    <col min="3" max="3" width="7" style="155" customWidth="1"/>
    <col min="4" max="4" width="9.42578125" style="156" customWidth="1"/>
    <col min="5" max="5" width="35" style="156" customWidth="1"/>
    <col min="6" max="6" width="14.140625" style="156" customWidth="1"/>
    <col min="7" max="7" width="19.85546875" style="156" customWidth="1"/>
    <col min="8" max="8" width="16.5703125" style="156" customWidth="1"/>
    <col min="9" max="9" width="25.85546875" style="156" customWidth="1"/>
    <col min="10" max="10" width="12.42578125" style="156" customWidth="1"/>
    <col min="11" max="11" width="12.140625" style="156" customWidth="1"/>
    <col min="12" max="12" width="26.5703125" style="156" bestFit="1" customWidth="1"/>
    <col min="13" max="13" width="13.85546875" style="156" customWidth="1"/>
    <col min="14" max="14" width="51.140625" style="156" bestFit="1" customWidth="1"/>
    <col min="15" max="16384" width="9.140625" style="156"/>
  </cols>
  <sheetData>
    <row r="1" spans="1:15" ht="21" thickBot="1" x14ac:dyDescent="0.3">
      <c r="A1" s="82" t="s">
        <v>296</v>
      </c>
      <c r="B1" s="154"/>
      <c r="L1" s="86" t="s">
        <v>177</v>
      </c>
      <c r="M1" s="83" t="s">
        <v>178</v>
      </c>
      <c r="N1" s="85"/>
    </row>
    <row r="2" spans="1:15" ht="9.75" customHeight="1" x14ac:dyDescent="0.25">
      <c r="K2" s="589" t="s">
        <v>179</v>
      </c>
      <c r="L2" s="590"/>
      <c r="M2" s="87" t="s">
        <v>180</v>
      </c>
      <c r="N2" s="183">
        <f>SUM(D14:D44)</f>
        <v>29</v>
      </c>
    </row>
    <row r="3" spans="1:15" ht="12.75" customHeight="1" x14ac:dyDescent="0.25">
      <c r="A3" s="512" t="s">
        <v>181</v>
      </c>
      <c r="B3" s="513"/>
      <c r="C3" s="595" t="s">
        <v>331</v>
      </c>
      <c r="D3" s="596"/>
      <c r="E3" s="158" t="s">
        <v>182</v>
      </c>
      <c r="K3" s="591"/>
      <c r="L3" s="592"/>
      <c r="M3" s="90" t="s">
        <v>183</v>
      </c>
      <c r="N3" s="184">
        <f>$C$10</f>
        <v>29</v>
      </c>
    </row>
    <row r="4" spans="1:15" ht="12.75" customHeight="1" x14ac:dyDescent="0.25">
      <c r="A4" s="517" t="s">
        <v>184</v>
      </c>
      <c r="B4" s="518"/>
      <c r="C4" s="595">
        <v>2024</v>
      </c>
      <c r="D4" s="597"/>
      <c r="E4" s="348">
        <v>45381</v>
      </c>
      <c r="K4" s="591"/>
      <c r="L4" s="592"/>
      <c r="M4" s="90" t="s">
        <v>185</v>
      </c>
      <c r="N4" s="184">
        <f>$C$9</f>
        <v>5.2659093333333331</v>
      </c>
    </row>
    <row r="5" spans="1:15" ht="12.75" customHeight="1" thickBot="1" x14ac:dyDescent="0.3">
      <c r="A5" s="512" t="s">
        <v>186</v>
      </c>
      <c r="B5" s="513"/>
      <c r="C5" s="598" t="s">
        <v>59</v>
      </c>
      <c r="D5" s="599"/>
      <c r="E5" s="161"/>
      <c r="K5" s="593"/>
      <c r="L5" s="594"/>
      <c r="M5" s="93"/>
      <c r="N5" s="94"/>
    </row>
    <row r="6" spans="1:15" ht="46.5" customHeight="1" thickBot="1" x14ac:dyDescent="0.3">
      <c r="A6" s="527" t="s">
        <v>290</v>
      </c>
      <c r="B6" s="513"/>
      <c r="C6" s="600">
        <v>157977.28</v>
      </c>
      <c r="D6" s="601"/>
      <c r="E6" s="239" t="s">
        <v>532</v>
      </c>
      <c r="G6" s="344"/>
      <c r="I6" s="387">
        <v>157977280</v>
      </c>
      <c r="J6" s="387">
        <f>I6/1000</f>
        <v>157977.28</v>
      </c>
    </row>
    <row r="7" spans="1:15" ht="45.75" customHeight="1" thickBot="1" x14ac:dyDescent="0.3">
      <c r="A7" s="527" t="s">
        <v>291</v>
      </c>
      <c r="B7" s="513"/>
      <c r="C7" s="600">
        <v>157977.28</v>
      </c>
      <c r="D7" s="601"/>
      <c r="E7" s="164"/>
      <c r="F7" s="668" t="s">
        <v>308</v>
      </c>
      <c r="G7" s="669"/>
      <c r="H7" s="669"/>
      <c r="I7" s="669"/>
      <c r="J7" s="669"/>
      <c r="K7" s="669"/>
      <c r="L7" s="669"/>
      <c r="M7" s="670"/>
    </row>
    <row r="8" spans="1:15" ht="20.100000000000001" customHeight="1" thickBot="1" x14ac:dyDescent="0.3">
      <c r="A8" s="527" t="s">
        <v>191</v>
      </c>
      <c r="B8" s="513"/>
      <c r="C8" s="644" t="s">
        <v>192</v>
      </c>
      <c r="D8" s="645"/>
      <c r="E8" s="100" t="s">
        <v>193</v>
      </c>
      <c r="F8" s="100" t="s">
        <v>287</v>
      </c>
    </row>
    <row r="9" spans="1:15" ht="21.75" customHeight="1" thickBot="1" x14ac:dyDescent="0.3">
      <c r="A9" s="535" t="s">
        <v>195</v>
      </c>
      <c r="B9" s="536"/>
      <c r="C9" s="611">
        <f>($C$7)/30000</f>
        <v>5.2659093333333331</v>
      </c>
      <c r="D9" s="612"/>
      <c r="E9" s="165"/>
      <c r="F9" s="166"/>
    </row>
    <row r="10" spans="1:15" ht="14.25" customHeight="1" thickBot="1" x14ac:dyDescent="0.3">
      <c r="A10" s="527" t="s">
        <v>243</v>
      </c>
      <c r="B10" s="513"/>
      <c r="C10" s="613">
        <f>D45</f>
        <v>29</v>
      </c>
      <c r="D10" s="614"/>
      <c r="E10" s="167"/>
      <c r="F10" s="168"/>
    </row>
    <row r="11" spans="1:15" ht="9.75" customHeight="1" x14ac:dyDescent="0.25">
      <c r="B11" s="169"/>
      <c r="C11" s="170"/>
      <c r="D11" s="171"/>
      <c r="E11" s="172"/>
      <c r="F11" s="172"/>
    </row>
    <row r="12" spans="1:15" ht="24" customHeight="1" x14ac:dyDescent="0.25">
      <c r="A12" s="541" t="s">
        <v>197</v>
      </c>
      <c r="B12" s="542"/>
      <c r="C12" s="615" t="s">
        <v>276</v>
      </c>
      <c r="D12" s="616"/>
      <c r="E12" s="579" t="s">
        <v>199</v>
      </c>
      <c r="F12" s="579" t="s">
        <v>200</v>
      </c>
      <c r="G12" s="641" t="s">
        <v>201</v>
      </c>
      <c r="H12" s="626" t="s">
        <v>202</v>
      </c>
      <c r="I12" s="579" t="s">
        <v>203</v>
      </c>
      <c r="J12" s="626" t="s">
        <v>202</v>
      </c>
      <c r="K12" s="639" t="s">
        <v>277</v>
      </c>
      <c r="L12" s="579" t="s">
        <v>278</v>
      </c>
      <c r="M12" s="579" t="s">
        <v>309</v>
      </c>
      <c r="N12" s="579" t="s">
        <v>207</v>
      </c>
    </row>
    <row r="13" spans="1:15" ht="27" customHeight="1" x14ac:dyDescent="0.25">
      <c r="A13" s="545"/>
      <c r="B13" s="546"/>
      <c r="C13" s="174" t="s">
        <v>211</v>
      </c>
      <c r="D13" s="175" t="s">
        <v>212</v>
      </c>
      <c r="E13" s="580"/>
      <c r="F13" s="588"/>
      <c r="G13" s="667"/>
      <c r="H13" s="627"/>
      <c r="I13" s="580"/>
      <c r="J13" s="627"/>
      <c r="K13" s="666"/>
      <c r="L13" s="580"/>
      <c r="M13" s="580"/>
      <c r="N13" s="580"/>
    </row>
    <row r="14" spans="1:15" ht="14.25" x14ac:dyDescent="0.25">
      <c r="A14" s="115" t="s">
        <v>223</v>
      </c>
      <c r="B14" s="116" t="s">
        <v>224</v>
      </c>
      <c r="C14" s="124">
        <f>$C$9*0.05</f>
        <v>0.26329546666666664</v>
      </c>
      <c r="D14" s="177">
        <v>10</v>
      </c>
      <c r="E14" s="326" t="s">
        <v>224</v>
      </c>
      <c r="F14" s="326" t="s">
        <v>480</v>
      </c>
      <c r="G14" s="326" t="s">
        <v>450</v>
      </c>
      <c r="H14" s="326" t="s">
        <v>470</v>
      </c>
      <c r="I14" s="326" t="s">
        <v>610</v>
      </c>
      <c r="J14" s="288" t="s">
        <v>470</v>
      </c>
      <c r="K14" s="288">
        <v>7.4999999999999997E-2</v>
      </c>
      <c r="L14" s="288">
        <v>9.9000000000000005E-2</v>
      </c>
      <c r="M14" s="381" t="s">
        <v>453</v>
      </c>
      <c r="N14" s="326" t="s">
        <v>680</v>
      </c>
      <c r="O14" s="298"/>
    </row>
    <row r="15" spans="1:15" ht="9.75" customHeight="1" x14ac:dyDescent="0.25">
      <c r="A15" s="493" t="s">
        <v>225</v>
      </c>
      <c r="B15" s="512" t="s">
        <v>226</v>
      </c>
      <c r="C15" s="574">
        <f>$C$9*0.05</f>
        <v>0.26329546666666664</v>
      </c>
      <c r="D15" s="575">
        <v>4</v>
      </c>
      <c r="E15" s="181" t="s">
        <v>381</v>
      </c>
      <c r="F15" s="326" t="s">
        <v>480</v>
      </c>
      <c r="G15" s="326" t="s">
        <v>610</v>
      </c>
      <c r="H15" s="326" t="s">
        <v>470</v>
      </c>
      <c r="I15" s="326" t="s">
        <v>610</v>
      </c>
      <c r="J15" s="288" t="s">
        <v>470</v>
      </c>
      <c r="K15" s="288">
        <v>0.25</v>
      </c>
      <c r="L15" s="311">
        <v>0.314</v>
      </c>
      <c r="M15" s="381" t="s">
        <v>453</v>
      </c>
      <c r="N15" s="326" t="s">
        <v>680</v>
      </c>
    </row>
    <row r="16" spans="1:15" ht="9.75" customHeight="1" x14ac:dyDescent="0.25">
      <c r="A16" s="493"/>
      <c r="B16" s="512"/>
      <c r="C16" s="574"/>
      <c r="D16" s="575"/>
      <c r="E16" s="181" t="s">
        <v>382</v>
      </c>
      <c r="F16" s="326" t="s">
        <v>480</v>
      </c>
      <c r="G16" s="326" t="s">
        <v>610</v>
      </c>
      <c r="H16" s="326" t="s">
        <v>470</v>
      </c>
      <c r="I16" s="326" t="s">
        <v>610</v>
      </c>
      <c r="J16" s="288" t="s">
        <v>470</v>
      </c>
      <c r="K16" s="288">
        <v>0.25</v>
      </c>
      <c r="L16" s="311">
        <v>0.30199999999999999</v>
      </c>
      <c r="M16" s="381" t="s">
        <v>453</v>
      </c>
      <c r="N16" s="326" t="s">
        <v>680</v>
      </c>
    </row>
    <row r="17" spans="1:14" ht="9.75" customHeight="1" x14ac:dyDescent="0.25">
      <c r="A17" s="493"/>
      <c r="B17" s="512"/>
      <c r="C17" s="574"/>
      <c r="D17" s="575"/>
      <c r="E17" s="181" t="s">
        <v>383</v>
      </c>
      <c r="F17" s="326" t="s">
        <v>480</v>
      </c>
      <c r="G17" s="326" t="s">
        <v>610</v>
      </c>
      <c r="H17" s="326" t="s">
        <v>470</v>
      </c>
      <c r="I17" s="326" t="s">
        <v>610</v>
      </c>
      <c r="J17" s="288" t="s">
        <v>470</v>
      </c>
      <c r="K17" s="288">
        <v>0.25</v>
      </c>
      <c r="L17" s="311">
        <v>0.32600000000000001</v>
      </c>
      <c r="M17" s="381" t="s">
        <v>453</v>
      </c>
      <c r="N17" s="326" t="s">
        <v>680</v>
      </c>
    </row>
    <row r="18" spans="1:14" ht="12.6" customHeight="1" x14ac:dyDescent="0.25">
      <c r="A18" s="493"/>
      <c r="B18" s="512"/>
      <c r="C18" s="574"/>
      <c r="D18" s="575"/>
      <c r="E18" s="181" t="s">
        <v>384</v>
      </c>
      <c r="F18" s="326" t="s">
        <v>480</v>
      </c>
      <c r="G18" s="326" t="s">
        <v>610</v>
      </c>
      <c r="H18" s="326" t="s">
        <v>470</v>
      </c>
      <c r="I18" s="326" t="s">
        <v>610</v>
      </c>
      <c r="J18" s="288" t="s">
        <v>470</v>
      </c>
      <c r="K18" s="288">
        <v>0.25</v>
      </c>
      <c r="L18" s="311">
        <v>0.38</v>
      </c>
      <c r="M18" s="381" t="s">
        <v>453</v>
      </c>
      <c r="N18" s="326" t="s">
        <v>680</v>
      </c>
    </row>
    <row r="19" spans="1:14" ht="9.75" customHeight="1" x14ac:dyDescent="0.25">
      <c r="A19" s="493" t="s">
        <v>227</v>
      </c>
      <c r="B19" s="512" t="s">
        <v>228</v>
      </c>
      <c r="C19" s="574">
        <f>$C$9*0.05</f>
        <v>0.26329546666666664</v>
      </c>
      <c r="D19" s="575">
        <v>4</v>
      </c>
      <c r="E19" s="181" t="s">
        <v>559</v>
      </c>
      <c r="F19" s="326" t="s">
        <v>480</v>
      </c>
      <c r="G19" s="326" t="s">
        <v>610</v>
      </c>
      <c r="H19" s="326" t="s">
        <v>470</v>
      </c>
      <c r="I19" s="326" t="s">
        <v>610</v>
      </c>
      <c r="J19" s="288" t="s">
        <v>470</v>
      </c>
      <c r="K19" s="288">
        <v>0.5</v>
      </c>
      <c r="L19" s="311">
        <v>0.3</v>
      </c>
      <c r="M19" s="381" t="s">
        <v>453</v>
      </c>
      <c r="N19" s="326" t="s">
        <v>680</v>
      </c>
    </row>
    <row r="20" spans="1:14" ht="9.75" customHeight="1" x14ac:dyDescent="0.25">
      <c r="A20" s="493"/>
      <c r="B20" s="512"/>
      <c r="C20" s="574"/>
      <c r="D20" s="575"/>
      <c r="E20" s="181" t="s">
        <v>557</v>
      </c>
      <c r="F20" s="326" t="s">
        <v>480</v>
      </c>
      <c r="G20" s="326" t="s">
        <v>610</v>
      </c>
      <c r="H20" s="326" t="s">
        <v>470</v>
      </c>
      <c r="I20" s="326" t="s">
        <v>610</v>
      </c>
      <c r="J20" s="288" t="s">
        <v>470</v>
      </c>
      <c r="K20" s="288">
        <v>0.5</v>
      </c>
      <c r="L20" s="311">
        <v>0.35</v>
      </c>
      <c r="M20" s="381" t="s">
        <v>453</v>
      </c>
      <c r="N20" s="326" t="s">
        <v>680</v>
      </c>
    </row>
    <row r="21" spans="1:14" ht="9.75" customHeight="1" x14ac:dyDescent="0.25">
      <c r="A21" s="493"/>
      <c r="B21" s="512"/>
      <c r="C21" s="574"/>
      <c r="D21" s="575"/>
      <c r="E21" s="181" t="s">
        <v>558</v>
      </c>
      <c r="F21" s="326" t="s">
        <v>480</v>
      </c>
      <c r="G21" s="326" t="s">
        <v>610</v>
      </c>
      <c r="H21" s="326" t="s">
        <v>470</v>
      </c>
      <c r="I21" s="326" t="s">
        <v>610</v>
      </c>
      <c r="J21" s="288" t="s">
        <v>470</v>
      </c>
      <c r="K21" s="288">
        <v>0.5</v>
      </c>
      <c r="L21" s="311">
        <v>0.35</v>
      </c>
      <c r="M21" s="381" t="s">
        <v>453</v>
      </c>
      <c r="N21" s="326" t="s">
        <v>680</v>
      </c>
    </row>
    <row r="22" spans="1:14" ht="9.75" customHeight="1" x14ac:dyDescent="0.25">
      <c r="A22" s="493"/>
      <c r="B22" s="512"/>
      <c r="C22" s="574"/>
      <c r="D22" s="575"/>
      <c r="E22" s="181" t="s">
        <v>380</v>
      </c>
      <c r="F22" s="326" t="s">
        <v>480</v>
      </c>
      <c r="G22" s="326" t="s">
        <v>610</v>
      </c>
      <c r="H22" s="326" t="s">
        <v>470</v>
      </c>
      <c r="I22" s="326" t="s">
        <v>610</v>
      </c>
      <c r="J22" s="288" t="s">
        <v>470</v>
      </c>
      <c r="K22" s="288">
        <v>0.5</v>
      </c>
      <c r="L22" s="311">
        <v>0.33</v>
      </c>
      <c r="M22" s="381" t="s">
        <v>453</v>
      </c>
      <c r="N22" s="326" t="s">
        <v>680</v>
      </c>
    </row>
    <row r="23" spans="1:14" ht="9.75" customHeight="1" x14ac:dyDescent="0.25">
      <c r="A23" s="493"/>
      <c r="B23" s="512"/>
      <c r="C23" s="574"/>
      <c r="D23" s="575"/>
      <c r="E23" s="181"/>
      <c r="F23" s="326"/>
      <c r="G23" s="326"/>
      <c r="H23" s="326"/>
      <c r="I23" s="181"/>
      <c r="J23" s="288"/>
      <c r="K23" s="288"/>
      <c r="L23" s="288"/>
      <c r="M23" s="381"/>
      <c r="N23" s="326"/>
    </row>
    <row r="24" spans="1:14" ht="9.75" customHeight="1" x14ac:dyDescent="0.25">
      <c r="A24" s="493"/>
      <c r="B24" s="512"/>
      <c r="C24" s="574"/>
      <c r="D24" s="575"/>
      <c r="F24" s="326"/>
      <c r="G24" s="326"/>
      <c r="H24" s="326"/>
      <c r="I24" s="326"/>
      <c r="J24" s="288"/>
      <c r="K24" s="288"/>
      <c r="L24" s="288"/>
      <c r="M24" s="381"/>
      <c r="N24" s="326"/>
    </row>
    <row r="25" spans="1:14" ht="9.75" customHeight="1" x14ac:dyDescent="0.25">
      <c r="A25" s="493"/>
      <c r="B25" s="512"/>
      <c r="C25" s="574"/>
      <c r="D25" s="575"/>
      <c r="F25" s="326"/>
      <c r="G25" s="326"/>
      <c r="H25" s="326"/>
      <c r="I25" s="326"/>
      <c r="J25" s="288"/>
      <c r="K25" s="288"/>
      <c r="L25" s="288"/>
      <c r="M25" s="381"/>
      <c r="N25" s="326"/>
    </row>
    <row r="26" spans="1:14" ht="9.75" customHeight="1" x14ac:dyDescent="0.25">
      <c r="A26" s="493" t="s">
        <v>229</v>
      </c>
      <c r="B26" s="512" t="s">
        <v>230</v>
      </c>
      <c r="C26" s="574">
        <f>$C$9*0.05</f>
        <v>0.26329546666666664</v>
      </c>
      <c r="D26" s="575"/>
      <c r="E26" s="328"/>
      <c r="F26" s="326"/>
      <c r="G26" s="328"/>
      <c r="H26" s="326"/>
      <c r="I26" s="326"/>
      <c r="J26" s="288"/>
      <c r="K26" s="288"/>
      <c r="L26" s="288"/>
      <c r="M26" s="381"/>
      <c r="N26" s="326"/>
    </row>
    <row r="27" spans="1:14" ht="9.75" customHeight="1" x14ac:dyDescent="0.25">
      <c r="A27" s="493"/>
      <c r="B27" s="512"/>
      <c r="C27" s="574"/>
      <c r="D27" s="575"/>
      <c r="E27" s="328"/>
      <c r="F27" s="326"/>
      <c r="G27" s="328"/>
      <c r="H27" s="326"/>
      <c r="I27" s="326"/>
      <c r="J27" s="288"/>
      <c r="K27" s="288"/>
      <c r="L27" s="288"/>
      <c r="M27" s="381"/>
      <c r="N27" s="326"/>
    </row>
    <row r="28" spans="1:14" ht="9.75" customHeight="1" x14ac:dyDescent="0.25">
      <c r="A28" s="493"/>
      <c r="B28" s="512"/>
      <c r="C28" s="574"/>
      <c r="D28" s="575"/>
      <c r="E28" s="328"/>
      <c r="F28" s="326"/>
      <c r="G28" s="328"/>
      <c r="H28" s="326"/>
      <c r="I28" s="326"/>
      <c r="J28" s="288"/>
      <c r="K28" s="288"/>
      <c r="L28" s="288"/>
      <c r="M28" s="381"/>
      <c r="N28" s="326"/>
    </row>
    <row r="29" spans="1:14" ht="9.75" customHeight="1" x14ac:dyDescent="0.25">
      <c r="A29" s="493"/>
      <c r="B29" s="512"/>
      <c r="C29" s="574"/>
      <c r="D29" s="575"/>
      <c r="E29" s="327"/>
      <c r="F29" s="326"/>
      <c r="G29" s="326"/>
      <c r="H29" s="326"/>
      <c r="I29" s="326"/>
      <c r="J29" s="288"/>
      <c r="K29" s="288"/>
      <c r="L29" s="288"/>
      <c r="M29" s="381"/>
      <c r="N29" s="326"/>
    </row>
    <row r="30" spans="1:14" ht="9.75" customHeight="1" x14ac:dyDescent="0.25">
      <c r="A30" s="493"/>
      <c r="B30" s="512"/>
      <c r="C30" s="574"/>
      <c r="D30" s="575"/>
      <c r="E30" s="327"/>
      <c r="F30" s="326"/>
      <c r="G30" s="326"/>
      <c r="H30" s="326"/>
      <c r="I30" s="326"/>
      <c r="J30" s="288"/>
      <c r="K30" s="288"/>
      <c r="L30" s="288"/>
      <c r="M30" s="381"/>
      <c r="N30" s="326"/>
    </row>
    <row r="31" spans="1:14" s="241" customFormat="1" ht="9.75" customHeight="1" x14ac:dyDescent="0.25">
      <c r="A31" s="663" t="s">
        <v>231</v>
      </c>
      <c r="B31" s="620" t="s">
        <v>232</v>
      </c>
      <c r="C31" s="491">
        <f>$C$9*0.05</f>
        <v>0.26329546666666664</v>
      </c>
      <c r="D31" s="637">
        <v>1</v>
      </c>
      <c r="E31" s="328" t="s">
        <v>616</v>
      </c>
      <c r="F31" s="328" t="s">
        <v>480</v>
      </c>
      <c r="G31" s="328" t="s">
        <v>610</v>
      </c>
      <c r="H31" s="328" t="s">
        <v>470</v>
      </c>
      <c r="I31" s="328" t="s">
        <v>610</v>
      </c>
      <c r="J31" s="260" t="s">
        <v>470</v>
      </c>
      <c r="K31" s="260">
        <v>3</v>
      </c>
      <c r="L31" s="260">
        <v>3</v>
      </c>
      <c r="M31" s="381" t="s">
        <v>453</v>
      </c>
      <c r="N31" s="260" t="s">
        <v>560</v>
      </c>
    </row>
    <row r="32" spans="1:14" ht="9.75" customHeight="1" x14ac:dyDescent="0.25">
      <c r="A32" s="664"/>
      <c r="B32" s="621"/>
      <c r="C32" s="492"/>
      <c r="D32" s="638"/>
      <c r="E32" s="326"/>
      <c r="F32" s="330"/>
      <c r="G32" s="326"/>
      <c r="H32" s="326"/>
      <c r="I32" s="326"/>
      <c r="J32" s="288"/>
      <c r="K32" s="288"/>
      <c r="L32" s="288"/>
      <c r="M32" s="381"/>
      <c r="N32" s="326"/>
    </row>
    <row r="33" spans="1:15" ht="9.75" customHeight="1" x14ac:dyDescent="0.25">
      <c r="A33" s="665"/>
      <c r="B33" s="622"/>
      <c r="C33" s="583"/>
      <c r="D33" s="584"/>
      <c r="E33" s="326"/>
      <c r="F33" s="330"/>
      <c r="G33" s="326"/>
      <c r="H33" s="326"/>
      <c r="I33" s="326"/>
      <c r="J33" s="288"/>
      <c r="K33" s="288"/>
      <c r="L33" s="288"/>
      <c r="M33" s="381"/>
      <c r="N33" s="326"/>
    </row>
    <row r="34" spans="1:15" s="241" customFormat="1" ht="9.75" customHeight="1" x14ac:dyDescent="0.25">
      <c r="A34" s="493" t="s">
        <v>233</v>
      </c>
      <c r="B34" s="527" t="s">
        <v>234</v>
      </c>
      <c r="C34" s="574">
        <f>$C$9*0.05</f>
        <v>0.26329546666666664</v>
      </c>
      <c r="D34" s="575">
        <v>5</v>
      </c>
      <c r="E34" s="328" t="s">
        <v>393</v>
      </c>
      <c r="F34" s="328" t="s">
        <v>480</v>
      </c>
      <c r="G34" s="328" t="s">
        <v>610</v>
      </c>
      <c r="H34" s="328" t="s">
        <v>470</v>
      </c>
      <c r="I34" s="328" t="s">
        <v>610</v>
      </c>
      <c r="J34" s="328" t="s">
        <v>470</v>
      </c>
      <c r="K34" s="260">
        <v>30</v>
      </c>
      <c r="L34" s="260" t="s">
        <v>730</v>
      </c>
      <c r="M34" s="381" t="s">
        <v>453</v>
      </c>
      <c r="N34" s="326" t="s">
        <v>680</v>
      </c>
    </row>
    <row r="35" spans="1:15" s="241" customFormat="1" ht="9.75" customHeight="1" x14ac:dyDescent="0.25">
      <c r="A35" s="493"/>
      <c r="B35" s="527"/>
      <c r="C35" s="574"/>
      <c r="D35" s="575"/>
      <c r="E35" s="328" t="s">
        <v>655</v>
      </c>
      <c r="F35" s="328" t="s">
        <v>480</v>
      </c>
      <c r="G35" s="328" t="s">
        <v>610</v>
      </c>
      <c r="H35" s="328" t="s">
        <v>470</v>
      </c>
      <c r="I35" s="328" t="s">
        <v>610</v>
      </c>
      <c r="J35" s="328" t="s">
        <v>470</v>
      </c>
      <c r="K35" s="260">
        <v>10</v>
      </c>
      <c r="L35" s="260"/>
      <c r="M35" s="381" t="s">
        <v>453</v>
      </c>
      <c r="N35" s="328" t="s">
        <v>680</v>
      </c>
    </row>
    <row r="36" spans="1:15" s="241" customFormat="1" ht="9.75" customHeight="1" x14ac:dyDescent="0.25">
      <c r="A36" s="493"/>
      <c r="B36" s="527"/>
      <c r="C36" s="574"/>
      <c r="D36" s="575"/>
      <c r="E36" s="328" t="s">
        <v>729</v>
      </c>
      <c r="F36" s="328" t="s">
        <v>480</v>
      </c>
      <c r="G36" s="328" t="s">
        <v>450</v>
      </c>
      <c r="H36" s="328" t="s">
        <v>470</v>
      </c>
      <c r="I36" s="328"/>
      <c r="J36" s="328"/>
      <c r="K36" s="260"/>
      <c r="L36" s="260"/>
      <c r="M36" s="381" t="s">
        <v>453</v>
      </c>
      <c r="N36" s="328" t="s">
        <v>680</v>
      </c>
    </row>
    <row r="37" spans="1:15" ht="9.75" customHeight="1" x14ac:dyDescent="0.25">
      <c r="A37" s="493"/>
      <c r="B37" s="527"/>
      <c r="C37" s="574"/>
      <c r="D37" s="575"/>
      <c r="E37" s="288" t="s">
        <v>618</v>
      </c>
      <c r="F37" s="285" t="s">
        <v>480</v>
      </c>
      <c r="G37" s="285" t="s">
        <v>610</v>
      </c>
      <c r="H37" s="285" t="s">
        <v>470</v>
      </c>
      <c r="I37" s="285" t="s">
        <v>610</v>
      </c>
      <c r="J37" s="285" t="s">
        <v>470</v>
      </c>
      <c r="K37" s="288">
        <v>1</v>
      </c>
      <c r="L37" s="288">
        <v>1</v>
      </c>
      <c r="M37" s="381" t="s">
        <v>453</v>
      </c>
      <c r="N37" s="181" t="s">
        <v>626</v>
      </c>
      <c r="O37" s="323"/>
    </row>
    <row r="38" spans="1:15" s="241" customFormat="1" ht="9.75" customHeight="1" x14ac:dyDescent="0.25">
      <c r="A38" s="648" t="s">
        <v>235</v>
      </c>
      <c r="B38" s="662" t="s">
        <v>236</v>
      </c>
      <c r="C38" s="650">
        <v>0</v>
      </c>
      <c r="D38" s="651">
        <v>5</v>
      </c>
      <c r="E38" s="328" t="s">
        <v>669</v>
      </c>
      <c r="F38" s="328" t="s">
        <v>480</v>
      </c>
      <c r="G38" s="328" t="s">
        <v>479</v>
      </c>
      <c r="H38" s="328" t="s">
        <v>470</v>
      </c>
      <c r="I38" s="328" t="s">
        <v>610</v>
      </c>
      <c r="J38" s="328" t="s">
        <v>470</v>
      </c>
      <c r="K38" s="260">
        <v>10</v>
      </c>
      <c r="L38" s="432"/>
      <c r="M38" s="436" t="s">
        <v>453</v>
      </c>
      <c r="N38" s="328" t="s">
        <v>680</v>
      </c>
    </row>
    <row r="39" spans="1:15" s="241" customFormat="1" ht="9.75" customHeight="1" x14ac:dyDescent="0.25">
      <c r="A39" s="648"/>
      <c r="B39" s="662"/>
      <c r="C39" s="650"/>
      <c r="D39" s="651"/>
      <c r="E39" s="328" t="s">
        <v>668</v>
      </c>
      <c r="F39" s="328" t="s">
        <v>480</v>
      </c>
      <c r="G39" s="328" t="s">
        <v>479</v>
      </c>
      <c r="H39" s="328" t="s">
        <v>470</v>
      </c>
      <c r="I39" s="328" t="s">
        <v>610</v>
      </c>
      <c r="J39" s="328" t="s">
        <v>470</v>
      </c>
      <c r="K39" s="260">
        <v>10</v>
      </c>
      <c r="L39" s="432"/>
      <c r="M39" s="436" t="s">
        <v>453</v>
      </c>
      <c r="N39" s="328" t="s">
        <v>680</v>
      </c>
    </row>
    <row r="40" spans="1:15" s="241" customFormat="1" ht="9.75" customHeight="1" x14ac:dyDescent="0.25">
      <c r="A40" s="648"/>
      <c r="B40" s="662"/>
      <c r="C40" s="650"/>
      <c r="D40" s="651"/>
      <c r="E40" s="328" t="s">
        <v>385</v>
      </c>
      <c r="F40" s="328" t="s">
        <v>480</v>
      </c>
      <c r="G40" s="328" t="s">
        <v>610</v>
      </c>
      <c r="H40" s="328" t="s">
        <v>470</v>
      </c>
      <c r="I40" s="328" t="s">
        <v>610</v>
      </c>
      <c r="J40" s="328" t="s">
        <v>470</v>
      </c>
      <c r="K40" s="260">
        <v>3</v>
      </c>
      <c r="L40" s="432"/>
      <c r="M40" s="436" t="s">
        <v>453</v>
      </c>
      <c r="N40" s="328" t="s">
        <v>680</v>
      </c>
    </row>
    <row r="41" spans="1:15" s="241" customFormat="1" ht="9.75" customHeight="1" x14ac:dyDescent="0.25">
      <c r="A41" s="648"/>
      <c r="B41" s="662"/>
      <c r="C41" s="650"/>
      <c r="D41" s="651"/>
      <c r="E41" s="328" t="s">
        <v>670</v>
      </c>
      <c r="F41" s="328" t="s">
        <v>480</v>
      </c>
      <c r="G41" s="328" t="s">
        <v>479</v>
      </c>
      <c r="H41" s="328" t="s">
        <v>470</v>
      </c>
      <c r="I41" s="328" t="s">
        <v>610</v>
      </c>
      <c r="J41" s="328" t="s">
        <v>470</v>
      </c>
      <c r="K41" s="260">
        <v>10</v>
      </c>
      <c r="L41" s="432"/>
      <c r="M41" s="436" t="s">
        <v>453</v>
      </c>
      <c r="N41" s="328" t="s">
        <v>680</v>
      </c>
    </row>
    <row r="42" spans="1:15" s="241" customFormat="1" ht="9.75" customHeight="1" x14ac:dyDescent="0.25">
      <c r="A42" s="648"/>
      <c r="B42" s="662"/>
      <c r="C42" s="650"/>
      <c r="D42" s="651"/>
      <c r="E42" s="328" t="s">
        <v>423</v>
      </c>
      <c r="F42" s="328" t="s">
        <v>480</v>
      </c>
      <c r="G42" s="328" t="s">
        <v>610</v>
      </c>
      <c r="H42" s="328" t="s">
        <v>470</v>
      </c>
      <c r="I42" s="328" t="s">
        <v>610</v>
      </c>
      <c r="J42" s="328" t="s">
        <v>470</v>
      </c>
      <c r="K42" s="260">
        <v>10</v>
      </c>
      <c r="L42" s="260"/>
      <c r="M42" s="436" t="s">
        <v>453</v>
      </c>
      <c r="N42" s="328" t="s">
        <v>680</v>
      </c>
    </row>
    <row r="43" spans="1:15" s="241" customFormat="1" ht="9.75" customHeight="1" x14ac:dyDescent="0.25">
      <c r="A43" s="648"/>
      <c r="B43" s="662"/>
      <c r="C43" s="650"/>
      <c r="D43" s="651"/>
      <c r="E43" s="328" t="s">
        <v>656</v>
      </c>
      <c r="F43" s="328" t="s">
        <v>480</v>
      </c>
      <c r="G43" s="328" t="s">
        <v>610</v>
      </c>
      <c r="H43" s="328" t="s">
        <v>470</v>
      </c>
      <c r="I43" s="328" t="s">
        <v>610</v>
      </c>
      <c r="J43" s="328" t="s">
        <v>470</v>
      </c>
      <c r="K43" s="260">
        <v>10</v>
      </c>
      <c r="L43" s="260"/>
      <c r="M43" s="436" t="s">
        <v>453</v>
      </c>
      <c r="N43" s="328" t="s">
        <v>680</v>
      </c>
    </row>
    <row r="44" spans="1:15" s="241" customFormat="1" ht="9.75" customHeight="1" x14ac:dyDescent="0.25">
      <c r="A44" s="648"/>
      <c r="B44" s="662"/>
      <c r="C44" s="650"/>
      <c r="D44" s="651"/>
      <c r="E44" s="328" t="s">
        <v>657</v>
      </c>
      <c r="F44" s="328" t="s">
        <v>480</v>
      </c>
      <c r="G44" s="328" t="s">
        <v>610</v>
      </c>
      <c r="H44" s="328" t="s">
        <v>470</v>
      </c>
      <c r="I44" s="328" t="s">
        <v>610</v>
      </c>
      <c r="J44" s="328" t="s">
        <v>470</v>
      </c>
      <c r="K44" s="260">
        <v>3</v>
      </c>
      <c r="L44" s="260"/>
      <c r="M44" s="436" t="s">
        <v>453</v>
      </c>
      <c r="N44" s="328" t="s">
        <v>680</v>
      </c>
    </row>
    <row r="45" spans="1:15" x14ac:dyDescent="0.25">
      <c r="D45" s="171">
        <f>SUM(D14:D44)</f>
        <v>29</v>
      </c>
      <c r="E45" s="396"/>
      <c r="F45" s="176"/>
    </row>
    <row r="46" spans="1:15" x14ac:dyDescent="0.25">
      <c r="E46" s="396"/>
      <c r="F46" s="186" t="s">
        <v>440</v>
      </c>
    </row>
    <row r="47" spans="1:15" x14ac:dyDescent="0.25">
      <c r="E47" s="397"/>
    </row>
    <row r="48" spans="1:15" x14ac:dyDescent="0.25">
      <c r="E48" s="397"/>
    </row>
    <row r="49" spans="5:12" x14ac:dyDescent="0.25">
      <c r="E49" s="396"/>
    </row>
    <row r="50" spans="5:12" x14ac:dyDescent="0.25">
      <c r="E50" s="329"/>
    </row>
    <row r="51" spans="5:12" x14ac:dyDescent="0.25">
      <c r="E51" s="327"/>
    </row>
    <row r="59" spans="5:12" x14ac:dyDescent="0.25">
      <c r="L59" s="241"/>
    </row>
  </sheetData>
  <protectedRanges>
    <protectedRange sqref="C3:D4 C10 E51 G26:M28 D14:D28 J14:L14 J15:M23 C6:D7 F24:M25 D29:M30 E9:F10 F14:H23 E38:L41 I14:I22 F42:L44 E42 D31:D44 F31:M33 E34:L36 M34:M44" name="Range1_1"/>
    <protectedRange password="CDC0" sqref="E32" name="Range1_1_1_3_1"/>
    <protectedRange password="CDC0" sqref="F45:F46" name="Range1_4_1"/>
    <protectedRange password="CDC0" sqref="N23:N30 N32:N33" name="Range1_3"/>
    <protectedRange password="CDC0" sqref="E44" name="Range1_8_1_2"/>
    <protectedRange password="CDC0" sqref="E43" name="Range1_8_1_4"/>
    <protectedRange password="CDC0" sqref="E15:E18" name="Range1_8_1_1_1_1"/>
    <protectedRange password="CDC0" sqref="E19:E22" name="Range1_7_1_1_1"/>
    <protectedRange password="CDC0" sqref="N31" name="Range1_1_2"/>
    <protectedRange sqref="F37:L37 O37" name="Range1_2"/>
    <protectedRange password="CDC0" sqref="E37" name="Range1_1_2_2_1"/>
    <protectedRange password="CDC0" sqref="N37" name="Range1_1_2_1_1"/>
    <protectedRange password="CDC0" sqref="N14:N22 N34:N36 N38:N44" name="Range1_3_1"/>
  </protectedRanges>
  <mergeCells count="54">
    <mergeCell ref="A8:B8"/>
    <mergeCell ref="C8:D8"/>
    <mergeCell ref="K2:L5"/>
    <mergeCell ref="A3:B3"/>
    <mergeCell ref="C3:D3"/>
    <mergeCell ref="A4:B4"/>
    <mergeCell ref="C4:D4"/>
    <mergeCell ref="A5:B5"/>
    <mergeCell ref="C5:D5"/>
    <mergeCell ref="A6:B6"/>
    <mergeCell ref="C6:D6"/>
    <mergeCell ref="A7:B7"/>
    <mergeCell ref="C7:D7"/>
    <mergeCell ref="F7:M7"/>
    <mergeCell ref="A9:B9"/>
    <mergeCell ref="C9:D9"/>
    <mergeCell ref="A10:B10"/>
    <mergeCell ref="C10:D10"/>
    <mergeCell ref="A12:B13"/>
    <mergeCell ref="C12:D12"/>
    <mergeCell ref="K12:K13"/>
    <mergeCell ref="L12:L13"/>
    <mergeCell ref="M12:M13"/>
    <mergeCell ref="N12:N13"/>
    <mergeCell ref="A15:A18"/>
    <mergeCell ref="B15:B18"/>
    <mergeCell ref="C15:C18"/>
    <mergeCell ref="D15:D18"/>
    <mergeCell ref="E12:E13"/>
    <mergeCell ref="F12:F13"/>
    <mergeCell ref="G12:G13"/>
    <mergeCell ref="H12:H13"/>
    <mergeCell ref="I12:I13"/>
    <mergeCell ref="J12:J13"/>
    <mergeCell ref="A19:A25"/>
    <mergeCell ref="B19:B25"/>
    <mergeCell ref="C19:C25"/>
    <mergeCell ref="D19:D25"/>
    <mergeCell ref="A26:A30"/>
    <mergeCell ref="B26:B30"/>
    <mergeCell ref="C26:C30"/>
    <mergeCell ref="D26:D30"/>
    <mergeCell ref="A38:A44"/>
    <mergeCell ref="B38:B44"/>
    <mergeCell ref="C38:C44"/>
    <mergeCell ref="D38:D44"/>
    <mergeCell ref="A31:A33"/>
    <mergeCell ref="B31:B33"/>
    <mergeCell ref="C31:C33"/>
    <mergeCell ref="D31:D33"/>
    <mergeCell ref="A34:A37"/>
    <mergeCell ref="B34:B37"/>
    <mergeCell ref="C34:C37"/>
    <mergeCell ref="D34:D37"/>
  </mergeCells>
  <hyperlinks>
    <hyperlink ref="L1" location="'b. List of templates'!A1" display="RETURN TO TEMPLATE LIST" xr:uid="{00000000-0004-0000-1A00-000000000000}"/>
  </hyperlinks>
  <pageMargins left="0.7" right="0.7" top="0.75" bottom="0.75" header="0.3" footer="0.3"/>
  <pageSetup orientation="portrait" r:id="rId1"/>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O45"/>
  <sheetViews>
    <sheetView topLeftCell="A21" zoomScale="90" zoomScaleNormal="90" workbookViewId="0">
      <selection activeCell="D18" sqref="D18"/>
    </sheetView>
  </sheetViews>
  <sheetFormatPr defaultColWidth="9.140625" defaultRowHeight="11.25" x14ac:dyDescent="0.25"/>
  <cols>
    <col min="1" max="1" width="4.85546875" style="156" customWidth="1"/>
    <col min="2" max="2" width="28.42578125" style="156" customWidth="1"/>
    <col min="3" max="3" width="16.85546875" style="155" customWidth="1"/>
    <col min="4" max="4" width="56.140625" style="156" bestFit="1" customWidth="1"/>
    <col min="5" max="5" width="15.85546875" style="156" customWidth="1"/>
    <col min="6" max="6" width="19.85546875" style="156" customWidth="1"/>
    <col min="7" max="7" width="15.140625" style="156" customWidth="1"/>
    <col min="8" max="8" width="21.85546875" style="156" customWidth="1"/>
    <col min="9" max="9" width="5.42578125" style="156" bestFit="1" customWidth="1"/>
    <col min="10" max="10" width="15" style="156" customWidth="1"/>
    <col min="11" max="11" width="14.5703125" style="156" customWidth="1"/>
    <col min="12" max="12" width="26.5703125" style="156" bestFit="1" customWidth="1"/>
    <col min="13" max="13" width="11.85546875" style="156" customWidth="1"/>
    <col min="14" max="14" width="18.85546875" style="156" customWidth="1"/>
    <col min="15" max="15" width="51.140625" style="156" bestFit="1" customWidth="1"/>
    <col min="16" max="16384" width="9.140625" style="156"/>
  </cols>
  <sheetData>
    <row r="1" spans="1:15" ht="21" thickBot="1" x14ac:dyDescent="0.3">
      <c r="A1" s="82" t="s">
        <v>302</v>
      </c>
      <c r="B1" s="154"/>
      <c r="K1" s="85"/>
      <c r="L1" s="86" t="s">
        <v>177</v>
      </c>
      <c r="M1" s="85"/>
    </row>
    <row r="2" spans="1:15" ht="9.75" customHeight="1" x14ac:dyDescent="0.25">
      <c r="J2" s="589" t="s">
        <v>303</v>
      </c>
      <c r="K2" s="590"/>
      <c r="L2" s="87" t="s">
        <v>180</v>
      </c>
      <c r="M2" s="88">
        <f>SUM(C13:C44)</f>
        <v>35</v>
      </c>
    </row>
    <row r="3" spans="1:15" ht="12.75" customHeight="1" x14ac:dyDescent="0.25">
      <c r="A3" s="512" t="s">
        <v>181</v>
      </c>
      <c r="B3" s="513"/>
      <c r="C3" s="187" t="s">
        <v>331</v>
      </c>
      <c r="D3" s="158" t="s">
        <v>182</v>
      </c>
      <c r="J3" s="591"/>
      <c r="K3" s="592"/>
      <c r="L3" s="90" t="s">
        <v>183</v>
      </c>
      <c r="M3" s="91">
        <f>$C$10</f>
        <v>35</v>
      </c>
    </row>
    <row r="4" spans="1:15" ht="12.75" customHeight="1" x14ac:dyDescent="0.25">
      <c r="A4" s="517" t="s">
        <v>184</v>
      </c>
      <c r="B4" s="676"/>
      <c r="C4" s="197">
        <v>2024</v>
      </c>
      <c r="D4" s="348">
        <v>45381</v>
      </c>
      <c r="J4" s="591"/>
      <c r="K4" s="592"/>
      <c r="L4" s="90" t="s">
        <v>185</v>
      </c>
      <c r="M4" s="91">
        <f>$C$9</f>
        <v>5.2659093333333331</v>
      </c>
    </row>
    <row r="5" spans="1:15" ht="12.75" customHeight="1" thickBot="1" x14ac:dyDescent="0.3">
      <c r="A5" s="512" t="s">
        <v>186</v>
      </c>
      <c r="B5" s="540"/>
      <c r="C5" s="198" t="s">
        <v>59</v>
      </c>
      <c r="D5" s="161"/>
      <c r="J5" s="593"/>
      <c r="K5" s="594"/>
      <c r="L5" s="93"/>
      <c r="M5" s="94"/>
    </row>
    <row r="6" spans="1:15" ht="27.75" customHeight="1" x14ac:dyDescent="0.25">
      <c r="A6" s="527" t="s">
        <v>290</v>
      </c>
      <c r="B6" s="540"/>
      <c r="C6" s="160">
        <v>157977.28</v>
      </c>
      <c r="D6" s="163"/>
    </row>
    <row r="7" spans="1:15" ht="36" customHeight="1" x14ac:dyDescent="0.25">
      <c r="A7" s="527" t="s">
        <v>291</v>
      </c>
      <c r="B7" s="540"/>
      <c r="C7" s="177">
        <v>157977.28</v>
      </c>
      <c r="D7" s="164"/>
      <c r="E7" s="668" t="s">
        <v>310</v>
      </c>
      <c r="F7" s="669"/>
      <c r="G7" s="669"/>
      <c r="H7" s="669"/>
      <c r="I7" s="669"/>
      <c r="J7" s="669"/>
      <c r="K7" s="669"/>
      <c r="L7" s="669"/>
      <c r="M7" s="669"/>
      <c r="N7" s="670"/>
    </row>
    <row r="8" spans="1:15" ht="20.100000000000001" customHeight="1" x14ac:dyDescent="0.25">
      <c r="A8" s="527" t="s">
        <v>191</v>
      </c>
      <c r="B8" s="513"/>
      <c r="C8" s="199" t="s">
        <v>192</v>
      </c>
      <c r="D8" s="100" t="s">
        <v>193</v>
      </c>
      <c r="E8" s="199" t="s">
        <v>194</v>
      </c>
    </row>
    <row r="9" spans="1:15" ht="21.75" customHeight="1" x14ac:dyDescent="0.25">
      <c r="A9" s="623" t="s">
        <v>284</v>
      </c>
      <c r="B9" s="624"/>
      <c r="C9" s="200">
        <f>($C$7)/30000</f>
        <v>5.2659093333333331</v>
      </c>
      <c r="D9" s="201"/>
      <c r="E9" s="202"/>
    </row>
    <row r="10" spans="1:15" ht="14.25" customHeight="1" x14ac:dyDescent="0.25">
      <c r="A10" s="527" t="s">
        <v>243</v>
      </c>
      <c r="B10" s="540"/>
      <c r="C10" s="203">
        <f>C13+C23+C30</f>
        <v>35</v>
      </c>
      <c r="D10" s="167"/>
      <c r="E10" s="168"/>
    </row>
    <row r="11" spans="1:15" ht="9.75" customHeight="1" x14ac:dyDescent="0.25">
      <c r="B11" s="169"/>
      <c r="C11" s="170"/>
      <c r="D11" s="172"/>
      <c r="E11" s="172"/>
    </row>
    <row r="12" spans="1:15" s="85" customFormat="1" ht="59.25" customHeight="1" x14ac:dyDescent="0.25">
      <c r="A12" s="565" t="s">
        <v>197</v>
      </c>
      <c r="B12" s="566"/>
      <c r="C12" s="204" t="s">
        <v>244</v>
      </c>
      <c r="D12" s="302" t="s">
        <v>199</v>
      </c>
      <c r="E12" s="306" t="s">
        <v>200</v>
      </c>
      <c r="F12" s="302" t="s">
        <v>201</v>
      </c>
      <c r="G12" s="173" t="s">
        <v>202</v>
      </c>
      <c r="H12" s="302" t="s">
        <v>203</v>
      </c>
      <c r="I12" s="173" t="s">
        <v>202</v>
      </c>
      <c r="J12" s="307" t="s">
        <v>204</v>
      </c>
      <c r="K12" s="302" t="s">
        <v>205</v>
      </c>
      <c r="L12" s="302" t="s">
        <v>245</v>
      </c>
      <c r="M12" s="302" t="s">
        <v>246</v>
      </c>
      <c r="N12" s="302" t="s">
        <v>206</v>
      </c>
      <c r="O12" s="308" t="s">
        <v>207</v>
      </c>
    </row>
    <row r="13" spans="1:15" ht="35.450000000000003" customHeight="1" x14ac:dyDescent="0.25">
      <c r="A13" s="548" t="s">
        <v>247</v>
      </c>
      <c r="B13" s="527" t="s">
        <v>248</v>
      </c>
      <c r="C13" s="657">
        <v>20</v>
      </c>
      <c r="D13" s="318" t="s">
        <v>634</v>
      </c>
      <c r="E13" s="285" t="s">
        <v>480</v>
      </c>
      <c r="F13" s="285" t="s">
        <v>610</v>
      </c>
      <c r="G13" s="285" t="s">
        <v>470</v>
      </c>
      <c r="H13" s="285" t="s">
        <v>610</v>
      </c>
      <c r="I13" s="181" t="s">
        <v>470</v>
      </c>
      <c r="J13" s="288">
        <v>50</v>
      </c>
      <c r="K13" s="318">
        <v>50</v>
      </c>
      <c r="L13" s="323"/>
      <c r="M13" s="288"/>
      <c r="N13" s="323">
        <v>1500200200200100</v>
      </c>
      <c r="O13" s="181" t="s">
        <v>560</v>
      </c>
    </row>
    <row r="14" spans="1:15" ht="26.45" customHeight="1" x14ac:dyDescent="0.25">
      <c r="A14" s="548"/>
      <c r="B14" s="527"/>
      <c r="C14" s="658"/>
      <c r="D14" s="285" t="s">
        <v>592</v>
      </c>
      <c r="E14" s="285" t="s">
        <v>480</v>
      </c>
      <c r="F14" s="285" t="s">
        <v>450</v>
      </c>
      <c r="G14" s="289" t="s">
        <v>470</v>
      </c>
      <c r="H14" s="181" t="s">
        <v>454</v>
      </c>
      <c r="I14" s="181" t="s">
        <v>470</v>
      </c>
      <c r="J14" s="288">
        <v>2</v>
      </c>
      <c r="K14" s="288" t="s">
        <v>514</v>
      </c>
      <c r="L14" s="440" t="s">
        <v>663</v>
      </c>
      <c r="M14" s="288"/>
      <c r="N14" s="288" t="s">
        <v>481</v>
      </c>
      <c r="O14" s="326" t="s">
        <v>680</v>
      </c>
    </row>
    <row r="15" spans="1:15" ht="29.45" customHeight="1" x14ac:dyDescent="0.25">
      <c r="A15" s="548"/>
      <c r="B15" s="527"/>
      <c r="C15" s="658"/>
      <c r="D15" s="285" t="s">
        <v>417</v>
      </c>
      <c r="E15" s="285" t="s">
        <v>480</v>
      </c>
      <c r="F15" s="285" t="s">
        <v>454</v>
      </c>
      <c r="G15" s="289" t="s">
        <v>470</v>
      </c>
      <c r="H15" s="181" t="s">
        <v>454</v>
      </c>
      <c r="I15" s="181" t="s">
        <v>470</v>
      </c>
      <c r="J15" s="288" t="s">
        <v>660</v>
      </c>
      <c r="K15" s="288" t="s">
        <v>515</v>
      </c>
      <c r="L15" s="288" t="s">
        <v>664</v>
      </c>
      <c r="M15" s="288"/>
      <c r="N15" s="288" t="s">
        <v>482</v>
      </c>
      <c r="O15" s="326" t="s">
        <v>680</v>
      </c>
    </row>
    <row r="16" spans="1:15" ht="11.25" customHeight="1" x14ac:dyDescent="0.25">
      <c r="A16" s="548"/>
      <c r="B16" s="527"/>
      <c r="C16" s="658"/>
      <c r="D16" s="181" t="s">
        <v>659</v>
      </c>
      <c r="E16" s="285" t="s">
        <v>480</v>
      </c>
      <c r="F16" s="285" t="s">
        <v>454</v>
      </c>
      <c r="G16" s="289" t="s">
        <v>470</v>
      </c>
      <c r="H16" s="181" t="s">
        <v>479</v>
      </c>
      <c r="I16" s="181" t="s">
        <v>470</v>
      </c>
      <c r="J16" s="288">
        <v>10</v>
      </c>
      <c r="K16" s="288" t="s">
        <v>516</v>
      </c>
      <c r="L16" s="288" t="s">
        <v>665</v>
      </c>
      <c r="M16" s="288"/>
      <c r="N16" s="288" t="s">
        <v>483</v>
      </c>
      <c r="O16" s="326" t="s">
        <v>680</v>
      </c>
    </row>
    <row r="17" spans="1:15" ht="27" customHeight="1" x14ac:dyDescent="0.25">
      <c r="A17" s="548"/>
      <c r="B17" s="527"/>
      <c r="C17" s="658"/>
      <c r="D17" s="285" t="s">
        <v>676</v>
      </c>
      <c r="E17" s="285" t="s">
        <v>480</v>
      </c>
      <c r="F17" s="285" t="s">
        <v>454</v>
      </c>
      <c r="G17" s="289" t="s">
        <v>470</v>
      </c>
      <c r="H17" s="181" t="s">
        <v>454</v>
      </c>
      <c r="I17" s="181" t="s">
        <v>470</v>
      </c>
      <c r="J17" s="318" t="s">
        <v>661</v>
      </c>
      <c r="K17" s="288" t="s">
        <v>517</v>
      </c>
      <c r="L17" s="288" t="s">
        <v>666</v>
      </c>
      <c r="M17" s="288"/>
      <c r="N17" s="288" t="s">
        <v>484</v>
      </c>
      <c r="O17" s="326" t="s">
        <v>680</v>
      </c>
    </row>
    <row r="18" spans="1:15" ht="24.6" customHeight="1" x14ac:dyDescent="0.25">
      <c r="A18" s="548"/>
      <c r="B18" s="527"/>
      <c r="C18" s="658"/>
      <c r="D18" s="285" t="s">
        <v>435</v>
      </c>
      <c r="E18" s="285" t="s">
        <v>480</v>
      </c>
      <c r="F18" s="289" t="s">
        <v>450</v>
      </c>
      <c r="G18" s="289" t="s">
        <v>470</v>
      </c>
      <c r="H18" s="181" t="s">
        <v>479</v>
      </c>
      <c r="I18" s="181" t="s">
        <v>470</v>
      </c>
      <c r="J18" s="288">
        <v>10</v>
      </c>
      <c r="K18" s="362" t="s">
        <v>518</v>
      </c>
      <c r="L18" s="323">
        <v>100100100</v>
      </c>
      <c r="M18" s="288"/>
      <c r="N18" s="323">
        <v>100100100</v>
      </c>
      <c r="O18" s="326" t="s">
        <v>680</v>
      </c>
    </row>
    <row r="19" spans="1:15" ht="37.5" customHeight="1" x14ac:dyDescent="0.25">
      <c r="A19" s="548"/>
      <c r="B19" s="527"/>
      <c r="C19" s="658"/>
      <c r="D19" s="285" t="s">
        <v>658</v>
      </c>
      <c r="E19" s="285" t="s">
        <v>480</v>
      </c>
      <c r="F19" s="285" t="s">
        <v>454</v>
      </c>
      <c r="G19" s="289" t="s">
        <v>470</v>
      </c>
      <c r="H19" s="181" t="s">
        <v>479</v>
      </c>
      <c r="I19" s="181" t="s">
        <v>470</v>
      </c>
      <c r="J19" s="318" t="s">
        <v>662</v>
      </c>
      <c r="K19" s="362" t="s">
        <v>519</v>
      </c>
      <c r="L19" s="288" t="s">
        <v>478</v>
      </c>
      <c r="M19" s="288"/>
      <c r="N19" s="288" t="s">
        <v>478</v>
      </c>
      <c r="O19" s="326" t="s">
        <v>680</v>
      </c>
    </row>
    <row r="20" spans="1:15" ht="37.5" customHeight="1" x14ac:dyDescent="0.25">
      <c r="A20" s="548"/>
      <c r="B20" s="527"/>
      <c r="C20" s="658"/>
      <c r="D20" s="285" t="s">
        <v>617</v>
      </c>
      <c r="E20" s="285" t="s">
        <v>480</v>
      </c>
      <c r="F20" s="285" t="s">
        <v>610</v>
      </c>
      <c r="G20" s="285" t="s">
        <v>470</v>
      </c>
      <c r="H20" s="285" t="s">
        <v>610</v>
      </c>
      <c r="I20" s="181" t="s">
        <v>470</v>
      </c>
      <c r="J20" s="318">
        <v>5</v>
      </c>
      <c r="K20" s="362">
        <v>5</v>
      </c>
      <c r="L20" s="288">
        <v>50</v>
      </c>
      <c r="M20" s="288"/>
      <c r="N20" s="288">
        <v>50</v>
      </c>
      <c r="O20" s="181" t="s">
        <v>560</v>
      </c>
    </row>
    <row r="21" spans="1:15" ht="22.5" customHeight="1" x14ac:dyDescent="0.25">
      <c r="A21" s="548"/>
      <c r="B21" s="527"/>
      <c r="C21" s="658"/>
      <c r="D21" s="288" t="s">
        <v>548</v>
      </c>
      <c r="E21" s="285" t="s">
        <v>480</v>
      </c>
      <c r="F21" s="285" t="s">
        <v>610</v>
      </c>
      <c r="G21" s="285" t="s">
        <v>470</v>
      </c>
      <c r="H21" s="285" t="s">
        <v>610</v>
      </c>
      <c r="I21" s="285" t="s">
        <v>470</v>
      </c>
      <c r="J21" s="288">
        <v>10</v>
      </c>
      <c r="K21" s="311">
        <v>10</v>
      </c>
      <c r="L21" s="288">
        <v>50</v>
      </c>
      <c r="M21" s="288"/>
      <c r="N21" s="288">
        <v>50</v>
      </c>
      <c r="O21" s="181" t="s">
        <v>560</v>
      </c>
    </row>
    <row r="22" spans="1:15" ht="11.25" customHeight="1" x14ac:dyDescent="0.25">
      <c r="A22" s="548"/>
      <c r="B22" s="527"/>
      <c r="C22" s="658"/>
      <c r="D22" s="288"/>
      <c r="E22" s="285"/>
      <c r="F22" s="285"/>
      <c r="G22" s="285"/>
      <c r="H22" s="285"/>
      <c r="I22" s="285"/>
      <c r="J22" s="288"/>
      <c r="K22" s="288"/>
      <c r="L22" s="323"/>
      <c r="M22" s="288"/>
      <c r="N22" s="323"/>
      <c r="O22" s="181"/>
    </row>
    <row r="23" spans="1:15" ht="11.25" customHeight="1" x14ac:dyDescent="0.15">
      <c r="A23" s="617" t="s">
        <v>249</v>
      </c>
      <c r="B23" s="620" t="s">
        <v>250</v>
      </c>
      <c r="C23" s="673">
        <v>10</v>
      </c>
      <c r="D23" s="181" t="s">
        <v>667</v>
      </c>
      <c r="E23" s="289" t="s">
        <v>480</v>
      </c>
      <c r="F23" s="304" t="s">
        <v>610</v>
      </c>
      <c r="G23" s="289" t="s">
        <v>470</v>
      </c>
      <c r="H23" s="181" t="s">
        <v>479</v>
      </c>
      <c r="I23" s="181" t="s">
        <v>470</v>
      </c>
      <c r="J23" s="288" t="s">
        <v>672</v>
      </c>
      <c r="K23" s="288" t="s">
        <v>520</v>
      </c>
      <c r="L23" s="288" t="s">
        <v>485</v>
      </c>
      <c r="M23" s="288"/>
      <c r="N23" s="288" t="s">
        <v>485</v>
      </c>
      <c r="O23" s="326" t="s">
        <v>680</v>
      </c>
    </row>
    <row r="24" spans="1:15" ht="11.25" customHeight="1" x14ac:dyDescent="0.25">
      <c r="A24" s="618"/>
      <c r="B24" s="621"/>
      <c r="C24" s="674"/>
      <c r="D24" s="285" t="s">
        <v>671</v>
      </c>
      <c r="E24" s="289" t="s">
        <v>480</v>
      </c>
      <c r="F24" s="285" t="s">
        <v>479</v>
      </c>
      <c r="G24" s="289" t="s">
        <v>470</v>
      </c>
      <c r="H24" s="181" t="s">
        <v>454</v>
      </c>
      <c r="I24" s="181" t="s">
        <v>470</v>
      </c>
      <c r="J24" s="288">
        <v>20</v>
      </c>
      <c r="K24" s="288" t="s">
        <v>521</v>
      </c>
      <c r="L24" s="323">
        <v>40</v>
      </c>
      <c r="M24" s="288"/>
      <c r="N24" s="323">
        <v>10100</v>
      </c>
      <c r="O24" s="326" t="s">
        <v>680</v>
      </c>
    </row>
    <row r="25" spans="1:15" ht="11.25" customHeight="1" x14ac:dyDescent="0.15">
      <c r="A25" s="618"/>
      <c r="B25" s="621"/>
      <c r="C25" s="674"/>
      <c r="D25" s="181" t="s">
        <v>394</v>
      </c>
      <c r="E25" s="289" t="s">
        <v>480</v>
      </c>
      <c r="F25" s="304" t="s">
        <v>651</v>
      </c>
      <c r="G25" s="289" t="s">
        <v>470</v>
      </c>
      <c r="H25" s="181"/>
      <c r="I25" s="181"/>
      <c r="J25" s="288">
        <v>10</v>
      </c>
      <c r="K25" s="288"/>
      <c r="L25" s="323">
        <v>20</v>
      </c>
      <c r="M25" s="288"/>
      <c r="N25" s="323">
        <v>20</v>
      </c>
      <c r="O25" s="181" t="s">
        <v>638</v>
      </c>
    </row>
    <row r="26" spans="1:15" s="241" customFormat="1" ht="11.25" customHeight="1" x14ac:dyDescent="0.25">
      <c r="A26" s="618"/>
      <c r="B26" s="621"/>
      <c r="C26" s="674"/>
      <c r="D26" s="260" t="s">
        <v>705</v>
      </c>
      <c r="E26" s="432" t="s">
        <v>480</v>
      </c>
      <c r="F26" s="286" t="s">
        <v>610</v>
      </c>
      <c r="G26" s="286" t="s">
        <v>470</v>
      </c>
      <c r="H26" s="286" t="s">
        <v>610</v>
      </c>
      <c r="I26" s="286" t="s">
        <v>470</v>
      </c>
      <c r="J26" s="260">
        <v>3</v>
      </c>
      <c r="K26" s="260">
        <v>3</v>
      </c>
      <c r="L26" s="441"/>
      <c r="M26" s="260"/>
      <c r="N26" s="441"/>
      <c r="O26" s="260" t="s">
        <v>560</v>
      </c>
    </row>
    <row r="27" spans="1:15" ht="11.25" customHeight="1" x14ac:dyDescent="0.25">
      <c r="A27" s="618"/>
      <c r="B27" s="621"/>
      <c r="C27" s="674"/>
      <c r="D27" s="288" t="s">
        <v>692</v>
      </c>
      <c r="E27" s="289" t="s">
        <v>480</v>
      </c>
      <c r="F27" s="285" t="s">
        <v>610</v>
      </c>
      <c r="G27" s="285" t="s">
        <v>470</v>
      </c>
      <c r="H27" s="285" t="s">
        <v>610</v>
      </c>
      <c r="I27" s="285" t="s">
        <v>470</v>
      </c>
      <c r="J27" s="288">
        <v>5</v>
      </c>
      <c r="K27" s="288">
        <v>5</v>
      </c>
      <c r="L27" s="323">
        <v>45</v>
      </c>
      <c r="M27" s="288"/>
      <c r="N27" s="323">
        <v>45</v>
      </c>
      <c r="O27" s="181" t="s">
        <v>560</v>
      </c>
    </row>
    <row r="28" spans="1:15" ht="11.25" customHeight="1" x14ac:dyDescent="0.25">
      <c r="A28" s="618"/>
      <c r="B28" s="621"/>
      <c r="C28" s="674"/>
      <c r="D28" s="285"/>
      <c r="E28" s="289"/>
      <c r="F28" s="181"/>
      <c r="G28" s="181"/>
      <c r="H28" s="181"/>
      <c r="I28" s="181"/>
      <c r="J28" s="311"/>
      <c r="K28" s="311"/>
      <c r="L28" s="319"/>
      <c r="M28" s="319"/>
      <c r="N28" s="288"/>
      <c r="O28" s="181"/>
    </row>
    <row r="29" spans="1:15" ht="11.25" customHeight="1" x14ac:dyDescent="0.15">
      <c r="A29" s="619"/>
      <c r="B29" s="622"/>
      <c r="C29" s="675"/>
      <c r="D29" s="181"/>
      <c r="E29" s="304"/>
      <c r="F29" s="289"/>
      <c r="G29" s="289"/>
      <c r="H29" s="181"/>
      <c r="I29" s="181"/>
      <c r="J29" s="288"/>
      <c r="K29" s="288"/>
      <c r="L29" s="288"/>
      <c r="M29" s="288"/>
      <c r="N29" s="288"/>
      <c r="O29" s="181"/>
    </row>
    <row r="30" spans="1:15" ht="11.25" customHeight="1" x14ac:dyDescent="0.25">
      <c r="A30" s="548" t="s">
        <v>253</v>
      </c>
      <c r="B30" s="527" t="s">
        <v>254</v>
      </c>
      <c r="C30" s="657">
        <v>5</v>
      </c>
      <c r="D30" s="285" t="s">
        <v>721</v>
      </c>
      <c r="E30" s="318" t="s">
        <v>480</v>
      </c>
      <c r="F30" s="318" t="s">
        <v>450</v>
      </c>
      <c r="G30" s="318" t="s">
        <v>470</v>
      </c>
      <c r="H30" s="318" t="s">
        <v>610</v>
      </c>
      <c r="I30" s="366" t="s">
        <v>470</v>
      </c>
      <c r="J30" s="318">
        <v>0.5</v>
      </c>
      <c r="K30" s="318">
        <v>0.05</v>
      </c>
      <c r="L30" s="318">
        <v>0.3</v>
      </c>
      <c r="M30" s="318"/>
      <c r="N30" s="318">
        <v>0.3</v>
      </c>
      <c r="O30" s="181" t="s">
        <v>560</v>
      </c>
    </row>
    <row r="31" spans="1:15" ht="11.25" customHeight="1" x14ac:dyDescent="0.25">
      <c r="A31" s="548"/>
      <c r="B31" s="527"/>
      <c r="C31" s="658"/>
      <c r="D31" s="285" t="s">
        <v>722</v>
      </c>
      <c r="E31" s="318" t="s">
        <v>480</v>
      </c>
      <c r="F31" s="318" t="s">
        <v>610</v>
      </c>
      <c r="G31" s="318" t="s">
        <v>470</v>
      </c>
      <c r="H31" s="318" t="s">
        <v>610</v>
      </c>
      <c r="I31" s="366" t="s">
        <v>470</v>
      </c>
      <c r="J31" s="318">
        <v>0.8</v>
      </c>
      <c r="K31" s="318">
        <v>8</v>
      </c>
      <c r="L31" s="318">
        <v>40</v>
      </c>
      <c r="M31" s="318"/>
      <c r="N31" s="318">
        <v>40</v>
      </c>
      <c r="O31" s="181" t="s">
        <v>560</v>
      </c>
    </row>
    <row r="32" spans="1:15" ht="11.25" customHeight="1" x14ac:dyDescent="0.25">
      <c r="A32" s="548"/>
      <c r="B32" s="527"/>
      <c r="C32" s="658"/>
      <c r="D32" s="285" t="s">
        <v>723</v>
      </c>
      <c r="E32" s="318" t="s">
        <v>480</v>
      </c>
      <c r="F32" s="318" t="s">
        <v>610</v>
      </c>
      <c r="G32" s="318" t="s">
        <v>470</v>
      </c>
      <c r="H32" s="318" t="s">
        <v>610</v>
      </c>
      <c r="I32" s="366" t="s">
        <v>470</v>
      </c>
      <c r="J32" s="318">
        <v>6</v>
      </c>
      <c r="K32" s="318">
        <v>6</v>
      </c>
      <c r="L32" s="318">
        <v>50</v>
      </c>
      <c r="M32" s="318"/>
      <c r="N32" s="318">
        <v>50</v>
      </c>
      <c r="O32" s="181" t="s">
        <v>560</v>
      </c>
    </row>
    <row r="33" spans="1:15" ht="11.25" customHeight="1" x14ac:dyDescent="0.25">
      <c r="A33" s="548"/>
      <c r="B33" s="527"/>
      <c r="C33" s="659"/>
      <c r="D33" s="285"/>
      <c r="E33" s="318"/>
      <c r="F33" s="318"/>
      <c r="G33" s="318"/>
      <c r="H33" s="318"/>
      <c r="I33" s="366"/>
      <c r="J33" s="318"/>
      <c r="K33" s="318"/>
      <c r="L33" s="318"/>
      <c r="M33" s="318"/>
      <c r="N33" s="318"/>
      <c r="O33" s="181"/>
    </row>
    <row r="34" spans="1:15" ht="11.25" customHeight="1" x14ac:dyDescent="0.25">
      <c r="A34" s="141" t="s">
        <v>251</v>
      </c>
      <c r="B34" s="95" t="s">
        <v>252</v>
      </c>
      <c r="C34" s="392">
        <v>0</v>
      </c>
      <c r="D34" s="285"/>
      <c r="E34" s="318"/>
      <c r="F34" s="318"/>
      <c r="G34" s="318"/>
      <c r="H34" s="285"/>
      <c r="I34" s="369"/>
      <c r="J34" s="318"/>
      <c r="K34" s="318"/>
      <c r="L34" s="318"/>
      <c r="M34" s="318"/>
      <c r="N34" s="318"/>
      <c r="O34" s="318"/>
    </row>
    <row r="35" spans="1:15" ht="11.25" customHeight="1" x14ac:dyDescent="0.25">
      <c r="A35" s="548" t="s">
        <v>255</v>
      </c>
      <c r="B35" s="527" t="s">
        <v>256</v>
      </c>
      <c r="C35" s="657"/>
      <c r="D35" s="285"/>
      <c r="E35" s="318"/>
      <c r="F35" s="318"/>
      <c r="G35" s="318"/>
      <c r="H35" s="318"/>
      <c r="I35" s="366"/>
      <c r="J35" s="318"/>
      <c r="K35" s="318"/>
      <c r="L35" s="318"/>
      <c r="M35" s="318"/>
      <c r="N35" s="318"/>
      <c r="O35" s="181"/>
    </row>
    <row r="36" spans="1:15" ht="11.25" customHeight="1" x14ac:dyDescent="0.25">
      <c r="A36" s="548"/>
      <c r="B36" s="527"/>
      <c r="C36" s="658"/>
      <c r="D36" s="325"/>
      <c r="E36" s="181"/>
      <c r="F36" s="285"/>
      <c r="G36" s="285"/>
      <c r="H36" s="181"/>
      <c r="I36" s="181"/>
      <c r="J36" s="288"/>
      <c r="K36" s="288"/>
      <c r="L36" s="288"/>
      <c r="M36" s="288"/>
      <c r="N36" s="288"/>
      <c r="O36" s="181"/>
    </row>
    <row r="37" spans="1:15" ht="11.25" customHeight="1" x14ac:dyDescent="0.25">
      <c r="A37" s="548"/>
      <c r="B37" s="527"/>
      <c r="C37" s="658"/>
      <c r="D37" s="325"/>
      <c r="E37" s="181"/>
      <c r="F37" s="285"/>
      <c r="G37" s="285"/>
      <c r="H37" s="181"/>
      <c r="I37" s="181"/>
      <c r="J37" s="288"/>
      <c r="K37" s="288"/>
      <c r="L37" s="288"/>
      <c r="M37" s="288"/>
      <c r="N37" s="288"/>
      <c r="O37" s="181"/>
    </row>
    <row r="38" spans="1:15" ht="11.25" customHeight="1" x14ac:dyDescent="0.25">
      <c r="A38" s="548"/>
      <c r="B38" s="527"/>
      <c r="C38" s="658"/>
      <c r="D38" s="325"/>
      <c r="E38" s="181"/>
      <c r="F38" s="285"/>
      <c r="G38" s="285"/>
      <c r="H38" s="181"/>
      <c r="I38" s="181"/>
      <c r="J38" s="288"/>
      <c r="K38" s="288"/>
      <c r="L38" s="288"/>
      <c r="M38" s="288"/>
      <c r="N38" s="288"/>
      <c r="O38" s="181"/>
    </row>
    <row r="39" spans="1:15" ht="11.25" customHeight="1" x14ac:dyDescent="0.25">
      <c r="A39" s="548"/>
      <c r="B39" s="527"/>
      <c r="C39" s="658"/>
      <c r="D39" s="325"/>
      <c r="E39" s="285"/>
      <c r="F39" s="285"/>
      <c r="G39" s="285"/>
      <c r="H39" s="181"/>
      <c r="I39" s="181"/>
      <c r="J39" s="288"/>
      <c r="K39" s="288"/>
      <c r="L39" s="288"/>
      <c r="M39" s="288"/>
      <c r="N39" s="288"/>
      <c r="O39" s="181"/>
    </row>
    <row r="40" spans="1:15" ht="11.25" customHeight="1" x14ac:dyDescent="0.25">
      <c r="A40" s="548"/>
      <c r="B40" s="527"/>
      <c r="C40" s="659"/>
      <c r="D40" s="325"/>
      <c r="E40" s="285"/>
      <c r="F40" s="285"/>
      <c r="G40" s="285"/>
      <c r="H40" s="181"/>
      <c r="I40" s="181"/>
      <c r="J40" s="288"/>
      <c r="K40" s="288"/>
      <c r="L40" s="288"/>
      <c r="M40" s="288"/>
      <c r="N40" s="288"/>
      <c r="O40" s="181"/>
    </row>
    <row r="41" spans="1:15" ht="11.25" customHeight="1" x14ac:dyDescent="0.25">
      <c r="A41" s="548"/>
      <c r="B41" s="527"/>
      <c r="C41" s="671"/>
      <c r="D41" s="181"/>
      <c r="E41" s="181"/>
      <c r="F41" s="285"/>
      <c r="G41" s="285"/>
      <c r="H41" s="181"/>
      <c r="I41" s="181"/>
      <c r="J41" s="288"/>
      <c r="K41" s="288"/>
      <c r="L41" s="288"/>
      <c r="M41" s="288"/>
      <c r="N41" s="288"/>
      <c r="O41" s="181"/>
    </row>
    <row r="42" spans="1:15" ht="11.25" customHeight="1" x14ac:dyDescent="0.25">
      <c r="A42" s="548"/>
      <c r="B42" s="527"/>
      <c r="C42" s="671"/>
      <c r="D42" s="325"/>
      <c r="E42" s="181"/>
      <c r="F42" s="285"/>
      <c r="G42" s="285"/>
      <c r="H42" s="181"/>
      <c r="I42" s="181"/>
      <c r="J42" s="288"/>
      <c r="K42" s="288"/>
      <c r="L42" s="288"/>
      <c r="M42" s="288"/>
      <c r="N42" s="288"/>
      <c r="O42" s="181"/>
    </row>
    <row r="43" spans="1:15" ht="11.25" customHeight="1" x14ac:dyDescent="0.25">
      <c r="A43" s="548"/>
      <c r="B43" s="527"/>
      <c r="C43" s="671"/>
      <c r="D43" s="325"/>
      <c r="E43" s="181"/>
      <c r="F43" s="285"/>
      <c r="G43" s="285"/>
      <c r="H43" s="181"/>
      <c r="I43" s="181"/>
      <c r="J43" s="288"/>
      <c r="K43" s="288"/>
      <c r="L43" s="288"/>
      <c r="M43" s="288"/>
      <c r="N43" s="288"/>
      <c r="O43" s="181"/>
    </row>
    <row r="44" spans="1:15" ht="11.25" customHeight="1" x14ac:dyDescent="0.25">
      <c r="A44" s="548"/>
      <c r="B44" s="527"/>
      <c r="C44" s="672"/>
      <c r="D44" s="325"/>
      <c r="E44" s="181"/>
      <c r="F44" s="285"/>
      <c r="G44" s="285"/>
      <c r="H44" s="181"/>
      <c r="I44" s="181"/>
      <c r="J44" s="288"/>
      <c r="K44" s="288"/>
      <c r="L44" s="288"/>
      <c r="M44" s="288"/>
      <c r="N44" s="288"/>
      <c r="O44" s="181"/>
    </row>
    <row r="45" spans="1:15" x14ac:dyDescent="0.25">
      <c r="C45" s="155">
        <f>SUM(C13:C44)</f>
        <v>35</v>
      </c>
      <c r="E45" s="180"/>
    </row>
  </sheetData>
  <protectedRanges>
    <protectedRange sqref="C6:C7 C10 C3:C4 E39:N40 H29:N29 J19:K20 M19:M20 J14:N18 F14:F17 F19 F24 E13:E22 J21:N25 F41:N44 F26:N27 F36:N38 H23:I25 F20:I22 H14:I19 D36:D44 D9:E10 F13:N13" name="Range1"/>
    <protectedRange sqref="D26:D27" name="Range1_4"/>
    <protectedRange password="CDC0" sqref="D14:D20" name="Range1_1_2"/>
    <protectedRange password="CDC0" sqref="D29" name="Range1_3_1"/>
    <protectedRange password="CDC0" sqref="L19:L20 N19:N20" name="Range1_1"/>
    <protectedRange password="CDC0" sqref="O29 O36:O44 O25" name="Range1_3_2"/>
    <protectedRange password="CDC0" sqref="O28" name="Range1_3_1_1_1_1"/>
    <protectedRange sqref="H28:I28" name="Range1_2_1"/>
    <protectedRange sqref="N28" name="Range1_1_1_1"/>
    <protectedRange password="CDC0" sqref="D28" name="Range1_5_1"/>
    <protectedRange password="CDC0" sqref="D13 D21:D22" name="Range1_1_2_2"/>
    <protectedRange password="CDC0" sqref="D25" name="Range1_14_2"/>
    <protectedRange password="CDC0" sqref="O13 O20:O22 O26:O27" name="Range1_1_2_1"/>
    <protectedRange password="CDC0" sqref="D35 D32:D33 D30" name="Range1_14"/>
    <protectedRange password="CDC0" sqref="L31 N31" name="Range1_16_1"/>
    <protectedRange password="CDC0" sqref="O34" name="Range1_5"/>
    <protectedRange password="CDC0" sqref="O31:O33 O35 O30" name="Range1_1_1"/>
    <protectedRange password="CDC0" sqref="O14:O19 O23:O24" name="Range1_3_1_1"/>
  </protectedRanges>
  <mergeCells count="26">
    <mergeCell ref="A7:B7"/>
    <mergeCell ref="E7:N7"/>
    <mergeCell ref="J2:K5"/>
    <mergeCell ref="A3:B3"/>
    <mergeCell ref="A4:B4"/>
    <mergeCell ref="A5:B5"/>
    <mergeCell ref="A6:B6"/>
    <mergeCell ref="A8:B8"/>
    <mergeCell ref="A9:B9"/>
    <mergeCell ref="A10:B10"/>
    <mergeCell ref="A12:B12"/>
    <mergeCell ref="A13:A22"/>
    <mergeCell ref="B13:B22"/>
    <mergeCell ref="C13:C22"/>
    <mergeCell ref="B23:B29"/>
    <mergeCell ref="A23:A29"/>
    <mergeCell ref="A41:A44"/>
    <mergeCell ref="B41:B44"/>
    <mergeCell ref="C41:C44"/>
    <mergeCell ref="A30:A33"/>
    <mergeCell ref="B30:B33"/>
    <mergeCell ref="C30:C33"/>
    <mergeCell ref="A35:A40"/>
    <mergeCell ref="B35:B40"/>
    <mergeCell ref="C35:C40"/>
    <mergeCell ref="C23:C29"/>
  </mergeCells>
  <hyperlinks>
    <hyperlink ref="L1" location="'b. List of templates'!A1" display="RETURN TO TEMPLATE LIST" xr:uid="{00000000-0004-0000-1B00-000000000000}"/>
  </hyperlinks>
  <pageMargins left="0.7" right="0.7" top="0.75" bottom="0.75" header="0.3" footer="0.3"/>
  <pageSetup paperSize="9" orientation="portrait" r:id="rId1"/>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44"/>
  <sheetViews>
    <sheetView topLeftCell="A3" workbookViewId="0">
      <selection activeCell="C12" sqref="C12"/>
    </sheetView>
  </sheetViews>
  <sheetFormatPr defaultColWidth="9.140625" defaultRowHeight="10.5" x14ac:dyDescent="0.25"/>
  <cols>
    <col min="1" max="1" width="40.85546875" style="85" customWidth="1"/>
    <col min="2" max="2" width="20" style="84" customWidth="1"/>
    <col min="3" max="3" width="30.85546875" style="85" customWidth="1"/>
    <col min="4" max="4" width="18" style="85" customWidth="1"/>
    <col min="5" max="5" width="13.85546875" style="85" customWidth="1"/>
    <col min="6" max="6" width="5.140625" style="85" customWidth="1"/>
    <col min="7" max="7" width="16.5703125" style="85" customWidth="1"/>
    <col min="8" max="8" width="5.42578125" style="85" customWidth="1"/>
    <col min="9" max="9" width="14.5703125" style="85" customWidth="1"/>
    <col min="10" max="11" width="13.42578125" style="85" customWidth="1"/>
    <col min="12" max="12" width="26.85546875" style="85" bestFit="1" customWidth="1"/>
    <col min="13" max="13" width="26.85546875" style="85" customWidth="1"/>
    <col min="14" max="14" width="45.140625" style="85" customWidth="1"/>
    <col min="15" max="16384" width="9.140625" style="85"/>
  </cols>
  <sheetData>
    <row r="1" spans="1:14" ht="20.25" x14ac:dyDescent="0.25">
      <c r="A1" s="82" t="s">
        <v>259</v>
      </c>
      <c r="L1" s="86" t="s">
        <v>177</v>
      </c>
    </row>
    <row r="2" spans="1:14" ht="9.75" customHeight="1" x14ac:dyDescent="0.25"/>
    <row r="3" spans="1:14" ht="12.75" customHeight="1" x14ac:dyDescent="0.25">
      <c r="A3" s="146" t="s">
        <v>181</v>
      </c>
      <c r="B3" s="127" t="s">
        <v>331</v>
      </c>
      <c r="C3" s="128" t="s">
        <v>182</v>
      </c>
    </row>
    <row r="4" spans="1:14" ht="16.5" customHeight="1" x14ac:dyDescent="0.25">
      <c r="A4" s="147" t="s">
        <v>184</v>
      </c>
      <c r="B4" s="129">
        <v>2024</v>
      </c>
      <c r="C4" s="215">
        <v>45381</v>
      </c>
    </row>
    <row r="5" spans="1:14" ht="15.75" customHeight="1" thickBot="1" x14ac:dyDescent="0.3">
      <c r="A5" s="146" t="s">
        <v>186</v>
      </c>
      <c r="B5" s="130" t="s">
        <v>59</v>
      </c>
      <c r="C5" s="92"/>
    </row>
    <row r="6" spans="1:14" ht="20.25" customHeight="1" thickBot="1" x14ac:dyDescent="0.3">
      <c r="A6" s="116" t="s">
        <v>260</v>
      </c>
      <c r="B6" s="135">
        <f>B20+B27+B34</f>
        <v>0</v>
      </c>
    </row>
    <row r="7" spans="1:14" ht="9.75" customHeight="1" x14ac:dyDescent="0.25">
      <c r="B7" s="99"/>
      <c r="C7" s="108"/>
      <c r="D7" s="108"/>
    </row>
    <row r="8" spans="1:14" s="110" customFormat="1" ht="63" customHeight="1" x14ac:dyDescent="0.25">
      <c r="A8" s="136" t="s">
        <v>261</v>
      </c>
      <c r="B8" s="113" t="s">
        <v>244</v>
      </c>
      <c r="C8" s="139" t="s">
        <v>199</v>
      </c>
      <c r="D8" s="139" t="s">
        <v>200</v>
      </c>
      <c r="E8" s="277" t="s">
        <v>201</v>
      </c>
      <c r="F8" s="137" t="s">
        <v>202</v>
      </c>
      <c r="G8" s="277" t="s">
        <v>203</v>
      </c>
      <c r="H8" s="137" t="s">
        <v>202</v>
      </c>
      <c r="I8" s="278" t="s">
        <v>204</v>
      </c>
      <c r="J8" s="139" t="s">
        <v>205</v>
      </c>
      <c r="K8" s="139" t="s">
        <v>245</v>
      </c>
      <c r="L8" s="139" t="s">
        <v>246</v>
      </c>
      <c r="M8" s="139" t="s">
        <v>206</v>
      </c>
      <c r="N8" s="295" t="s">
        <v>207</v>
      </c>
    </row>
    <row r="9" spans="1:14" ht="9.75" customHeight="1" x14ac:dyDescent="0.25">
      <c r="A9" s="555" t="s">
        <v>262</v>
      </c>
      <c r="B9" s="547"/>
      <c r="C9" s="181"/>
      <c r="D9" s="261"/>
      <c r="E9" s="261"/>
      <c r="F9" s="261"/>
      <c r="G9" s="261"/>
      <c r="H9" s="261"/>
      <c r="I9" s="261"/>
      <c r="J9" s="261"/>
      <c r="K9" s="261"/>
      <c r="L9" s="261"/>
      <c r="M9" s="261"/>
      <c r="N9" s="261"/>
    </row>
    <row r="10" spans="1:14" ht="9.75" customHeight="1" x14ac:dyDescent="0.25">
      <c r="A10" s="556"/>
      <c r="B10" s="547"/>
      <c r="C10" s="181"/>
      <c r="D10" s="261"/>
      <c r="E10" s="261"/>
      <c r="F10" s="261"/>
      <c r="G10" s="261"/>
      <c r="H10" s="261"/>
      <c r="I10" s="261"/>
      <c r="J10" s="261"/>
      <c r="K10" s="261"/>
      <c r="L10" s="261"/>
      <c r="M10" s="261"/>
      <c r="N10" s="261"/>
    </row>
    <row r="11" spans="1:14" ht="9.75" customHeight="1" x14ac:dyDescent="0.25">
      <c r="A11" s="556"/>
      <c r="B11" s="547"/>
      <c r="C11" s="181"/>
      <c r="D11" s="261"/>
      <c r="E11" s="261"/>
      <c r="F11" s="261"/>
      <c r="G11" s="261"/>
      <c r="H11" s="261"/>
      <c r="I11" s="261"/>
      <c r="J11" s="261"/>
      <c r="K11" s="261"/>
      <c r="L11" s="261"/>
      <c r="M11" s="261"/>
      <c r="N11" s="261"/>
    </row>
    <row r="12" spans="1:14" ht="9.75" customHeight="1" x14ac:dyDescent="0.25">
      <c r="A12" s="556"/>
      <c r="B12" s="547"/>
      <c r="C12" s="181"/>
      <c r="D12" s="261"/>
      <c r="E12" s="261"/>
      <c r="F12" s="261"/>
      <c r="G12" s="261"/>
      <c r="H12" s="261"/>
      <c r="I12" s="261"/>
      <c r="J12" s="261"/>
      <c r="K12" s="261"/>
      <c r="L12" s="261"/>
      <c r="M12" s="261"/>
      <c r="N12" s="261"/>
    </row>
    <row r="13" spans="1:14" ht="9.75" customHeight="1" x14ac:dyDescent="0.25">
      <c r="A13" s="556"/>
      <c r="B13" s="547"/>
      <c r="C13" s="181"/>
      <c r="D13" s="261"/>
      <c r="E13" s="261"/>
      <c r="F13" s="261"/>
      <c r="G13" s="261"/>
      <c r="H13" s="261"/>
      <c r="I13" s="261"/>
      <c r="J13" s="261"/>
      <c r="K13" s="261"/>
      <c r="L13" s="261"/>
      <c r="M13" s="261"/>
      <c r="N13" s="261"/>
    </row>
    <row r="14" spans="1:14" ht="9.75" customHeight="1" x14ac:dyDescent="0.25">
      <c r="A14" s="556"/>
      <c r="B14" s="547"/>
      <c r="C14" s="181"/>
      <c r="D14" s="261"/>
      <c r="E14" s="261"/>
      <c r="F14" s="261"/>
      <c r="G14" s="261"/>
      <c r="H14" s="261"/>
      <c r="I14" s="261"/>
      <c r="J14" s="261"/>
      <c r="K14" s="261"/>
      <c r="L14" s="261"/>
      <c r="M14" s="261"/>
      <c r="N14" s="261"/>
    </row>
    <row r="15" spans="1:14" ht="9.75" customHeight="1" x14ac:dyDescent="0.25">
      <c r="A15" s="556"/>
      <c r="B15" s="547"/>
      <c r="C15" s="181"/>
      <c r="D15" s="261"/>
      <c r="E15" s="261"/>
      <c r="F15" s="261"/>
      <c r="G15" s="261"/>
      <c r="H15" s="261"/>
      <c r="I15" s="261"/>
      <c r="J15" s="261"/>
      <c r="K15" s="261"/>
      <c r="L15" s="261"/>
      <c r="M15" s="261"/>
      <c r="N15" s="261"/>
    </row>
    <row r="16" spans="1:14" ht="9.75" customHeight="1" x14ac:dyDescent="0.25">
      <c r="A16" s="556"/>
      <c r="B16" s="547"/>
      <c r="C16" s="181"/>
      <c r="D16" s="261"/>
      <c r="E16" s="261"/>
      <c r="F16" s="261"/>
      <c r="G16" s="261"/>
      <c r="H16" s="261"/>
      <c r="I16" s="261"/>
      <c r="J16" s="261"/>
      <c r="K16" s="261"/>
      <c r="L16" s="261"/>
      <c r="M16" s="261"/>
      <c r="N16" s="261"/>
    </row>
    <row r="17" spans="1:14" ht="9.75" customHeight="1" x14ac:dyDescent="0.25">
      <c r="A17" s="556"/>
      <c r="B17" s="547"/>
      <c r="C17" s="181"/>
      <c r="D17" s="261"/>
      <c r="E17" s="261"/>
      <c r="F17" s="261"/>
      <c r="G17" s="261"/>
      <c r="H17" s="261"/>
      <c r="I17" s="261"/>
      <c r="J17" s="261"/>
      <c r="K17" s="261"/>
      <c r="L17" s="261"/>
      <c r="M17" s="261"/>
      <c r="N17" s="261"/>
    </row>
    <row r="18" spans="1:14" ht="9.75" customHeight="1" x14ac:dyDescent="0.25">
      <c r="A18" s="556"/>
      <c r="B18" s="547"/>
      <c r="C18" s="181"/>
      <c r="D18" s="261"/>
      <c r="E18" s="261"/>
      <c r="F18" s="261"/>
      <c r="G18" s="261"/>
      <c r="H18" s="261"/>
      <c r="I18" s="261"/>
      <c r="J18" s="261"/>
      <c r="K18" s="261"/>
      <c r="L18" s="261"/>
      <c r="M18" s="261"/>
      <c r="N18" s="261"/>
    </row>
    <row r="19" spans="1:14" ht="9.75" customHeight="1" x14ac:dyDescent="0.25">
      <c r="A19" s="557"/>
      <c r="B19" s="547"/>
      <c r="C19" s="181"/>
      <c r="D19" s="261"/>
      <c r="E19" s="261"/>
      <c r="F19" s="261"/>
      <c r="G19" s="261"/>
      <c r="H19" s="261"/>
      <c r="I19" s="261"/>
      <c r="J19" s="261"/>
      <c r="K19" s="261"/>
      <c r="L19" s="261"/>
      <c r="M19" s="261"/>
      <c r="N19" s="261"/>
    </row>
    <row r="20" spans="1:14" s="145" customFormat="1" ht="9" customHeight="1" x14ac:dyDescent="0.25">
      <c r="A20" s="555" t="s">
        <v>263</v>
      </c>
      <c r="B20" s="569"/>
      <c r="C20" s="288"/>
      <c r="D20" s="311"/>
      <c r="E20" s="181"/>
      <c r="F20" s="289"/>
      <c r="G20" s="181"/>
      <c r="H20" s="181"/>
      <c r="I20" s="181"/>
      <c r="J20" s="181"/>
      <c r="K20" s="181"/>
      <c r="L20" s="181"/>
      <c r="M20" s="181"/>
      <c r="N20" s="181"/>
    </row>
    <row r="21" spans="1:14" ht="9.75" customHeight="1" x14ac:dyDescent="0.15">
      <c r="A21" s="556"/>
      <c r="B21" s="569"/>
      <c r="C21" s="181"/>
      <c r="D21" s="181"/>
      <c r="E21" s="181"/>
      <c r="F21" s="304"/>
      <c r="G21" s="181"/>
      <c r="H21" s="181"/>
      <c r="I21" s="181"/>
      <c r="J21" s="181"/>
      <c r="K21" s="181"/>
      <c r="L21" s="181"/>
      <c r="M21" s="181"/>
      <c r="N21" s="181"/>
    </row>
    <row r="22" spans="1:14" ht="9.75" customHeight="1" x14ac:dyDescent="0.15">
      <c r="A22" s="556"/>
      <c r="B22" s="569"/>
      <c r="C22" s="181"/>
      <c r="D22" s="181"/>
      <c r="E22" s="181"/>
      <c r="F22" s="304"/>
      <c r="G22" s="181"/>
      <c r="H22" s="181"/>
      <c r="I22" s="181"/>
      <c r="J22" s="181"/>
      <c r="K22" s="181"/>
      <c r="L22" s="181"/>
      <c r="M22" s="181"/>
      <c r="N22" s="181"/>
    </row>
    <row r="23" spans="1:14" ht="9.75" customHeight="1" x14ac:dyDescent="0.15">
      <c r="A23" s="556"/>
      <c r="B23" s="569"/>
      <c r="C23" s="181"/>
      <c r="D23" s="181"/>
      <c r="E23" s="181"/>
      <c r="F23" s="304"/>
      <c r="G23" s="181"/>
      <c r="H23" s="181"/>
      <c r="I23" s="181"/>
      <c r="J23" s="181"/>
      <c r="K23" s="181"/>
      <c r="L23" s="181"/>
      <c r="M23" s="181"/>
      <c r="N23" s="181"/>
    </row>
    <row r="24" spans="1:14" ht="9.75" customHeight="1" x14ac:dyDescent="0.15">
      <c r="A24" s="556"/>
      <c r="B24" s="569"/>
      <c r="C24" s="288"/>
      <c r="D24" s="181"/>
      <c r="E24" s="181"/>
      <c r="F24" s="304"/>
      <c r="G24" s="181"/>
      <c r="H24" s="181"/>
      <c r="I24" s="181"/>
      <c r="J24" s="181"/>
      <c r="K24" s="181"/>
      <c r="L24" s="181"/>
      <c r="M24" s="181"/>
      <c r="N24" s="181"/>
    </row>
    <row r="25" spans="1:14" ht="9.75" customHeight="1" x14ac:dyDescent="0.15">
      <c r="A25" s="556"/>
      <c r="B25" s="569"/>
      <c r="C25" s="181"/>
      <c r="D25" s="181"/>
      <c r="E25" s="181"/>
      <c r="F25" s="304"/>
      <c r="G25" s="181"/>
      <c r="H25" s="181"/>
      <c r="I25" s="181"/>
      <c r="J25" s="181"/>
      <c r="K25" s="181"/>
      <c r="L25" s="181"/>
      <c r="M25" s="181"/>
      <c r="N25" s="181"/>
    </row>
    <row r="26" spans="1:14" ht="9.75" customHeight="1" x14ac:dyDescent="0.15">
      <c r="A26" s="557"/>
      <c r="B26" s="569"/>
      <c r="C26" s="181"/>
      <c r="D26" s="181"/>
      <c r="E26" s="181"/>
      <c r="F26" s="304"/>
      <c r="G26" s="181"/>
      <c r="H26" s="181"/>
      <c r="I26" s="181"/>
      <c r="J26" s="181"/>
      <c r="K26" s="181"/>
      <c r="L26" s="181"/>
      <c r="M26" s="181"/>
      <c r="N26" s="181"/>
    </row>
    <row r="27" spans="1:14" ht="43.5" customHeight="1" x14ac:dyDescent="0.25">
      <c r="A27" s="555" t="s">
        <v>264</v>
      </c>
      <c r="B27" s="677"/>
      <c r="C27" s="181"/>
      <c r="D27" s="181"/>
      <c r="E27" s="181"/>
      <c r="F27" s="181"/>
      <c r="G27" s="380"/>
      <c r="H27" s="181"/>
      <c r="I27" s="288"/>
      <c r="J27" s="288"/>
      <c r="K27" s="288"/>
      <c r="L27" s="288"/>
      <c r="M27" s="288"/>
      <c r="N27" s="181"/>
    </row>
    <row r="28" spans="1:14" ht="9.75" customHeight="1" x14ac:dyDescent="0.25">
      <c r="A28" s="556"/>
      <c r="B28" s="677"/>
      <c r="C28" s="181"/>
      <c r="D28" s="181"/>
      <c r="E28" s="181"/>
      <c r="F28" s="181"/>
      <c r="G28" s="380"/>
      <c r="H28" s="181"/>
      <c r="I28" s="288"/>
      <c r="J28" s="288"/>
      <c r="K28" s="288"/>
      <c r="L28" s="288"/>
      <c r="M28" s="288"/>
      <c r="N28" s="181"/>
    </row>
    <row r="29" spans="1:14" ht="9.75" customHeight="1" x14ac:dyDescent="0.25">
      <c r="A29" s="556"/>
      <c r="B29" s="677"/>
      <c r="C29" s="181"/>
      <c r="D29" s="181"/>
      <c r="E29" s="181"/>
      <c r="F29" s="181"/>
      <c r="G29" s="380"/>
      <c r="H29" s="181"/>
      <c r="I29" s="288"/>
      <c r="J29" s="288"/>
      <c r="K29" s="288"/>
      <c r="L29" s="288"/>
      <c r="M29" s="288"/>
      <c r="N29" s="181"/>
    </row>
    <row r="30" spans="1:14" ht="9.75" customHeight="1" x14ac:dyDescent="0.25">
      <c r="A30" s="556"/>
      <c r="B30" s="677"/>
      <c r="C30" s="181"/>
      <c r="D30" s="181"/>
      <c r="E30" s="181"/>
      <c r="F30" s="181"/>
      <c r="G30" s="380"/>
      <c r="H30" s="181"/>
      <c r="I30" s="288"/>
      <c r="J30" s="288"/>
      <c r="K30" s="288"/>
      <c r="L30" s="288"/>
      <c r="M30" s="288"/>
      <c r="N30" s="181"/>
    </row>
    <row r="31" spans="1:14" ht="9.75" customHeight="1" x14ac:dyDescent="0.25">
      <c r="A31" s="556"/>
      <c r="B31" s="677"/>
      <c r="C31" s="181"/>
      <c r="D31" s="181"/>
      <c r="E31" s="181"/>
      <c r="F31" s="181"/>
      <c r="G31" s="380"/>
      <c r="H31" s="181"/>
      <c r="I31" s="288"/>
      <c r="J31" s="288"/>
      <c r="K31" s="288"/>
      <c r="L31" s="288"/>
      <c r="M31" s="288"/>
      <c r="N31" s="181"/>
    </row>
    <row r="32" spans="1:14" ht="9.75" customHeight="1" x14ac:dyDescent="0.25">
      <c r="A32" s="556"/>
      <c r="B32" s="677"/>
      <c r="C32" s="181"/>
      <c r="D32" s="181"/>
      <c r="E32" s="181"/>
      <c r="F32" s="181"/>
      <c r="G32" s="380"/>
      <c r="H32" s="181"/>
      <c r="I32" s="181"/>
      <c r="J32" s="288"/>
      <c r="K32" s="181"/>
      <c r="L32" s="181"/>
      <c r="M32" s="181"/>
      <c r="N32" s="181"/>
    </row>
    <row r="33" spans="1:14" ht="9.75" customHeight="1" x14ac:dyDescent="0.25">
      <c r="A33" s="557"/>
      <c r="B33" s="677"/>
      <c r="C33" s="181"/>
      <c r="D33" s="181"/>
      <c r="E33" s="181"/>
      <c r="F33" s="181"/>
      <c r="G33" s="380"/>
      <c r="H33" s="181"/>
      <c r="I33" s="288"/>
      <c r="J33" s="288"/>
      <c r="K33" s="288"/>
      <c r="L33" s="288"/>
      <c r="M33" s="288"/>
      <c r="N33" s="181"/>
    </row>
    <row r="34" spans="1:14" ht="9.75" customHeight="1" x14ac:dyDescent="0.25">
      <c r="A34" s="555" t="s">
        <v>265</v>
      </c>
      <c r="B34" s="677"/>
      <c r="C34" s="181"/>
      <c r="D34" s="181"/>
      <c r="E34" s="181"/>
      <c r="F34" s="181"/>
      <c r="G34" s="181"/>
      <c r="H34" s="181"/>
      <c r="I34" s="181"/>
      <c r="J34" s="181"/>
      <c r="K34" s="181"/>
      <c r="L34" s="181"/>
      <c r="M34" s="181"/>
      <c r="N34" s="181"/>
    </row>
    <row r="35" spans="1:14" ht="9.75" customHeight="1" x14ac:dyDescent="0.25">
      <c r="A35" s="556"/>
      <c r="B35" s="677"/>
      <c r="C35" s="261"/>
      <c r="D35" s="261"/>
      <c r="E35" s="261"/>
      <c r="F35" s="261"/>
      <c r="G35" s="261"/>
      <c r="H35" s="261"/>
      <c r="I35" s="261"/>
      <c r="J35" s="261"/>
      <c r="K35" s="261"/>
      <c r="L35" s="261"/>
      <c r="M35" s="261"/>
      <c r="N35" s="261"/>
    </row>
    <row r="36" spans="1:14" ht="9.75" customHeight="1" x14ac:dyDescent="0.25">
      <c r="A36" s="556"/>
      <c r="B36" s="677"/>
      <c r="C36" s="261"/>
      <c r="D36" s="261"/>
      <c r="E36" s="261"/>
      <c r="F36" s="261"/>
      <c r="G36" s="261"/>
      <c r="H36" s="261"/>
      <c r="I36" s="261"/>
      <c r="J36" s="261"/>
      <c r="K36" s="261"/>
      <c r="L36" s="261"/>
      <c r="M36" s="261"/>
      <c r="N36" s="261"/>
    </row>
    <row r="37" spans="1:14" ht="9.75" customHeight="1" x14ac:dyDescent="0.25">
      <c r="A37" s="556"/>
      <c r="B37" s="677"/>
      <c r="C37" s="261"/>
      <c r="D37" s="261"/>
      <c r="E37" s="261"/>
      <c r="F37" s="261"/>
      <c r="G37" s="261"/>
      <c r="H37" s="261"/>
      <c r="I37" s="261"/>
      <c r="J37" s="261"/>
      <c r="K37" s="261"/>
      <c r="L37" s="261"/>
      <c r="M37" s="261"/>
      <c r="N37" s="261"/>
    </row>
    <row r="38" spans="1:14" ht="9.75" customHeight="1" x14ac:dyDescent="0.25">
      <c r="A38" s="557"/>
      <c r="B38" s="677"/>
      <c r="C38" s="261"/>
      <c r="D38" s="261"/>
      <c r="E38" s="261"/>
      <c r="F38" s="261"/>
      <c r="G38" s="261"/>
      <c r="H38" s="261"/>
      <c r="I38" s="261"/>
      <c r="J38" s="261"/>
      <c r="K38" s="261"/>
      <c r="L38" s="261"/>
      <c r="M38" s="261"/>
      <c r="N38" s="261"/>
    </row>
    <row r="39" spans="1:14" ht="9.75" customHeight="1" x14ac:dyDescent="0.25">
      <c r="A39" s="555" t="s">
        <v>266</v>
      </c>
      <c r="B39" s="569"/>
      <c r="C39" s="261"/>
      <c r="D39" s="261"/>
      <c r="E39" s="261"/>
      <c r="F39" s="261"/>
      <c r="G39" s="261"/>
      <c r="H39" s="261"/>
      <c r="I39" s="261"/>
      <c r="J39" s="261"/>
      <c r="K39" s="261"/>
      <c r="L39" s="261"/>
      <c r="M39" s="261"/>
      <c r="N39" s="261"/>
    </row>
    <row r="40" spans="1:14" ht="9.75" customHeight="1" x14ac:dyDescent="0.25">
      <c r="A40" s="556"/>
      <c r="B40" s="569"/>
      <c r="C40" s="261"/>
      <c r="D40" s="261"/>
      <c r="E40" s="261"/>
      <c r="F40" s="261"/>
      <c r="G40" s="261"/>
      <c r="H40" s="261"/>
      <c r="I40" s="261"/>
      <c r="J40" s="261"/>
      <c r="K40" s="261"/>
      <c r="L40" s="261"/>
      <c r="M40" s="261"/>
      <c r="N40" s="261"/>
    </row>
    <row r="41" spans="1:14" ht="9.75" customHeight="1" x14ac:dyDescent="0.25">
      <c r="A41" s="556"/>
      <c r="B41" s="569"/>
      <c r="C41" s="261"/>
      <c r="D41" s="261"/>
      <c r="E41" s="261"/>
      <c r="F41" s="261"/>
      <c r="G41" s="261"/>
      <c r="H41" s="261"/>
      <c r="I41" s="261"/>
      <c r="J41" s="261"/>
      <c r="K41" s="261"/>
      <c r="L41" s="261"/>
      <c r="M41" s="261"/>
      <c r="N41" s="261"/>
    </row>
    <row r="42" spans="1:14" ht="9.75" customHeight="1" x14ac:dyDescent="0.25">
      <c r="A42" s="556"/>
      <c r="B42" s="569"/>
      <c r="C42" s="261"/>
      <c r="D42" s="261"/>
      <c r="E42" s="261"/>
      <c r="F42" s="261"/>
      <c r="G42" s="261"/>
      <c r="H42" s="261"/>
      <c r="I42" s="261"/>
      <c r="J42" s="261"/>
      <c r="K42" s="261"/>
      <c r="L42" s="261"/>
      <c r="M42" s="261"/>
      <c r="N42" s="261"/>
    </row>
    <row r="43" spans="1:14" ht="9.75" customHeight="1" x14ac:dyDescent="0.25">
      <c r="A43" s="556"/>
      <c r="B43" s="569"/>
      <c r="C43" s="261"/>
      <c r="D43" s="261"/>
      <c r="E43" s="261"/>
      <c r="F43" s="261"/>
      <c r="G43" s="261"/>
      <c r="H43" s="261"/>
      <c r="I43" s="261"/>
      <c r="J43" s="261"/>
      <c r="K43" s="261"/>
      <c r="L43" s="261"/>
      <c r="M43" s="261"/>
      <c r="N43" s="261"/>
    </row>
    <row r="44" spans="1:14" ht="9.75" customHeight="1" x14ac:dyDescent="0.25">
      <c r="A44" s="557"/>
      <c r="B44" s="569"/>
      <c r="C44" s="261"/>
      <c r="D44" s="261"/>
      <c r="E44" s="261"/>
      <c r="F44" s="261"/>
      <c r="G44" s="261"/>
      <c r="H44" s="261"/>
      <c r="I44" s="261"/>
      <c r="J44" s="261"/>
      <c r="K44" s="261"/>
      <c r="L44" s="261"/>
      <c r="M44" s="261"/>
      <c r="N44" s="261"/>
    </row>
  </sheetData>
  <protectedRanges>
    <protectedRange sqref="C9:C13 C17 C19" name="Range1_2"/>
    <protectedRange sqref="C14:C16" name="Range1_3"/>
    <protectedRange sqref="C18" name="Range1_4"/>
    <protectedRange password="CDC0" sqref="K34:M34 F34:H34 D20:D34 F20:M26 I32 H27:H33 K32:M32 F27:F33" name="Range1_1_1"/>
    <protectedRange sqref="E27:E34" name="Range1_5_1"/>
    <protectedRange password="CDC0" sqref="N20:N34" name="Range1_3_1_1_1"/>
    <protectedRange password="CDC0" sqref="L27:L31 L33" name="Range1_1_1_1"/>
    <protectedRange password="CDC0" sqref="I34:J34" name="Range1_1_1_1_1"/>
    <protectedRange password="CDC0" sqref="G27:G33" name="Range1_5_6_1_1_1_1_1_1"/>
    <protectedRange sqref="C4" name="Range2_1_1"/>
  </protectedRanges>
  <mergeCells count="10">
    <mergeCell ref="A34:A38"/>
    <mergeCell ref="B34:B38"/>
    <mergeCell ref="A39:A44"/>
    <mergeCell ref="B39:B44"/>
    <mergeCell ref="A9:A19"/>
    <mergeCell ref="B9:B19"/>
    <mergeCell ref="A20:A26"/>
    <mergeCell ref="B20:B26"/>
    <mergeCell ref="A27:A33"/>
    <mergeCell ref="B27:B33"/>
  </mergeCells>
  <hyperlinks>
    <hyperlink ref="L1" location="'b. List of templates'!A1" display="RETURN TO TEMPLATE LIST"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workbookViewId="0">
      <selection activeCell="G2" sqref="G2"/>
    </sheetView>
  </sheetViews>
  <sheetFormatPr defaultColWidth="81.5703125" defaultRowHeight="15" x14ac:dyDescent="0.25"/>
  <cols>
    <col min="1" max="1" width="4.85546875" style="43" customWidth="1"/>
    <col min="2" max="2" width="6.5703125" style="43" customWidth="1"/>
    <col min="3" max="3" width="77" style="45" customWidth="1"/>
    <col min="4" max="4" width="4" style="45" customWidth="1"/>
    <col min="5" max="5" width="4" style="46" customWidth="1"/>
    <col min="6" max="6" width="6.42578125" style="45" customWidth="1"/>
    <col min="7" max="16384" width="81.5703125" style="45"/>
  </cols>
  <sheetData>
    <row r="1" spans="1:7" ht="15.75" thickBot="1" x14ac:dyDescent="0.3">
      <c r="C1" s="44" t="s">
        <v>97</v>
      </c>
      <c r="G1" s="44" t="s">
        <v>97</v>
      </c>
    </row>
    <row r="2" spans="1:7" ht="32.25" thickBot="1" x14ac:dyDescent="0.3">
      <c r="A2" s="464" t="s">
        <v>16</v>
      </c>
      <c r="B2" s="465"/>
      <c r="C2" s="47" t="s">
        <v>98</v>
      </c>
      <c r="E2" s="466" t="s">
        <v>18</v>
      </c>
      <c r="F2" s="467"/>
      <c r="G2" s="48" t="s">
        <v>99</v>
      </c>
    </row>
    <row r="3" spans="1:7" ht="31.5" x14ac:dyDescent="0.25">
      <c r="A3" s="468">
        <v>1</v>
      </c>
      <c r="B3" s="49"/>
      <c r="C3" s="50" t="s">
        <v>100</v>
      </c>
      <c r="E3" s="470">
        <v>1</v>
      </c>
      <c r="F3" s="51"/>
      <c r="G3" s="52" t="s">
        <v>101</v>
      </c>
    </row>
    <row r="4" spans="1:7" ht="15.75" x14ac:dyDescent="0.25">
      <c r="A4" s="469"/>
      <c r="B4" s="53" t="s">
        <v>102</v>
      </c>
      <c r="C4" s="54" t="s">
        <v>103</v>
      </c>
      <c r="E4" s="471"/>
      <c r="F4" s="55" t="s">
        <v>102</v>
      </c>
      <c r="G4" s="56" t="s">
        <v>104</v>
      </c>
    </row>
    <row r="5" spans="1:7" ht="15.75" x14ac:dyDescent="0.25">
      <c r="A5" s="469"/>
      <c r="B5" s="53" t="s">
        <v>105</v>
      </c>
      <c r="C5" s="54" t="s">
        <v>106</v>
      </c>
      <c r="E5" s="471"/>
      <c r="F5" s="55" t="s">
        <v>105</v>
      </c>
      <c r="G5" s="56" t="s">
        <v>107</v>
      </c>
    </row>
    <row r="6" spans="1:7" ht="15.75" x14ac:dyDescent="0.25">
      <c r="A6" s="469"/>
      <c r="B6" s="53" t="s">
        <v>108</v>
      </c>
      <c r="C6" s="57" t="s">
        <v>109</v>
      </c>
      <c r="E6" s="471"/>
      <c r="F6" s="55" t="s">
        <v>108</v>
      </c>
      <c r="G6" s="58" t="s">
        <v>110</v>
      </c>
    </row>
    <row r="7" spans="1:7" ht="15.75" x14ac:dyDescent="0.25">
      <c r="A7" s="469"/>
      <c r="B7" s="53" t="s">
        <v>111</v>
      </c>
      <c r="C7" s="54" t="s">
        <v>112</v>
      </c>
      <c r="E7" s="471"/>
      <c r="F7" s="55" t="s">
        <v>111</v>
      </c>
      <c r="G7" s="56" t="s">
        <v>113</v>
      </c>
    </row>
    <row r="8" spans="1:7" ht="15.75" x14ac:dyDescent="0.25">
      <c r="A8" s="469"/>
      <c r="B8" s="53" t="s">
        <v>114</v>
      </c>
      <c r="C8" s="54" t="s">
        <v>115</v>
      </c>
      <c r="E8" s="472"/>
      <c r="F8" s="55" t="s">
        <v>114</v>
      </c>
      <c r="G8" s="56" t="s">
        <v>116</v>
      </c>
    </row>
    <row r="9" spans="1:7" ht="47.25" x14ac:dyDescent="0.25">
      <c r="A9" s="473">
        <v>2</v>
      </c>
      <c r="B9" s="59"/>
      <c r="C9" s="60" t="s">
        <v>117</v>
      </c>
      <c r="E9" s="61">
        <v>2</v>
      </c>
      <c r="F9" s="62"/>
      <c r="G9" s="63" t="s">
        <v>118</v>
      </c>
    </row>
    <row r="10" spans="1:7" ht="15.75" x14ac:dyDescent="0.25">
      <c r="A10" s="473"/>
      <c r="B10" s="64" t="s">
        <v>102</v>
      </c>
      <c r="C10" s="65" t="s">
        <v>119</v>
      </c>
    </row>
    <row r="11" spans="1:7" ht="15.75" x14ac:dyDescent="0.25">
      <c r="A11" s="473"/>
      <c r="B11" s="64" t="s">
        <v>105</v>
      </c>
      <c r="C11" s="65" t="s">
        <v>120</v>
      </c>
    </row>
    <row r="12" spans="1:7" ht="15.75" x14ac:dyDescent="0.25">
      <c r="A12" s="473"/>
      <c r="B12" s="64" t="s">
        <v>108</v>
      </c>
      <c r="C12" s="65" t="s">
        <v>121</v>
      </c>
    </row>
    <row r="13" spans="1:7" ht="15.75" x14ac:dyDescent="0.25">
      <c r="A13" s="473"/>
      <c r="B13" s="64" t="s">
        <v>111</v>
      </c>
      <c r="C13" s="65" t="s">
        <v>122</v>
      </c>
    </row>
    <row r="14" spans="1:7" ht="63" x14ac:dyDescent="0.25">
      <c r="A14" s="463">
        <v>3</v>
      </c>
      <c r="B14" s="66"/>
      <c r="C14" s="67" t="s">
        <v>123</v>
      </c>
    </row>
    <row r="15" spans="1:7" ht="15.75" x14ac:dyDescent="0.25">
      <c r="A15" s="463"/>
      <c r="B15" s="68" t="s">
        <v>102</v>
      </c>
      <c r="C15" s="69" t="s">
        <v>124</v>
      </c>
    </row>
    <row r="16" spans="1:7" ht="63" x14ac:dyDescent="0.25">
      <c r="A16" s="463"/>
      <c r="B16" s="68" t="s">
        <v>105</v>
      </c>
      <c r="C16" s="70" t="s">
        <v>125</v>
      </c>
    </row>
    <row r="17" spans="1:3" ht="15.75" x14ac:dyDescent="0.25">
      <c r="A17" s="463"/>
      <c r="B17" s="68" t="s">
        <v>108</v>
      </c>
      <c r="C17" s="69" t="s">
        <v>104</v>
      </c>
    </row>
    <row r="18" spans="1:3" ht="15.75" x14ac:dyDescent="0.25">
      <c r="A18" s="463"/>
      <c r="B18" s="68" t="s">
        <v>111</v>
      </c>
      <c r="C18" s="69" t="s">
        <v>126</v>
      </c>
    </row>
    <row r="19" spans="1:3" ht="15.75" x14ac:dyDescent="0.25">
      <c r="A19" s="463"/>
      <c r="B19" s="68" t="s">
        <v>114</v>
      </c>
      <c r="C19" s="69" t="s">
        <v>127</v>
      </c>
    </row>
    <row r="20" spans="1:3" ht="31.5" x14ac:dyDescent="0.25">
      <c r="A20" s="463"/>
      <c r="B20" s="68" t="s">
        <v>128</v>
      </c>
      <c r="C20" s="70" t="s">
        <v>129</v>
      </c>
    </row>
    <row r="21" spans="1:3" ht="15.75" x14ac:dyDescent="0.25">
      <c r="A21" s="463"/>
      <c r="B21" s="68" t="s">
        <v>130</v>
      </c>
      <c r="C21" s="69" t="s">
        <v>131</v>
      </c>
    </row>
  </sheetData>
  <mergeCells count="6">
    <mergeCell ref="A14:A21"/>
    <mergeCell ref="A2:B2"/>
    <mergeCell ref="E2:F2"/>
    <mergeCell ref="A3:A8"/>
    <mergeCell ref="E3:E8"/>
    <mergeCell ref="A9:A1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22"/>
  <sheetViews>
    <sheetView topLeftCell="F11" workbookViewId="0">
      <selection activeCell="C17" sqref="C17"/>
    </sheetView>
  </sheetViews>
  <sheetFormatPr defaultColWidth="9.140625" defaultRowHeight="10.5" x14ac:dyDescent="0.25"/>
  <cols>
    <col min="1" max="1" width="35.140625" style="85" customWidth="1"/>
    <col min="2" max="2" width="22.85546875" style="84" customWidth="1"/>
    <col min="3" max="3" width="30.85546875" style="85" customWidth="1"/>
    <col min="4" max="4" width="18" style="85" customWidth="1"/>
    <col min="5" max="5" width="13.85546875" style="85" customWidth="1"/>
    <col min="6" max="6" width="5.140625" style="85" customWidth="1"/>
    <col min="7" max="7" width="16.5703125" style="85" customWidth="1"/>
    <col min="8" max="8" width="5.42578125" style="85" customWidth="1"/>
    <col min="9" max="9" width="14.5703125" style="85" customWidth="1"/>
    <col min="10" max="11" width="13.42578125" style="85" customWidth="1"/>
    <col min="12" max="12" width="26.5703125" style="85" bestFit="1" customWidth="1"/>
    <col min="13" max="13" width="23.5703125" style="85" customWidth="1"/>
    <col min="14" max="14" width="45.140625" style="85" customWidth="1"/>
    <col min="15" max="16384" width="9.140625" style="85"/>
  </cols>
  <sheetData>
    <row r="1" spans="1:14" ht="21" thickBot="1" x14ac:dyDescent="0.3">
      <c r="A1" s="82" t="s">
        <v>267</v>
      </c>
      <c r="I1" s="83" t="s">
        <v>178</v>
      </c>
      <c r="L1" s="86" t="s">
        <v>177</v>
      </c>
    </row>
    <row r="2" spans="1:14" ht="9.75" customHeight="1" x14ac:dyDescent="0.25">
      <c r="F2" s="507" t="s">
        <v>268</v>
      </c>
      <c r="G2" s="570"/>
      <c r="H2" s="571"/>
      <c r="I2" s="87" t="s">
        <v>180</v>
      </c>
      <c r="J2" s="183">
        <f>SUM(B13:B22)</f>
        <v>25</v>
      </c>
    </row>
    <row r="3" spans="1:14" ht="12.75" customHeight="1" x14ac:dyDescent="0.25">
      <c r="A3" s="146" t="s">
        <v>181</v>
      </c>
      <c r="B3" s="127" t="s">
        <v>331</v>
      </c>
      <c r="C3" s="128" t="s">
        <v>182</v>
      </c>
      <c r="F3" s="509"/>
      <c r="G3" s="568"/>
      <c r="H3" s="508"/>
      <c r="I3" s="90" t="s">
        <v>183</v>
      </c>
      <c r="J3" s="184">
        <f>$B$10</f>
        <v>25</v>
      </c>
    </row>
    <row r="4" spans="1:14" ht="16.5" customHeight="1" x14ac:dyDescent="0.25">
      <c r="A4" s="147" t="s">
        <v>184</v>
      </c>
      <c r="B4" s="129">
        <v>2024</v>
      </c>
      <c r="C4" s="215">
        <v>45381</v>
      </c>
      <c r="F4" s="509"/>
      <c r="G4" s="568"/>
      <c r="H4" s="508"/>
      <c r="I4" s="90" t="s">
        <v>185</v>
      </c>
      <c r="J4" s="184">
        <f>$B$9</f>
        <v>1.4361570909090908</v>
      </c>
    </row>
    <row r="5" spans="1:14" ht="15.75" customHeight="1" thickBot="1" x14ac:dyDescent="0.3">
      <c r="A5" s="146" t="s">
        <v>186</v>
      </c>
      <c r="B5" s="130" t="s">
        <v>59</v>
      </c>
      <c r="C5" s="92"/>
      <c r="F5" s="510"/>
      <c r="G5" s="572"/>
      <c r="H5" s="511"/>
      <c r="I5" s="93"/>
      <c r="J5" s="94"/>
    </row>
    <row r="6" spans="1:14" ht="27.75" customHeight="1" thickBot="1" x14ac:dyDescent="0.3">
      <c r="A6" s="116" t="s">
        <v>290</v>
      </c>
      <c r="B6" s="131">
        <v>157977.28</v>
      </c>
      <c r="I6" s="96"/>
    </row>
    <row r="7" spans="1:14" ht="42" customHeight="1" thickBot="1" x14ac:dyDescent="0.3">
      <c r="A7" s="116" t="s">
        <v>294</v>
      </c>
      <c r="B7" s="148">
        <v>157977.28</v>
      </c>
      <c r="C7" s="524" t="s">
        <v>311</v>
      </c>
      <c r="D7" s="525"/>
      <c r="E7" s="525"/>
      <c r="F7" s="525"/>
      <c r="G7" s="525"/>
      <c r="H7" s="525"/>
      <c r="I7" s="525"/>
      <c r="J7" s="526"/>
      <c r="M7" s="98"/>
      <c r="N7" s="98"/>
    </row>
    <row r="8" spans="1:14" ht="20.100000000000001" customHeight="1" x14ac:dyDescent="0.25">
      <c r="A8" s="116" t="s">
        <v>191</v>
      </c>
      <c r="B8" s="149" t="s">
        <v>270</v>
      </c>
      <c r="C8" s="150" t="s">
        <v>194</v>
      </c>
      <c r="D8" s="150"/>
    </row>
    <row r="9" spans="1:14" ht="21.75" customHeight="1" thickBot="1" x14ac:dyDescent="0.3">
      <c r="A9" s="116" t="s">
        <v>271</v>
      </c>
      <c r="B9" s="151">
        <f>$B$7/110000</f>
        <v>1.4361570909090908</v>
      </c>
      <c r="C9" s="152"/>
      <c r="D9" s="153"/>
    </row>
    <row r="10" spans="1:14" ht="20.25" customHeight="1" thickBot="1" x14ac:dyDescent="0.3">
      <c r="A10" s="116" t="s">
        <v>243</v>
      </c>
      <c r="B10" s="135">
        <f>B13+B16+B17</f>
        <v>25</v>
      </c>
      <c r="C10" s="104"/>
      <c r="D10" s="105"/>
    </row>
    <row r="11" spans="1:14" ht="9.75" customHeight="1" x14ac:dyDescent="0.25">
      <c r="B11" s="99"/>
      <c r="C11" s="108"/>
      <c r="D11" s="108"/>
    </row>
    <row r="12" spans="1:14" s="110" customFormat="1" ht="56.25" customHeight="1" x14ac:dyDescent="0.25">
      <c r="A12" s="136" t="s">
        <v>272</v>
      </c>
      <c r="B12" s="113" t="s">
        <v>244</v>
      </c>
      <c r="C12" s="139" t="s">
        <v>199</v>
      </c>
      <c r="D12" s="139" t="s">
        <v>200</v>
      </c>
      <c r="E12" s="277" t="s">
        <v>201</v>
      </c>
      <c r="F12" s="137" t="s">
        <v>202</v>
      </c>
      <c r="G12" s="277" t="s">
        <v>203</v>
      </c>
      <c r="H12" s="137" t="s">
        <v>202</v>
      </c>
      <c r="I12" s="278" t="s">
        <v>204</v>
      </c>
      <c r="J12" s="139" t="s">
        <v>205</v>
      </c>
      <c r="K12" s="139" t="s">
        <v>245</v>
      </c>
      <c r="L12" s="139" t="s">
        <v>246</v>
      </c>
      <c r="M12" s="139" t="s">
        <v>206</v>
      </c>
      <c r="N12" s="295" t="s">
        <v>207</v>
      </c>
    </row>
    <row r="13" spans="1:14" ht="11.25" customHeight="1" x14ac:dyDescent="0.25">
      <c r="A13" s="527" t="s">
        <v>273</v>
      </c>
      <c r="B13" s="569"/>
      <c r="C13" s="181"/>
      <c r="D13" s="181"/>
      <c r="E13" s="181"/>
      <c r="F13" s="181"/>
      <c r="G13" s="181"/>
      <c r="H13" s="181"/>
      <c r="I13" s="181"/>
      <c r="J13" s="181"/>
      <c r="K13" s="181"/>
      <c r="L13" s="181"/>
      <c r="M13" s="181"/>
      <c r="N13" s="181"/>
    </row>
    <row r="14" spans="1:14" ht="9.75" customHeight="1" x14ac:dyDescent="0.25">
      <c r="A14" s="527"/>
      <c r="B14" s="569"/>
      <c r="C14" s="181"/>
      <c r="D14" s="181"/>
      <c r="E14" s="181"/>
      <c r="F14" s="181"/>
      <c r="G14" s="181"/>
      <c r="H14" s="181"/>
      <c r="I14" s="181"/>
      <c r="J14" s="181"/>
      <c r="K14" s="181"/>
      <c r="L14" s="181"/>
      <c r="M14" s="181"/>
      <c r="N14" s="181"/>
    </row>
    <row r="15" spans="1:14" ht="9.75" customHeight="1" x14ac:dyDescent="0.25">
      <c r="A15" s="527"/>
      <c r="B15" s="569"/>
      <c r="C15" s="181"/>
      <c r="D15" s="181"/>
      <c r="E15" s="181"/>
      <c r="F15" s="181"/>
      <c r="G15" s="181"/>
      <c r="H15" s="181"/>
      <c r="I15" s="181"/>
      <c r="J15" s="181"/>
      <c r="K15" s="181"/>
      <c r="L15" s="181"/>
      <c r="M15" s="181"/>
      <c r="N15" s="181"/>
    </row>
    <row r="16" spans="1:14" ht="9.75" customHeight="1" x14ac:dyDescent="0.25">
      <c r="A16" s="346" t="s">
        <v>274</v>
      </c>
      <c r="B16" s="347"/>
      <c r="C16" s="181"/>
      <c r="D16" s="181"/>
      <c r="E16" s="181"/>
      <c r="F16" s="181"/>
      <c r="G16" s="181"/>
      <c r="H16" s="181"/>
      <c r="I16" s="181"/>
      <c r="J16" s="181"/>
      <c r="K16" s="181"/>
      <c r="L16" s="181"/>
      <c r="M16" s="181"/>
      <c r="N16" s="181"/>
    </row>
    <row r="17" spans="1:14" ht="11.25" customHeight="1" x14ac:dyDescent="0.25">
      <c r="A17" s="95" t="s">
        <v>312</v>
      </c>
      <c r="B17" s="242">
        <v>25</v>
      </c>
      <c r="C17" s="181" t="s">
        <v>594</v>
      </c>
      <c r="D17" s="289" t="s">
        <v>567</v>
      </c>
      <c r="E17" s="288" t="s">
        <v>450</v>
      </c>
      <c r="F17" s="288" t="s">
        <v>470</v>
      </c>
      <c r="G17" s="288" t="s">
        <v>479</v>
      </c>
      <c r="H17" s="288" t="s">
        <v>452</v>
      </c>
      <c r="I17" s="181">
        <v>0.01</v>
      </c>
      <c r="J17" s="181">
        <v>0.01</v>
      </c>
      <c r="K17" s="181">
        <v>0.05</v>
      </c>
      <c r="L17" s="181"/>
      <c r="M17" s="181">
        <v>0.05</v>
      </c>
      <c r="N17" s="181" t="s">
        <v>466</v>
      </c>
    </row>
    <row r="18" spans="1:14" ht="11.25" customHeight="1" x14ac:dyDescent="0.25">
      <c r="A18" s="527" t="s">
        <v>266</v>
      </c>
      <c r="B18" s="569"/>
      <c r="C18" s="260"/>
      <c r="D18" s="181"/>
      <c r="E18" s="181"/>
      <c r="F18" s="181"/>
      <c r="G18" s="181"/>
      <c r="H18" s="181"/>
      <c r="I18" s="181"/>
      <c r="J18" s="181"/>
      <c r="K18" s="181"/>
      <c r="L18" s="181"/>
      <c r="M18" s="181"/>
      <c r="N18" s="181"/>
    </row>
    <row r="19" spans="1:14" ht="9.75" customHeight="1" x14ac:dyDescent="0.25">
      <c r="A19" s="527"/>
      <c r="B19" s="569"/>
      <c r="C19" s="181"/>
      <c r="D19" s="181"/>
      <c r="E19" s="181"/>
      <c r="F19" s="181"/>
      <c r="G19" s="181"/>
      <c r="H19" s="181"/>
      <c r="I19" s="181"/>
      <c r="J19" s="181"/>
      <c r="K19" s="181"/>
      <c r="L19" s="181"/>
      <c r="M19" s="181"/>
      <c r="N19" s="181"/>
    </row>
    <row r="20" spans="1:14" ht="9.75" customHeight="1" x14ac:dyDescent="0.25">
      <c r="A20" s="527"/>
      <c r="B20" s="569"/>
      <c r="C20" s="181"/>
      <c r="D20" s="181"/>
      <c r="E20" s="181"/>
      <c r="F20" s="181"/>
      <c r="G20" s="181"/>
      <c r="H20" s="181"/>
      <c r="I20" s="181"/>
      <c r="J20" s="181"/>
      <c r="K20" s="181"/>
      <c r="L20" s="181"/>
      <c r="M20" s="181"/>
      <c r="N20" s="181"/>
    </row>
    <row r="21" spans="1:14" ht="9.75" customHeight="1" x14ac:dyDescent="0.25">
      <c r="A21" s="527"/>
      <c r="B21" s="569"/>
      <c r="C21" s="181"/>
      <c r="D21" s="181"/>
      <c r="E21" s="181"/>
      <c r="F21" s="181"/>
      <c r="G21" s="181"/>
      <c r="H21" s="181"/>
      <c r="I21" s="181"/>
      <c r="J21" s="181"/>
      <c r="K21" s="181"/>
      <c r="L21" s="181"/>
      <c r="M21" s="181"/>
      <c r="N21" s="181"/>
    </row>
    <row r="22" spans="1:14" ht="9.75" customHeight="1" x14ac:dyDescent="0.25">
      <c r="A22" s="527"/>
      <c r="B22" s="569"/>
      <c r="C22" s="181"/>
      <c r="D22" s="181"/>
      <c r="E22" s="181"/>
      <c r="F22" s="181"/>
      <c r="G22" s="181"/>
      <c r="H22" s="181"/>
      <c r="I22" s="181"/>
      <c r="J22" s="181"/>
      <c r="K22" s="181"/>
      <c r="L22" s="181"/>
      <c r="M22" s="181"/>
      <c r="N22" s="181"/>
    </row>
  </sheetData>
  <protectedRanges>
    <protectedRange sqref="C4" name="Range2_1"/>
    <protectedRange password="CDC0" sqref="B6:B7 B3:B4 C9:D9 D18:M18 C19:M22 E13:M15" name="Range1_1"/>
    <protectedRange password="CDC0" sqref="D13 C14:D15" name="Range1_3"/>
    <protectedRange password="CDC0" sqref="C17" name="Range1_2_2"/>
    <protectedRange password="CDC0" sqref="C13" name="Range1_4_2_1_1"/>
    <protectedRange password="CDC0" sqref="C16" name="Range1_3_1"/>
    <protectedRange password="CDC0" sqref="N13:N22 E16:M16" name="Range1_3_1_1"/>
    <protectedRange password="CDC0" sqref="E17:M17" name="Range1_1_1"/>
  </protectedRanges>
  <mergeCells count="6">
    <mergeCell ref="A18:A22"/>
    <mergeCell ref="B18:B22"/>
    <mergeCell ref="F2:H5"/>
    <mergeCell ref="C7:J7"/>
    <mergeCell ref="A13:A15"/>
    <mergeCell ref="B13:B15"/>
  </mergeCells>
  <hyperlinks>
    <hyperlink ref="L1" location="'b. List of templates'!A1" display="RETURN TO TEMPLATE LIST" xr:uid="{00000000-0004-0000-1D00-000000000000}"/>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N74"/>
  <sheetViews>
    <sheetView topLeftCell="A31" workbookViewId="0">
      <selection activeCell="C7" sqref="C7:D7"/>
    </sheetView>
  </sheetViews>
  <sheetFormatPr defaultColWidth="9.140625" defaultRowHeight="11.25" x14ac:dyDescent="0.25"/>
  <cols>
    <col min="1" max="1" width="4.85546875" style="156" customWidth="1"/>
    <col min="2" max="2" width="23" style="156" customWidth="1"/>
    <col min="3" max="3" width="7" style="155" customWidth="1"/>
    <col min="4" max="4" width="9.42578125" style="156" customWidth="1"/>
    <col min="5" max="5" width="38.42578125" style="156" customWidth="1"/>
    <col min="6" max="6" width="14.140625" style="156" customWidth="1"/>
    <col min="7" max="7" width="19.85546875" style="156" customWidth="1"/>
    <col min="8" max="8" width="5.42578125" style="156" customWidth="1"/>
    <col min="9" max="9" width="21.85546875" style="156" customWidth="1"/>
    <col min="10" max="10" width="6.140625" style="156" customWidth="1"/>
    <col min="11" max="11" width="14.85546875" style="156" customWidth="1"/>
    <col min="12" max="12" width="26.5703125" style="156" bestFit="1" customWidth="1"/>
    <col min="13" max="13" width="13.85546875" style="156" customWidth="1"/>
    <col min="14" max="14" width="51.140625" style="156" customWidth="1"/>
    <col min="15" max="16384" width="9.140625" style="156"/>
  </cols>
  <sheetData>
    <row r="1" spans="1:14" ht="21" thickBot="1" x14ac:dyDescent="0.3">
      <c r="A1" s="82" t="s">
        <v>296</v>
      </c>
      <c r="B1" s="154"/>
      <c r="L1" s="86" t="s">
        <v>177</v>
      </c>
      <c r="M1" s="83" t="s">
        <v>313</v>
      </c>
      <c r="N1" s="85"/>
    </row>
    <row r="2" spans="1:14" ht="9.75" customHeight="1" x14ac:dyDescent="0.25">
      <c r="K2" s="589" t="s">
        <v>179</v>
      </c>
      <c r="L2" s="590"/>
      <c r="M2" s="87" t="s">
        <v>180</v>
      </c>
      <c r="N2" s="183">
        <f>SUM(D14:D73)</f>
        <v>0</v>
      </c>
    </row>
    <row r="3" spans="1:14" ht="12.75" customHeight="1" x14ac:dyDescent="0.25">
      <c r="A3" s="512" t="s">
        <v>181</v>
      </c>
      <c r="B3" s="513"/>
      <c r="C3" s="595" t="s">
        <v>331</v>
      </c>
      <c r="D3" s="596"/>
      <c r="E3" s="158" t="s">
        <v>182</v>
      </c>
      <c r="K3" s="591"/>
      <c r="L3" s="592"/>
      <c r="M3" s="90" t="s">
        <v>183</v>
      </c>
      <c r="N3" s="184">
        <f>$C$10</f>
        <v>0</v>
      </c>
    </row>
    <row r="4" spans="1:14" ht="12.75" customHeight="1" x14ac:dyDescent="0.25">
      <c r="A4" s="517" t="s">
        <v>184</v>
      </c>
      <c r="B4" s="518"/>
      <c r="C4" s="595">
        <v>2024</v>
      </c>
      <c r="D4" s="597"/>
      <c r="E4" s="348">
        <v>45381</v>
      </c>
      <c r="K4" s="591"/>
      <c r="L4" s="592"/>
      <c r="M4" s="90" t="s">
        <v>185</v>
      </c>
      <c r="N4" s="184">
        <f>$C$9</f>
        <v>0.62301266666666666</v>
      </c>
    </row>
    <row r="5" spans="1:14" ht="12.75" customHeight="1" thickBot="1" x14ac:dyDescent="0.3">
      <c r="A5" s="512" t="s">
        <v>186</v>
      </c>
      <c r="B5" s="513"/>
      <c r="C5" s="208" t="s">
        <v>314</v>
      </c>
      <c r="D5" s="209"/>
      <c r="E5" s="161"/>
      <c r="K5" s="593"/>
      <c r="L5" s="594"/>
      <c r="M5" s="93"/>
      <c r="N5" s="94"/>
    </row>
    <row r="6" spans="1:14" ht="46.5" customHeight="1" thickBot="1" x14ac:dyDescent="0.3">
      <c r="A6" s="527" t="s">
        <v>290</v>
      </c>
      <c r="B6" s="513"/>
      <c r="C6" s="600">
        <v>18690.38</v>
      </c>
      <c r="D6" s="601"/>
      <c r="E6" s="163"/>
      <c r="G6" s="241"/>
    </row>
    <row r="7" spans="1:14" ht="45.75" customHeight="1" thickBot="1" x14ac:dyDescent="0.3">
      <c r="A7" s="527" t="s">
        <v>291</v>
      </c>
      <c r="B7" s="513"/>
      <c r="C7" s="630">
        <v>18690.38</v>
      </c>
      <c r="D7" s="631"/>
      <c r="E7" s="164"/>
      <c r="F7" s="668" t="s">
        <v>315</v>
      </c>
      <c r="G7" s="669"/>
      <c r="H7" s="669"/>
      <c r="I7" s="669"/>
      <c r="J7" s="669"/>
      <c r="K7" s="669"/>
      <c r="L7" s="669"/>
      <c r="M7" s="670"/>
    </row>
    <row r="8" spans="1:14" ht="20.100000000000001" customHeight="1" thickBot="1" x14ac:dyDescent="0.3">
      <c r="A8" s="527" t="s">
        <v>299</v>
      </c>
      <c r="B8" s="513"/>
      <c r="C8" s="644" t="s">
        <v>192</v>
      </c>
      <c r="D8" s="645"/>
      <c r="E8" s="100" t="s">
        <v>193</v>
      </c>
      <c r="F8" s="100" t="s">
        <v>287</v>
      </c>
    </row>
    <row r="9" spans="1:14" ht="21.75" customHeight="1" thickBot="1" x14ac:dyDescent="0.3">
      <c r="A9" s="535" t="s">
        <v>195</v>
      </c>
      <c r="B9" s="536"/>
      <c r="C9" s="611">
        <f>($C$7)/30000</f>
        <v>0.62301266666666666</v>
      </c>
      <c r="D9" s="612"/>
      <c r="E9" s="165"/>
      <c r="F9" s="166"/>
    </row>
    <row r="10" spans="1:14" ht="14.25" customHeight="1" thickBot="1" x14ac:dyDescent="0.3">
      <c r="A10" s="527" t="s">
        <v>243</v>
      </c>
      <c r="B10" s="513"/>
      <c r="C10" s="613">
        <f>D74</f>
        <v>0</v>
      </c>
      <c r="D10" s="614"/>
      <c r="E10" s="167"/>
      <c r="F10" s="168"/>
    </row>
    <row r="11" spans="1:14" ht="9.75" customHeight="1" x14ac:dyDescent="0.25">
      <c r="B11" s="169"/>
      <c r="C11" s="170"/>
      <c r="D11" s="171"/>
      <c r="E11" s="172"/>
      <c r="F11" s="172"/>
    </row>
    <row r="12" spans="1:14" ht="24" customHeight="1" x14ac:dyDescent="0.25">
      <c r="A12" s="541" t="s">
        <v>197</v>
      </c>
      <c r="B12" s="542"/>
      <c r="C12" s="615" t="s">
        <v>276</v>
      </c>
      <c r="D12" s="616"/>
      <c r="E12" s="579" t="s">
        <v>199</v>
      </c>
      <c r="F12" s="579" t="s">
        <v>200</v>
      </c>
      <c r="G12" s="641" t="s">
        <v>201</v>
      </c>
      <c r="H12" s="626" t="s">
        <v>202</v>
      </c>
      <c r="I12" s="579" t="s">
        <v>203</v>
      </c>
      <c r="J12" s="626" t="s">
        <v>202</v>
      </c>
      <c r="K12" s="639" t="s">
        <v>316</v>
      </c>
      <c r="L12" s="579" t="s">
        <v>205</v>
      </c>
      <c r="M12" s="579" t="s">
        <v>317</v>
      </c>
      <c r="N12" s="579" t="s">
        <v>207</v>
      </c>
    </row>
    <row r="13" spans="1:14" ht="27" customHeight="1" x14ac:dyDescent="0.25">
      <c r="A13" s="545"/>
      <c r="B13" s="546"/>
      <c r="C13" s="174" t="s">
        <v>211</v>
      </c>
      <c r="D13" s="175" t="s">
        <v>212</v>
      </c>
      <c r="E13" s="580"/>
      <c r="F13" s="588"/>
      <c r="G13" s="667"/>
      <c r="H13" s="627"/>
      <c r="I13" s="580"/>
      <c r="J13" s="627"/>
      <c r="K13" s="666"/>
      <c r="L13" s="580"/>
      <c r="M13" s="580"/>
      <c r="N13" s="580"/>
    </row>
    <row r="14" spans="1:14" ht="36.6" customHeight="1" x14ac:dyDescent="0.25">
      <c r="A14" s="115" t="s">
        <v>223</v>
      </c>
      <c r="B14" s="116" t="s">
        <v>224</v>
      </c>
      <c r="C14" s="124">
        <f>$C$9*0.05</f>
        <v>3.1150633333333334E-2</v>
      </c>
      <c r="D14" s="177"/>
      <c r="E14" s="181"/>
      <c r="F14" s="181"/>
      <c r="G14" s="181"/>
      <c r="H14" s="181"/>
      <c r="I14" s="378"/>
      <c r="J14" s="288"/>
      <c r="K14" s="288"/>
      <c r="L14" s="288"/>
      <c r="M14" s="181"/>
      <c r="N14" s="181"/>
    </row>
    <row r="15" spans="1:14" ht="9.75" customHeight="1" x14ac:dyDescent="0.25">
      <c r="A15" s="493" t="s">
        <v>225</v>
      </c>
      <c r="B15" s="512" t="s">
        <v>226</v>
      </c>
      <c r="C15" s="574">
        <f>$C$9*0.05</f>
        <v>3.1150633333333334E-2</v>
      </c>
      <c r="D15" s="575"/>
      <c r="E15" s="181"/>
      <c r="F15" s="181"/>
      <c r="G15" s="181"/>
      <c r="H15" s="181"/>
      <c r="I15" s="181"/>
      <c r="J15" s="288"/>
      <c r="K15" s="288"/>
      <c r="L15" s="311"/>
      <c r="M15" s="181"/>
      <c r="N15" s="181"/>
    </row>
    <row r="16" spans="1:14" ht="9.75" customHeight="1" x14ac:dyDescent="0.25">
      <c r="A16" s="493"/>
      <c r="B16" s="512"/>
      <c r="C16" s="574"/>
      <c r="D16" s="575"/>
      <c r="E16" s="181"/>
      <c r="F16" s="181"/>
      <c r="G16" s="181"/>
      <c r="H16" s="181"/>
      <c r="I16" s="181"/>
      <c r="J16" s="288"/>
      <c r="K16" s="288"/>
      <c r="L16" s="311"/>
      <c r="M16" s="181"/>
      <c r="N16" s="181"/>
    </row>
    <row r="17" spans="1:14" ht="9.75" customHeight="1" x14ac:dyDescent="0.25">
      <c r="A17" s="493"/>
      <c r="B17" s="512"/>
      <c r="C17" s="574"/>
      <c r="D17" s="575"/>
      <c r="E17" s="181"/>
      <c r="F17" s="181"/>
      <c r="G17" s="181"/>
      <c r="H17" s="181"/>
      <c r="I17" s="181"/>
      <c r="J17" s="288"/>
      <c r="K17" s="288"/>
      <c r="L17" s="311"/>
      <c r="M17" s="181"/>
      <c r="N17" s="181"/>
    </row>
    <row r="18" spans="1:14" ht="9.75" customHeight="1" x14ac:dyDescent="0.25">
      <c r="A18" s="493"/>
      <c r="B18" s="512"/>
      <c r="C18" s="574"/>
      <c r="D18" s="575"/>
      <c r="E18" s="181"/>
      <c r="F18" s="181"/>
      <c r="G18" s="181"/>
      <c r="H18" s="181"/>
      <c r="I18" s="181"/>
      <c r="J18" s="288"/>
      <c r="K18" s="288"/>
      <c r="L18" s="311"/>
      <c r="M18" s="181"/>
      <c r="N18" s="181"/>
    </row>
    <row r="19" spans="1:14" ht="17.100000000000001" customHeight="1" x14ac:dyDescent="0.25">
      <c r="A19" s="493"/>
      <c r="B19" s="512"/>
      <c r="C19" s="574"/>
      <c r="D19" s="575"/>
      <c r="E19" s="181"/>
      <c r="F19" s="181"/>
      <c r="G19" s="181"/>
      <c r="H19" s="181"/>
      <c r="I19" s="181"/>
      <c r="J19" s="288"/>
      <c r="K19" s="288"/>
      <c r="L19" s="288"/>
      <c r="M19" s="181"/>
      <c r="N19" s="181"/>
    </row>
    <row r="20" spans="1:14" ht="9.75" customHeight="1" x14ac:dyDescent="0.25">
      <c r="A20" s="493" t="s">
        <v>227</v>
      </c>
      <c r="B20" s="512" t="s">
        <v>228</v>
      </c>
      <c r="C20" s="574">
        <f>$C$9*0.05</f>
        <v>3.1150633333333334E-2</v>
      </c>
      <c r="D20" s="575"/>
      <c r="E20" s="181"/>
      <c r="F20" s="181"/>
      <c r="G20" s="181"/>
      <c r="H20" s="181"/>
      <c r="I20" s="181"/>
      <c r="J20" s="288"/>
      <c r="K20" s="288"/>
      <c r="L20" s="311"/>
      <c r="M20" s="181"/>
      <c r="N20" s="181"/>
    </row>
    <row r="21" spans="1:14" ht="9.75" customHeight="1" x14ac:dyDescent="0.25">
      <c r="A21" s="493"/>
      <c r="B21" s="512"/>
      <c r="C21" s="574"/>
      <c r="D21" s="575"/>
      <c r="E21" s="181"/>
      <c r="F21" s="181"/>
      <c r="G21" s="181"/>
      <c r="H21" s="181"/>
      <c r="I21" s="181"/>
      <c r="J21" s="288"/>
      <c r="K21" s="288"/>
      <c r="L21" s="311"/>
      <c r="M21" s="181"/>
      <c r="N21" s="181"/>
    </row>
    <row r="22" spans="1:14" ht="9.75" customHeight="1" x14ac:dyDescent="0.25">
      <c r="A22" s="493"/>
      <c r="B22" s="512"/>
      <c r="C22" s="574"/>
      <c r="D22" s="575"/>
      <c r="E22" s="181"/>
      <c r="F22" s="181"/>
      <c r="G22" s="181"/>
      <c r="H22" s="181"/>
      <c r="I22" s="181"/>
      <c r="J22" s="288"/>
      <c r="K22" s="288"/>
      <c r="L22" s="311"/>
      <c r="M22" s="181"/>
      <c r="N22" s="181"/>
    </row>
    <row r="23" spans="1:14" ht="9.75" customHeight="1" x14ac:dyDescent="0.25">
      <c r="A23" s="493"/>
      <c r="B23" s="512"/>
      <c r="C23" s="574"/>
      <c r="D23" s="575"/>
      <c r="E23" s="181"/>
      <c r="F23" s="181"/>
      <c r="G23" s="181"/>
      <c r="H23" s="181"/>
      <c r="I23" s="181"/>
      <c r="J23" s="288"/>
      <c r="K23" s="288"/>
      <c r="L23" s="311"/>
      <c r="M23" s="181"/>
      <c r="N23" s="181"/>
    </row>
    <row r="24" spans="1:14" ht="9.75" customHeight="1" x14ac:dyDescent="0.25">
      <c r="A24" s="493"/>
      <c r="B24" s="512"/>
      <c r="C24" s="574"/>
      <c r="D24" s="575"/>
      <c r="E24" s="285"/>
      <c r="F24" s="181"/>
      <c r="G24" s="181"/>
      <c r="H24" s="181"/>
      <c r="I24" s="181"/>
      <c r="J24" s="288"/>
      <c r="K24" s="288"/>
      <c r="L24" s="288"/>
      <c r="M24" s="181"/>
      <c r="N24" s="181"/>
    </row>
    <row r="25" spans="1:14" ht="9.75" customHeight="1" x14ac:dyDescent="0.25">
      <c r="A25" s="493"/>
      <c r="B25" s="512"/>
      <c r="C25" s="574"/>
      <c r="D25" s="575"/>
      <c r="E25" s="181"/>
      <c r="F25" s="181"/>
      <c r="G25" s="181"/>
      <c r="H25" s="181"/>
      <c r="I25" s="181"/>
      <c r="J25" s="288"/>
      <c r="K25" s="288"/>
      <c r="L25" s="288"/>
      <c r="M25" s="181"/>
      <c r="N25" s="181"/>
    </row>
    <row r="26" spans="1:14" ht="9.75" customHeight="1" x14ac:dyDescent="0.25">
      <c r="A26" s="493"/>
      <c r="B26" s="512"/>
      <c r="C26" s="574"/>
      <c r="D26" s="575"/>
      <c r="E26" s="181"/>
      <c r="F26" s="181"/>
      <c r="G26" s="181"/>
      <c r="H26" s="181"/>
      <c r="I26" s="181"/>
      <c r="J26" s="288"/>
      <c r="K26" s="288"/>
      <c r="L26" s="288"/>
      <c r="M26" s="181"/>
      <c r="N26" s="181"/>
    </row>
    <row r="27" spans="1:14" ht="9.75" customHeight="1" x14ac:dyDescent="0.25">
      <c r="A27" s="493" t="s">
        <v>229</v>
      </c>
      <c r="B27" s="512" t="s">
        <v>230</v>
      </c>
      <c r="C27" s="574">
        <f>$C$9*0.05</f>
        <v>3.1150633333333334E-2</v>
      </c>
      <c r="D27" s="575"/>
      <c r="E27" s="286"/>
      <c r="F27" s="181"/>
      <c r="G27" s="260"/>
      <c r="H27" s="181"/>
      <c r="I27" s="181"/>
      <c r="J27" s="288"/>
      <c r="K27" s="288"/>
      <c r="L27" s="288"/>
      <c r="M27" s="181"/>
      <c r="N27" s="181"/>
    </row>
    <row r="28" spans="1:14" ht="9.75" customHeight="1" x14ac:dyDescent="0.25">
      <c r="A28" s="493"/>
      <c r="B28" s="512"/>
      <c r="C28" s="574"/>
      <c r="D28" s="575"/>
      <c r="E28" s="286"/>
      <c r="F28" s="181"/>
      <c r="G28" s="260"/>
      <c r="H28" s="181"/>
      <c r="I28" s="285"/>
      <c r="J28" s="288"/>
      <c r="K28" s="288"/>
      <c r="L28" s="288"/>
      <c r="M28" s="181"/>
      <c r="N28" s="181"/>
    </row>
    <row r="29" spans="1:14" ht="9.75" customHeight="1" x14ac:dyDescent="0.25">
      <c r="A29" s="493"/>
      <c r="B29" s="512"/>
      <c r="C29" s="574"/>
      <c r="D29" s="575"/>
      <c r="E29" s="286"/>
      <c r="F29" s="181"/>
      <c r="G29" s="260"/>
      <c r="H29" s="181"/>
      <c r="I29" s="181"/>
      <c r="J29" s="288"/>
      <c r="K29" s="288"/>
      <c r="L29" s="288"/>
      <c r="M29" s="181"/>
      <c r="N29" s="181"/>
    </row>
    <row r="30" spans="1:14" ht="9.75" customHeight="1" x14ac:dyDescent="0.25">
      <c r="A30" s="493"/>
      <c r="B30" s="512"/>
      <c r="C30" s="574"/>
      <c r="D30" s="575"/>
      <c r="E30" s="181"/>
      <c r="F30" s="181"/>
      <c r="G30" s="181"/>
      <c r="H30" s="181"/>
      <c r="I30" s="181"/>
      <c r="J30" s="288"/>
      <c r="K30" s="288"/>
      <c r="L30" s="288"/>
      <c r="M30" s="181"/>
      <c r="N30" s="181"/>
    </row>
    <row r="31" spans="1:14" ht="9.75" customHeight="1" x14ac:dyDescent="0.25">
      <c r="A31" s="493"/>
      <c r="B31" s="512"/>
      <c r="C31" s="574"/>
      <c r="D31" s="575"/>
      <c r="E31" s="181"/>
      <c r="F31" s="181"/>
      <c r="G31" s="181"/>
      <c r="H31" s="181"/>
      <c r="I31" s="181"/>
      <c r="J31" s="288"/>
      <c r="K31" s="288"/>
      <c r="L31" s="288"/>
      <c r="M31" s="181"/>
      <c r="N31" s="181"/>
    </row>
    <row r="32" spans="1:14" ht="9.75" customHeight="1" x14ac:dyDescent="0.25">
      <c r="A32" s="493" t="s">
        <v>231</v>
      </c>
      <c r="B32" s="527" t="s">
        <v>232</v>
      </c>
      <c r="C32" s="574">
        <f>$C$9*0.05</f>
        <v>3.1150633333333334E-2</v>
      </c>
      <c r="D32" s="575"/>
      <c r="E32" s="181"/>
      <c r="F32" s="289"/>
      <c r="G32" s="181"/>
      <c r="H32" s="181"/>
      <c r="I32" s="181"/>
      <c r="J32" s="288"/>
      <c r="K32" s="288"/>
      <c r="L32" s="288"/>
      <c r="M32" s="181"/>
      <c r="N32" s="181"/>
    </row>
    <row r="33" spans="1:14" ht="9.75" customHeight="1" x14ac:dyDescent="0.25">
      <c r="A33" s="493"/>
      <c r="B33" s="527"/>
      <c r="C33" s="574"/>
      <c r="D33" s="575"/>
      <c r="E33" s="181"/>
      <c r="F33" s="289"/>
      <c r="G33" s="181"/>
      <c r="H33" s="181"/>
      <c r="I33" s="181"/>
      <c r="J33" s="288"/>
      <c r="K33" s="288"/>
      <c r="L33" s="288"/>
      <c r="M33" s="181"/>
      <c r="N33" s="181"/>
    </row>
    <row r="34" spans="1:14" ht="9.75" customHeight="1" x14ac:dyDescent="0.25">
      <c r="A34" s="493"/>
      <c r="B34" s="527"/>
      <c r="C34" s="574"/>
      <c r="D34" s="575"/>
      <c r="E34" s="181"/>
      <c r="F34" s="289"/>
      <c r="G34" s="181"/>
      <c r="H34" s="181"/>
      <c r="I34" s="181"/>
      <c r="J34" s="288"/>
      <c r="K34" s="288"/>
      <c r="L34" s="288"/>
      <c r="M34" s="181"/>
      <c r="N34" s="181"/>
    </row>
    <row r="35" spans="1:14" ht="9.75" customHeight="1" x14ac:dyDescent="0.25">
      <c r="A35" s="493"/>
      <c r="B35" s="527"/>
      <c r="C35" s="574"/>
      <c r="D35" s="575"/>
      <c r="E35" s="181"/>
      <c r="F35" s="289"/>
      <c r="G35" s="181"/>
      <c r="H35" s="181"/>
      <c r="I35" s="181"/>
      <c r="J35" s="288"/>
      <c r="K35" s="288"/>
      <c r="L35" s="288"/>
      <c r="M35" s="181"/>
      <c r="N35" s="181"/>
    </row>
    <row r="36" spans="1:14" ht="9.75" customHeight="1" x14ac:dyDescent="0.25">
      <c r="A36" s="493"/>
      <c r="B36" s="527"/>
      <c r="C36" s="574"/>
      <c r="D36" s="575"/>
      <c r="E36" s="181"/>
      <c r="F36" s="289"/>
      <c r="G36" s="181"/>
      <c r="H36" s="181"/>
      <c r="I36" s="181"/>
      <c r="J36" s="288"/>
      <c r="K36" s="288"/>
      <c r="L36" s="288"/>
      <c r="M36" s="181"/>
      <c r="N36" s="181"/>
    </row>
    <row r="37" spans="1:14" ht="9.75" customHeight="1" x14ac:dyDescent="0.25">
      <c r="A37" s="493"/>
      <c r="B37" s="527"/>
      <c r="C37" s="574"/>
      <c r="D37" s="575"/>
      <c r="E37" s="181"/>
      <c r="F37" s="289"/>
      <c r="G37" s="181"/>
      <c r="H37" s="181"/>
      <c r="I37" s="181"/>
      <c r="J37" s="288"/>
      <c r="K37" s="288"/>
      <c r="L37" s="288"/>
      <c r="M37" s="181"/>
      <c r="N37" s="181"/>
    </row>
    <row r="38" spans="1:14" ht="9.75" customHeight="1" x14ac:dyDescent="0.25">
      <c r="A38" s="493"/>
      <c r="B38" s="527"/>
      <c r="C38" s="574"/>
      <c r="D38" s="575"/>
      <c r="E38" s="181"/>
      <c r="F38" s="289"/>
      <c r="G38" s="181"/>
      <c r="H38" s="181"/>
      <c r="I38" s="181"/>
      <c r="J38" s="288"/>
      <c r="K38" s="288"/>
      <c r="L38" s="288"/>
      <c r="M38" s="181"/>
      <c r="N38" s="181"/>
    </row>
    <row r="39" spans="1:14" ht="9.75" customHeight="1" x14ac:dyDescent="0.25">
      <c r="A39" s="493"/>
      <c r="B39" s="527"/>
      <c r="C39" s="574"/>
      <c r="D39" s="575"/>
      <c r="E39" s="181"/>
      <c r="F39" s="289"/>
      <c r="G39" s="181"/>
      <c r="H39" s="181"/>
      <c r="I39" s="181"/>
      <c r="J39" s="288"/>
      <c r="K39" s="288"/>
      <c r="L39" s="288"/>
      <c r="M39" s="181"/>
      <c r="N39" s="181"/>
    </row>
    <row r="40" spans="1:14" ht="9.75" customHeight="1" x14ac:dyDescent="0.25">
      <c r="A40" s="493"/>
      <c r="B40" s="527"/>
      <c r="C40" s="574"/>
      <c r="D40" s="575"/>
      <c r="E40" s="181"/>
      <c r="F40" s="289"/>
      <c r="G40" s="181"/>
      <c r="H40" s="181"/>
      <c r="I40" s="181"/>
      <c r="J40" s="288"/>
      <c r="K40" s="288"/>
      <c r="L40" s="288"/>
      <c r="M40" s="181"/>
      <c r="N40" s="181"/>
    </row>
    <row r="41" spans="1:14" ht="9.75" customHeight="1" x14ac:dyDescent="0.25">
      <c r="A41" s="493"/>
      <c r="B41" s="527"/>
      <c r="C41" s="574"/>
      <c r="D41" s="575"/>
      <c r="E41" s="181"/>
      <c r="F41" s="289"/>
      <c r="G41" s="181"/>
      <c r="H41" s="181"/>
      <c r="I41" s="181"/>
      <c r="J41" s="288"/>
      <c r="K41" s="288"/>
      <c r="L41" s="288"/>
      <c r="M41" s="181"/>
      <c r="N41" s="181"/>
    </row>
    <row r="42" spans="1:14" ht="9.75" customHeight="1" x14ac:dyDescent="0.25">
      <c r="A42" s="493"/>
      <c r="B42" s="527"/>
      <c r="C42" s="574"/>
      <c r="D42" s="575"/>
      <c r="E42" s="181"/>
      <c r="F42" s="289"/>
      <c r="G42" s="181"/>
      <c r="H42" s="181"/>
      <c r="I42" s="181"/>
      <c r="J42" s="288"/>
      <c r="K42" s="288"/>
      <c r="L42" s="288"/>
      <c r="M42" s="181"/>
      <c r="N42" s="181"/>
    </row>
    <row r="43" spans="1:14" ht="9.75" customHeight="1" x14ac:dyDescent="0.25">
      <c r="A43" s="493"/>
      <c r="B43" s="527"/>
      <c r="C43" s="574"/>
      <c r="D43" s="575"/>
      <c r="E43" s="181"/>
      <c r="F43" s="289"/>
      <c r="G43" s="181"/>
      <c r="H43" s="181"/>
      <c r="I43" s="181"/>
      <c r="J43" s="288"/>
      <c r="K43" s="288"/>
      <c r="L43" s="288"/>
      <c r="M43" s="181"/>
      <c r="N43" s="181"/>
    </row>
    <row r="44" spans="1:14" ht="9.75" customHeight="1" x14ac:dyDescent="0.25">
      <c r="A44" s="493"/>
      <c r="B44" s="527"/>
      <c r="C44" s="574"/>
      <c r="D44" s="575"/>
      <c r="E44" s="181"/>
      <c r="F44" s="289"/>
      <c r="G44" s="181"/>
      <c r="H44" s="181"/>
      <c r="I44" s="181"/>
      <c r="J44" s="288"/>
      <c r="K44" s="288"/>
      <c r="L44" s="288"/>
      <c r="M44" s="181"/>
      <c r="N44" s="181"/>
    </row>
    <row r="45" spans="1:14" ht="9.75" customHeight="1" x14ac:dyDescent="0.25">
      <c r="A45" s="493"/>
      <c r="B45" s="527"/>
      <c r="C45" s="574"/>
      <c r="D45" s="575"/>
      <c r="E45" s="181"/>
      <c r="F45" s="289"/>
      <c r="G45" s="181"/>
      <c r="H45" s="181"/>
      <c r="I45" s="181"/>
      <c r="J45" s="288"/>
      <c r="K45" s="288"/>
      <c r="L45" s="288"/>
      <c r="M45" s="181"/>
      <c r="N45" s="181"/>
    </row>
    <row r="46" spans="1:14" ht="9.75" customHeight="1" x14ac:dyDescent="0.25">
      <c r="A46" s="493"/>
      <c r="B46" s="527"/>
      <c r="C46" s="574"/>
      <c r="D46" s="575"/>
      <c r="E46" s="181"/>
      <c r="F46" s="289"/>
      <c r="G46" s="181"/>
      <c r="H46" s="181"/>
      <c r="I46" s="181"/>
      <c r="J46" s="288"/>
      <c r="K46" s="288"/>
      <c r="L46" s="288"/>
      <c r="M46" s="181"/>
      <c r="N46" s="181"/>
    </row>
    <row r="47" spans="1:14" ht="9.75" customHeight="1" x14ac:dyDescent="0.25">
      <c r="A47" s="493"/>
      <c r="B47" s="527"/>
      <c r="C47" s="574"/>
      <c r="D47" s="575"/>
      <c r="E47" s="181"/>
      <c r="F47" s="289"/>
      <c r="G47" s="181"/>
      <c r="H47" s="181"/>
      <c r="I47" s="181"/>
      <c r="J47" s="288"/>
      <c r="K47" s="288"/>
      <c r="L47" s="288"/>
      <c r="M47" s="181"/>
      <c r="N47" s="181"/>
    </row>
    <row r="48" spans="1:14" ht="9.75" customHeight="1" x14ac:dyDescent="0.25">
      <c r="A48" s="493"/>
      <c r="B48" s="527"/>
      <c r="C48" s="574"/>
      <c r="D48" s="575"/>
      <c r="E48" s="181"/>
      <c r="F48" s="289"/>
      <c r="G48" s="181"/>
      <c r="H48" s="181"/>
      <c r="I48" s="181"/>
      <c r="J48" s="288"/>
      <c r="K48" s="288"/>
      <c r="L48" s="288"/>
      <c r="M48" s="181"/>
      <c r="N48" s="181"/>
    </row>
    <row r="49" spans="1:14" ht="9.75" customHeight="1" x14ac:dyDescent="0.25">
      <c r="A49" s="493"/>
      <c r="B49" s="527"/>
      <c r="C49" s="574"/>
      <c r="D49" s="575"/>
      <c r="E49" s="181"/>
      <c r="F49" s="289"/>
      <c r="G49" s="181"/>
      <c r="H49" s="181"/>
      <c r="I49" s="181"/>
      <c r="J49" s="288"/>
      <c r="K49" s="288"/>
      <c r="L49" s="288"/>
      <c r="M49" s="181"/>
      <c r="N49" s="181"/>
    </row>
    <row r="50" spans="1:14" ht="9.75" customHeight="1" x14ac:dyDescent="0.25">
      <c r="A50" s="493"/>
      <c r="B50" s="527"/>
      <c r="C50" s="574"/>
      <c r="D50" s="575"/>
      <c r="E50" s="181"/>
      <c r="F50" s="289"/>
      <c r="G50" s="181"/>
      <c r="H50" s="181"/>
      <c r="I50" s="181"/>
      <c r="J50" s="288"/>
      <c r="K50" s="288"/>
      <c r="L50" s="288"/>
      <c r="M50" s="181"/>
      <c r="N50" s="181"/>
    </row>
    <row r="51" spans="1:14" ht="9.75" customHeight="1" x14ac:dyDescent="0.25">
      <c r="A51" s="493"/>
      <c r="B51" s="527"/>
      <c r="C51" s="574"/>
      <c r="D51" s="575"/>
      <c r="E51" s="181"/>
      <c r="F51" s="289"/>
      <c r="G51" s="181"/>
      <c r="H51" s="181"/>
      <c r="I51" s="181"/>
      <c r="J51" s="288"/>
      <c r="K51" s="288"/>
      <c r="L51" s="288"/>
      <c r="M51" s="181"/>
      <c r="N51" s="181"/>
    </row>
    <row r="52" spans="1:14" ht="9.75" customHeight="1" x14ac:dyDescent="0.25">
      <c r="A52" s="493"/>
      <c r="B52" s="527"/>
      <c r="C52" s="574"/>
      <c r="D52" s="575"/>
      <c r="E52" s="181"/>
      <c r="F52" s="289"/>
      <c r="G52" s="181"/>
      <c r="H52" s="181"/>
      <c r="I52" s="181"/>
      <c r="J52" s="288"/>
      <c r="K52" s="288"/>
      <c r="L52" s="288"/>
      <c r="M52" s="181"/>
      <c r="N52" s="181"/>
    </row>
    <row r="53" spans="1:14" ht="9.75" customHeight="1" x14ac:dyDescent="0.25">
      <c r="A53" s="493" t="s">
        <v>233</v>
      </c>
      <c r="B53" s="527" t="s">
        <v>234</v>
      </c>
      <c r="C53" s="574">
        <f>$C$9*0.05</f>
        <v>3.1150633333333334E-2</v>
      </c>
      <c r="D53" s="575"/>
      <c r="E53" s="294"/>
      <c r="F53" s="294"/>
      <c r="G53" s="294"/>
      <c r="H53" s="294"/>
      <c r="I53" s="294"/>
      <c r="J53" s="319"/>
      <c r="K53" s="319"/>
      <c r="L53" s="319"/>
      <c r="M53" s="294"/>
      <c r="N53" s="294"/>
    </row>
    <row r="54" spans="1:14" ht="9.75" customHeight="1" x14ac:dyDescent="0.25">
      <c r="A54" s="493"/>
      <c r="B54" s="527"/>
      <c r="C54" s="574"/>
      <c r="D54" s="575"/>
      <c r="E54" s="181"/>
      <c r="F54" s="181"/>
      <c r="G54" s="181"/>
      <c r="H54" s="289"/>
      <c r="I54" s="181"/>
      <c r="J54" s="288"/>
      <c r="K54" s="288"/>
      <c r="L54" s="288"/>
      <c r="M54" s="181"/>
      <c r="N54" s="181"/>
    </row>
    <row r="55" spans="1:14" ht="9.75" customHeight="1" x14ac:dyDescent="0.25">
      <c r="A55" s="493"/>
      <c r="B55" s="527"/>
      <c r="C55" s="574"/>
      <c r="D55" s="575"/>
      <c r="E55" s="181"/>
      <c r="F55" s="181"/>
      <c r="G55" s="181"/>
      <c r="H55" s="289"/>
      <c r="I55" s="181"/>
      <c r="J55" s="288"/>
      <c r="K55" s="288"/>
      <c r="L55" s="288"/>
      <c r="M55" s="181"/>
      <c r="N55" s="181"/>
    </row>
    <row r="56" spans="1:14" ht="9.75" customHeight="1" x14ac:dyDescent="0.25">
      <c r="A56" s="493"/>
      <c r="B56" s="527"/>
      <c r="C56" s="574"/>
      <c r="D56" s="575"/>
      <c r="E56" s="181"/>
      <c r="F56" s="181"/>
      <c r="G56" s="181"/>
      <c r="H56" s="181"/>
      <c r="I56" s="181"/>
      <c r="J56" s="288"/>
      <c r="K56" s="288"/>
      <c r="L56" s="288"/>
      <c r="M56" s="181"/>
      <c r="N56" s="181"/>
    </row>
    <row r="57" spans="1:14" ht="9.75" customHeight="1" x14ac:dyDescent="0.25">
      <c r="A57" s="493"/>
      <c r="B57" s="527"/>
      <c r="C57" s="574"/>
      <c r="D57" s="575"/>
      <c r="E57" s="181"/>
      <c r="F57" s="181"/>
      <c r="G57" s="181"/>
      <c r="H57" s="181"/>
      <c r="I57" s="181"/>
      <c r="J57" s="288"/>
      <c r="K57" s="288"/>
      <c r="L57" s="288"/>
      <c r="M57" s="181"/>
      <c r="N57" s="181"/>
    </row>
    <row r="58" spans="1:14" ht="9.75" customHeight="1" x14ac:dyDescent="0.25">
      <c r="A58" s="493"/>
      <c r="B58" s="527"/>
      <c r="C58" s="574"/>
      <c r="D58" s="575"/>
      <c r="E58" s="181"/>
      <c r="F58" s="181"/>
      <c r="G58" s="181"/>
      <c r="H58" s="181"/>
      <c r="I58" s="181"/>
      <c r="J58" s="288"/>
      <c r="K58" s="288"/>
      <c r="L58" s="288"/>
      <c r="M58" s="181"/>
      <c r="N58" s="181"/>
    </row>
    <row r="59" spans="1:14" ht="9.75" customHeight="1" x14ac:dyDescent="0.25">
      <c r="A59" s="493"/>
      <c r="B59" s="527"/>
      <c r="C59" s="574"/>
      <c r="D59" s="575"/>
      <c r="E59" s="181"/>
      <c r="F59" s="181"/>
      <c r="G59" s="181"/>
      <c r="H59" s="181"/>
      <c r="I59" s="181"/>
      <c r="J59" s="288"/>
      <c r="K59" s="288"/>
      <c r="L59" s="288"/>
      <c r="M59" s="181"/>
      <c r="N59" s="181"/>
    </row>
    <row r="60" spans="1:14" ht="9.75" customHeight="1" x14ac:dyDescent="0.25">
      <c r="A60" s="493"/>
      <c r="B60" s="527"/>
      <c r="C60" s="574"/>
      <c r="D60" s="575"/>
      <c r="E60" s="181"/>
      <c r="F60" s="181"/>
      <c r="G60" s="181"/>
      <c r="H60" s="181"/>
      <c r="I60" s="181"/>
      <c r="J60" s="288"/>
      <c r="K60" s="288"/>
      <c r="L60" s="288"/>
      <c r="M60" s="181"/>
      <c r="N60" s="181"/>
    </row>
    <row r="61" spans="1:14" ht="9.75" customHeight="1" x14ac:dyDescent="0.25">
      <c r="A61" s="493"/>
      <c r="B61" s="527"/>
      <c r="C61" s="574"/>
      <c r="D61" s="575"/>
      <c r="E61" s="181"/>
      <c r="F61" s="181"/>
      <c r="G61" s="289"/>
      <c r="H61" s="181"/>
      <c r="I61" s="181"/>
      <c r="J61" s="288"/>
      <c r="K61" s="288"/>
      <c r="L61" s="288"/>
      <c r="M61" s="181"/>
      <c r="N61" s="181"/>
    </row>
    <row r="62" spans="1:14" ht="9.75" customHeight="1" x14ac:dyDescent="0.25">
      <c r="A62" s="493"/>
      <c r="B62" s="527"/>
      <c r="C62" s="574"/>
      <c r="D62" s="575"/>
      <c r="E62" s="181"/>
      <c r="F62" s="181"/>
      <c r="G62" s="289"/>
      <c r="H62" s="181"/>
      <c r="I62" s="181"/>
      <c r="J62" s="288"/>
      <c r="K62" s="288"/>
      <c r="L62" s="288"/>
      <c r="M62" s="181"/>
      <c r="N62" s="181"/>
    </row>
    <row r="63" spans="1:14" ht="9.75" customHeight="1" x14ac:dyDescent="0.25">
      <c r="A63" s="493" t="s">
        <v>237</v>
      </c>
      <c r="B63" s="527" t="s">
        <v>238</v>
      </c>
      <c r="C63" s="574"/>
      <c r="D63" s="575"/>
      <c r="E63" s="181"/>
      <c r="F63" s="181"/>
      <c r="G63" s="181"/>
      <c r="H63" s="181"/>
      <c r="I63" s="181"/>
      <c r="J63" s="288"/>
      <c r="K63" s="288"/>
      <c r="L63" s="288"/>
      <c r="M63" s="181"/>
      <c r="N63" s="181"/>
    </row>
    <row r="64" spans="1:14" ht="9.75" customHeight="1" x14ac:dyDescent="0.25">
      <c r="A64" s="493"/>
      <c r="B64" s="527"/>
      <c r="C64" s="574"/>
      <c r="D64" s="575"/>
      <c r="E64" s="181"/>
      <c r="F64" s="181"/>
      <c r="G64" s="181"/>
      <c r="H64" s="181"/>
      <c r="I64" s="181"/>
      <c r="J64" s="288"/>
      <c r="K64" s="288"/>
      <c r="L64" s="288"/>
      <c r="M64" s="181"/>
      <c r="N64" s="181"/>
    </row>
    <row r="65" spans="1:14" ht="9.75" customHeight="1" x14ac:dyDescent="0.25">
      <c r="A65" s="493"/>
      <c r="B65" s="527"/>
      <c r="C65" s="574"/>
      <c r="D65" s="575"/>
      <c r="E65" s="181"/>
      <c r="F65" s="181"/>
      <c r="G65" s="181"/>
      <c r="H65" s="181"/>
      <c r="I65" s="181"/>
      <c r="J65" s="288"/>
      <c r="K65" s="288"/>
      <c r="L65" s="311"/>
      <c r="M65" s="181"/>
      <c r="N65" s="181"/>
    </row>
    <row r="66" spans="1:14" ht="9.75" customHeight="1" x14ac:dyDescent="0.25">
      <c r="A66" s="493"/>
      <c r="B66" s="527"/>
      <c r="C66" s="574"/>
      <c r="D66" s="575"/>
      <c r="E66" s="181"/>
      <c r="F66" s="181"/>
      <c r="G66" s="181"/>
      <c r="H66" s="181"/>
      <c r="I66" s="181"/>
      <c r="J66" s="288"/>
      <c r="K66" s="288"/>
      <c r="L66" s="311"/>
      <c r="M66" s="181"/>
      <c r="N66" s="181"/>
    </row>
    <row r="67" spans="1:14" ht="9.75" customHeight="1" x14ac:dyDescent="0.25">
      <c r="A67" s="493"/>
      <c r="B67" s="527"/>
      <c r="C67" s="574"/>
      <c r="D67" s="575"/>
      <c r="E67" s="181"/>
      <c r="F67" s="181"/>
      <c r="G67" s="181"/>
      <c r="H67" s="181"/>
      <c r="I67" s="181"/>
      <c r="J67" s="288"/>
      <c r="K67" s="288"/>
      <c r="L67" s="288"/>
      <c r="M67" s="181"/>
      <c r="N67" s="181"/>
    </row>
    <row r="68" spans="1:14" ht="9.75" customHeight="1" x14ac:dyDescent="0.25">
      <c r="A68" s="493"/>
      <c r="B68" s="527"/>
      <c r="C68" s="574"/>
      <c r="D68" s="575"/>
      <c r="E68" s="181"/>
      <c r="F68" s="181"/>
      <c r="G68" s="181"/>
      <c r="H68" s="289"/>
      <c r="I68" s="181"/>
      <c r="J68" s="288"/>
      <c r="K68" s="288"/>
      <c r="L68" s="288"/>
      <c r="M68" s="181"/>
      <c r="N68" s="181"/>
    </row>
    <row r="69" spans="1:14" ht="9.75" customHeight="1" x14ac:dyDescent="0.25">
      <c r="A69" s="493"/>
      <c r="B69" s="527"/>
      <c r="C69" s="574"/>
      <c r="D69" s="575"/>
      <c r="E69" s="181"/>
      <c r="F69" s="181"/>
      <c r="G69" s="181"/>
      <c r="H69" s="289"/>
      <c r="I69" s="181"/>
      <c r="J69" s="288"/>
      <c r="K69" s="288"/>
      <c r="L69" s="288"/>
      <c r="M69" s="181"/>
      <c r="N69" s="181"/>
    </row>
    <row r="70" spans="1:14" ht="19.350000000000001" customHeight="1" x14ac:dyDescent="0.25">
      <c r="A70" s="493"/>
      <c r="B70" s="527"/>
      <c r="C70" s="574"/>
      <c r="D70" s="575"/>
      <c r="E70" s="181"/>
      <c r="F70" s="181"/>
      <c r="G70" s="181"/>
      <c r="H70" s="289"/>
      <c r="I70" s="181"/>
      <c r="J70" s="288"/>
      <c r="K70" s="318"/>
      <c r="L70" s="288"/>
      <c r="M70" s="181"/>
      <c r="N70" s="181"/>
    </row>
    <row r="71" spans="1:14" ht="9.75" customHeight="1" x14ac:dyDescent="0.25">
      <c r="A71" s="493"/>
      <c r="B71" s="527"/>
      <c r="C71" s="574"/>
      <c r="D71" s="575"/>
      <c r="E71" s="181"/>
      <c r="F71" s="181"/>
      <c r="G71" s="181"/>
      <c r="H71" s="289"/>
      <c r="I71" s="181"/>
      <c r="J71" s="288"/>
      <c r="K71" s="288"/>
      <c r="L71" s="288"/>
      <c r="M71" s="181"/>
      <c r="N71" s="181"/>
    </row>
    <row r="72" spans="1:14" ht="9.75" customHeight="1" x14ac:dyDescent="0.25">
      <c r="A72" s="493"/>
      <c r="B72" s="527"/>
      <c r="C72" s="574"/>
      <c r="D72" s="575"/>
      <c r="E72" s="288"/>
      <c r="F72" s="181"/>
      <c r="G72" s="181"/>
      <c r="H72" s="181"/>
      <c r="I72" s="181"/>
      <c r="J72" s="288"/>
      <c r="K72" s="288"/>
      <c r="L72" s="288"/>
      <c r="M72" s="181"/>
      <c r="N72" s="181"/>
    </row>
    <row r="73" spans="1:14" ht="9.75" customHeight="1" x14ac:dyDescent="0.25">
      <c r="A73" s="493"/>
      <c r="B73" s="527"/>
      <c r="C73" s="574"/>
      <c r="D73" s="575"/>
      <c r="E73" s="289"/>
      <c r="F73" s="181"/>
      <c r="G73" s="181"/>
      <c r="H73" s="181"/>
      <c r="I73" s="181"/>
      <c r="J73" s="288"/>
      <c r="K73" s="288"/>
      <c r="L73" s="288"/>
      <c r="M73" s="181"/>
      <c r="N73" s="181"/>
    </row>
    <row r="74" spans="1:14" x14ac:dyDescent="0.25">
      <c r="D74" s="171">
        <f>SUM(D14:D73)</f>
        <v>0</v>
      </c>
      <c r="E74" s="309"/>
    </row>
  </sheetData>
  <protectedRanges>
    <protectedRange sqref="C3:D4 C6:D7 C10 E9:F10 D19:M19 D25:M26 D20:D24 D30:M31 D27:D29 H27:M29 D60:F62 H60:M62 D14:D18 H56:H59 D54:E59 F72:M73 L68 K54:M59 K69:L71 D63:D73 F32:H52 J32:M52 D32:D53" name="Range1_1"/>
    <protectedRange password="CDC0" sqref="E20:E23" name="Range1_7_1"/>
    <protectedRange password="CDC0" sqref="F27:F28" name="Range1_20"/>
    <protectedRange password="CDC0" sqref="E27:E29" name="Range1_6_3"/>
    <protectedRange password="CDC0" sqref="E41" name="Range1_4_2_1_5"/>
    <protectedRange password="CDC0" sqref="E46" name="Range1_31_1_5"/>
    <protectedRange password="CDC0" sqref="E47:E48" name="Range1_33_1_5"/>
    <protectedRange password="CDC0" sqref="E49" name="Range1_1_1_1_5"/>
    <protectedRange password="CDC0" sqref="E50:E52" name="Range1_1_1_3_1_5"/>
    <protectedRange password="CDC0" sqref="E44:E45" name="Range1_35_1_5"/>
    <protectedRange password="CDC0" sqref="E42" name="Range1_4_4_1_1_5"/>
    <protectedRange password="CDC0" sqref="E63:E66" name="Range1_10_1_1"/>
    <protectedRange sqref="E69 E71" name="Range1_3_2"/>
    <protectedRange sqref="F14:H14 F20:G24 F54:G59 F63:G71 J14:K14 M15:M18 F15:K18 I20:J24 I63:J71 I54:J59" name="Range1_1_2"/>
    <protectedRange sqref="H20:H24 K24:M24 K20:K23 M20:M23" name="Range1_1_3"/>
    <protectedRange sqref="G27:G29" name="Range1_1_4"/>
    <protectedRange sqref="H63:H64 K63:M64" name="Range1_1_5"/>
    <protectedRange sqref="H65:H67 K65:K67 M65:M67" name="Range1_1_6"/>
    <protectedRange sqref="M68:M71" name="Range1_1_7"/>
    <protectedRange sqref="K68" name="Range1"/>
    <protectedRange password="CDC0" sqref="N54:N73 N14:N52" name="Range1_3_1_1_1"/>
    <protectedRange password="CDC0" sqref="I14" name="Range1_5_6_1_1_1_1_1_1_1"/>
    <protectedRange sqref="L14:L18" name="Range1_1_1"/>
    <protectedRange sqref="L20:L23" name="Range1_1_8"/>
    <protectedRange sqref="L65:L67" name="Range1_1_9"/>
  </protectedRanges>
  <mergeCells count="53">
    <mergeCell ref="A8:B8"/>
    <mergeCell ref="C8:D8"/>
    <mergeCell ref="K2:L5"/>
    <mergeCell ref="A3:B3"/>
    <mergeCell ref="C3:D3"/>
    <mergeCell ref="A4:B4"/>
    <mergeCell ref="C4:D4"/>
    <mergeCell ref="A5:B5"/>
    <mergeCell ref="A6:B6"/>
    <mergeCell ref="C6:D6"/>
    <mergeCell ref="A7:B7"/>
    <mergeCell ref="C7:D7"/>
    <mergeCell ref="F7:M7"/>
    <mergeCell ref="A9:B9"/>
    <mergeCell ref="C9:D9"/>
    <mergeCell ref="A10:B10"/>
    <mergeCell ref="C10:D10"/>
    <mergeCell ref="A12:B13"/>
    <mergeCell ref="C12:D12"/>
    <mergeCell ref="K12:K13"/>
    <mergeCell ref="L12:L13"/>
    <mergeCell ref="M12:M13"/>
    <mergeCell ref="N12:N13"/>
    <mergeCell ref="A15:A19"/>
    <mergeCell ref="B15:B19"/>
    <mergeCell ref="C15:C19"/>
    <mergeCell ref="D15:D19"/>
    <mergeCell ref="E12:E13"/>
    <mergeCell ref="F12:F13"/>
    <mergeCell ref="G12:G13"/>
    <mergeCell ref="H12:H13"/>
    <mergeCell ref="I12:I13"/>
    <mergeCell ref="J12:J13"/>
    <mergeCell ref="A20:A26"/>
    <mergeCell ref="B20:B26"/>
    <mergeCell ref="C20:C26"/>
    <mergeCell ref="D20:D26"/>
    <mergeCell ref="A27:A31"/>
    <mergeCell ref="B27:B31"/>
    <mergeCell ref="C27:C31"/>
    <mergeCell ref="D27:D31"/>
    <mergeCell ref="A63:A73"/>
    <mergeCell ref="B63:B73"/>
    <mergeCell ref="C63:C73"/>
    <mergeCell ref="D63:D73"/>
    <mergeCell ref="A32:A52"/>
    <mergeCell ref="B32:B52"/>
    <mergeCell ref="C32:C52"/>
    <mergeCell ref="D32:D52"/>
    <mergeCell ref="A53:A62"/>
    <mergeCell ref="B53:B62"/>
    <mergeCell ref="C53:C62"/>
    <mergeCell ref="D53:D62"/>
  </mergeCells>
  <hyperlinks>
    <hyperlink ref="L1" location="'b. List of templates'!A1" display="RETURN TO TEMPLATE LIST" xr:uid="{00000000-0004-0000-1E00-000000000000}"/>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43"/>
  <sheetViews>
    <sheetView topLeftCell="A12" workbookViewId="0">
      <selection activeCell="C6" sqref="C6"/>
    </sheetView>
  </sheetViews>
  <sheetFormatPr defaultColWidth="9.140625" defaultRowHeight="11.25" x14ac:dyDescent="0.25"/>
  <cols>
    <col min="1" max="1" width="4.85546875" style="156" customWidth="1"/>
    <col min="2" max="2" width="28.140625" style="156" customWidth="1"/>
    <col min="3" max="3" width="16.85546875" style="155" customWidth="1"/>
    <col min="4" max="4" width="39.42578125" style="156" customWidth="1"/>
    <col min="5" max="5" width="14.140625" style="156" customWidth="1"/>
    <col min="6" max="6" width="19.85546875" style="156" customWidth="1"/>
    <col min="7" max="7" width="5.42578125" style="156" bestFit="1" customWidth="1"/>
    <col min="8" max="8" width="21.85546875" style="156" customWidth="1"/>
    <col min="9" max="9" width="5.42578125" style="156" bestFit="1" customWidth="1"/>
    <col min="10" max="10" width="13.42578125" style="156" customWidth="1"/>
    <col min="11" max="11" width="13.85546875" style="156" customWidth="1"/>
    <col min="12" max="12" width="26.5703125" style="156" bestFit="1" customWidth="1"/>
    <col min="13" max="13" width="11.85546875" style="156" customWidth="1"/>
    <col min="14" max="14" width="17.85546875" style="156" customWidth="1"/>
    <col min="15" max="15" width="37.42578125" style="156" customWidth="1"/>
    <col min="16" max="16384" width="9.140625" style="156"/>
  </cols>
  <sheetData>
    <row r="1" spans="1:15" ht="21" thickBot="1" x14ac:dyDescent="0.3">
      <c r="A1" s="82" t="s">
        <v>302</v>
      </c>
      <c r="B1" s="154"/>
      <c r="K1" s="85"/>
      <c r="L1" s="86" t="s">
        <v>177</v>
      </c>
      <c r="M1" s="85"/>
    </row>
    <row r="2" spans="1:15" ht="9.75" customHeight="1" x14ac:dyDescent="0.25">
      <c r="J2" s="589" t="s">
        <v>303</v>
      </c>
      <c r="K2" s="590"/>
      <c r="L2" s="87" t="s">
        <v>180</v>
      </c>
      <c r="M2" s="88">
        <f>SUM(C13:C43)</f>
        <v>0</v>
      </c>
    </row>
    <row r="3" spans="1:15" ht="12.75" customHeight="1" x14ac:dyDescent="0.25">
      <c r="A3" s="512" t="s">
        <v>181</v>
      </c>
      <c r="B3" s="513"/>
      <c r="C3" s="187" t="s">
        <v>331</v>
      </c>
      <c r="D3" s="158" t="s">
        <v>182</v>
      </c>
      <c r="J3" s="591"/>
      <c r="K3" s="592"/>
      <c r="L3" s="90" t="s">
        <v>183</v>
      </c>
      <c r="M3" s="91">
        <f>$C$10</f>
        <v>0</v>
      </c>
    </row>
    <row r="4" spans="1:15" ht="12.75" customHeight="1" x14ac:dyDescent="0.25">
      <c r="A4" s="517" t="s">
        <v>184</v>
      </c>
      <c r="B4" s="676"/>
      <c r="C4" s="197">
        <v>2024</v>
      </c>
      <c r="D4" s="348">
        <v>45381</v>
      </c>
      <c r="J4" s="591"/>
      <c r="K4" s="592"/>
      <c r="L4" s="90" t="s">
        <v>185</v>
      </c>
      <c r="M4" s="91">
        <f>$C$9</f>
        <v>0.62301266666666666</v>
      </c>
    </row>
    <row r="5" spans="1:15" ht="12.75" customHeight="1" thickBot="1" x14ac:dyDescent="0.3">
      <c r="A5" s="512" t="s">
        <v>186</v>
      </c>
      <c r="B5" s="540"/>
      <c r="C5" s="210" t="s">
        <v>318</v>
      </c>
      <c r="D5" s="161"/>
      <c r="J5" s="593"/>
      <c r="K5" s="594"/>
      <c r="L5" s="93"/>
      <c r="M5" s="94"/>
    </row>
    <row r="6" spans="1:15" ht="24.75" customHeight="1" x14ac:dyDescent="0.25">
      <c r="A6" s="527" t="s">
        <v>290</v>
      </c>
      <c r="B6" s="540"/>
      <c r="C6" s="177">
        <v>18690.38</v>
      </c>
      <c r="D6" s="163"/>
    </row>
    <row r="7" spans="1:15" ht="39" customHeight="1" x14ac:dyDescent="0.25">
      <c r="A7" s="527" t="s">
        <v>291</v>
      </c>
      <c r="B7" s="540"/>
      <c r="C7" s="177">
        <v>18690.38</v>
      </c>
      <c r="D7" s="164"/>
      <c r="E7" s="668" t="s">
        <v>319</v>
      </c>
      <c r="F7" s="669"/>
      <c r="G7" s="669"/>
      <c r="H7" s="669"/>
      <c r="I7" s="669"/>
      <c r="J7" s="669"/>
      <c r="K7" s="669"/>
      <c r="L7" s="669"/>
      <c r="M7" s="669"/>
      <c r="N7" s="670"/>
    </row>
    <row r="8" spans="1:15" ht="20.100000000000001" customHeight="1" x14ac:dyDescent="0.25">
      <c r="A8" s="527" t="s">
        <v>191</v>
      </c>
      <c r="B8" s="513"/>
      <c r="C8" s="199" t="s">
        <v>192</v>
      </c>
      <c r="D8" s="149" t="s">
        <v>193</v>
      </c>
      <c r="E8" s="199" t="s">
        <v>194</v>
      </c>
    </row>
    <row r="9" spans="1:15" ht="21.75" customHeight="1" x14ac:dyDescent="0.25">
      <c r="A9" s="623" t="s">
        <v>284</v>
      </c>
      <c r="B9" s="624"/>
      <c r="C9" s="200">
        <f>($C$7)/30000</f>
        <v>0.62301266666666666</v>
      </c>
      <c r="D9" s="201"/>
      <c r="E9" s="202"/>
    </row>
    <row r="10" spans="1:15" ht="14.25" customHeight="1" x14ac:dyDescent="0.25">
      <c r="A10" s="527" t="s">
        <v>243</v>
      </c>
      <c r="B10" s="540"/>
      <c r="C10" s="203">
        <f>C21+C13+C31</f>
        <v>0</v>
      </c>
      <c r="D10" s="167"/>
      <c r="E10" s="168"/>
    </row>
    <row r="11" spans="1:15" ht="9.75" customHeight="1" x14ac:dyDescent="0.25">
      <c r="B11" s="169"/>
      <c r="C11" s="170"/>
      <c r="D11" s="172"/>
      <c r="E11" s="172"/>
    </row>
    <row r="12" spans="1:15" s="85" customFormat="1" ht="57" customHeight="1" x14ac:dyDescent="0.25">
      <c r="A12" s="565" t="s">
        <v>197</v>
      </c>
      <c r="B12" s="566"/>
      <c r="C12" s="204" t="s">
        <v>244</v>
      </c>
      <c r="D12" s="205" t="s">
        <v>199</v>
      </c>
      <c r="E12" s="205" t="s">
        <v>200</v>
      </c>
      <c r="F12" s="205" t="s">
        <v>201</v>
      </c>
      <c r="G12" s="173" t="s">
        <v>202</v>
      </c>
      <c r="H12" s="205" t="s">
        <v>203</v>
      </c>
      <c r="I12" s="173" t="s">
        <v>202</v>
      </c>
      <c r="J12" s="206" t="s">
        <v>204</v>
      </c>
      <c r="K12" s="205" t="s">
        <v>205</v>
      </c>
      <c r="L12" s="205" t="s">
        <v>245</v>
      </c>
      <c r="M12" s="205" t="s">
        <v>246</v>
      </c>
      <c r="N12" s="205" t="s">
        <v>206</v>
      </c>
      <c r="O12" s="207" t="s">
        <v>207</v>
      </c>
    </row>
    <row r="13" spans="1:15" ht="29.45" customHeight="1" x14ac:dyDescent="0.25">
      <c r="A13" s="552" t="s">
        <v>247</v>
      </c>
      <c r="B13" s="555" t="s">
        <v>248</v>
      </c>
      <c r="C13" s="657"/>
      <c r="D13" s="285"/>
      <c r="E13" s="285"/>
      <c r="F13" s="285"/>
      <c r="G13" s="285"/>
      <c r="H13" s="360"/>
      <c r="I13" s="181"/>
      <c r="J13" s="285"/>
      <c r="K13" s="285"/>
      <c r="L13" s="285"/>
      <c r="M13" s="181"/>
      <c r="N13" s="181"/>
      <c r="O13" s="261"/>
    </row>
    <row r="14" spans="1:15" ht="25.5" customHeight="1" x14ac:dyDescent="0.25">
      <c r="A14" s="553"/>
      <c r="B14" s="556"/>
      <c r="C14" s="658"/>
      <c r="D14" s="285"/>
      <c r="E14" s="285"/>
      <c r="F14" s="285"/>
      <c r="G14" s="285"/>
      <c r="H14" s="181"/>
      <c r="I14" s="181"/>
      <c r="J14" s="285"/>
      <c r="K14" s="285"/>
      <c r="L14" s="285"/>
      <c r="M14" s="181"/>
      <c r="N14" s="181"/>
      <c r="O14" s="261"/>
    </row>
    <row r="15" spans="1:15" ht="27.6" customHeight="1" x14ac:dyDescent="0.25">
      <c r="A15" s="553"/>
      <c r="B15" s="556"/>
      <c r="C15" s="658"/>
      <c r="D15" s="181"/>
      <c r="E15" s="285"/>
      <c r="F15" s="285"/>
      <c r="G15" s="285"/>
      <c r="H15" s="181"/>
      <c r="I15" s="181"/>
      <c r="J15" s="285"/>
      <c r="K15" s="285"/>
      <c r="L15" s="285"/>
      <c r="M15" s="181"/>
      <c r="N15" s="181"/>
      <c r="O15" s="261"/>
    </row>
    <row r="16" spans="1:15" ht="28.5" customHeight="1" x14ac:dyDescent="0.25">
      <c r="A16" s="553"/>
      <c r="B16" s="556"/>
      <c r="C16" s="658"/>
      <c r="D16" s="181"/>
      <c r="E16" s="285"/>
      <c r="F16" s="285"/>
      <c r="G16" s="285"/>
      <c r="H16" s="181"/>
      <c r="I16" s="181"/>
      <c r="J16" s="285"/>
      <c r="K16" s="285"/>
      <c r="L16" s="285"/>
      <c r="M16" s="181"/>
      <c r="N16" s="181"/>
      <c r="O16" s="261"/>
    </row>
    <row r="17" spans="1:15" ht="22.5" customHeight="1" x14ac:dyDescent="0.25">
      <c r="A17" s="553"/>
      <c r="B17" s="556"/>
      <c r="C17" s="658"/>
      <c r="D17" s="181"/>
      <c r="E17" s="285"/>
      <c r="F17" s="285"/>
      <c r="G17" s="285"/>
      <c r="H17" s="181"/>
      <c r="I17" s="181"/>
      <c r="J17" s="285"/>
      <c r="K17" s="285"/>
      <c r="L17" s="285"/>
      <c r="M17" s="181"/>
      <c r="N17" s="181"/>
      <c r="O17" s="261"/>
    </row>
    <row r="18" spans="1:15" ht="20.45" customHeight="1" x14ac:dyDescent="0.25">
      <c r="A18" s="553"/>
      <c r="B18" s="556"/>
      <c r="C18" s="658"/>
      <c r="D18" s="285"/>
      <c r="E18" s="285"/>
      <c r="F18" s="285"/>
      <c r="G18" s="285"/>
      <c r="H18" s="181"/>
      <c r="I18" s="181"/>
      <c r="J18" s="285"/>
      <c r="K18" s="362"/>
      <c r="L18" s="285"/>
      <c r="M18" s="181"/>
      <c r="N18" s="181"/>
      <c r="O18" s="261"/>
    </row>
    <row r="19" spans="1:15" ht="30.6" customHeight="1" x14ac:dyDescent="0.25">
      <c r="A19" s="553"/>
      <c r="B19" s="556"/>
      <c r="C19" s="658"/>
      <c r="D19" s="285"/>
      <c r="E19" s="285"/>
      <c r="F19" s="285"/>
      <c r="G19" s="285"/>
      <c r="H19" s="181"/>
      <c r="I19" s="181"/>
      <c r="J19" s="285"/>
      <c r="K19" s="362"/>
      <c r="L19" s="285"/>
      <c r="M19" s="181"/>
      <c r="N19" s="261"/>
      <c r="O19" s="261"/>
    </row>
    <row r="20" spans="1:15" ht="11.25" customHeight="1" x14ac:dyDescent="0.25">
      <c r="A20" s="554"/>
      <c r="B20" s="557"/>
      <c r="C20" s="659"/>
      <c r="D20" s="181"/>
      <c r="E20" s="285"/>
      <c r="F20" s="285"/>
      <c r="G20" s="285"/>
      <c r="H20" s="181"/>
      <c r="I20" s="181"/>
      <c r="J20" s="317"/>
      <c r="K20" s="285"/>
      <c r="L20" s="285"/>
      <c r="M20" s="181"/>
      <c r="N20" s="181"/>
      <c r="O20" s="261"/>
    </row>
    <row r="21" spans="1:15" ht="11.25" customHeight="1" x14ac:dyDescent="0.15">
      <c r="A21" s="548" t="s">
        <v>249</v>
      </c>
      <c r="B21" s="527" t="s">
        <v>250</v>
      </c>
      <c r="C21" s="657"/>
      <c r="D21" s="181"/>
      <c r="E21" s="285"/>
      <c r="F21" s="304"/>
      <c r="G21" s="289"/>
      <c r="H21" s="181"/>
      <c r="I21" s="181"/>
      <c r="J21" s="285"/>
      <c r="K21" s="285"/>
      <c r="L21" s="285"/>
      <c r="M21" s="181"/>
      <c r="N21" s="181"/>
      <c r="O21" s="261"/>
    </row>
    <row r="22" spans="1:15" ht="11.25" customHeight="1" x14ac:dyDescent="0.25">
      <c r="A22" s="548"/>
      <c r="B22" s="527"/>
      <c r="C22" s="658"/>
      <c r="D22" s="296"/>
      <c r="E22" s="285"/>
      <c r="F22" s="285"/>
      <c r="G22" s="289"/>
      <c r="H22" s="181"/>
      <c r="I22" s="181"/>
      <c r="J22" s="285"/>
      <c r="K22" s="285"/>
      <c r="L22" s="385"/>
      <c r="M22" s="181"/>
      <c r="N22" s="303"/>
      <c r="O22" s="261"/>
    </row>
    <row r="23" spans="1:15" ht="11.25" customHeight="1" x14ac:dyDescent="0.15">
      <c r="A23" s="548"/>
      <c r="B23" s="527"/>
      <c r="C23" s="658"/>
      <c r="D23" s="181"/>
      <c r="E23" s="285"/>
      <c r="F23" s="304"/>
      <c r="G23" s="289"/>
      <c r="H23" s="181"/>
      <c r="I23" s="181"/>
      <c r="J23" s="285"/>
      <c r="K23" s="285"/>
      <c r="L23" s="285"/>
      <c r="M23" s="181"/>
      <c r="N23" s="181"/>
      <c r="O23" s="261"/>
    </row>
    <row r="24" spans="1:15" ht="11.25" customHeight="1" x14ac:dyDescent="0.25">
      <c r="A24" s="548"/>
      <c r="B24" s="527"/>
      <c r="C24" s="658"/>
      <c r="D24" s="181"/>
      <c r="E24" s="289"/>
      <c r="F24" s="176"/>
      <c r="G24" s="180"/>
      <c r="H24" s="176"/>
      <c r="I24" s="181"/>
      <c r="J24" s="317"/>
      <c r="K24" s="317"/>
      <c r="L24" s="285"/>
      <c r="M24" s="181"/>
      <c r="N24" s="181"/>
      <c r="O24" s="261"/>
    </row>
    <row r="25" spans="1:15" ht="11.25" customHeight="1" x14ac:dyDescent="0.25">
      <c r="A25" s="548"/>
      <c r="B25" s="527"/>
      <c r="C25" s="658"/>
      <c r="D25" s="181"/>
      <c r="E25" s="285"/>
      <c r="F25" s="285"/>
      <c r="G25" s="289"/>
      <c r="H25" s="181"/>
      <c r="I25" s="181"/>
      <c r="J25" s="285"/>
      <c r="K25" s="285"/>
      <c r="L25" s="285"/>
      <c r="M25" s="181"/>
      <c r="N25" s="181"/>
      <c r="O25" s="261"/>
    </row>
    <row r="26" spans="1:15" ht="11.25" customHeight="1" x14ac:dyDescent="0.25">
      <c r="A26" s="548"/>
      <c r="B26" s="527"/>
      <c r="C26" s="658"/>
      <c r="D26" s="285"/>
      <c r="E26" s="289"/>
      <c r="F26" s="176"/>
      <c r="G26" s="180"/>
      <c r="H26" s="176"/>
      <c r="I26" s="181"/>
      <c r="J26" s="317"/>
      <c r="K26" s="317"/>
      <c r="L26" s="285"/>
      <c r="M26" s="181"/>
      <c r="N26" s="181"/>
      <c r="O26" s="261"/>
    </row>
    <row r="27" spans="1:15" ht="11.25" customHeight="1" x14ac:dyDescent="0.25">
      <c r="A27" s="548"/>
      <c r="B27" s="527"/>
      <c r="C27" s="659"/>
      <c r="D27" s="315"/>
      <c r="E27" s="285"/>
      <c r="F27" s="285"/>
      <c r="G27" s="285"/>
      <c r="H27" s="181"/>
      <c r="I27" s="181"/>
      <c r="J27" s="317"/>
      <c r="K27" s="317"/>
      <c r="L27" s="285"/>
      <c r="M27" s="181"/>
      <c r="N27" s="181"/>
      <c r="O27" s="261"/>
    </row>
    <row r="28" spans="1:15" ht="11.25" customHeight="1" x14ac:dyDescent="0.25">
      <c r="A28" s="617" t="s">
        <v>251</v>
      </c>
      <c r="B28" s="620" t="s">
        <v>252</v>
      </c>
      <c r="C28" s="658"/>
      <c r="D28" s="285"/>
      <c r="E28" s="285"/>
      <c r="F28" s="285"/>
      <c r="G28" s="285"/>
      <c r="H28" s="181"/>
      <c r="I28" s="181"/>
      <c r="J28" s="317"/>
      <c r="K28" s="317"/>
      <c r="L28" s="285"/>
      <c r="M28" s="181"/>
      <c r="N28" s="181"/>
      <c r="O28" s="261"/>
    </row>
    <row r="29" spans="1:15" ht="11.25" customHeight="1" x14ac:dyDescent="0.25">
      <c r="A29" s="618"/>
      <c r="B29" s="621"/>
      <c r="C29" s="658"/>
      <c r="D29" s="181"/>
      <c r="E29" s="285"/>
      <c r="F29" s="285"/>
      <c r="G29" s="285"/>
      <c r="H29" s="181"/>
      <c r="I29" s="181"/>
      <c r="J29" s="317"/>
      <c r="K29" s="317"/>
      <c r="L29" s="285"/>
      <c r="M29" s="181"/>
      <c r="N29" s="181"/>
      <c r="O29" s="261"/>
    </row>
    <row r="30" spans="1:15" ht="11.25" customHeight="1" x14ac:dyDescent="0.25">
      <c r="A30" s="619"/>
      <c r="B30" s="622"/>
      <c r="C30" s="659"/>
      <c r="D30" s="288"/>
      <c r="E30" s="285"/>
      <c r="F30" s="285"/>
      <c r="G30" s="285"/>
      <c r="H30" s="181"/>
      <c r="I30" s="181"/>
      <c r="J30" s="317"/>
      <c r="K30" s="317"/>
      <c r="L30" s="285"/>
      <c r="M30" s="181"/>
      <c r="N30" s="181"/>
      <c r="O30" s="261"/>
    </row>
    <row r="31" spans="1:15" ht="11.25" customHeight="1" x14ac:dyDescent="0.25">
      <c r="A31" s="548" t="s">
        <v>253</v>
      </c>
      <c r="B31" s="527" t="s">
        <v>254</v>
      </c>
      <c r="C31" s="657"/>
      <c r="D31" s="181"/>
      <c r="E31" s="285"/>
      <c r="F31" s="285"/>
      <c r="G31" s="285"/>
      <c r="H31" s="181"/>
      <c r="I31" s="181"/>
      <c r="J31" s="317"/>
      <c r="K31" s="285"/>
      <c r="L31" s="285"/>
      <c r="M31" s="181"/>
      <c r="N31" s="181"/>
      <c r="O31" s="261"/>
    </row>
    <row r="32" spans="1:15" ht="11.25" customHeight="1" x14ac:dyDescent="0.25">
      <c r="A32" s="548"/>
      <c r="B32" s="527"/>
      <c r="C32" s="658"/>
      <c r="D32" s="181"/>
      <c r="E32" s="285"/>
      <c r="F32" s="285"/>
      <c r="G32" s="285"/>
      <c r="H32" s="181"/>
      <c r="I32" s="181"/>
      <c r="J32" s="317"/>
      <c r="K32" s="285"/>
      <c r="L32" s="285"/>
      <c r="M32" s="181"/>
      <c r="N32" s="181"/>
      <c r="O32" s="261"/>
    </row>
    <row r="33" spans="1:15" ht="11.25" customHeight="1" x14ac:dyDescent="0.25">
      <c r="A33" s="548" t="s">
        <v>255</v>
      </c>
      <c r="B33" s="527" t="s">
        <v>256</v>
      </c>
      <c r="C33" s="657"/>
      <c r="D33" s="300"/>
      <c r="E33" s="285"/>
      <c r="F33" s="285"/>
      <c r="G33" s="285"/>
      <c r="H33" s="181"/>
      <c r="I33" s="181"/>
      <c r="J33" s="285"/>
      <c r="K33" s="285"/>
      <c r="L33" s="285"/>
      <c r="M33" s="181"/>
      <c r="N33" s="181"/>
      <c r="O33" s="261"/>
    </row>
    <row r="34" spans="1:15" ht="11.25" customHeight="1" x14ac:dyDescent="0.25">
      <c r="A34" s="548"/>
      <c r="B34" s="527"/>
      <c r="C34" s="658"/>
      <c r="D34" s="300"/>
      <c r="E34" s="285"/>
      <c r="F34" s="285"/>
      <c r="G34" s="285"/>
      <c r="H34" s="181"/>
      <c r="I34" s="181"/>
      <c r="J34" s="181"/>
      <c r="K34" s="181"/>
      <c r="L34" s="181"/>
      <c r="M34" s="181"/>
      <c r="N34" s="181"/>
      <c r="O34" s="261"/>
    </row>
    <row r="35" spans="1:15" ht="11.25" customHeight="1" x14ac:dyDescent="0.25">
      <c r="A35" s="548"/>
      <c r="B35" s="527"/>
      <c r="C35" s="658"/>
      <c r="D35" s="300"/>
      <c r="E35" s="285"/>
      <c r="F35" s="285"/>
      <c r="G35" s="285"/>
      <c r="H35" s="181"/>
      <c r="I35" s="181"/>
      <c r="J35" s="181"/>
      <c r="K35" s="181"/>
      <c r="L35" s="181"/>
      <c r="M35" s="181"/>
      <c r="N35" s="181"/>
      <c r="O35" s="261"/>
    </row>
    <row r="36" spans="1:15" ht="11.25" customHeight="1" x14ac:dyDescent="0.25">
      <c r="A36" s="548"/>
      <c r="B36" s="527"/>
      <c r="C36" s="658"/>
      <c r="D36" s="300"/>
      <c r="E36" s="285"/>
      <c r="F36" s="285"/>
      <c r="G36" s="285"/>
      <c r="H36" s="181"/>
      <c r="I36" s="181"/>
      <c r="J36" s="181"/>
      <c r="K36" s="181"/>
      <c r="L36" s="181"/>
      <c r="M36" s="181"/>
      <c r="N36" s="181"/>
      <c r="O36" s="261"/>
    </row>
    <row r="37" spans="1:15" ht="11.25" customHeight="1" x14ac:dyDescent="0.25">
      <c r="A37" s="548"/>
      <c r="B37" s="527"/>
      <c r="C37" s="658"/>
      <c r="D37" s="300"/>
      <c r="E37" s="285"/>
      <c r="F37" s="285"/>
      <c r="G37" s="285"/>
      <c r="H37" s="181"/>
      <c r="I37" s="181"/>
      <c r="J37" s="181"/>
      <c r="K37" s="181"/>
      <c r="L37" s="181"/>
      <c r="M37" s="181"/>
      <c r="N37" s="181"/>
      <c r="O37" s="261"/>
    </row>
    <row r="38" spans="1:15" ht="11.25" customHeight="1" x14ac:dyDescent="0.25">
      <c r="A38" s="548"/>
      <c r="B38" s="527"/>
      <c r="C38" s="659"/>
      <c r="D38" s="300"/>
      <c r="E38" s="285"/>
      <c r="F38" s="285"/>
      <c r="G38" s="285"/>
      <c r="H38" s="181"/>
      <c r="I38" s="181"/>
      <c r="J38" s="181"/>
      <c r="K38" s="181"/>
      <c r="L38" s="181"/>
      <c r="M38" s="181"/>
      <c r="N38" s="181"/>
      <c r="O38" s="261"/>
    </row>
    <row r="39" spans="1:15" ht="11.25" customHeight="1" x14ac:dyDescent="0.25">
      <c r="A39" s="548" t="s">
        <v>257</v>
      </c>
      <c r="B39" s="527" t="s">
        <v>258</v>
      </c>
      <c r="C39" s="657"/>
      <c r="D39" s="181"/>
      <c r="E39" s="285"/>
      <c r="F39" s="285"/>
      <c r="G39" s="285"/>
      <c r="H39" s="181"/>
      <c r="I39" s="181"/>
      <c r="J39" s="181"/>
      <c r="K39" s="181"/>
      <c r="L39" s="181"/>
      <c r="M39" s="181"/>
      <c r="N39" s="181"/>
      <c r="O39" s="261"/>
    </row>
    <row r="40" spans="1:15" ht="11.25" customHeight="1" x14ac:dyDescent="0.25">
      <c r="A40" s="548"/>
      <c r="B40" s="527"/>
      <c r="C40" s="658"/>
      <c r="D40" s="300"/>
      <c r="E40" s="285"/>
      <c r="F40" s="285"/>
      <c r="G40" s="285"/>
      <c r="H40" s="181"/>
      <c r="I40" s="181"/>
      <c r="J40" s="181"/>
      <c r="K40" s="181"/>
      <c r="L40" s="181"/>
      <c r="M40" s="181"/>
      <c r="N40" s="181"/>
      <c r="O40" s="261"/>
    </row>
    <row r="41" spans="1:15" ht="11.25" customHeight="1" x14ac:dyDescent="0.25">
      <c r="A41" s="548"/>
      <c r="B41" s="527"/>
      <c r="C41" s="658"/>
      <c r="D41" s="300"/>
      <c r="E41" s="285"/>
      <c r="F41" s="285"/>
      <c r="G41" s="285"/>
      <c r="H41" s="181"/>
      <c r="I41" s="181"/>
      <c r="J41" s="181"/>
      <c r="K41" s="181"/>
      <c r="L41" s="181"/>
      <c r="M41" s="181"/>
      <c r="N41" s="181"/>
      <c r="O41" s="261"/>
    </row>
    <row r="42" spans="1:15" ht="11.25" customHeight="1" x14ac:dyDescent="0.25">
      <c r="A42" s="548"/>
      <c r="B42" s="527"/>
      <c r="C42" s="658"/>
      <c r="D42" s="300"/>
      <c r="E42" s="285"/>
      <c r="F42" s="285"/>
      <c r="G42" s="285"/>
      <c r="H42" s="181"/>
      <c r="I42" s="181"/>
      <c r="J42" s="181"/>
      <c r="K42" s="181"/>
      <c r="L42" s="181"/>
      <c r="M42" s="181"/>
      <c r="N42" s="181"/>
      <c r="O42" s="261"/>
    </row>
    <row r="43" spans="1:15" ht="11.25" customHeight="1" x14ac:dyDescent="0.25">
      <c r="A43" s="548"/>
      <c r="B43" s="527"/>
      <c r="C43" s="659"/>
      <c r="D43" s="300"/>
      <c r="E43" s="285"/>
      <c r="F43" s="285"/>
      <c r="G43" s="285"/>
      <c r="H43" s="181"/>
      <c r="I43" s="181"/>
      <c r="J43" s="181"/>
      <c r="K43" s="181"/>
      <c r="L43" s="181"/>
      <c r="M43" s="181"/>
      <c r="N43" s="181"/>
      <c r="O43" s="261"/>
    </row>
  </sheetData>
  <protectedRanges>
    <protectedRange sqref="C6:C7 C10 D9:E10 C3:C4 M26:N32 D30:I30 E27:I29 M24:N24 K16:M16 F13:G20 F22 F25 L13:N13 D33:N43 M20:N20 J15:M15 N14:N16 M17:M19 L14:M14 I13 F31:I32 H14:I26" name="Range1"/>
    <protectedRange sqref="D25 D21:D23" name="Range1_2"/>
    <protectedRange sqref="D24" name="Range1_4"/>
    <protectedRange password="CDC0" sqref="D13:D18 D20" name="Range1_1_2_1"/>
    <protectedRange sqref="N17:N18 L24 L17:L18 L26:L32 L20" name="Range1_1"/>
    <protectedRange password="CDC0" sqref="D28 D26" name="Range1_5"/>
    <protectedRange sqref="J21 L21:N21" name="Range1_6"/>
    <protectedRange sqref="J22 L22:N22" name="Range1_7"/>
    <protectedRange sqref="J23 L23:N23" name="Range1_8"/>
    <protectedRange sqref="J25 L25:N25" name="Range1_9"/>
    <protectedRange sqref="J13:J14" name="Range1_10"/>
    <protectedRange sqref="J16:J17" name="Range1_11"/>
    <protectedRange sqref="J18:J19" name="Range1_12"/>
    <protectedRange password="CDC0" sqref="D19" name="Range1_1_2"/>
    <protectedRange password="CDC0" sqref="O13:O43" name="Range1_3_1_1_1"/>
    <protectedRange password="CDC0" sqref="L19 N19" name="Range1_13"/>
    <protectedRange password="CDC0" sqref="H13" name="Range1_5_6_1_1_1_1_1_1_1_1"/>
    <protectedRange sqref="K13:K14" name="Range1_3"/>
    <protectedRange sqref="K31:K32" name="Range1_14"/>
    <protectedRange sqref="K20:K21" name="Range1_15"/>
    <protectedRange sqref="K22:K23" name="Range1_16"/>
    <protectedRange sqref="K25" name="Range1_17"/>
    <protectedRange sqref="K18:K19" name="Range1_18"/>
    <protectedRange sqref="K17" name="Range1_19"/>
  </protectedRanges>
  <mergeCells count="29">
    <mergeCell ref="A7:B7"/>
    <mergeCell ref="E7:N7"/>
    <mergeCell ref="J2:K5"/>
    <mergeCell ref="A3:B3"/>
    <mergeCell ref="A4:B4"/>
    <mergeCell ref="A5:B5"/>
    <mergeCell ref="A6:B6"/>
    <mergeCell ref="B28:B30"/>
    <mergeCell ref="C28:C30"/>
    <mergeCell ref="A8:B8"/>
    <mergeCell ref="A9:B9"/>
    <mergeCell ref="A10:B10"/>
    <mergeCell ref="A12:B12"/>
    <mergeCell ref="B13:B20"/>
    <mergeCell ref="A13:A20"/>
    <mergeCell ref="C13:C20"/>
    <mergeCell ref="A21:A27"/>
    <mergeCell ref="B21:B27"/>
    <mergeCell ref="C21:C27"/>
    <mergeCell ref="A28:A30"/>
    <mergeCell ref="A39:A43"/>
    <mergeCell ref="B39:B43"/>
    <mergeCell ref="C39:C43"/>
    <mergeCell ref="A31:A32"/>
    <mergeCell ref="B31:B32"/>
    <mergeCell ref="C31:C32"/>
    <mergeCell ref="A33:A38"/>
    <mergeCell ref="B33:B38"/>
    <mergeCell ref="C33:C38"/>
  </mergeCells>
  <hyperlinks>
    <hyperlink ref="L1" location="'b. List of templates'!A1" display="RETURN TO TEMPLATE LIST" xr:uid="{00000000-0004-0000-1F00-000000000000}"/>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N44"/>
  <sheetViews>
    <sheetView topLeftCell="A13" workbookViewId="0">
      <selection activeCell="C14" sqref="C14"/>
    </sheetView>
  </sheetViews>
  <sheetFormatPr defaultColWidth="9.140625" defaultRowHeight="10.5" x14ac:dyDescent="0.25"/>
  <cols>
    <col min="1" max="1" width="38.85546875" style="85" customWidth="1"/>
    <col min="2" max="2" width="22" style="84" customWidth="1"/>
    <col min="3" max="3" width="30.85546875" style="85" customWidth="1"/>
    <col min="4" max="4" width="18" style="85" customWidth="1"/>
    <col min="5" max="5" width="13.85546875" style="85" customWidth="1"/>
    <col min="6" max="6" width="5.140625" style="85" customWidth="1"/>
    <col min="7" max="7" width="21.140625" style="85" customWidth="1"/>
    <col min="8" max="8" width="5.42578125" style="85" customWidth="1"/>
    <col min="9" max="9" width="14.5703125" style="85" customWidth="1"/>
    <col min="10" max="11" width="13.42578125" style="85" customWidth="1"/>
    <col min="12" max="12" width="19.140625" style="85" customWidth="1"/>
    <col min="13" max="13" width="26.85546875" style="85" customWidth="1"/>
    <col min="14" max="14" width="45.140625" style="85" customWidth="1"/>
    <col min="15" max="16384" width="9.140625" style="85"/>
  </cols>
  <sheetData>
    <row r="1" spans="1:14" ht="20.25" x14ac:dyDescent="0.25">
      <c r="A1" s="82" t="s">
        <v>259</v>
      </c>
      <c r="L1" s="86" t="s">
        <v>177</v>
      </c>
    </row>
    <row r="2" spans="1:14" ht="9.75" customHeight="1" x14ac:dyDescent="0.25"/>
    <row r="3" spans="1:14" ht="12.75" customHeight="1" x14ac:dyDescent="0.25">
      <c r="A3" s="146" t="s">
        <v>181</v>
      </c>
      <c r="B3" s="127" t="s">
        <v>331</v>
      </c>
      <c r="C3" s="128" t="s">
        <v>182</v>
      </c>
    </row>
    <row r="4" spans="1:14" ht="16.5" customHeight="1" x14ac:dyDescent="0.25">
      <c r="A4" s="147" t="s">
        <v>184</v>
      </c>
      <c r="B4" s="129">
        <v>2024</v>
      </c>
      <c r="C4" s="215">
        <v>45037</v>
      </c>
    </row>
    <row r="5" spans="1:14" ht="15.75" customHeight="1" thickBot="1" x14ac:dyDescent="0.3">
      <c r="A5" s="146" t="s">
        <v>186</v>
      </c>
      <c r="B5" s="130" t="s">
        <v>64</v>
      </c>
      <c r="C5" s="92"/>
    </row>
    <row r="6" spans="1:14" ht="20.25" customHeight="1" thickBot="1" x14ac:dyDescent="0.3">
      <c r="A6" s="116" t="s">
        <v>260</v>
      </c>
      <c r="B6" s="135">
        <f>B20+B27+B34</f>
        <v>0</v>
      </c>
    </row>
    <row r="7" spans="1:14" ht="9.75" customHeight="1" x14ac:dyDescent="0.25">
      <c r="B7" s="99"/>
      <c r="C7" s="108"/>
      <c r="D7" s="108"/>
    </row>
    <row r="8" spans="1:14" s="110" customFormat="1" ht="63" customHeight="1" x14ac:dyDescent="0.25">
      <c r="A8" s="136" t="s">
        <v>261</v>
      </c>
      <c r="B8" s="113" t="s">
        <v>244</v>
      </c>
      <c r="C8" s="139" t="s">
        <v>199</v>
      </c>
      <c r="D8" s="139" t="s">
        <v>200</v>
      </c>
      <c r="E8" s="277" t="s">
        <v>201</v>
      </c>
      <c r="F8" s="137" t="s">
        <v>202</v>
      </c>
      <c r="G8" s="277" t="s">
        <v>203</v>
      </c>
      <c r="H8" s="137" t="s">
        <v>202</v>
      </c>
      <c r="I8" s="278" t="s">
        <v>204</v>
      </c>
      <c r="J8" s="139" t="s">
        <v>205</v>
      </c>
      <c r="K8" s="139" t="s">
        <v>245</v>
      </c>
      <c r="L8" s="139" t="s">
        <v>246</v>
      </c>
      <c r="M8" s="139" t="s">
        <v>206</v>
      </c>
      <c r="N8" s="295" t="s">
        <v>207</v>
      </c>
    </row>
    <row r="9" spans="1:14" ht="9.75" customHeight="1" x14ac:dyDescent="0.25">
      <c r="A9" s="527" t="s">
        <v>262</v>
      </c>
      <c r="B9" s="547"/>
      <c r="C9" s="288"/>
      <c r="D9" s="181"/>
      <c r="E9" s="181"/>
      <c r="F9" s="181"/>
      <c r="G9" s="181"/>
      <c r="H9" s="181"/>
      <c r="I9" s="181"/>
      <c r="J9" s="181"/>
      <c r="K9" s="181"/>
      <c r="L9" s="181"/>
      <c r="M9" s="181"/>
      <c r="N9" s="181"/>
    </row>
    <row r="10" spans="1:14" ht="9.75" customHeight="1" x14ac:dyDescent="0.25">
      <c r="A10" s="527"/>
      <c r="B10" s="547"/>
      <c r="C10" s="288"/>
      <c r="D10" s="181"/>
      <c r="E10" s="181"/>
      <c r="F10" s="181"/>
      <c r="G10" s="181"/>
      <c r="H10" s="181"/>
      <c r="I10" s="181"/>
      <c r="J10" s="181"/>
      <c r="K10" s="181"/>
      <c r="L10" s="181"/>
      <c r="M10" s="181"/>
      <c r="N10" s="181"/>
    </row>
    <row r="11" spans="1:14" ht="9.75" customHeight="1" x14ac:dyDescent="0.25">
      <c r="A11" s="527"/>
      <c r="B11" s="547"/>
      <c r="C11" s="288"/>
      <c r="D11" s="181"/>
      <c r="E11" s="181"/>
      <c r="F11" s="181"/>
      <c r="G11" s="181"/>
      <c r="H11" s="181"/>
      <c r="I11" s="181"/>
      <c r="J11" s="181"/>
      <c r="K11" s="181"/>
      <c r="L11" s="181"/>
      <c r="M11" s="181"/>
      <c r="N11" s="181"/>
    </row>
    <row r="12" spans="1:14" ht="9.75" customHeight="1" x14ac:dyDescent="0.25">
      <c r="A12" s="527"/>
      <c r="B12" s="547"/>
      <c r="C12" s="288"/>
      <c r="D12" s="181"/>
      <c r="E12" s="181"/>
      <c r="F12" s="181"/>
      <c r="G12" s="181"/>
      <c r="H12" s="181"/>
      <c r="I12" s="181"/>
      <c r="J12" s="181"/>
      <c r="K12" s="181"/>
      <c r="L12" s="181"/>
      <c r="M12" s="181"/>
      <c r="N12" s="181"/>
    </row>
    <row r="13" spans="1:14" ht="9.75" customHeight="1" x14ac:dyDescent="0.25">
      <c r="A13" s="527"/>
      <c r="B13" s="547"/>
      <c r="C13" s="288"/>
      <c r="D13" s="181"/>
      <c r="E13" s="181"/>
      <c r="F13" s="181"/>
      <c r="G13" s="181"/>
      <c r="H13" s="181"/>
      <c r="I13" s="181"/>
      <c r="J13" s="181"/>
      <c r="K13" s="181"/>
      <c r="L13" s="181"/>
      <c r="M13" s="181"/>
      <c r="N13" s="181"/>
    </row>
    <row r="14" spans="1:14" ht="9.75" customHeight="1" x14ac:dyDescent="0.25">
      <c r="A14" s="527"/>
      <c r="B14" s="547"/>
      <c r="C14" s="288"/>
      <c r="D14" s="181"/>
      <c r="E14" s="181"/>
      <c r="F14" s="181"/>
      <c r="G14" s="181"/>
      <c r="H14" s="181"/>
      <c r="I14" s="181"/>
      <c r="J14" s="181"/>
      <c r="K14" s="181"/>
      <c r="L14" s="181"/>
      <c r="M14" s="181"/>
      <c r="N14" s="181"/>
    </row>
    <row r="15" spans="1:14" ht="9.75" customHeight="1" x14ac:dyDescent="0.25">
      <c r="A15" s="527"/>
      <c r="B15" s="547"/>
      <c r="C15" s="181"/>
      <c r="D15" s="181"/>
      <c r="E15" s="181"/>
      <c r="F15" s="181"/>
      <c r="G15" s="181"/>
      <c r="H15" s="181"/>
      <c r="I15" s="181"/>
      <c r="J15" s="181"/>
      <c r="K15" s="181"/>
      <c r="L15" s="181"/>
      <c r="M15" s="181"/>
      <c r="N15" s="181"/>
    </row>
    <row r="16" spans="1:14" ht="9.75" customHeight="1" x14ac:dyDescent="0.25">
      <c r="A16" s="527"/>
      <c r="B16" s="547"/>
      <c r="C16" s="181"/>
      <c r="D16" s="181"/>
      <c r="E16" s="181"/>
      <c r="F16" s="181"/>
      <c r="G16" s="181"/>
      <c r="H16" s="181"/>
      <c r="I16" s="181"/>
      <c r="J16" s="181"/>
      <c r="K16" s="181"/>
      <c r="L16" s="181"/>
      <c r="M16" s="181"/>
      <c r="N16" s="181"/>
    </row>
    <row r="17" spans="1:14" ht="9.75" customHeight="1" x14ac:dyDescent="0.25">
      <c r="A17" s="527"/>
      <c r="B17" s="547"/>
      <c r="C17" s="181"/>
      <c r="D17" s="181"/>
      <c r="E17" s="181"/>
      <c r="F17" s="181"/>
      <c r="G17" s="181"/>
      <c r="H17" s="181"/>
      <c r="I17" s="181"/>
      <c r="J17" s="181"/>
      <c r="K17" s="181"/>
      <c r="L17" s="181"/>
      <c r="M17" s="181"/>
      <c r="N17" s="181"/>
    </row>
    <row r="18" spans="1:14" ht="9.75" customHeight="1" x14ac:dyDescent="0.25">
      <c r="A18" s="527"/>
      <c r="B18" s="547"/>
      <c r="C18" s="181"/>
      <c r="D18" s="181"/>
      <c r="E18" s="181"/>
      <c r="F18" s="181"/>
      <c r="G18" s="181"/>
      <c r="H18" s="181"/>
      <c r="I18" s="181"/>
      <c r="J18" s="181"/>
      <c r="K18" s="181"/>
      <c r="L18" s="181"/>
      <c r="M18" s="181"/>
      <c r="N18" s="181"/>
    </row>
    <row r="19" spans="1:14" ht="9.75" customHeight="1" x14ac:dyDescent="0.25">
      <c r="A19" s="527"/>
      <c r="B19" s="547"/>
      <c r="C19" s="288"/>
      <c r="D19" s="181"/>
      <c r="E19" s="181"/>
      <c r="F19" s="181"/>
      <c r="G19" s="181"/>
      <c r="H19" s="181"/>
      <c r="I19" s="181"/>
      <c r="J19" s="181"/>
      <c r="K19" s="181"/>
      <c r="L19" s="181"/>
      <c r="M19" s="181"/>
      <c r="N19" s="181"/>
    </row>
    <row r="20" spans="1:14" s="145" customFormat="1" ht="9" customHeight="1" x14ac:dyDescent="0.25">
      <c r="A20" s="527" t="s">
        <v>263</v>
      </c>
      <c r="B20" s="569"/>
      <c r="C20" s="288"/>
      <c r="D20" s="311"/>
      <c r="E20" s="181"/>
      <c r="F20" s="289"/>
      <c r="G20" s="181"/>
      <c r="H20" s="181"/>
      <c r="I20" s="181"/>
      <c r="J20" s="181"/>
      <c r="K20" s="181"/>
      <c r="L20" s="181"/>
      <c r="M20" s="181"/>
      <c r="N20" s="181"/>
    </row>
    <row r="21" spans="1:14" ht="9.75" customHeight="1" x14ac:dyDescent="0.15">
      <c r="A21" s="527"/>
      <c r="B21" s="569"/>
      <c r="C21" s="181"/>
      <c r="D21" s="181"/>
      <c r="E21" s="181"/>
      <c r="F21" s="304"/>
      <c r="G21" s="181"/>
      <c r="H21" s="181"/>
      <c r="I21" s="181"/>
      <c r="J21" s="181"/>
      <c r="K21" s="181"/>
      <c r="L21" s="181"/>
      <c r="M21" s="181"/>
      <c r="N21" s="181"/>
    </row>
    <row r="22" spans="1:14" ht="9.75" customHeight="1" x14ac:dyDescent="0.15">
      <c r="A22" s="527"/>
      <c r="B22" s="569"/>
      <c r="C22" s="181"/>
      <c r="D22" s="181"/>
      <c r="E22" s="181"/>
      <c r="F22" s="304"/>
      <c r="G22" s="181"/>
      <c r="H22" s="181"/>
      <c r="I22" s="181"/>
      <c r="J22" s="181"/>
      <c r="K22" s="181"/>
      <c r="L22" s="181"/>
      <c r="M22" s="181"/>
      <c r="N22" s="181"/>
    </row>
    <row r="23" spans="1:14" ht="9.75" customHeight="1" x14ac:dyDescent="0.15">
      <c r="A23" s="527"/>
      <c r="B23" s="569"/>
      <c r="C23" s="181"/>
      <c r="D23" s="181"/>
      <c r="E23" s="181"/>
      <c r="F23" s="304"/>
      <c r="G23" s="181"/>
      <c r="H23" s="181"/>
      <c r="I23" s="181"/>
      <c r="J23" s="181"/>
      <c r="K23" s="181"/>
      <c r="L23" s="181"/>
      <c r="M23" s="181"/>
      <c r="N23" s="181"/>
    </row>
    <row r="24" spans="1:14" ht="9.75" customHeight="1" x14ac:dyDescent="0.15">
      <c r="A24" s="527"/>
      <c r="B24" s="569"/>
      <c r="C24" s="288"/>
      <c r="D24" s="181"/>
      <c r="E24" s="181"/>
      <c r="F24" s="304"/>
      <c r="G24" s="181"/>
      <c r="H24" s="181"/>
      <c r="I24" s="181"/>
      <c r="J24" s="181"/>
      <c r="K24" s="181"/>
      <c r="L24" s="181"/>
      <c r="M24" s="181"/>
      <c r="N24" s="181"/>
    </row>
    <row r="25" spans="1:14" ht="9.75" customHeight="1" x14ac:dyDescent="0.15">
      <c r="A25" s="527"/>
      <c r="B25" s="569"/>
      <c r="C25" s="181"/>
      <c r="D25" s="181"/>
      <c r="E25" s="181"/>
      <c r="F25" s="304"/>
      <c r="G25" s="181"/>
      <c r="H25" s="181"/>
      <c r="I25" s="181"/>
      <c r="J25" s="181"/>
      <c r="K25" s="181"/>
      <c r="L25" s="181"/>
      <c r="M25" s="181"/>
      <c r="N25" s="181"/>
    </row>
    <row r="26" spans="1:14" ht="9.75" customHeight="1" x14ac:dyDescent="0.15">
      <c r="A26" s="527"/>
      <c r="B26" s="569"/>
      <c r="C26" s="181"/>
      <c r="D26" s="181"/>
      <c r="E26" s="181"/>
      <c r="F26" s="304"/>
      <c r="G26" s="181"/>
      <c r="H26" s="181"/>
      <c r="I26" s="181"/>
      <c r="J26" s="181"/>
      <c r="K26" s="181"/>
      <c r="L26" s="181"/>
      <c r="M26" s="181"/>
      <c r="N26" s="181"/>
    </row>
    <row r="27" spans="1:14" ht="50.45" customHeight="1" x14ac:dyDescent="0.25">
      <c r="A27" s="527" t="s">
        <v>264</v>
      </c>
      <c r="B27" s="569"/>
      <c r="C27" s="181"/>
      <c r="D27" s="181"/>
      <c r="E27" s="181"/>
      <c r="F27" s="181"/>
      <c r="G27" s="376"/>
      <c r="H27" s="181"/>
      <c r="I27" s="288"/>
      <c r="J27" s="288"/>
      <c r="K27" s="288"/>
      <c r="L27" s="288"/>
      <c r="M27" s="288"/>
      <c r="N27" s="181"/>
    </row>
    <row r="28" spans="1:14" ht="9.75" customHeight="1" x14ac:dyDescent="0.25">
      <c r="A28" s="527"/>
      <c r="B28" s="569"/>
      <c r="C28" s="181"/>
      <c r="D28" s="181"/>
      <c r="E28" s="181"/>
      <c r="F28" s="181"/>
      <c r="G28" s="376"/>
      <c r="H28" s="181"/>
      <c r="I28" s="288"/>
      <c r="J28" s="288"/>
      <c r="K28" s="288"/>
      <c r="L28" s="288"/>
      <c r="M28" s="288"/>
      <c r="N28" s="181"/>
    </row>
    <row r="29" spans="1:14" ht="9.75" customHeight="1" x14ac:dyDescent="0.25">
      <c r="A29" s="527"/>
      <c r="B29" s="569"/>
      <c r="C29" s="181"/>
      <c r="D29" s="181"/>
      <c r="E29" s="181"/>
      <c r="F29" s="181"/>
      <c r="G29" s="376"/>
      <c r="H29" s="181"/>
      <c r="I29" s="288"/>
      <c r="J29" s="288"/>
      <c r="K29" s="288"/>
      <c r="L29" s="288"/>
      <c r="M29" s="288"/>
      <c r="N29" s="181"/>
    </row>
    <row r="30" spans="1:14" ht="9.75" customHeight="1" x14ac:dyDescent="0.25">
      <c r="A30" s="527"/>
      <c r="B30" s="569"/>
      <c r="C30" s="181"/>
      <c r="D30" s="181"/>
      <c r="E30" s="181"/>
      <c r="F30" s="181"/>
      <c r="G30" s="376"/>
      <c r="H30" s="181"/>
      <c r="I30" s="288"/>
      <c r="J30" s="288"/>
      <c r="K30" s="288"/>
      <c r="L30" s="288"/>
      <c r="M30" s="288"/>
      <c r="N30" s="181"/>
    </row>
    <row r="31" spans="1:14" ht="9.75" customHeight="1" x14ac:dyDescent="0.25">
      <c r="A31" s="527"/>
      <c r="B31" s="569"/>
      <c r="C31" s="181"/>
      <c r="D31" s="181"/>
      <c r="E31" s="181"/>
      <c r="F31" s="181"/>
      <c r="G31" s="376"/>
      <c r="H31" s="181"/>
      <c r="I31" s="288"/>
      <c r="J31" s="288"/>
      <c r="K31" s="288"/>
      <c r="L31" s="288"/>
      <c r="M31" s="288"/>
      <c r="N31" s="181"/>
    </row>
    <row r="32" spans="1:14" ht="9.75" customHeight="1" x14ac:dyDescent="0.25">
      <c r="A32" s="527"/>
      <c r="B32" s="569"/>
      <c r="C32" s="181"/>
      <c r="D32" s="181"/>
      <c r="E32" s="181"/>
      <c r="F32" s="181"/>
      <c r="G32" s="181"/>
      <c r="H32" s="181"/>
      <c r="I32" s="288"/>
      <c r="J32" s="181"/>
      <c r="K32" s="288"/>
      <c r="L32" s="288"/>
      <c r="M32" s="288"/>
      <c r="N32" s="181"/>
    </row>
    <row r="33" spans="1:14" ht="9.75" customHeight="1" x14ac:dyDescent="0.15">
      <c r="A33" s="527"/>
      <c r="B33" s="569"/>
      <c r="C33" s="181"/>
      <c r="D33" s="181"/>
      <c r="E33" s="181"/>
      <c r="F33" s="304"/>
      <c r="G33" s="376"/>
      <c r="H33" s="181"/>
      <c r="I33" s="181"/>
      <c r="J33" s="288"/>
      <c r="K33" s="181"/>
      <c r="L33" s="181"/>
      <c r="M33" s="181"/>
      <c r="N33" s="181"/>
    </row>
    <row r="34" spans="1:14" s="145" customFormat="1" ht="12.75" customHeight="1" x14ac:dyDescent="0.25">
      <c r="A34" s="527" t="s">
        <v>265</v>
      </c>
      <c r="B34" s="569"/>
      <c r="C34" s="181"/>
      <c r="D34" s="181"/>
      <c r="E34" s="181"/>
      <c r="F34" s="181"/>
      <c r="G34" s="181"/>
      <c r="H34" s="181"/>
      <c r="I34" s="181"/>
      <c r="J34" s="289"/>
      <c r="K34" s="181"/>
      <c r="L34" s="181"/>
      <c r="M34" s="339"/>
      <c r="N34" s="181"/>
    </row>
    <row r="35" spans="1:14" ht="9.75" customHeight="1" x14ac:dyDescent="0.25">
      <c r="A35" s="527"/>
      <c r="B35" s="569"/>
      <c r="C35" s="181"/>
      <c r="D35" s="181"/>
      <c r="E35" s="181"/>
      <c r="F35" s="181"/>
      <c r="G35" s="181"/>
      <c r="H35" s="181"/>
      <c r="I35" s="181"/>
      <c r="J35" s="181"/>
      <c r="K35" s="181"/>
      <c r="L35" s="181"/>
      <c r="M35" s="181"/>
      <c r="N35" s="181"/>
    </row>
    <row r="36" spans="1:14" ht="9.75" customHeight="1" x14ac:dyDescent="0.25">
      <c r="A36" s="527"/>
      <c r="B36" s="569"/>
      <c r="C36" s="181"/>
      <c r="D36" s="181"/>
      <c r="E36" s="289"/>
      <c r="F36" s="181"/>
      <c r="G36" s="181"/>
      <c r="H36" s="181"/>
      <c r="I36" s="181"/>
      <c r="J36" s="181"/>
      <c r="K36" s="181"/>
      <c r="L36" s="181"/>
      <c r="M36" s="181"/>
      <c r="N36" s="181"/>
    </row>
    <row r="37" spans="1:14" ht="9.75" customHeight="1" x14ac:dyDescent="0.25">
      <c r="A37" s="527"/>
      <c r="B37" s="569"/>
      <c r="C37" s="181"/>
      <c r="D37" s="181"/>
      <c r="E37" s="289"/>
      <c r="F37" s="181"/>
      <c r="G37" s="181"/>
      <c r="H37" s="181"/>
      <c r="I37" s="181"/>
      <c r="J37" s="181"/>
      <c r="K37" s="181"/>
      <c r="L37" s="181"/>
      <c r="M37" s="181"/>
      <c r="N37" s="181"/>
    </row>
    <row r="38" spans="1:14" ht="9.75" customHeight="1" x14ac:dyDescent="0.25">
      <c r="A38" s="527"/>
      <c r="B38" s="569"/>
      <c r="C38" s="181"/>
      <c r="D38" s="181"/>
      <c r="E38" s="289"/>
      <c r="F38" s="181"/>
      <c r="G38" s="181"/>
      <c r="H38" s="181"/>
      <c r="I38" s="181"/>
      <c r="J38" s="181"/>
      <c r="K38" s="181"/>
      <c r="L38" s="181"/>
      <c r="M38" s="181"/>
      <c r="N38" s="181"/>
    </row>
    <row r="39" spans="1:14" ht="9.75" customHeight="1" x14ac:dyDescent="0.25">
      <c r="A39" s="527" t="s">
        <v>266</v>
      </c>
      <c r="B39" s="569"/>
      <c r="C39" s="181"/>
      <c r="D39" s="181"/>
      <c r="E39" s="289"/>
      <c r="F39" s="181"/>
      <c r="G39" s="181"/>
      <c r="H39" s="181"/>
      <c r="I39" s="181"/>
      <c r="J39" s="181"/>
      <c r="K39" s="181"/>
      <c r="L39" s="181"/>
      <c r="M39" s="181"/>
      <c r="N39" s="181"/>
    </row>
    <row r="40" spans="1:14" ht="9.75" customHeight="1" x14ac:dyDescent="0.25">
      <c r="A40" s="527"/>
      <c r="B40" s="569"/>
      <c r="C40" s="181"/>
      <c r="D40" s="181"/>
      <c r="E40" s="289"/>
      <c r="F40" s="181"/>
      <c r="G40" s="181"/>
      <c r="H40" s="181"/>
      <c r="I40" s="181"/>
      <c r="J40" s="181"/>
      <c r="K40" s="181"/>
      <c r="L40" s="181"/>
      <c r="M40" s="181"/>
      <c r="N40" s="181"/>
    </row>
    <row r="41" spans="1:14" ht="9.75" customHeight="1" x14ac:dyDescent="0.25">
      <c r="A41" s="527"/>
      <c r="B41" s="569"/>
      <c r="C41" s="181"/>
      <c r="D41" s="181"/>
      <c r="E41" s="289"/>
      <c r="F41" s="181"/>
      <c r="G41" s="181"/>
      <c r="H41" s="181"/>
      <c r="I41" s="181"/>
      <c r="J41" s="181"/>
      <c r="K41" s="181"/>
      <c r="L41" s="181"/>
      <c r="M41" s="181"/>
      <c r="N41" s="181"/>
    </row>
    <row r="42" spans="1:14" ht="9.75" customHeight="1" x14ac:dyDescent="0.25">
      <c r="A42" s="527"/>
      <c r="B42" s="569"/>
      <c r="C42" s="181"/>
      <c r="D42" s="181"/>
      <c r="E42" s="181"/>
      <c r="F42" s="181"/>
      <c r="G42" s="181"/>
      <c r="H42" s="181"/>
      <c r="I42" s="181"/>
      <c r="J42" s="181"/>
      <c r="K42" s="181"/>
      <c r="L42" s="181"/>
      <c r="M42" s="181"/>
      <c r="N42" s="181"/>
    </row>
    <row r="43" spans="1:14" ht="9.75" customHeight="1" x14ac:dyDescent="0.25">
      <c r="A43" s="527"/>
      <c r="B43" s="569"/>
      <c r="C43" s="181"/>
      <c r="D43" s="181"/>
      <c r="E43" s="181"/>
      <c r="F43" s="181"/>
      <c r="G43" s="181"/>
      <c r="H43" s="181"/>
      <c r="I43" s="181"/>
      <c r="J43" s="181"/>
      <c r="K43" s="181"/>
      <c r="L43" s="181"/>
      <c r="M43" s="181"/>
      <c r="N43" s="181"/>
    </row>
    <row r="44" spans="1:14" ht="9.75" customHeight="1" x14ac:dyDescent="0.25">
      <c r="A44" s="527"/>
      <c r="B44" s="569"/>
      <c r="C44" s="181"/>
      <c r="D44" s="181"/>
      <c r="E44" s="181"/>
      <c r="F44" s="181"/>
      <c r="G44" s="181"/>
      <c r="H44" s="181"/>
      <c r="I44" s="181"/>
      <c r="J44" s="181"/>
      <c r="K44" s="181"/>
      <c r="L44" s="181"/>
      <c r="M44" s="181"/>
      <c r="N44" s="181"/>
    </row>
  </sheetData>
  <protectedRanges>
    <protectedRange password="CDC0" sqref="B3:B4 C43:N44 D9:N19 C35:C42 F35:N42 F34:H34 L34:M34 F32:H32 F20:M26 D20:D32 D34:D42 F27:F31 H27:H31 H33" name="Range1_1"/>
    <protectedRange sqref="C15:C18" name="Range1_3"/>
    <protectedRange sqref="E34 E27:E32" name="Range1_5_1"/>
    <protectedRange password="CDC0" sqref="G27:G31 G33" name="Range1_5_6_1_1_1_1_1_1_1"/>
    <protectedRange password="CDC0" sqref="F33 D33 I33 K33:M33" name="Range1_1_1_3"/>
    <protectedRange password="CDC0" sqref="N33" name="Range1_3_1_1_1_2"/>
    <protectedRange password="CDC0" sqref="J32" name="Range1_1_1"/>
  </protectedRanges>
  <mergeCells count="10">
    <mergeCell ref="A34:A38"/>
    <mergeCell ref="B34:B38"/>
    <mergeCell ref="A39:A44"/>
    <mergeCell ref="B39:B44"/>
    <mergeCell ref="A9:A19"/>
    <mergeCell ref="B9:B19"/>
    <mergeCell ref="A20:A26"/>
    <mergeCell ref="B20:B26"/>
    <mergeCell ref="A27:A33"/>
    <mergeCell ref="B27:B33"/>
  </mergeCells>
  <hyperlinks>
    <hyperlink ref="L1" location="'b. List of templates'!A1" display="RETURN TO TEMPLATE LIST" xr:uid="{00000000-0004-0000-20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N22"/>
  <sheetViews>
    <sheetView topLeftCell="E5" workbookViewId="0">
      <selection activeCell="B30" sqref="B30"/>
    </sheetView>
  </sheetViews>
  <sheetFormatPr defaultColWidth="9.140625" defaultRowHeight="10.5" x14ac:dyDescent="0.25"/>
  <cols>
    <col min="1" max="1" width="35.140625" style="85" customWidth="1"/>
    <col min="2" max="2" width="20.85546875" style="84" customWidth="1"/>
    <col min="3" max="3" width="30.85546875" style="85" customWidth="1"/>
    <col min="4" max="4" width="18" style="85" customWidth="1"/>
    <col min="5" max="5" width="13.85546875" style="85" customWidth="1"/>
    <col min="6" max="6" width="5.140625" style="85" customWidth="1"/>
    <col min="7" max="7" width="16.5703125" style="85" customWidth="1"/>
    <col min="8" max="8" width="5.42578125" style="85" customWidth="1"/>
    <col min="9" max="9" width="14.5703125" style="85" customWidth="1"/>
    <col min="10" max="11" width="13.42578125" style="85" customWidth="1"/>
    <col min="12" max="12" width="26.5703125" style="85" bestFit="1" customWidth="1"/>
    <col min="13" max="13" width="23.5703125" style="85" customWidth="1"/>
    <col min="14" max="14" width="45.140625" style="85" customWidth="1"/>
    <col min="15" max="16384" width="9.140625" style="85"/>
  </cols>
  <sheetData>
    <row r="1" spans="1:14" ht="20.25" x14ac:dyDescent="0.25">
      <c r="A1" s="82" t="s">
        <v>267</v>
      </c>
      <c r="L1" s="86" t="s">
        <v>177</v>
      </c>
    </row>
    <row r="2" spans="1:14" ht="9.75" customHeight="1" x14ac:dyDescent="0.25"/>
    <row r="3" spans="1:14" ht="12.75" customHeight="1" x14ac:dyDescent="0.25">
      <c r="A3" s="146" t="s">
        <v>181</v>
      </c>
      <c r="B3" s="127" t="s">
        <v>331</v>
      </c>
      <c r="C3" s="128" t="s">
        <v>182</v>
      </c>
    </row>
    <row r="4" spans="1:14" ht="16.5" customHeight="1" x14ac:dyDescent="0.25">
      <c r="A4" s="147" t="s">
        <v>184</v>
      </c>
      <c r="B4" s="129">
        <v>2024</v>
      </c>
      <c r="C4" s="215">
        <v>45381</v>
      </c>
    </row>
    <row r="5" spans="1:14" ht="15.75" customHeight="1" thickBot="1" x14ac:dyDescent="0.3">
      <c r="A5" s="146" t="s">
        <v>186</v>
      </c>
      <c r="B5" s="130" t="s">
        <v>64</v>
      </c>
    </row>
    <row r="6" spans="1:14" ht="20.25" customHeight="1" thickBot="1" x14ac:dyDescent="0.3">
      <c r="A6" s="116" t="s">
        <v>243</v>
      </c>
      <c r="B6" s="135">
        <f>B9+B12+B13</f>
        <v>10</v>
      </c>
    </row>
    <row r="7" spans="1:14" ht="9.75" customHeight="1" x14ac:dyDescent="0.25">
      <c r="B7" s="99"/>
      <c r="C7" s="108"/>
      <c r="D7" s="108"/>
    </row>
    <row r="8" spans="1:14" s="110" customFormat="1" ht="52.5" customHeight="1" x14ac:dyDescent="0.25">
      <c r="A8" s="136" t="s">
        <v>272</v>
      </c>
      <c r="B8" s="113" t="s">
        <v>244</v>
      </c>
      <c r="C8" s="139" t="s">
        <v>199</v>
      </c>
      <c r="D8" s="139" t="s">
        <v>200</v>
      </c>
      <c r="E8" s="277" t="s">
        <v>201</v>
      </c>
      <c r="F8" s="137" t="s">
        <v>202</v>
      </c>
      <c r="G8" s="277" t="s">
        <v>203</v>
      </c>
      <c r="H8" s="137" t="s">
        <v>202</v>
      </c>
      <c r="I8" s="278" t="s">
        <v>204</v>
      </c>
      <c r="J8" s="139" t="s">
        <v>205</v>
      </c>
      <c r="K8" s="139" t="s">
        <v>245</v>
      </c>
      <c r="L8" s="139" t="s">
        <v>246</v>
      </c>
      <c r="M8" s="139" t="s">
        <v>206</v>
      </c>
      <c r="N8" s="295" t="s">
        <v>207</v>
      </c>
    </row>
    <row r="9" spans="1:14" ht="11.25" customHeight="1" x14ac:dyDescent="0.25">
      <c r="A9" s="527" t="s">
        <v>273</v>
      </c>
      <c r="B9" s="569"/>
      <c r="C9" s="181"/>
      <c r="D9" s="181"/>
      <c r="E9" s="181"/>
      <c r="F9" s="181"/>
      <c r="G9" s="181"/>
      <c r="H9" s="181"/>
      <c r="I9" s="181"/>
      <c r="J9" s="181"/>
      <c r="K9" s="181"/>
      <c r="L9" s="181"/>
      <c r="M9" s="181"/>
      <c r="N9" s="181"/>
    </row>
    <row r="10" spans="1:14" ht="9.75" customHeight="1" x14ac:dyDescent="0.25">
      <c r="A10" s="527"/>
      <c r="B10" s="569"/>
      <c r="C10" s="181"/>
      <c r="D10" s="181"/>
      <c r="E10" s="181"/>
      <c r="F10" s="181"/>
      <c r="G10" s="181"/>
      <c r="H10" s="181"/>
      <c r="I10" s="181"/>
      <c r="J10" s="181"/>
      <c r="K10" s="181"/>
      <c r="L10" s="181"/>
      <c r="M10" s="181"/>
      <c r="N10" s="181"/>
    </row>
    <row r="11" spans="1:14" ht="9.75" customHeight="1" x14ac:dyDescent="0.25">
      <c r="A11" s="527"/>
      <c r="B11" s="569"/>
      <c r="C11" s="181"/>
      <c r="D11" s="289"/>
      <c r="E11" s="181"/>
      <c r="F11" s="181"/>
      <c r="G11" s="181"/>
      <c r="H11" s="181"/>
      <c r="I11" s="181"/>
      <c r="J11" s="181"/>
      <c r="K11" s="181"/>
      <c r="L11" s="181"/>
      <c r="M11" s="181"/>
      <c r="N11" s="181"/>
    </row>
    <row r="12" spans="1:14" ht="11.25" customHeight="1" x14ac:dyDescent="0.25">
      <c r="A12" s="95" t="s">
        <v>274</v>
      </c>
      <c r="B12" s="242"/>
      <c r="C12" s="181"/>
      <c r="D12" s="181"/>
      <c r="E12" s="181"/>
      <c r="F12" s="181"/>
      <c r="G12" s="181"/>
      <c r="H12" s="181"/>
      <c r="I12" s="181"/>
      <c r="J12" s="181"/>
      <c r="K12" s="181"/>
      <c r="L12" s="261"/>
      <c r="M12" s="261"/>
      <c r="N12" s="261"/>
    </row>
    <row r="13" spans="1:14" ht="11.25" customHeight="1" x14ac:dyDescent="0.25">
      <c r="A13" s="527" t="s">
        <v>312</v>
      </c>
      <c r="B13" s="569">
        <v>10</v>
      </c>
      <c r="C13" s="181" t="s">
        <v>594</v>
      </c>
      <c r="D13" s="289" t="s">
        <v>567</v>
      </c>
      <c r="E13" s="181" t="s">
        <v>450</v>
      </c>
      <c r="F13" s="181" t="s">
        <v>470</v>
      </c>
      <c r="G13" s="181" t="s">
        <v>479</v>
      </c>
      <c r="H13" s="181" t="s">
        <v>452</v>
      </c>
      <c r="I13" s="181">
        <v>0.01</v>
      </c>
      <c r="J13" s="181">
        <v>0.01</v>
      </c>
      <c r="K13" s="181">
        <v>0.05</v>
      </c>
      <c r="L13" s="261"/>
      <c r="M13" s="261">
        <v>0.05</v>
      </c>
      <c r="N13" s="261" t="s">
        <v>466</v>
      </c>
    </row>
    <row r="14" spans="1:14" ht="9.75" customHeight="1" x14ac:dyDescent="0.25">
      <c r="A14" s="527"/>
      <c r="B14" s="569"/>
      <c r="C14" s="261"/>
      <c r="D14" s="261"/>
      <c r="E14" s="261"/>
      <c r="F14" s="261"/>
      <c r="G14" s="261"/>
      <c r="H14" s="261"/>
      <c r="I14" s="261"/>
      <c r="J14" s="261"/>
      <c r="K14" s="261"/>
      <c r="L14" s="261"/>
      <c r="M14" s="261"/>
      <c r="N14" s="261"/>
    </row>
    <row r="15" spans="1:14" ht="9.75" customHeight="1" x14ac:dyDescent="0.25">
      <c r="A15" s="527"/>
      <c r="B15" s="569"/>
      <c r="C15" s="261"/>
      <c r="D15" s="261"/>
      <c r="E15" s="261"/>
      <c r="F15" s="261"/>
      <c r="G15" s="261"/>
      <c r="H15" s="261"/>
      <c r="I15" s="261"/>
      <c r="J15" s="261"/>
      <c r="K15" s="261"/>
      <c r="L15" s="261"/>
      <c r="M15" s="261"/>
      <c r="N15" s="261"/>
    </row>
    <row r="16" spans="1:14" ht="9.75" customHeight="1" x14ac:dyDescent="0.25">
      <c r="A16" s="527"/>
      <c r="B16" s="569"/>
      <c r="C16" s="261"/>
      <c r="D16" s="261"/>
      <c r="E16" s="261"/>
      <c r="F16" s="261"/>
      <c r="G16" s="261"/>
      <c r="H16" s="261"/>
      <c r="I16" s="261"/>
      <c r="J16" s="261"/>
      <c r="K16" s="261"/>
      <c r="L16" s="261"/>
      <c r="M16" s="261"/>
      <c r="N16" s="261"/>
    </row>
    <row r="17" spans="1:14" ht="9.75" customHeight="1" x14ac:dyDescent="0.25">
      <c r="A17" s="527"/>
      <c r="B17" s="569"/>
      <c r="C17" s="261"/>
      <c r="D17" s="261"/>
      <c r="E17" s="261"/>
      <c r="F17" s="261"/>
      <c r="G17" s="261"/>
      <c r="H17" s="261"/>
      <c r="I17" s="261"/>
      <c r="J17" s="261"/>
      <c r="K17" s="261"/>
      <c r="L17" s="261"/>
      <c r="M17" s="261"/>
      <c r="N17" s="261"/>
    </row>
    <row r="18" spans="1:14" ht="11.25" customHeight="1" x14ac:dyDescent="0.25">
      <c r="A18" s="527" t="s">
        <v>266</v>
      </c>
      <c r="B18" s="569"/>
      <c r="C18" s="261"/>
      <c r="D18" s="261"/>
      <c r="E18" s="261"/>
      <c r="F18" s="261"/>
      <c r="G18" s="261"/>
      <c r="H18" s="261"/>
      <c r="I18" s="261"/>
      <c r="J18" s="261"/>
      <c r="K18" s="261"/>
      <c r="L18" s="261"/>
      <c r="M18" s="261"/>
      <c r="N18" s="261"/>
    </row>
    <row r="19" spans="1:14" ht="9.75" customHeight="1" x14ac:dyDescent="0.25">
      <c r="A19" s="527"/>
      <c r="B19" s="569"/>
      <c r="C19" s="261"/>
      <c r="D19" s="261"/>
      <c r="E19" s="261"/>
      <c r="F19" s="261"/>
      <c r="G19" s="261"/>
      <c r="H19" s="261"/>
      <c r="I19" s="261"/>
      <c r="J19" s="261"/>
      <c r="K19" s="261"/>
      <c r="L19" s="261"/>
      <c r="M19" s="261"/>
      <c r="N19" s="261"/>
    </row>
    <row r="20" spans="1:14" ht="9.75" customHeight="1" x14ac:dyDescent="0.25">
      <c r="A20" s="527"/>
      <c r="B20" s="569"/>
      <c r="C20" s="261"/>
      <c r="D20" s="261"/>
      <c r="E20" s="261"/>
      <c r="F20" s="261"/>
      <c r="G20" s="261"/>
      <c r="H20" s="261"/>
      <c r="I20" s="261"/>
      <c r="J20" s="261"/>
      <c r="K20" s="261"/>
      <c r="L20" s="261"/>
      <c r="M20" s="261"/>
      <c r="N20" s="261"/>
    </row>
    <row r="21" spans="1:14" ht="9.75" customHeight="1" x14ac:dyDescent="0.25">
      <c r="A21" s="527"/>
      <c r="B21" s="569"/>
      <c r="C21" s="261"/>
      <c r="D21" s="261"/>
      <c r="E21" s="261"/>
      <c r="F21" s="261"/>
      <c r="G21" s="261"/>
      <c r="H21" s="261"/>
      <c r="I21" s="261"/>
      <c r="J21" s="261"/>
      <c r="K21" s="261"/>
      <c r="L21" s="261"/>
      <c r="M21" s="261"/>
      <c r="N21" s="261"/>
    </row>
    <row r="22" spans="1:14" ht="9.75" customHeight="1" x14ac:dyDescent="0.25">
      <c r="A22" s="527"/>
      <c r="B22" s="569"/>
      <c r="C22" s="261"/>
      <c r="D22" s="261"/>
      <c r="E22" s="261"/>
      <c r="F22" s="261"/>
      <c r="G22" s="261"/>
      <c r="H22" s="261"/>
      <c r="I22" s="261"/>
      <c r="J22" s="261"/>
      <c r="K22" s="261"/>
      <c r="L22" s="261"/>
      <c r="M22" s="261"/>
      <c r="N22" s="261"/>
    </row>
  </sheetData>
  <protectedRanges>
    <protectedRange sqref="C4" name="Range2_1"/>
    <protectedRange password="CDC0" sqref="C14:N22 B3:B4" name="Range1_1"/>
    <protectedRange password="CDC0" sqref="C13" name="Range1_2_2_1"/>
    <protectedRange password="CDC0" sqref="C12" name="Range1_3"/>
    <protectedRange password="CDC0" sqref="E12:M12 N12:N13" name="Range1_3_1_1"/>
    <protectedRange password="CDC0" sqref="E13:M13" name="Range1_1_1"/>
    <protectedRange password="CDC0" sqref="E9:H9 H10:H11 F10:F11" name="Range1_1_4"/>
    <protectedRange password="CDC0" sqref="C10:D10 D9 C11" name="Range1_3_1_3"/>
    <protectedRange password="CDC0" sqref="C9" name="Range1_4_2_1_1_1_2"/>
    <protectedRange password="CDC0" sqref="G11 E11" name="Range1_1_1_1_1_1"/>
    <protectedRange password="CDC0" sqref="G10 E10" name="Range1_1_1_1_2_1"/>
    <protectedRange password="CDC0" sqref="I9:M11" name="Range1_1_3"/>
    <protectedRange password="CDC0" sqref="N9:N11" name="Range1_3_1_1_1"/>
  </protectedRanges>
  <mergeCells count="6">
    <mergeCell ref="A18:A22"/>
    <mergeCell ref="B18:B22"/>
    <mergeCell ref="A9:A11"/>
    <mergeCell ref="B9:B11"/>
    <mergeCell ref="A13:A17"/>
    <mergeCell ref="B13:B17"/>
  </mergeCells>
  <hyperlinks>
    <hyperlink ref="L1" location="'b. List of templates'!A1" display="RETURN TO TEMPLATE LIST" xr:uid="{00000000-0004-0000-2100-000000000000}"/>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82"/>
  <sheetViews>
    <sheetView topLeftCell="A73" workbookViewId="0">
      <selection activeCell="G8" sqref="G8"/>
    </sheetView>
  </sheetViews>
  <sheetFormatPr defaultColWidth="9.140625" defaultRowHeight="11.25" x14ac:dyDescent="0.25"/>
  <cols>
    <col min="1" max="1" width="4.85546875" style="156" customWidth="1"/>
    <col min="2" max="2" width="23" style="156" customWidth="1"/>
    <col min="3" max="3" width="7" style="155" customWidth="1"/>
    <col min="4" max="4" width="9.42578125" style="156" customWidth="1"/>
    <col min="5" max="5" width="34" style="156" customWidth="1"/>
    <col min="6" max="6" width="14.140625" style="156" customWidth="1"/>
    <col min="7" max="7" width="19.85546875" style="156" customWidth="1"/>
    <col min="8" max="8" width="18.85546875" style="156" customWidth="1"/>
    <col min="9" max="9" width="21.85546875" style="156" customWidth="1"/>
    <col min="10" max="10" width="5.140625" style="156" customWidth="1"/>
    <col min="11" max="11" width="12.140625" style="156" customWidth="1"/>
    <col min="12" max="12" width="26.5703125" style="156" bestFit="1" customWidth="1"/>
    <col min="13" max="13" width="13.85546875" style="156" customWidth="1"/>
    <col min="14" max="14" width="29.5703125" style="156" customWidth="1"/>
    <col min="15" max="16384" width="9.140625" style="156"/>
  </cols>
  <sheetData>
    <row r="1" spans="1:14" ht="21" thickBot="1" x14ac:dyDescent="0.3">
      <c r="A1" s="82" t="s">
        <v>296</v>
      </c>
      <c r="B1" s="154"/>
      <c r="L1" s="86" t="s">
        <v>177</v>
      </c>
      <c r="M1" s="83" t="s">
        <v>313</v>
      </c>
      <c r="N1" s="85"/>
    </row>
    <row r="2" spans="1:14" ht="9.75" customHeight="1" x14ac:dyDescent="0.25">
      <c r="K2" s="589" t="s">
        <v>179</v>
      </c>
      <c r="L2" s="590"/>
      <c r="M2" s="87" t="s">
        <v>180</v>
      </c>
      <c r="N2" s="183">
        <f>SUM(D14:D78)</f>
        <v>0</v>
      </c>
    </row>
    <row r="3" spans="1:14" ht="12.75" customHeight="1" x14ac:dyDescent="0.25">
      <c r="A3" s="512" t="s">
        <v>181</v>
      </c>
      <c r="B3" s="513"/>
      <c r="C3" s="187" t="s">
        <v>405</v>
      </c>
      <c r="D3" s="331"/>
      <c r="E3" s="158" t="s">
        <v>182</v>
      </c>
      <c r="K3" s="591"/>
      <c r="L3" s="592"/>
      <c r="M3" s="90" t="s">
        <v>183</v>
      </c>
      <c r="N3" s="184">
        <f>$C$10</f>
        <v>0</v>
      </c>
    </row>
    <row r="4" spans="1:14" ht="12.75" customHeight="1" x14ac:dyDescent="0.25">
      <c r="A4" s="517" t="s">
        <v>184</v>
      </c>
      <c r="B4" s="518"/>
      <c r="C4" s="595">
        <v>2024</v>
      </c>
      <c r="D4" s="597"/>
      <c r="E4" s="348">
        <v>45381</v>
      </c>
      <c r="K4" s="591"/>
      <c r="L4" s="592"/>
      <c r="M4" s="90" t="s">
        <v>185</v>
      </c>
      <c r="N4" s="184">
        <f>$C$9</f>
        <v>3.9926500000000003</v>
      </c>
    </row>
    <row r="5" spans="1:14" ht="12.75" customHeight="1" thickBot="1" x14ac:dyDescent="0.3">
      <c r="A5" s="512" t="s">
        <v>186</v>
      </c>
      <c r="B5" s="513"/>
      <c r="C5" s="598" t="s">
        <v>320</v>
      </c>
      <c r="D5" s="599"/>
      <c r="E5" s="161"/>
      <c r="K5" s="593"/>
      <c r="L5" s="594"/>
      <c r="M5" s="93"/>
      <c r="N5" s="94"/>
    </row>
    <row r="6" spans="1:14" ht="46.5" customHeight="1" thickBot="1" x14ac:dyDescent="0.3">
      <c r="A6" s="527" t="s">
        <v>290</v>
      </c>
      <c r="B6" s="513"/>
      <c r="C6" s="600">
        <v>7985.3</v>
      </c>
      <c r="D6" s="601"/>
      <c r="E6" s="163" t="s">
        <v>532</v>
      </c>
      <c r="F6" s="156" t="s">
        <v>406</v>
      </c>
      <c r="G6" s="156">
        <f>159706000</f>
        <v>159706000</v>
      </c>
      <c r="H6" s="156">
        <f>G6*0.055</f>
        <v>8783830</v>
      </c>
      <c r="I6" s="156">
        <f>H6/1000</f>
        <v>8783.83</v>
      </c>
    </row>
    <row r="7" spans="1:14" ht="45.75" customHeight="1" x14ac:dyDescent="0.25">
      <c r="A7" s="555" t="s">
        <v>291</v>
      </c>
      <c r="B7" s="680"/>
      <c r="C7" s="681">
        <v>7985.3</v>
      </c>
      <c r="D7" s="682"/>
      <c r="E7" s="155"/>
      <c r="F7" s="683" t="s">
        <v>321</v>
      </c>
      <c r="G7" s="669"/>
      <c r="H7" s="669"/>
      <c r="I7" s="669"/>
      <c r="J7" s="669"/>
      <c r="K7" s="669"/>
      <c r="L7" s="669"/>
      <c r="M7" s="670"/>
    </row>
    <row r="8" spans="1:14" ht="20.100000000000001" customHeight="1" x14ac:dyDescent="0.25">
      <c r="A8" s="527" t="s">
        <v>191</v>
      </c>
      <c r="B8" s="513"/>
      <c r="C8" s="678" t="s">
        <v>192</v>
      </c>
      <c r="D8" s="679"/>
      <c r="E8" s="149" t="s">
        <v>193</v>
      </c>
      <c r="F8" s="317" t="s">
        <v>287</v>
      </c>
    </row>
    <row r="9" spans="1:14" ht="21.75" customHeight="1" thickBot="1" x14ac:dyDescent="0.3">
      <c r="A9" s="623" t="s">
        <v>195</v>
      </c>
      <c r="B9" s="624"/>
      <c r="C9" s="684">
        <f>($C$7)/2000</f>
        <v>3.9926500000000003</v>
      </c>
      <c r="D9" s="685"/>
      <c r="E9" s="201"/>
      <c r="F9" s="202"/>
    </row>
    <row r="10" spans="1:14" ht="14.25" customHeight="1" thickBot="1" x14ac:dyDescent="0.3">
      <c r="A10" s="527" t="s">
        <v>243</v>
      </c>
      <c r="B10" s="513"/>
      <c r="C10" s="613"/>
      <c r="D10" s="614"/>
      <c r="E10" s="167"/>
      <c r="F10" s="168"/>
    </row>
    <row r="11" spans="1:14" ht="9.75" customHeight="1" x14ac:dyDescent="0.25">
      <c r="B11" s="169"/>
      <c r="C11" s="170"/>
      <c r="D11" s="171"/>
      <c r="E11" s="172"/>
      <c r="F11" s="172"/>
    </row>
    <row r="12" spans="1:14" ht="24" customHeight="1" x14ac:dyDescent="0.25">
      <c r="A12" s="541" t="s">
        <v>197</v>
      </c>
      <c r="B12" s="542"/>
      <c r="C12" s="615" t="s">
        <v>276</v>
      </c>
      <c r="D12" s="616"/>
      <c r="E12" s="579" t="s">
        <v>199</v>
      </c>
      <c r="F12" s="579" t="s">
        <v>200</v>
      </c>
      <c r="G12" s="641" t="s">
        <v>201</v>
      </c>
      <c r="H12" s="626" t="s">
        <v>202</v>
      </c>
      <c r="I12" s="579" t="s">
        <v>203</v>
      </c>
      <c r="J12" s="626" t="s">
        <v>202</v>
      </c>
      <c r="K12" s="639" t="s">
        <v>277</v>
      </c>
      <c r="L12" s="579" t="s">
        <v>278</v>
      </c>
      <c r="M12" s="579" t="s">
        <v>309</v>
      </c>
      <c r="N12" s="579" t="s">
        <v>207</v>
      </c>
    </row>
    <row r="13" spans="1:14" ht="27" customHeight="1" x14ac:dyDescent="0.25">
      <c r="A13" s="545"/>
      <c r="B13" s="546"/>
      <c r="C13" s="174" t="s">
        <v>211</v>
      </c>
      <c r="D13" s="175" t="s">
        <v>212</v>
      </c>
      <c r="E13" s="580"/>
      <c r="F13" s="588"/>
      <c r="G13" s="667"/>
      <c r="H13" s="627"/>
      <c r="I13" s="580"/>
      <c r="J13" s="627"/>
      <c r="K13" s="666"/>
      <c r="L13" s="580"/>
      <c r="M13" s="580"/>
      <c r="N13" s="580"/>
    </row>
    <row r="14" spans="1:14" ht="34.5" customHeight="1" x14ac:dyDescent="0.25">
      <c r="A14" s="115" t="s">
        <v>223</v>
      </c>
      <c r="B14" s="116" t="s">
        <v>224</v>
      </c>
      <c r="C14" s="124">
        <f>$C$9*0.05</f>
        <v>0.19963250000000002</v>
      </c>
      <c r="D14" s="415"/>
      <c r="E14" s="181"/>
      <c r="F14" s="181"/>
      <c r="G14" s="318"/>
      <c r="H14" s="318"/>
      <c r="I14" s="384"/>
      <c r="J14" s="318"/>
      <c r="K14" s="318"/>
      <c r="L14" s="318"/>
      <c r="M14" s="318"/>
      <c r="N14" s="318"/>
    </row>
    <row r="15" spans="1:14" ht="9.75" customHeight="1" x14ac:dyDescent="0.25">
      <c r="A15" s="493" t="s">
        <v>225</v>
      </c>
      <c r="B15" s="512" t="s">
        <v>226</v>
      </c>
      <c r="C15" s="574">
        <f>$C$9*0.05</f>
        <v>0.19963250000000002</v>
      </c>
      <c r="D15" s="575"/>
      <c r="E15" s="181"/>
      <c r="F15" s="181"/>
      <c r="G15" s="318"/>
      <c r="H15" s="318"/>
      <c r="I15" s="318"/>
      <c r="J15" s="318"/>
      <c r="K15" s="318"/>
      <c r="L15" s="362"/>
      <c r="M15" s="318"/>
      <c r="N15" s="318"/>
    </row>
    <row r="16" spans="1:14" ht="9.75" customHeight="1" x14ac:dyDescent="0.25">
      <c r="A16" s="493"/>
      <c r="B16" s="512"/>
      <c r="C16" s="574"/>
      <c r="D16" s="575"/>
      <c r="E16" s="181"/>
      <c r="F16" s="181"/>
      <c r="G16" s="318"/>
      <c r="H16" s="318"/>
      <c r="I16" s="318"/>
      <c r="J16" s="318"/>
      <c r="K16" s="318"/>
      <c r="L16" s="362"/>
      <c r="M16" s="318"/>
      <c r="N16" s="318"/>
    </row>
    <row r="17" spans="1:14" ht="9.75" customHeight="1" x14ac:dyDescent="0.25">
      <c r="A17" s="493"/>
      <c r="B17" s="512"/>
      <c r="C17" s="574"/>
      <c r="D17" s="575"/>
      <c r="E17" s="181"/>
      <c r="F17" s="181"/>
      <c r="G17" s="318"/>
      <c r="H17" s="318"/>
      <c r="I17" s="318"/>
      <c r="J17" s="318"/>
      <c r="K17" s="318"/>
      <c r="L17" s="362"/>
      <c r="M17" s="318"/>
      <c r="N17" s="318"/>
    </row>
    <row r="18" spans="1:14" ht="9.75" customHeight="1" x14ac:dyDescent="0.25">
      <c r="A18" s="493"/>
      <c r="B18" s="512"/>
      <c r="C18" s="574"/>
      <c r="D18" s="575"/>
      <c r="E18" s="181"/>
      <c r="F18" s="181"/>
      <c r="G18" s="318"/>
      <c r="H18" s="318"/>
      <c r="I18" s="318"/>
      <c r="J18" s="318"/>
      <c r="K18" s="318"/>
      <c r="L18" s="362"/>
      <c r="M18" s="318"/>
      <c r="N18" s="318"/>
    </row>
    <row r="19" spans="1:14" ht="9.75" customHeight="1" x14ac:dyDescent="0.25">
      <c r="A19" s="493"/>
      <c r="B19" s="512"/>
      <c r="C19" s="574"/>
      <c r="D19" s="575"/>
      <c r="E19" s="312"/>
      <c r="F19" s="181"/>
      <c r="G19" s="318"/>
      <c r="H19" s="318"/>
      <c r="I19" s="318"/>
      <c r="J19" s="318"/>
      <c r="K19" s="318"/>
      <c r="L19" s="318"/>
      <c r="M19" s="318"/>
      <c r="N19" s="318"/>
    </row>
    <row r="20" spans="1:14" ht="9.75" customHeight="1" x14ac:dyDescent="0.25">
      <c r="A20" s="493" t="s">
        <v>227</v>
      </c>
      <c r="B20" s="512" t="s">
        <v>228</v>
      </c>
      <c r="C20" s="574">
        <f>$C$9*0.05</f>
        <v>0.19963250000000002</v>
      </c>
      <c r="D20" s="575"/>
      <c r="E20" s="285"/>
      <c r="F20" s="311"/>
      <c r="G20" s="318"/>
      <c r="H20" s="318"/>
      <c r="I20" s="318"/>
      <c r="J20" s="318"/>
      <c r="K20" s="318"/>
      <c r="L20" s="362"/>
      <c r="M20" s="318"/>
      <c r="N20" s="318"/>
    </row>
    <row r="21" spans="1:14" ht="9.75" customHeight="1" x14ac:dyDescent="0.25">
      <c r="A21" s="493"/>
      <c r="B21" s="512"/>
      <c r="C21" s="574"/>
      <c r="D21" s="575"/>
      <c r="E21" s="285"/>
      <c r="F21" s="181"/>
      <c r="G21" s="318"/>
      <c r="H21" s="318"/>
      <c r="I21" s="318"/>
      <c r="J21" s="318"/>
      <c r="K21" s="318"/>
      <c r="L21" s="362"/>
      <c r="M21" s="318"/>
      <c r="N21" s="318"/>
    </row>
    <row r="22" spans="1:14" ht="9.75" customHeight="1" x14ac:dyDescent="0.25">
      <c r="A22" s="493"/>
      <c r="B22" s="512"/>
      <c r="C22" s="574"/>
      <c r="D22" s="575"/>
      <c r="E22" s="285"/>
      <c r="F22" s="181"/>
      <c r="G22" s="318"/>
      <c r="H22" s="318"/>
      <c r="I22" s="318"/>
      <c r="J22" s="318"/>
      <c r="K22" s="318"/>
      <c r="L22" s="362"/>
      <c r="M22" s="318"/>
      <c r="N22" s="318"/>
    </row>
    <row r="23" spans="1:14" ht="9.75" customHeight="1" x14ac:dyDescent="0.25">
      <c r="A23" s="493"/>
      <c r="B23" s="512"/>
      <c r="C23" s="574"/>
      <c r="D23" s="575"/>
      <c r="E23" s="285"/>
      <c r="F23" s="181"/>
      <c r="G23" s="318"/>
      <c r="H23" s="318"/>
      <c r="I23" s="318"/>
      <c r="J23" s="318"/>
      <c r="K23" s="318"/>
      <c r="L23" s="362"/>
      <c r="M23" s="318"/>
      <c r="N23" s="318"/>
    </row>
    <row r="24" spans="1:14" ht="9.75" customHeight="1" x14ac:dyDescent="0.25">
      <c r="A24" s="493"/>
      <c r="B24" s="512"/>
      <c r="C24" s="574"/>
      <c r="D24" s="575"/>
      <c r="E24" s="285"/>
      <c r="F24" s="181"/>
      <c r="G24" s="318"/>
      <c r="H24" s="318"/>
      <c r="I24" s="318"/>
      <c r="J24" s="318"/>
      <c r="K24" s="318"/>
      <c r="L24" s="318"/>
      <c r="M24" s="318"/>
      <c r="N24" s="318"/>
    </row>
    <row r="25" spans="1:14" ht="9.75" customHeight="1" x14ac:dyDescent="0.25">
      <c r="A25" s="493"/>
      <c r="B25" s="512"/>
      <c r="C25" s="574"/>
      <c r="D25" s="575"/>
      <c r="E25" s="312"/>
      <c r="F25" s="181"/>
      <c r="G25" s="318"/>
      <c r="H25" s="318"/>
      <c r="I25" s="318"/>
      <c r="J25" s="318"/>
      <c r="K25" s="318"/>
      <c r="L25" s="318"/>
      <c r="M25" s="318"/>
      <c r="N25" s="318"/>
    </row>
    <row r="26" spans="1:14" ht="9.75" customHeight="1" x14ac:dyDescent="0.25">
      <c r="A26" s="493"/>
      <c r="B26" s="512"/>
      <c r="C26" s="574"/>
      <c r="D26" s="575"/>
      <c r="E26" s="312"/>
      <c r="F26" s="181"/>
      <c r="G26" s="318"/>
      <c r="H26" s="318"/>
      <c r="I26" s="318"/>
      <c r="J26" s="318"/>
      <c r="K26" s="318"/>
      <c r="L26" s="318"/>
      <c r="M26" s="318"/>
      <c r="N26" s="318"/>
    </row>
    <row r="27" spans="1:14" ht="9.75" customHeight="1" x14ac:dyDescent="0.25">
      <c r="A27" s="493" t="s">
        <v>229</v>
      </c>
      <c r="B27" s="512" t="s">
        <v>230</v>
      </c>
      <c r="C27" s="574">
        <f>$C$9*0.05</f>
        <v>0.19963250000000002</v>
      </c>
      <c r="D27" s="575"/>
      <c r="E27" s="286"/>
      <c r="F27" s="181"/>
      <c r="G27" s="318"/>
      <c r="H27" s="318"/>
      <c r="I27" s="318"/>
      <c r="J27" s="318"/>
      <c r="K27" s="318"/>
      <c r="L27" s="318"/>
      <c r="M27" s="318"/>
      <c r="N27" s="318"/>
    </row>
    <row r="28" spans="1:14" ht="9.75" customHeight="1" x14ac:dyDescent="0.25">
      <c r="A28" s="493"/>
      <c r="B28" s="512"/>
      <c r="C28" s="574"/>
      <c r="D28" s="575"/>
      <c r="E28" s="286"/>
      <c r="F28" s="181"/>
      <c r="G28" s="318"/>
      <c r="H28" s="318"/>
      <c r="I28" s="318"/>
      <c r="J28" s="318"/>
      <c r="K28" s="318"/>
      <c r="L28" s="318"/>
      <c r="M28" s="318"/>
      <c r="N28" s="318"/>
    </row>
    <row r="29" spans="1:14" ht="9.75" customHeight="1" x14ac:dyDescent="0.25">
      <c r="A29" s="493"/>
      <c r="B29" s="512"/>
      <c r="C29" s="574"/>
      <c r="D29" s="575"/>
      <c r="E29" s="286"/>
      <c r="F29" s="181"/>
      <c r="G29" s="318"/>
      <c r="H29" s="318"/>
      <c r="I29" s="318"/>
      <c r="J29" s="318"/>
      <c r="K29" s="318"/>
      <c r="L29" s="318"/>
      <c r="M29" s="318"/>
      <c r="N29" s="318"/>
    </row>
    <row r="30" spans="1:14" ht="9.75" customHeight="1" x14ac:dyDescent="0.25">
      <c r="A30" s="493"/>
      <c r="B30" s="512"/>
      <c r="C30" s="574"/>
      <c r="D30" s="575"/>
      <c r="E30" s="312"/>
      <c r="F30" s="181"/>
      <c r="G30" s="318"/>
      <c r="H30" s="318"/>
      <c r="I30" s="318"/>
      <c r="J30" s="318"/>
      <c r="K30" s="318"/>
      <c r="L30" s="318"/>
      <c r="M30" s="318"/>
      <c r="N30" s="318"/>
    </row>
    <row r="31" spans="1:14" ht="9.75" customHeight="1" x14ac:dyDescent="0.25">
      <c r="A31" s="493"/>
      <c r="B31" s="512"/>
      <c r="C31" s="574"/>
      <c r="D31" s="575"/>
      <c r="E31" s="312"/>
      <c r="F31" s="181"/>
      <c r="G31" s="318"/>
      <c r="H31" s="318"/>
      <c r="I31" s="318"/>
      <c r="J31" s="318"/>
      <c r="K31" s="318"/>
      <c r="L31" s="318"/>
      <c r="M31" s="318"/>
      <c r="N31" s="318"/>
    </row>
    <row r="32" spans="1:14" ht="9.75" customHeight="1" x14ac:dyDescent="0.25">
      <c r="A32" s="493" t="s">
        <v>231</v>
      </c>
      <c r="B32" s="527" t="s">
        <v>232</v>
      </c>
      <c r="C32" s="574">
        <f>$C$9*0.05</f>
        <v>0.19963250000000002</v>
      </c>
      <c r="D32" s="575"/>
      <c r="E32" s="340"/>
      <c r="F32" s="181"/>
      <c r="G32" s="318"/>
      <c r="H32" s="318"/>
      <c r="I32" s="318"/>
      <c r="J32" s="318"/>
      <c r="K32" s="318"/>
      <c r="L32" s="318"/>
      <c r="M32" s="318"/>
      <c r="N32" s="318"/>
    </row>
    <row r="33" spans="1:14" ht="9.75" customHeight="1" x14ac:dyDescent="0.25">
      <c r="A33" s="493"/>
      <c r="B33" s="527"/>
      <c r="C33" s="574"/>
      <c r="D33" s="575"/>
      <c r="E33" s="340"/>
      <c r="F33" s="181"/>
      <c r="G33" s="318"/>
      <c r="H33" s="318"/>
      <c r="I33" s="318"/>
      <c r="J33" s="318"/>
      <c r="K33" s="318"/>
      <c r="L33" s="318"/>
      <c r="M33" s="318"/>
      <c r="N33" s="318"/>
    </row>
    <row r="34" spans="1:14" ht="9.75" customHeight="1" x14ac:dyDescent="0.25">
      <c r="A34" s="493"/>
      <c r="B34" s="527"/>
      <c r="C34" s="574"/>
      <c r="D34" s="575"/>
      <c r="E34" s="340"/>
      <c r="F34" s="181"/>
      <c r="G34" s="318"/>
      <c r="H34" s="318"/>
      <c r="I34" s="318"/>
      <c r="J34" s="318"/>
      <c r="K34" s="318"/>
      <c r="L34" s="318"/>
      <c r="M34" s="318"/>
      <c r="N34" s="318"/>
    </row>
    <row r="35" spans="1:14" ht="9.75" customHeight="1" x14ac:dyDescent="0.25">
      <c r="A35" s="493"/>
      <c r="B35" s="527"/>
      <c r="C35" s="574"/>
      <c r="D35" s="575"/>
      <c r="E35" s="340"/>
      <c r="F35" s="181"/>
      <c r="G35" s="318"/>
      <c r="H35" s="318"/>
      <c r="I35" s="318"/>
      <c r="J35" s="318"/>
      <c r="K35" s="318"/>
      <c r="L35" s="318"/>
      <c r="M35" s="318"/>
      <c r="N35" s="318"/>
    </row>
    <row r="36" spans="1:14" ht="9.75" customHeight="1" x14ac:dyDescent="0.25">
      <c r="A36" s="493"/>
      <c r="B36" s="527"/>
      <c r="C36" s="574"/>
      <c r="D36" s="575"/>
      <c r="E36" s="340"/>
      <c r="F36" s="181"/>
      <c r="G36" s="318"/>
      <c r="H36" s="318"/>
      <c r="I36" s="318"/>
      <c r="J36" s="318"/>
      <c r="K36" s="318"/>
      <c r="L36" s="318"/>
      <c r="M36" s="318"/>
      <c r="N36" s="318"/>
    </row>
    <row r="37" spans="1:14" ht="9.75" customHeight="1" x14ac:dyDescent="0.25">
      <c r="A37" s="493"/>
      <c r="B37" s="527"/>
      <c r="C37" s="574"/>
      <c r="D37" s="575"/>
      <c r="E37" s="340"/>
      <c r="F37" s="181"/>
      <c r="G37" s="318"/>
      <c r="H37" s="318"/>
      <c r="I37" s="318"/>
      <c r="J37" s="318"/>
      <c r="K37" s="318"/>
      <c r="L37" s="318"/>
      <c r="M37" s="318"/>
      <c r="N37" s="318"/>
    </row>
    <row r="38" spans="1:14" ht="9.75" customHeight="1" x14ac:dyDescent="0.25">
      <c r="A38" s="493"/>
      <c r="B38" s="527"/>
      <c r="C38" s="574"/>
      <c r="D38" s="575"/>
      <c r="E38" s="340"/>
      <c r="F38" s="181"/>
      <c r="G38" s="318"/>
      <c r="H38" s="318"/>
      <c r="I38" s="318"/>
      <c r="J38" s="318"/>
      <c r="K38" s="318"/>
      <c r="L38" s="318"/>
      <c r="M38" s="318"/>
      <c r="N38" s="318"/>
    </row>
    <row r="39" spans="1:14" ht="9.75" customHeight="1" x14ac:dyDescent="0.25">
      <c r="A39" s="493"/>
      <c r="B39" s="527"/>
      <c r="C39" s="574"/>
      <c r="D39" s="575"/>
      <c r="E39" s="340"/>
      <c r="F39" s="181"/>
      <c r="G39" s="318"/>
      <c r="H39" s="318"/>
      <c r="I39" s="318"/>
      <c r="J39" s="318"/>
      <c r="K39" s="318"/>
      <c r="L39" s="318"/>
      <c r="M39" s="318"/>
      <c r="N39" s="318"/>
    </row>
    <row r="40" spans="1:14" ht="9.75" customHeight="1" x14ac:dyDescent="0.25">
      <c r="A40" s="493"/>
      <c r="B40" s="527"/>
      <c r="C40" s="574"/>
      <c r="D40" s="575"/>
      <c r="E40" s="340"/>
      <c r="F40" s="181"/>
      <c r="G40" s="318"/>
      <c r="H40" s="318"/>
      <c r="I40" s="318"/>
      <c r="J40" s="318"/>
      <c r="K40" s="318"/>
      <c r="L40" s="318"/>
      <c r="M40" s="318"/>
      <c r="N40" s="318"/>
    </row>
    <row r="41" spans="1:14" ht="9.75" customHeight="1" x14ac:dyDescent="0.25">
      <c r="A41" s="493"/>
      <c r="B41" s="527"/>
      <c r="C41" s="574"/>
      <c r="D41" s="575"/>
      <c r="E41" s="340"/>
      <c r="F41" s="181"/>
      <c r="G41" s="318"/>
      <c r="H41" s="318"/>
      <c r="I41" s="318"/>
      <c r="J41" s="318"/>
      <c r="K41" s="318"/>
      <c r="L41" s="318"/>
      <c r="M41" s="318"/>
      <c r="N41" s="318"/>
    </row>
    <row r="42" spans="1:14" ht="9.75" customHeight="1" x14ac:dyDescent="0.25">
      <c r="A42" s="493"/>
      <c r="B42" s="527"/>
      <c r="C42" s="574"/>
      <c r="D42" s="575"/>
      <c r="E42" s="340"/>
      <c r="F42" s="181"/>
      <c r="G42" s="318"/>
      <c r="H42" s="318"/>
      <c r="I42" s="318"/>
      <c r="J42" s="318"/>
      <c r="K42" s="318"/>
      <c r="L42" s="318"/>
      <c r="M42" s="318"/>
      <c r="N42" s="318"/>
    </row>
    <row r="43" spans="1:14" ht="9.75" customHeight="1" x14ac:dyDescent="0.25">
      <c r="A43" s="493"/>
      <c r="B43" s="527"/>
      <c r="C43" s="574"/>
      <c r="D43" s="575"/>
      <c r="E43" s="340"/>
      <c r="F43" s="181"/>
      <c r="G43" s="318"/>
      <c r="H43" s="318"/>
      <c r="I43" s="318"/>
      <c r="J43" s="318"/>
      <c r="K43" s="318"/>
      <c r="L43" s="318"/>
      <c r="M43" s="318"/>
      <c r="N43" s="318"/>
    </row>
    <row r="44" spans="1:14" ht="9.75" customHeight="1" x14ac:dyDescent="0.25">
      <c r="A44" s="493"/>
      <c r="B44" s="527"/>
      <c r="C44" s="574"/>
      <c r="D44" s="575"/>
      <c r="E44" s="340"/>
      <c r="F44" s="181"/>
      <c r="G44" s="318"/>
      <c r="H44" s="318"/>
      <c r="I44" s="318"/>
      <c r="J44" s="318"/>
      <c r="K44" s="318"/>
      <c r="L44" s="318"/>
      <c r="M44" s="318"/>
      <c r="N44" s="318"/>
    </row>
    <row r="45" spans="1:14" ht="9.75" customHeight="1" x14ac:dyDescent="0.25">
      <c r="A45" s="493"/>
      <c r="B45" s="527"/>
      <c r="C45" s="574"/>
      <c r="D45" s="575"/>
      <c r="E45" s="340"/>
      <c r="F45" s="181"/>
      <c r="G45" s="318"/>
      <c r="H45" s="318"/>
      <c r="I45" s="318"/>
      <c r="J45" s="318"/>
      <c r="K45" s="318"/>
      <c r="L45" s="318"/>
      <c r="M45" s="318"/>
      <c r="N45" s="318"/>
    </row>
    <row r="46" spans="1:14" ht="9.75" customHeight="1" x14ac:dyDescent="0.25">
      <c r="A46" s="493"/>
      <c r="B46" s="527"/>
      <c r="C46" s="574"/>
      <c r="D46" s="575"/>
      <c r="E46" s="340"/>
      <c r="F46" s="181"/>
      <c r="G46" s="318"/>
      <c r="H46" s="318"/>
      <c r="I46" s="318"/>
      <c r="J46" s="318"/>
      <c r="K46" s="318"/>
      <c r="L46" s="318"/>
      <c r="M46" s="318"/>
      <c r="N46" s="318"/>
    </row>
    <row r="47" spans="1:14" ht="9.75" customHeight="1" x14ac:dyDescent="0.25">
      <c r="A47" s="493"/>
      <c r="B47" s="527"/>
      <c r="C47" s="574"/>
      <c r="D47" s="575"/>
      <c r="E47" s="340"/>
      <c r="F47" s="181"/>
      <c r="G47" s="318"/>
      <c r="H47" s="318"/>
      <c r="I47" s="318"/>
      <c r="J47" s="318"/>
      <c r="K47" s="318"/>
      <c r="L47" s="318"/>
      <c r="M47" s="318"/>
      <c r="N47" s="318"/>
    </row>
    <row r="48" spans="1:14" ht="9.75" customHeight="1" x14ac:dyDescent="0.25">
      <c r="A48" s="493"/>
      <c r="B48" s="527"/>
      <c r="C48" s="574"/>
      <c r="D48" s="575"/>
      <c r="E48" s="340"/>
      <c r="F48" s="181"/>
      <c r="G48" s="318"/>
      <c r="H48" s="318"/>
      <c r="I48" s="318"/>
      <c r="J48" s="318"/>
      <c r="K48" s="318"/>
      <c r="L48" s="318"/>
      <c r="M48" s="318"/>
      <c r="N48" s="318"/>
    </row>
    <row r="49" spans="1:14" ht="9.75" customHeight="1" x14ac:dyDescent="0.25">
      <c r="A49" s="493"/>
      <c r="B49" s="527"/>
      <c r="C49" s="574"/>
      <c r="D49" s="575"/>
      <c r="E49" s="340"/>
      <c r="F49" s="181"/>
      <c r="G49" s="318"/>
      <c r="H49" s="318"/>
      <c r="I49" s="318"/>
      <c r="J49" s="318"/>
      <c r="K49" s="318"/>
      <c r="L49" s="318"/>
      <c r="M49" s="318"/>
      <c r="N49" s="318"/>
    </row>
    <row r="50" spans="1:14" ht="9.75" customHeight="1" x14ac:dyDescent="0.25">
      <c r="A50" s="493"/>
      <c r="B50" s="527"/>
      <c r="C50" s="574"/>
      <c r="D50" s="575"/>
      <c r="E50" s="340"/>
      <c r="F50" s="181"/>
      <c r="G50" s="318"/>
      <c r="H50" s="318"/>
      <c r="I50" s="318"/>
      <c r="J50" s="318"/>
      <c r="K50" s="318"/>
      <c r="L50" s="318"/>
      <c r="M50" s="318"/>
      <c r="N50" s="318"/>
    </row>
    <row r="51" spans="1:14" ht="9.75" customHeight="1" x14ac:dyDescent="0.25">
      <c r="A51" s="493"/>
      <c r="B51" s="527"/>
      <c r="C51" s="574"/>
      <c r="D51" s="575"/>
      <c r="E51" s="340"/>
      <c r="F51" s="181"/>
      <c r="G51" s="318"/>
      <c r="H51" s="318"/>
      <c r="I51" s="318"/>
      <c r="J51" s="318"/>
      <c r="K51" s="318"/>
      <c r="L51" s="318"/>
      <c r="M51" s="318"/>
      <c r="N51" s="318"/>
    </row>
    <row r="52" spans="1:14" ht="9.75" customHeight="1" x14ac:dyDescent="0.25">
      <c r="A52" s="493"/>
      <c r="B52" s="527"/>
      <c r="C52" s="574"/>
      <c r="D52" s="575"/>
      <c r="E52" s="340"/>
      <c r="F52" s="181"/>
      <c r="G52" s="318"/>
      <c r="H52" s="318"/>
      <c r="I52" s="318"/>
      <c r="J52" s="318"/>
      <c r="K52" s="362"/>
      <c r="L52" s="362"/>
      <c r="M52" s="318"/>
      <c r="N52" s="318"/>
    </row>
    <row r="53" spans="1:14" ht="24" customHeight="1" x14ac:dyDescent="0.25">
      <c r="A53" s="493" t="s">
        <v>233</v>
      </c>
      <c r="B53" s="527" t="s">
        <v>234</v>
      </c>
      <c r="C53" s="574">
        <f>$C$9*0.05</f>
        <v>0.19963250000000002</v>
      </c>
      <c r="D53" s="575"/>
      <c r="E53" s="285"/>
      <c r="F53" s="181"/>
      <c r="G53" s="318"/>
      <c r="H53" s="318"/>
      <c r="I53" s="318"/>
      <c r="J53" s="318"/>
      <c r="K53" s="318"/>
      <c r="L53" s="318"/>
      <c r="M53" s="318"/>
      <c r="N53" s="318"/>
    </row>
    <row r="54" spans="1:14" ht="18.95" customHeight="1" x14ac:dyDescent="0.25">
      <c r="A54" s="493"/>
      <c r="B54" s="527"/>
      <c r="C54" s="574"/>
      <c r="D54" s="575"/>
      <c r="E54" s="285"/>
      <c r="F54" s="181"/>
      <c r="G54" s="318"/>
      <c r="H54" s="318"/>
      <c r="I54" s="318"/>
      <c r="J54" s="318"/>
      <c r="K54" s="318"/>
      <c r="L54" s="318"/>
      <c r="M54" s="318"/>
      <c r="N54" s="318"/>
    </row>
    <row r="55" spans="1:14" ht="13.5" customHeight="1" x14ac:dyDescent="0.25">
      <c r="A55" s="493"/>
      <c r="B55" s="527"/>
      <c r="C55" s="574"/>
      <c r="D55" s="575"/>
      <c r="E55" s="285"/>
      <c r="F55" s="181"/>
      <c r="G55" s="318"/>
      <c r="H55" s="318"/>
      <c r="I55" s="318"/>
      <c r="J55" s="318"/>
      <c r="K55" s="318"/>
      <c r="L55" s="318"/>
      <c r="M55" s="318"/>
      <c r="N55" s="318"/>
    </row>
    <row r="56" spans="1:14" ht="9.75" customHeight="1" x14ac:dyDescent="0.25">
      <c r="A56" s="493"/>
      <c r="B56" s="527"/>
      <c r="C56" s="574"/>
      <c r="D56" s="575"/>
      <c r="E56" s="285"/>
      <c r="F56" s="181"/>
      <c r="G56" s="318"/>
      <c r="H56" s="318"/>
      <c r="I56" s="318"/>
      <c r="J56" s="318"/>
      <c r="K56" s="318"/>
      <c r="L56" s="318"/>
      <c r="M56" s="318"/>
      <c r="N56" s="318"/>
    </row>
    <row r="57" spans="1:14" ht="9.75" customHeight="1" x14ac:dyDescent="0.25">
      <c r="A57" s="493"/>
      <c r="B57" s="527"/>
      <c r="C57" s="574"/>
      <c r="D57" s="575"/>
      <c r="E57" s="285"/>
      <c r="F57" s="181"/>
      <c r="G57" s="318"/>
      <c r="H57" s="318"/>
      <c r="I57" s="318"/>
      <c r="J57" s="318"/>
      <c r="K57" s="318"/>
      <c r="L57" s="318"/>
      <c r="M57" s="318"/>
      <c r="N57" s="318"/>
    </row>
    <row r="58" spans="1:14" ht="9.75" customHeight="1" x14ac:dyDescent="0.25">
      <c r="A58" s="493"/>
      <c r="B58" s="527"/>
      <c r="C58" s="574"/>
      <c r="D58" s="575"/>
      <c r="E58" s="285"/>
      <c r="F58" s="181"/>
      <c r="G58" s="318"/>
      <c r="H58" s="318"/>
      <c r="I58" s="318"/>
      <c r="J58" s="318"/>
      <c r="K58" s="318"/>
      <c r="L58" s="318"/>
      <c r="M58" s="318"/>
      <c r="N58" s="318"/>
    </row>
    <row r="59" spans="1:14" ht="36.6" customHeight="1" x14ac:dyDescent="0.25">
      <c r="A59" s="493"/>
      <c r="B59" s="527"/>
      <c r="C59" s="574"/>
      <c r="D59" s="575"/>
      <c r="E59" s="285"/>
      <c r="F59" s="181"/>
      <c r="G59" s="318"/>
      <c r="H59" s="318"/>
      <c r="I59" s="318"/>
      <c r="J59" s="318"/>
      <c r="K59" s="318"/>
      <c r="L59" s="318"/>
      <c r="M59" s="318"/>
      <c r="N59" s="318"/>
    </row>
    <row r="60" spans="1:14" ht="14.45" customHeight="1" x14ac:dyDescent="0.25">
      <c r="A60" s="493"/>
      <c r="B60" s="527"/>
      <c r="C60" s="574"/>
      <c r="D60" s="575"/>
      <c r="E60" s="285"/>
      <c r="F60" s="181"/>
      <c r="G60" s="318"/>
      <c r="H60" s="318"/>
      <c r="I60" s="318"/>
      <c r="J60" s="318"/>
      <c r="K60" s="318"/>
      <c r="L60" s="318"/>
      <c r="M60" s="318"/>
      <c r="N60" s="318"/>
    </row>
    <row r="61" spans="1:14" ht="16.350000000000001" customHeight="1" x14ac:dyDescent="0.25">
      <c r="A61" s="493"/>
      <c r="B61" s="527"/>
      <c r="C61" s="574"/>
      <c r="D61" s="575"/>
      <c r="E61" s="285"/>
      <c r="F61" s="181"/>
      <c r="G61" s="318"/>
      <c r="H61" s="318"/>
      <c r="I61" s="318"/>
      <c r="J61" s="318"/>
      <c r="K61" s="318"/>
      <c r="L61" s="318"/>
      <c r="M61" s="318"/>
      <c r="N61" s="318"/>
    </row>
    <row r="62" spans="1:14" ht="9.75" customHeight="1" x14ac:dyDescent="0.25">
      <c r="A62" s="493"/>
      <c r="B62" s="527"/>
      <c r="C62" s="574"/>
      <c r="D62" s="575"/>
      <c r="E62" s="285"/>
      <c r="F62" s="181"/>
      <c r="G62" s="318"/>
      <c r="H62" s="318"/>
      <c r="I62" s="318"/>
      <c r="J62" s="318"/>
      <c r="K62" s="318"/>
      <c r="L62" s="318"/>
      <c r="M62" s="318"/>
      <c r="N62" s="318"/>
    </row>
    <row r="63" spans="1:14" ht="9.75" customHeight="1" x14ac:dyDescent="0.25">
      <c r="A63" s="663" t="s">
        <v>235</v>
      </c>
      <c r="B63" s="620" t="s">
        <v>236</v>
      </c>
      <c r="C63" s="491">
        <f>$C$9*0.05</f>
        <v>0.19963250000000002</v>
      </c>
      <c r="D63" s="637"/>
      <c r="E63" s="285"/>
      <c r="F63" s="181"/>
      <c r="G63" s="318"/>
      <c r="H63" s="318"/>
      <c r="I63" s="318"/>
      <c r="J63" s="318"/>
      <c r="K63" s="318"/>
      <c r="L63" s="318"/>
      <c r="M63" s="318"/>
      <c r="N63" s="318"/>
    </row>
    <row r="64" spans="1:14" ht="9.75" customHeight="1" x14ac:dyDescent="0.25">
      <c r="A64" s="664"/>
      <c r="B64" s="621"/>
      <c r="C64" s="492"/>
      <c r="D64" s="638"/>
      <c r="E64" s="285"/>
      <c r="F64" s="181"/>
      <c r="G64" s="318"/>
      <c r="H64" s="318"/>
      <c r="I64" s="318"/>
      <c r="J64" s="318"/>
      <c r="K64" s="318"/>
      <c r="L64" s="318"/>
      <c r="M64" s="318"/>
      <c r="N64" s="318"/>
    </row>
    <row r="65" spans="1:14" ht="9.75" customHeight="1" x14ac:dyDescent="0.25">
      <c r="A65" s="664"/>
      <c r="B65" s="621"/>
      <c r="C65" s="492"/>
      <c r="D65" s="638"/>
      <c r="E65" s="285"/>
      <c r="F65" s="181"/>
      <c r="G65" s="318"/>
      <c r="H65" s="318"/>
      <c r="I65" s="318"/>
      <c r="J65" s="318"/>
      <c r="K65" s="318"/>
      <c r="L65" s="318"/>
      <c r="M65" s="318"/>
      <c r="N65" s="318"/>
    </row>
    <row r="66" spans="1:14" ht="9.75" customHeight="1" x14ac:dyDescent="0.25">
      <c r="A66" s="664"/>
      <c r="B66" s="621"/>
      <c r="C66" s="492"/>
      <c r="D66" s="638"/>
      <c r="E66" s="285"/>
      <c r="F66" s="181"/>
      <c r="G66" s="318"/>
      <c r="H66" s="318"/>
      <c r="I66" s="318"/>
      <c r="J66" s="318"/>
      <c r="K66" s="318"/>
      <c r="L66" s="318"/>
      <c r="M66" s="318"/>
      <c r="N66" s="318"/>
    </row>
    <row r="67" spans="1:14" ht="9.75" customHeight="1" x14ac:dyDescent="0.25">
      <c r="A67" s="664"/>
      <c r="B67" s="621"/>
      <c r="C67" s="492"/>
      <c r="D67" s="638"/>
      <c r="E67" s="285"/>
      <c r="F67" s="181"/>
      <c r="G67" s="318"/>
      <c r="H67" s="318"/>
      <c r="I67" s="318"/>
      <c r="J67" s="318"/>
      <c r="K67" s="318"/>
      <c r="L67" s="318"/>
      <c r="M67" s="318"/>
      <c r="N67" s="318"/>
    </row>
    <row r="68" spans="1:14" ht="9.75" customHeight="1" x14ac:dyDescent="0.25">
      <c r="A68" s="664"/>
      <c r="B68" s="621"/>
      <c r="C68" s="492"/>
      <c r="D68" s="638"/>
      <c r="E68" s="285"/>
      <c r="F68" s="181"/>
      <c r="G68" s="318"/>
      <c r="H68" s="318"/>
      <c r="I68" s="318"/>
      <c r="J68" s="318"/>
      <c r="K68" s="318"/>
      <c r="L68" s="318"/>
      <c r="M68" s="318"/>
      <c r="N68" s="318"/>
    </row>
    <row r="69" spans="1:14" ht="9.75" customHeight="1" x14ac:dyDescent="0.25">
      <c r="A69" s="664"/>
      <c r="B69" s="621"/>
      <c r="C69" s="492"/>
      <c r="D69" s="638"/>
      <c r="E69" s="285"/>
      <c r="F69" s="181"/>
      <c r="G69" s="318"/>
      <c r="H69" s="318"/>
      <c r="I69" s="318"/>
      <c r="J69" s="318"/>
      <c r="K69" s="318"/>
      <c r="L69" s="318"/>
      <c r="M69" s="318"/>
      <c r="N69" s="318"/>
    </row>
    <row r="70" spans="1:14" ht="9.75" customHeight="1" x14ac:dyDescent="0.25">
      <c r="A70" s="664"/>
      <c r="B70" s="621"/>
      <c r="C70" s="492"/>
      <c r="D70" s="638"/>
      <c r="E70" s="285"/>
      <c r="F70" s="181"/>
      <c r="G70" s="318"/>
      <c r="H70" s="318"/>
      <c r="I70" s="318"/>
      <c r="J70" s="318"/>
      <c r="K70" s="318"/>
      <c r="L70" s="318"/>
      <c r="M70" s="318"/>
      <c r="N70" s="318"/>
    </row>
    <row r="71" spans="1:14" ht="9.75" customHeight="1" x14ac:dyDescent="0.25">
      <c r="A71" s="493" t="s">
        <v>237</v>
      </c>
      <c r="B71" s="527" t="s">
        <v>238</v>
      </c>
      <c r="C71" s="574"/>
      <c r="D71" s="575"/>
      <c r="E71" s="393"/>
      <c r="F71" s="181"/>
      <c r="G71" s="181"/>
      <c r="H71" s="181"/>
      <c r="I71" s="181"/>
      <c r="J71" s="181"/>
      <c r="K71" s="181"/>
      <c r="L71" s="181"/>
      <c r="M71" s="181"/>
      <c r="N71" s="181"/>
    </row>
    <row r="72" spans="1:14" ht="9.75" customHeight="1" x14ac:dyDescent="0.25">
      <c r="A72" s="493"/>
      <c r="B72" s="527"/>
      <c r="C72" s="574"/>
      <c r="D72" s="575"/>
      <c r="E72" s="285"/>
      <c r="F72" s="181"/>
      <c r="G72" s="181"/>
      <c r="H72" s="181"/>
      <c r="I72" s="181"/>
      <c r="J72" s="181"/>
      <c r="K72" s="181"/>
      <c r="L72" s="181"/>
      <c r="M72" s="181"/>
      <c r="N72" s="181"/>
    </row>
    <row r="73" spans="1:14" ht="9.75" customHeight="1" x14ac:dyDescent="0.25">
      <c r="A73" s="493"/>
      <c r="B73" s="527"/>
      <c r="C73" s="574"/>
      <c r="D73" s="575"/>
      <c r="E73" s="285"/>
      <c r="F73" s="181"/>
      <c r="G73" s="181"/>
      <c r="H73" s="181"/>
      <c r="I73" s="181"/>
      <c r="J73" s="181"/>
      <c r="K73" s="181"/>
      <c r="L73" s="181"/>
      <c r="M73" s="181"/>
      <c r="N73" s="181"/>
    </row>
    <row r="74" spans="1:14" ht="9.75" customHeight="1" x14ac:dyDescent="0.25">
      <c r="A74" s="493"/>
      <c r="B74" s="527"/>
      <c r="C74" s="574"/>
      <c r="D74" s="575"/>
      <c r="E74" s="285"/>
      <c r="F74" s="181"/>
      <c r="G74" s="181"/>
      <c r="H74" s="181"/>
      <c r="I74" s="181"/>
      <c r="J74" s="181"/>
      <c r="K74" s="181"/>
      <c r="L74" s="181"/>
      <c r="M74" s="181"/>
      <c r="N74" s="181"/>
    </row>
    <row r="75" spans="1:14" ht="9.75" customHeight="1" x14ac:dyDescent="0.25">
      <c r="A75" s="493"/>
      <c r="B75" s="527"/>
      <c r="C75" s="574"/>
      <c r="D75" s="575"/>
      <c r="E75" s="285"/>
      <c r="F75" s="181"/>
      <c r="G75" s="181"/>
      <c r="H75" s="181"/>
      <c r="I75" s="181"/>
      <c r="J75" s="181"/>
      <c r="K75" s="181"/>
      <c r="L75" s="181"/>
      <c r="M75" s="181"/>
      <c r="N75" s="181"/>
    </row>
    <row r="76" spans="1:14" ht="9.75" customHeight="1" x14ac:dyDescent="0.25">
      <c r="A76" s="493"/>
      <c r="B76" s="527"/>
      <c r="C76" s="574"/>
      <c r="D76" s="575"/>
      <c r="E76" s="297"/>
      <c r="F76" s="181"/>
      <c r="G76" s="181"/>
      <c r="H76" s="181"/>
      <c r="I76" s="181"/>
      <c r="J76" s="181"/>
      <c r="K76" s="181"/>
      <c r="L76" s="181"/>
      <c r="M76" s="181"/>
      <c r="N76" s="181"/>
    </row>
    <row r="77" spans="1:14" ht="9.75" customHeight="1" x14ac:dyDescent="0.25">
      <c r="A77" s="493"/>
      <c r="B77" s="527"/>
      <c r="C77" s="574"/>
      <c r="D77" s="575"/>
      <c r="E77" s="297"/>
      <c r="F77" s="181"/>
      <c r="G77" s="181"/>
      <c r="H77" s="181"/>
      <c r="I77" s="181"/>
      <c r="J77" s="181"/>
      <c r="K77" s="181"/>
      <c r="L77" s="181"/>
      <c r="M77" s="181"/>
      <c r="N77" s="181"/>
    </row>
    <row r="78" spans="1:14" ht="9.75" customHeight="1" x14ac:dyDescent="0.25">
      <c r="A78" s="493"/>
      <c r="B78" s="527"/>
      <c r="C78" s="574"/>
      <c r="D78" s="575"/>
      <c r="E78" s="297"/>
      <c r="F78" s="181"/>
      <c r="G78" s="181"/>
      <c r="H78" s="181"/>
      <c r="I78" s="181"/>
      <c r="J78" s="181"/>
      <c r="K78" s="181"/>
      <c r="L78" s="181"/>
      <c r="M78" s="181"/>
      <c r="N78" s="181"/>
    </row>
    <row r="79" spans="1:14" ht="12" thickBot="1" x14ac:dyDescent="0.3">
      <c r="D79" s="171"/>
      <c r="G79" s="333"/>
      <c r="H79" s="332"/>
    </row>
    <row r="80" spans="1:14" ht="12" thickBot="1" x14ac:dyDescent="0.3">
      <c r="G80" s="259" t="s">
        <v>425</v>
      </c>
      <c r="H80" s="332" t="s">
        <v>442</v>
      </c>
    </row>
    <row r="81" spans="7:8" ht="12" thickBot="1" x14ac:dyDescent="0.3">
      <c r="G81" s="259" t="s">
        <v>412</v>
      </c>
      <c r="H81" s="332" t="s">
        <v>441</v>
      </c>
    </row>
    <row r="82" spans="7:8" ht="12" thickBot="1" x14ac:dyDescent="0.3">
      <c r="G82" s="259" t="s">
        <v>414</v>
      </c>
      <c r="H82" s="332" t="s">
        <v>443</v>
      </c>
    </row>
  </sheetData>
  <protectedRanges>
    <protectedRange sqref="C3:D4 C6:D7 C10 E9:F10 D19:M19 D25:M26 F15:F18 F14:H14 D20:D24 D30:M31 D27:D29 K63:M63 E76:F78 F20:F24 G27:M29 G55:H58 I71:N78 D14:D18 H59:H61 F55:F62 J14:M14 F54:H54 K54:L62 F64:F75 D32:D78 E63 I15:J18 I20:J24 F53:L53 I64:L70 I54:J63" name="Range1_1"/>
    <protectedRange password="CDC0" sqref="E15:E18" name="Range1_8_1_1_1"/>
    <protectedRange password="CDC0" sqref="E20:E23" name="Range1_7_1"/>
    <protectedRange password="CDC0" sqref="F27:F28" name="Range1_20_1"/>
    <protectedRange password="CDC0" sqref="E27:E29" name="Range1_6_3_1"/>
    <protectedRange sqref="G62:H62 G59:G61 H63:H78" name="Range1_1_2"/>
    <protectedRange password="CDC0" sqref="H79:H80" name="Range1_14_1_1_2_1"/>
    <protectedRange password="CDC0" sqref="E72:E75 G73:G82 E64:E70 G63:G71" name="Range1_5_1"/>
    <protectedRange sqref="G15:H18 K15:M18" name="Range1_1_2_1"/>
    <protectedRange sqref="G20:H24 K20:M24 M53:M62 M64:M70" name="Range1_1_3"/>
    <protectedRange password="CDC0" sqref="E41" name="Range1_4_2_1_5_1_1"/>
    <protectedRange password="CDC0" sqref="E46" name="Range1_31_1_5_1_1"/>
    <protectedRange password="CDC0" sqref="E47:E48" name="Range1_33_1_5_1_1"/>
    <protectedRange password="CDC0" sqref="E49" name="Range1_1_1_1_5_1_1"/>
    <protectedRange password="CDC0" sqref="E50:E52" name="Range1_1_1_3_1_5_1_1"/>
    <protectedRange password="CDC0" sqref="E44:E45" name="Range1_35_1_5_1_1"/>
    <protectedRange password="CDC0" sqref="E42" name="Range1_4_4_1_1_5_1_1"/>
    <protectedRange password="CDC0" sqref="I32:I51 G32:G51" name="Range1_1_1_1_2"/>
    <protectedRange password="CDC0" sqref="I14" name="Range1_5_6_1_1_1_1_1_1_1_1"/>
  </protectedRanges>
  <mergeCells count="57">
    <mergeCell ref="A63:A70"/>
    <mergeCell ref="B63:B70"/>
    <mergeCell ref="C63:C70"/>
    <mergeCell ref="D63:D70"/>
    <mergeCell ref="A71:A78"/>
    <mergeCell ref="B71:B78"/>
    <mergeCell ref="C71:C78"/>
    <mergeCell ref="D71:D78"/>
    <mergeCell ref="A32:A52"/>
    <mergeCell ref="B32:B52"/>
    <mergeCell ref="C32:C52"/>
    <mergeCell ref="D32:D52"/>
    <mergeCell ref="A53:A62"/>
    <mergeCell ref="B53:B62"/>
    <mergeCell ref="C53:C62"/>
    <mergeCell ref="D53:D62"/>
    <mergeCell ref="A20:A26"/>
    <mergeCell ref="B20:B26"/>
    <mergeCell ref="C20:C26"/>
    <mergeCell ref="D20:D26"/>
    <mergeCell ref="A27:A31"/>
    <mergeCell ref="B27:B31"/>
    <mergeCell ref="C27:C31"/>
    <mergeCell ref="D27:D31"/>
    <mergeCell ref="K12:K13"/>
    <mergeCell ref="L12:L13"/>
    <mergeCell ref="M12:M13"/>
    <mergeCell ref="N12:N13"/>
    <mergeCell ref="A15:A19"/>
    <mergeCell ref="B15:B19"/>
    <mergeCell ref="C15:C19"/>
    <mergeCell ref="D15:D19"/>
    <mergeCell ref="E12:E13"/>
    <mergeCell ref="F12:F13"/>
    <mergeCell ref="G12:G13"/>
    <mergeCell ref="H12:H13"/>
    <mergeCell ref="I12:I13"/>
    <mergeCell ref="J12:J13"/>
    <mergeCell ref="A9:B9"/>
    <mergeCell ref="C9:D9"/>
    <mergeCell ref="A10:B10"/>
    <mergeCell ref="C10:D10"/>
    <mergeCell ref="A12:B13"/>
    <mergeCell ref="C12:D12"/>
    <mergeCell ref="A8:B8"/>
    <mergeCell ref="C8:D8"/>
    <mergeCell ref="K2:L5"/>
    <mergeCell ref="A3:B3"/>
    <mergeCell ref="A4:B4"/>
    <mergeCell ref="C4:D4"/>
    <mergeCell ref="A5:B5"/>
    <mergeCell ref="C5:D5"/>
    <mergeCell ref="A6:B6"/>
    <mergeCell ref="C6:D6"/>
    <mergeCell ref="A7:B7"/>
    <mergeCell ref="C7:D7"/>
    <mergeCell ref="F7:M7"/>
  </mergeCells>
  <hyperlinks>
    <hyperlink ref="L1" location="'b. List of templates'!A1" display="RETURN TO TEMPLATE LIST" xr:uid="{00000000-0004-0000-2200-000000000000}"/>
  </hyperlink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Q50"/>
  <sheetViews>
    <sheetView topLeftCell="A16" workbookViewId="0">
      <selection activeCell="D8" sqref="D8"/>
    </sheetView>
  </sheetViews>
  <sheetFormatPr defaultColWidth="9.140625" defaultRowHeight="11.25" x14ac:dyDescent="0.25"/>
  <cols>
    <col min="1" max="1" width="4.85546875" style="156" customWidth="1"/>
    <col min="2" max="2" width="28.42578125" style="156" customWidth="1"/>
    <col min="3" max="3" width="16.85546875" style="155" customWidth="1"/>
    <col min="4" max="5" width="43" style="156" customWidth="1"/>
    <col min="6" max="6" width="14.140625" style="156" customWidth="1"/>
    <col min="7" max="7" width="19.85546875" style="156" customWidth="1"/>
    <col min="8" max="8" width="5.42578125" style="156" bestFit="1" customWidth="1"/>
    <col min="9" max="9" width="21.85546875" style="156" customWidth="1"/>
    <col min="10" max="10" width="5.42578125" style="156" bestFit="1" customWidth="1"/>
    <col min="11" max="11" width="13.140625" style="156" customWidth="1"/>
    <col min="12" max="12" width="13" style="156" customWidth="1"/>
    <col min="13" max="13" width="26.5703125" style="156" bestFit="1" customWidth="1"/>
    <col min="14" max="14" width="11.85546875" style="156" customWidth="1"/>
    <col min="15" max="15" width="16.85546875" style="156" customWidth="1"/>
    <col min="16" max="16" width="33.140625" style="156" customWidth="1"/>
    <col min="17" max="16384" width="9.140625" style="156"/>
  </cols>
  <sheetData>
    <row r="1" spans="1:16" ht="21" thickBot="1" x14ac:dyDescent="0.3">
      <c r="A1" s="82" t="s">
        <v>302</v>
      </c>
      <c r="B1" s="154"/>
      <c r="L1" s="85"/>
      <c r="M1" s="86" t="s">
        <v>177</v>
      </c>
      <c r="N1" s="85"/>
    </row>
    <row r="2" spans="1:16" ht="9.75" customHeight="1" x14ac:dyDescent="0.25">
      <c r="K2" s="589" t="s">
        <v>303</v>
      </c>
      <c r="L2" s="590"/>
      <c r="M2" s="87" t="s">
        <v>180</v>
      </c>
      <c r="N2" s="183">
        <f>SUM(C13:C49)</f>
        <v>0</v>
      </c>
    </row>
    <row r="3" spans="1:16" ht="12.75" customHeight="1" x14ac:dyDescent="0.25">
      <c r="A3" s="512" t="s">
        <v>181</v>
      </c>
      <c r="B3" s="513"/>
      <c r="C3" s="187" t="s">
        <v>405</v>
      </c>
      <c r="D3" s="158" t="s">
        <v>182</v>
      </c>
      <c r="E3" s="388"/>
      <c r="K3" s="591"/>
      <c r="L3" s="592"/>
      <c r="M3" s="90" t="s">
        <v>183</v>
      </c>
      <c r="N3" s="184">
        <f>$C$10</f>
        <v>0</v>
      </c>
    </row>
    <row r="4" spans="1:16" ht="12.75" customHeight="1" x14ac:dyDescent="0.25">
      <c r="A4" s="517" t="s">
        <v>184</v>
      </c>
      <c r="B4" s="676"/>
      <c r="C4" s="197">
        <v>2024</v>
      </c>
      <c r="D4" s="348">
        <v>45381</v>
      </c>
      <c r="E4" s="389"/>
      <c r="K4" s="591"/>
      <c r="L4" s="592"/>
      <c r="M4" s="90" t="s">
        <v>185</v>
      </c>
      <c r="N4" s="184">
        <f>$C$9</f>
        <v>4.391915</v>
      </c>
    </row>
    <row r="5" spans="1:16" ht="12.75" customHeight="1" thickBot="1" x14ac:dyDescent="0.3">
      <c r="A5" s="512" t="s">
        <v>186</v>
      </c>
      <c r="B5" s="540"/>
      <c r="C5" s="198" t="s">
        <v>320</v>
      </c>
      <c r="D5" s="161"/>
      <c r="E5" s="161"/>
      <c r="K5" s="593"/>
      <c r="L5" s="594"/>
      <c r="M5" s="93"/>
      <c r="N5" s="94"/>
    </row>
    <row r="6" spans="1:16" ht="27.75" customHeight="1" x14ac:dyDescent="0.25">
      <c r="A6" s="527" t="s">
        <v>290</v>
      </c>
      <c r="B6" s="540"/>
      <c r="C6" s="160">
        <v>8783.83</v>
      </c>
      <c r="D6" s="163"/>
      <c r="E6" s="163"/>
    </row>
    <row r="7" spans="1:16" ht="37.5" customHeight="1" x14ac:dyDescent="0.25">
      <c r="A7" s="527" t="s">
        <v>291</v>
      </c>
      <c r="B7" s="540"/>
      <c r="C7" s="177">
        <v>8783.83</v>
      </c>
      <c r="D7" s="164"/>
      <c r="E7" s="164"/>
      <c r="F7" s="668" t="s">
        <v>322</v>
      </c>
      <c r="G7" s="669"/>
      <c r="H7" s="669"/>
      <c r="I7" s="669"/>
      <c r="J7" s="669"/>
      <c r="K7" s="669"/>
      <c r="L7" s="669"/>
      <c r="M7" s="669"/>
      <c r="N7" s="669"/>
      <c r="O7" s="670"/>
    </row>
    <row r="8" spans="1:16" ht="20.100000000000001" customHeight="1" x14ac:dyDescent="0.25">
      <c r="A8" s="527" t="s">
        <v>191</v>
      </c>
      <c r="B8" s="513"/>
      <c r="C8" s="211" t="s">
        <v>192</v>
      </c>
      <c r="D8" s="149" t="s">
        <v>193</v>
      </c>
      <c r="E8" s="394"/>
      <c r="F8" s="212" t="s">
        <v>194</v>
      </c>
    </row>
    <row r="9" spans="1:16" ht="21.75" customHeight="1" x14ac:dyDescent="0.25">
      <c r="A9" s="623" t="s">
        <v>284</v>
      </c>
      <c r="B9" s="624"/>
      <c r="C9" s="213">
        <f>($C$7)/2000</f>
        <v>4.391915</v>
      </c>
      <c r="D9" s="165"/>
      <c r="E9" s="390"/>
      <c r="F9" s="166"/>
    </row>
    <row r="10" spans="1:16" ht="14.25" customHeight="1" x14ac:dyDescent="0.25">
      <c r="A10" s="527" t="s">
        <v>243</v>
      </c>
      <c r="B10" s="540"/>
      <c r="C10" s="203">
        <v>0</v>
      </c>
      <c r="D10" s="167"/>
      <c r="E10" s="391"/>
      <c r="F10" s="168"/>
    </row>
    <row r="11" spans="1:16" ht="9.75" customHeight="1" x14ac:dyDescent="0.25">
      <c r="B11" s="169"/>
      <c r="C11" s="170"/>
      <c r="D11" s="172"/>
      <c r="E11" s="172"/>
      <c r="F11" s="172"/>
    </row>
    <row r="12" spans="1:16" s="85" customFormat="1" ht="63" customHeight="1" x14ac:dyDescent="0.25">
      <c r="A12" s="565" t="s">
        <v>197</v>
      </c>
      <c r="B12" s="566"/>
      <c r="C12" s="204" t="s">
        <v>244</v>
      </c>
      <c r="D12" s="205" t="s">
        <v>199</v>
      </c>
      <c r="E12" s="205"/>
      <c r="F12" s="205" t="s">
        <v>200</v>
      </c>
      <c r="G12" s="205" t="s">
        <v>201</v>
      </c>
      <c r="H12" s="173" t="s">
        <v>202</v>
      </c>
      <c r="I12" s="205" t="s">
        <v>203</v>
      </c>
      <c r="J12" s="173" t="s">
        <v>202</v>
      </c>
      <c r="K12" s="206" t="s">
        <v>204</v>
      </c>
      <c r="L12" s="205" t="s">
        <v>205</v>
      </c>
      <c r="M12" s="205" t="s">
        <v>245</v>
      </c>
      <c r="N12" s="205" t="s">
        <v>246</v>
      </c>
      <c r="O12" s="205" t="s">
        <v>206</v>
      </c>
      <c r="P12" s="354" t="s">
        <v>207</v>
      </c>
    </row>
    <row r="13" spans="1:16" ht="21.95" customHeight="1" x14ac:dyDescent="0.25">
      <c r="A13" s="617" t="s">
        <v>247</v>
      </c>
      <c r="B13" s="620" t="s">
        <v>248</v>
      </c>
      <c r="C13" s="657"/>
      <c r="D13" s="285"/>
      <c r="E13" s="285"/>
      <c r="F13" s="289"/>
      <c r="G13" s="285"/>
      <c r="H13" s="285"/>
      <c r="I13" s="378"/>
      <c r="J13" s="288"/>
      <c r="K13" s="288"/>
      <c r="L13" s="288"/>
      <c r="M13" s="288"/>
      <c r="N13" s="288"/>
      <c r="O13" s="288"/>
      <c r="P13" s="288"/>
    </row>
    <row r="14" spans="1:16" ht="11.25" customHeight="1" x14ac:dyDescent="0.25">
      <c r="A14" s="618"/>
      <c r="B14" s="621"/>
      <c r="C14" s="658"/>
      <c r="D14" s="181"/>
      <c r="E14" s="181"/>
      <c r="F14" s="289"/>
      <c r="G14" s="285"/>
      <c r="H14" s="285"/>
      <c r="I14" s="181"/>
      <c r="J14" s="288"/>
      <c r="K14" s="323"/>
      <c r="L14" s="288"/>
      <c r="M14" s="323"/>
      <c r="N14" s="288"/>
      <c r="O14" s="323"/>
      <c r="P14" s="288"/>
    </row>
    <row r="15" spans="1:16" ht="11.25" customHeight="1" x14ac:dyDescent="0.25">
      <c r="A15" s="618"/>
      <c r="B15" s="621"/>
      <c r="C15" s="658"/>
      <c r="D15" s="181"/>
      <c r="E15" s="181"/>
      <c r="F15" s="289"/>
      <c r="G15" s="285"/>
      <c r="H15" s="285"/>
      <c r="I15" s="181"/>
      <c r="J15" s="288"/>
      <c r="K15" s="323"/>
      <c r="L15" s="288"/>
      <c r="M15" s="288"/>
      <c r="N15" s="288"/>
      <c r="O15" s="288"/>
      <c r="P15" s="288"/>
    </row>
    <row r="16" spans="1:16" ht="26.1" customHeight="1" x14ac:dyDescent="0.25">
      <c r="A16" s="618"/>
      <c r="B16" s="621"/>
      <c r="C16" s="658"/>
      <c r="D16" s="285"/>
      <c r="E16" s="285"/>
      <c r="F16" s="289"/>
      <c r="G16" s="285"/>
      <c r="H16" s="285"/>
      <c r="I16" s="181"/>
      <c r="J16" s="288"/>
      <c r="K16" s="323"/>
      <c r="L16" s="288"/>
      <c r="M16" s="323"/>
      <c r="N16" s="288"/>
      <c r="O16" s="323"/>
      <c r="P16" s="288"/>
    </row>
    <row r="17" spans="1:17" ht="11.25" customHeight="1" x14ac:dyDescent="0.25">
      <c r="A17" s="618"/>
      <c r="B17" s="621"/>
      <c r="C17" s="658"/>
      <c r="D17" s="181"/>
      <c r="E17" s="181"/>
      <c r="F17" s="289"/>
      <c r="G17" s="285"/>
      <c r="H17" s="285"/>
      <c r="I17" s="181"/>
      <c r="J17" s="288"/>
      <c r="K17" s="288"/>
      <c r="L17" s="288"/>
      <c r="M17" s="288"/>
      <c r="N17" s="288"/>
      <c r="O17" s="288"/>
      <c r="P17" s="288"/>
    </row>
    <row r="18" spans="1:17" ht="11.25" customHeight="1" x14ac:dyDescent="0.15">
      <c r="A18" s="619"/>
      <c r="B18" s="622"/>
      <c r="C18" s="659"/>
      <c r="D18" s="304"/>
      <c r="E18" s="304"/>
      <c r="F18" s="285"/>
      <c r="G18" s="285"/>
      <c r="H18" s="285"/>
      <c r="I18" s="181"/>
      <c r="J18" s="288"/>
      <c r="K18" s="288"/>
      <c r="L18" s="288"/>
      <c r="M18" s="288"/>
      <c r="N18" s="288"/>
      <c r="O18" s="288"/>
      <c r="P18" s="288"/>
    </row>
    <row r="19" spans="1:17" ht="11.25" customHeight="1" x14ac:dyDescent="0.25">
      <c r="A19" s="617" t="s">
        <v>249</v>
      </c>
      <c r="B19" s="620" t="s">
        <v>250</v>
      </c>
      <c r="C19" s="657"/>
      <c r="D19" s="181"/>
      <c r="E19" s="181"/>
      <c r="F19" s="289"/>
      <c r="G19" s="285"/>
      <c r="H19" s="285"/>
      <c r="I19" s="181"/>
      <c r="J19" s="288"/>
      <c r="K19" s="288"/>
      <c r="L19" s="311"/>
      <c r="M19" s="288"/>
      <c r="N19" s="288"/>
      <c r="O19" s="288"/>
      <c r="P19" s="288"/>
    </row>
    <row r="20" spans="1:17" ht="11.25" customHeight="1" x14ac:dyDescent="0.25">
      <c r="A20" s="618"/>
      <c r="B20" s="621"/>
      <c r="C20" s="658"/>
      <c r="D20" s="285"/>
      <c r="E20" s="285"/>
      <c r="F20" s="181"/>
      <c r="G20" s="181"/>
      <c r="H20" s="181"/>
      <c r="I20" s="181"/>
      <c r="J20" s="288"/>
      <c r="K20" s="288"/>
      <c r="L20" s="288"/>
      <c r="M20" s="288"/>
      <c r="N20" s="288"/>
      <c r="O20" s="288"/>
      <c r="P20" s="288"/>
    </row>
    <row r="21" spans="1:17" ht="11.25" customHeight="1" x14ac:dyDescent="0.25">
      <c r="A21" s="618"/>
      <c r="B21" s="621"/>
      <c r="C21" s="658"/>
      <c r="D21" s="181"/>
      <c r="E21" s="181"/>
      <c r="F21" s="289"/>
      <c r="G21" s="285"/>
      <c r="H21" s="285"/>
      <c r="I21" s="181"/>
      <c r="J21" s="288"/>
      <c r="K21" s="288"/>
      <c r="L21" s="311"/>
      <c r="M21" s="288"/>
      <c r="N21" s="288"/>
      <c r="O21" s="288"/>
      <c r="P21" s="288"/>
    </row>
    <row r="22" spans="1:17" ht="11.25" customHeight="1" x14ac:dyDescent="0.25">
      <c r="A22" s="618"/>
      <c r="B22" s="621"/>
      <c r="C22" s="658"/>
      <c r="D22" s="285"/>
      <c r="E22" s="285"/>
      <c r="F22" s="181"/>
      <c r="G22" s="181"/>
      <c r="H22" s="181"/>
      <c r="I22" s="181"/>
      <c r="J22" s="288"/>
      <c r="K22" s="288"/>
      <c r="L22" s="362"/>
      <c r="M22" s="288"/>
      <c r="N22" s="311"/>
      <c r="O22" s="288"/>
      <c r="P22" s="288"/>
      <c r="Q22" s="180"/>
    </row>
    <row r="23" spans="1:17" ht="11.25" customHeight="1" x14ac:dyDescent="0.25">
      <c r="A23" s="618"/>
      <c r="B23" s="621"/>
      <c r="C23" s="658"/>
      <c r="D23" s="285"/>
      <c r="E23" s="285"/>
      <c r="F23" s="181"/>
      <c r="G23" s="181"/>
      <c r="H23" s="181"/>
      <c r="I23" s="181"/>
      <c r="J23" s="288"/>
      <c r="K23" s="288"/>
      <c r="L23" s="311"/>
      <c r="M23" s="288"/>
      <c r="N23" s="311"/>
      <c r="O23" s="288"/>
      <c r="P23" s="288"/>
      <c r="Q23" s="180"/>
    </row>
    <row r="24" spans="1:17" ht="11.25" customHeight="1" x14ac:dyDescent="0.25">
      <c r="A24" s="619"/>
      <c r="B24" s="622"/>
      <c r="C24" s="658"/>
      <c r="D24" s="294"/>
      <c r="E24" s="294"/>
      <c r="F24" s="294"/>
      <c r="G24" s="294"/>
      <c r="H24" s="294"/>
      <c r="I24" s="294"/>
      <c r="J24" s="294"/>
      <c r="K24" s="294"/>
      <c r="L24" s="181"/>
      <c r="M24" s="181"/>
      <c r="N24" s="294"/>
      <c r="O24" s="181"/>
      <c r="P24" s="181"/>
      <c r="Q24" s="180"/>
    </row>
    <row r="25" spans="1:17" ht="11.25" customHeight="1" x14ac:dyDescent="0.25">
      <c r="A25" s="141" t="s">
        <v>251</v>
      </c>
      <c r="B25" s="95" t="s">
        <v>252</v>
      </c>
      <c r="C25" s="160"/>
      <c r="D25" s="294"/>
      <c r="E25" s="294"/>
      <c r="F25" s="294"/>
      <c r="G25" s="294"/>
      <c r="H25" s="294"/>
      <c r="I25" s="294"/>
      <c r="J25" s="294"/>
      <c r="K25" s="294"/>
      <c r="L25" s="294"/>
      <c r="M25" s="294"/>
      <c r="N25" s="294"/>
      <c r="O25" s="181"/>
      <c r="P25" s="181"/>
    </row>
    <row r="26" spans="1:17" ht="11.25" customHeight="1" x14ac:dyDescent="0.25">
      <c r="A26" s="548" t="s">
        <v>253</v>
      </c>
      <c r="B26" s="527" t="s">
        <v>254</v>
      </c>
      <c r="C26" s="657"/>
      <c r="D26" s="181"/>
      <c r="E26" s="181"/>
      <c r="F26" s="285"/>
      <c r="G26" s="285"/>
      <c r="H26" s="285"/>
      <c r="I26" s="181"/>
      <c r="J26" s="181"/>
      <c r="K26" s="181"/>
      <c r="L26" s="181"/>
      <c r="M26" s="181"/>
      <c r="N26" s="181"/>
      <c r="O26" s="181"/>
      <c r="P26" s="181"/>
    </row>
    <row r="27" spans="1:17" ht="11.25" customHeight="1" x14ac:dyDescent="0.25">
      <c r="A27" s="548"/>
      <c r="B27" s="527"/>
      <c r="C27" s="658"/>
      <c r="D27" s="181"/>
      <c r="E27" s="181"/>
      <c r="F27" s="285"/>
      <c r="G27" s="285"/>
      <c r="H27" s="285"/>
      <c r="I27" s="181"/>
      <c r="J27" s="181"/>
      <c r="K27" s="181"/>
      <c r="L27" s="181"/>
      <c r="M27" s="181"/>
      <c r="N27" s="181"/>
      <c r="O27" s="181"/>
      <c r="P27" s="181"/>
    </row>
    <row r="28" spans="1:17" ht="11.25" customHeight="1" x14ac:dyDescent="0.25">
      <c r="A28" s="548"/>
      <c r="B28" s="527"/>
      <c r="C28" s="658"/>
      <c r="D28" s="181"/>
      <c r="E28" s="181"/>
      <c r="F28" s="285"/>
      <c r="G28" s="285"/>
      <c r="H28" s="285"/>
      <c r="I28" s="181"/>
      <c r="J28" s="181"/>
      <c r="K28" s="181"/>
      <c r="L28" s="181"/>
      <c r="M28" s="181"/>
      <c r="N28" s="181"/>
      <c r="O28" s="181"/>
      <c r="P28" s="181"/>
    </row>
    <row r="29" spans="1:17" ht="11.25" customHeight="1" x14ac:dyDescent="0.25">
      <c r="A29" s="548"/>
      <c r="B29" s="527"/>
      <c r="C29" s="658"/>
      <c r="D29" s="181"/>
      <c r="E29" s="181"/>
      <c r="F29" s="285"/>
      <c r="G29" s="285"/>
      <c r="H29" s="285"/>
      <c r="I29" s="181"/>
      <c r="J29" s="181"/>
      <c r="K29" s="181"/>
      <c r="L29" s="181"/>
      <c r="M29" s="181"/>
      <c r="N29" s="181"/>
      <c r="O29" s="181"/>
      <c r="P29" s="181"/>
    </row>
    <row r="30" spans="1:17" ht="11.25" customHeight="1" x14ac:dyDescent="0.25">
      <c r="A30" s="548"/>
      <c r="B30" s="527"/>
      <c r="C30" s="658"/>
      <c r="D30" s="181"/>
      <c r="E30" s="181"/>
      <c r="F30" s="285"/>
      <c r="G30" s="285"/>
      <c r="H30" s="285"/>
      <c r="I30" s="181"/>
      <c r="J30" s="181"/>
      <c r="K30" s="181"/>
      <c r="L30" s="181"/>
      <c r="M30" s="181"/>
      <c r="N30" s="181"/>
      <c r="O30" s="181"/>
      <c r="P30" s="181"/>
    </row>
    <row r="31" spans="1:17" ht="11.25" customHeight="1" x14ac:dyDescent="0.25">
      <c r="A31" s="548"/>
      <c r="B31" s="527"/>
      <c r="C31" s="658"/>
      <c r="D31" s="181"/>
      <c r="E31" s="181"/>
      <c r="F31" s="285"/>
      <c r="G31" s="285"/>
      <c r="H31" s="285"/>
      <c r="I31" s="181"/>
      <c r="J31" s="181"/>
      <c r="K31" s="181"/>
      <c r="L31" s="181"/>
      <c r="M31" s="181"/>
      <c r="N31" s="181"/>
      <c r="O31" s="181"/>
      <c r="P31" s="181"/>
    </row>
    <row r="32" spans="1:17" ht="11.25" customHeight="1" x14ac:dyDescent="0.25">
      <c r="A32" s="548"/>
      <c r="B32" s="527"/>
      <c r="C32" s="658"/>
      <c r="D32" s="181"/>
      <c r="E32" s="181"/>
      <c r="F32" s="285"/>
      <c r="G32" s="285"/>
      <c r="H32" s="285"/>
      <c r="I32" s="181"/>
      <c r="J32" s="181"/>
      <c r="K32" s="181"/>
      <c r="L32" s="181"/>
      <c r="M32" s="181"/>
      <c r="N32" s="181"/>
      <c r="O32" s="181"/>
      <c r="P32" s="181"/>
    </row>
    <row r="33" spans="1:16" ht="11.25" customHeight="1" x14ac:dyDescent="0.25">
      <c r="A33" s="548"/>
      <c r="B33" s="527"/>
      <c r="C33" s="658"/>
      <c r="D33" s="181"/>
      <c r="E33" s="181"/>
      <c r="F33" s="285"/>
      <c r="G33" s="285"/>
      <c r="H33" s="285"/>
      <c r="I33" s="181"/>
      <c r="J33" s="181"/>
      <c r="K33" s="181"/>
      <c r="L33" s="181"/>
      <c r="M33" s="181"/>
      <c r="N33" s="181"/>
      <c r="O33" s="181"/>
      <c r="P33" s="181"/>
    </row>
    <row r="34" spans="1:16" ht="11.25" customHeight="1" x14ac:dyDescent="0.25">
      <c r="A34" s="548"/>
      <c r="B34" s="527"/>
      <c r="C34" s="659"/>
      <c r="D34" s="181"/>
      <c r="E34" s="181"/>
      <c r="F34" s="285"/>
      <c r="G34" s="285"/>
      <c r="H34" s="285"/>
      <c r="I34" s="181"/>
      <c r="J34" s="181"/>
      <c r="K34" s="181"/>
      <c r="L34" s="181"/>
      <c r="M34" s="181"/>
      <c r="N34" s="181"/>
      <c r="O34" s="181"/>
      <c r="P34" s="181"/>
    </row>
    <row r="35" spans="1:16" ht="11.25" customHeight="1" x14ac:dyDescent="0.25">
      <c r="A35" s="548" t="s">
        <v>255</v>
      </c>
      <c r="B35" s="527" t="s">
        <v>256</v>
      </c>
      <c r="C35" s="657"/>
      <c r="D35" s="181"/>
      <c r="E35" s="181"/>
      <c r="F35" s="285"/>
      <c r="G35" s="285"/>
      <c r="H35" s="285"/>
      <c r="I35" s="181"/>
      <c r="J35" s="181"/>
      <c r="K35" s="181"/>
      <c r="L35" s="181"/>
      <c r="M35" s="181"/>
      <c r="N35" s="181"/>
      <c r="O35" s="181"/>
      <c r="P35" s="181"/>
    </row>
    <row r="36" spans="1:16" ht="11.25" customHeight="1" x14ac:dyDescent="0.25">
      <c r="A36" s="548"/>
      <c r="B36" s="527"/>
      <c r="C36" s="658"/>
      <c r="D36" s="181"/>
      <c r="E36" s="181"/>
      <c r="F36" s="285"/>
      <c r="G36" s="285"/>
      <c r="H36" s="285"/>
      <c r="I36" s="181"/>
      <c r="J36" s="181"/>
      <c r="K36" s="181"/>
      <c r="L36" s="181"/>
      <c r="M36" s="181"/>
      <c r="N36" s="181"/>
      <c r="O36" s="181"/>
      <c r="P36" s="181"/>
    </row>
    <row r="37" spans="1:16" ht="11.25" customHeight="1" x14ac:dyDescent="0.25">
      <c r="A37" s="548"/>
      <c r="B37" s="527"/>
      <c r="C37" s="658"/>
      <c r="D37" s="181"/>
      <c r="E37" s="181"/>
      <c r="F37" s="285"/>
      <c r="G37" s="285"/>
      <c r="H37" s="285"/>
      <c r="I37" s="181"/>
      <c r="J37" s="181"/>
      <c r="K37" s="181"/>
      <c r="L37" s="181"/>
      <c r="M37" s="181"/>
      <c r="N37" s="181"/>
      <c r="O37" s="181"/>
      <c r="P37" s="181"/>
    </row>
    <row r="38" spans="1:16" ht="11.25" customHeight="1" x14ac:dyDescent="0.25">
      <c r="A38" s="548"/>
      <c r="B38" s="527"/>
      <c r="C38" s="658"/>
      <c r="D38" s="181"/>
      <c r="E38" s="181"/>
      <c r="F38" s="285"/>
      <c r="G38" s="310"/>
      <c r="H38" s="285"/>
      <c r="I38" s="181"/>
      <c r="J38" s="181"/>
      <c r="K38" s="181"/>
      <c r="L38" s="181"/>
      <c r="M38" s="181"/>
      <c r="N38" s="181"/>
      <c r="O38" s="181"/>
      <c r="P38" s="181"/>
    </row>
    <row r="39" spans="1:16" ht="11.25" customHeight="1" x14ac:dyDescent="0.25">
      <c r="A39" s="548"/>
      <c r="B39" s="527"/>
      <c r="C39" s="658"/>
      <c r="D39" s="181"/>
      <c r="E39" s="181"/>
      <c r="F39" s="285"/>
      <c r="G39" s="310"/>
      <c r="H39" s="285"/>
      <c r="I39" s="181"/>
      <c r="J39" s="181"/>
      <c r="K39" s="181"/>
      <c r="L39" s="181"/>
      <c r="M39" s="181"/>
      <c r="N39" s="181"/>
      <c r="O39" s="181"/>
      <c r="P39" s="181"/>
    </row>
    <row r="40" spans="1:16" ht="11.25" customHeight="1" x14ac:dyDescent="0.25">
      <c r="A40" s="548"/>
      <c r="B40" s="527"/>
      <c r="C40" s="659"/>
      <c r="D40" s="181"/>
      <c r="E40" s="181"/>
      <c r="F40" s="285"/>
      <c r="G40" s="310"/>
      <c r="H40" s="285"/>
      <c r="I40" s="181"/>
      <c r="J40" s="181"/>
      <c r="K40" s="181"/>
      <c r="L40" s="181"/>
      <c r="M40" s="181"/>
      <c r="N40" s="181"/>
      <c r="O40" s="181"/>
      <c r="P40" s="181"/>
    </row>
    <row r="41" spans="1:16" ht="11.25" customHeight="1" x14ac:dyDescent="0.15">
      <c r="A41" s="687" t="s">
        <v>257</v>
      </c>
      <c r="B41" s="567" t="s">
        <v>258</v>
      </c>
      <c r="C41" s="686"/>
      <c r="D41" s="304"/>
      <c r="E41" s="304"/>
      <c r="F41" s="285"/>
      <c r="G41" s="310"/>
      <c r="H41" s="285"/>
      <c r="I41" s="181"/>
      <c r="J41" s="181"/>
      <c r="K41" s="181"/>
      <c r="L41" s="181"/>
      <c r="M41" s="181"/>
      <c r="N41" s="181"/>
      <c r="O41" s="181"/>
      <c r="P41" s="181"/>
    </row>
    <row r="42" spans="1:16" ht="11.25" customHeight="1" x14ac:dyDescent="0.25">
      <c r="A42" s="687"/>
      <c r="B42" s="567"/>
      <c r="C42" s="686"/>
      <c r="D42" s="311"/>
      <c r="E42" s="311"/>
      <c r="F42" s="285"/>
      <c r="G42" s="285"/>
      <c r="H42" s="285"/>
      <c r="I42" s="181"/>
      <c r="J42" s="181"/>
      <c r="K42" s="181"/>
      <c r="L42" s="181"/>
      <c r="M42" s="181"/>
      <c r="N42" s="181"/>
      <c r="O42" s="181"/>
      <c r="P42" s="181"/>
    </row>
    <row r="43" spans="1:16" ht="11.25" customHeight="1" x14ac:dyDescent="0.25">
      <c r="A43" s="687"/>
      <c r="B43" s="567"/>
      <c r="C43" s="686"/>
      <c r="D43" s="285"/>
      <c r="E43" s="285"/>
      <c r="F43" s="285"/>
      <c r="G43" s="285"/>
      <c r="H43" s="285"/>
      <c r="I43" s="181"/>
      <c r="J43" s="181"/>
      <c r="K43" s="181"/>
      <c r="L43" s="181"/>
      <c r="M43" s="181"/>
      <c r="N43" s="181"/>
      <c r="O43" s="181"/>
      <c r="P43" s="181"/>
    </row>
    <row r="44" spans="1:16" ht="11.25" customHeight="1" x14ac:dyDescent="0.25">
      <c r="A44" s="687"/>
      <c r="B44" s="567"/>
      <c r="C44" s="686"/>
      <c r="D44" s="318"/>
      <c r="E44" s="318"/>
      <c r="F44" s="318"/>
      <c r="G44" s="285"/>
      <c r="H44" s="285"/>
      <c r="I44" s="181"/>
      <c r="J44" s="181"/>
      <c r="K44" s="181"/>
      <c r="L44" s="181"/>
      <c r="M44" s="181"/>
      <c r="N44" s="181"/>
      <c r="O44" s="181"/>
      <c r="P44" s="181"/>
    </row>
    <row r="45" spans="1:16" ht="11.25" customHeight="1" x14ac:dyDescent="0.25">
      <c r="A45" s="687"/>
      <c r="B45" s="567"/>
      <c r="C45" s="686"/>
      <c r="D45" s="285"/>
      <c r="E45" s="285"/>
      <c r="F45" s="181"/>
      <c r="G45" s="181"/>
      <c r="H45" s="181"/>
      <c r="I45" s="181"/>
      <c r="J45" s="181"/>
      <c r="K45" s="181"/>
      <c r="L45" s="181"/>
      <c r="M45" s="181"/>
      <c r="N45" s="181"/>
      <c r="O45" s="181"/>
      <c r="P45" s="181"/>
    </row>
    <row r="46" spans="1:16" ht="11.25" customHeight="1" x14ac:dyDescent="0.25">
      <c r="A46" s="687"/>
      <c r="B46" s="567"/>
      <c r="C46" s="686"/>
      <c r="D46" s="285"/>
      <c r="E46" s="285"/>
      <c r="F46" s="181"/>
      <c r="G46" s="181"/>
      <c r="H46" s="181"/>
      <c r="I46" s="181"/>
      <c r="J46" s="181"/>
      <c r="K46" s="181"/>
      <c r="L46" s="181"/>
      <c r="M46" s="181"/>
      <c r="N46" s="181"/>
      <c r="O46" s="181"/>
      <c r="P46" s="181"/>
    </row>
    <row r="47" spans="1:16" ht="11.25" customHeight="1" x14ac:dyDescent="0.25">
      <c r="A47" s="687"/>
      <c r="B47" s="567"/>
      <c r="C47" s="686"/>
      <c r="D47" s="285"/>
      <c r="E47" s="285"/>
      <c r="F47" s="181"/>
      <c r="G47" s="181"/>
      <c r="H47" s="181"/>
      <c r="I47" s="181"/>
      <c r="J47" s="181"/>
      <c r="K47" s="181"/>
      <c r="L47" s="181"/>
      <c r="M47" s="181"/>
      <c r="N47" s="181"/>
      <c r="O47" s="181"/>
      <c r="P47" s="181"/>
    </row>
    <row r="48" spans="1:16" ht="11.25" customHeight="1" x14ac:dyDescent="0.25">
      <c r="A48" s="687"/>
      <c r="B48" s="567"/>
      <c r="C48" s="686"/>
      <c r="D48" s="285"/>
      <c r="E48" s="285"/>
      <c r="F48" s="181"/>
      <c r="G48" s="181"/>
      <c r="H48" s="181"/>
      <c r="I48" s="181"/>
      <c r="J48" s="181"/>
      <c r="K48" s="181"/>
      <c r="L48" s="181"/>
      <c r="M48" s="181"/>
      <c r="N48" s="181"/>
      <c r="O48" s="181"/>
      <c r="P48" s="181"/>
    </row>
    <row r="49" spans="1:16" ht="11.25" customHeight="1" x14ac:dyDescent="0.25">
      <c r="A49" s="687"/>
      <c r="B49" s="567"/>
      <c r="C49" s="686"/>
      <c r="D49" s="285"/>
      <c r="E49" s="285"/>
      <c r="F49" s="181"/>
      <c r="G49" s="181"/>
      <c r="H49" s="181"/>
      <c r="I49" s="181"/>
      <c r="J49" s="181"/>
      <c r="K49" s="181"/>
      <c r="L49" s="181"/>
      <c r="M49" s="181"/>
      <c r="N49" s="181"/>
      <c r="O49" s="181"/>
      <c r="P49" s="181"/>
    </row>
    <row r="50" spans="1:16" ht="11.25" customHeight="1" x14ac:dyDescent="0.25">
      <c r="A50" s="687"/>
      <c r="B50" s="567"/>
      <c r="C50" s="686"/>
      <c r="D50" s="285"/>
      <c r="E50" s="285"/>
      <c r="F50" s="181"/>
      <c r="G50" s="181"/>
      <c r="H50" s="181"/>
      <c r="I50" s="181"/>
      <c r="J50" s="181"/>
      <c r="K50" s="181"/>
      <c r="L50" s="181"/>
      <c r="M50" s="181"/>
      <c r="N50" s="181"/>
      <c r="O50" s="181"/>
      <c r="P50" s="181"/>
    </row>
  </sheetData>
  <protectedRanges>
    <protectedRange sqref="C6:C7 C10 D9:F10 C3:C4 D18:E18 D26:E40 H26:P41 F42:P42 Q22:Q24 G13:H17 L20:L21 F43:O44 J13:O13 O25:P25 L14:L18 M14:O21 I14:K19 G19 H18:H19 G21:H21 J21:K21 I20:I21" name="Range1"/>
    <protectedRange password="CDC0" sqref="D41:E41" name="Range1_3"/>
    <protectedRange password="CDC0" sqref="D13:E16" name="Range1_1_2_1_1"/>
    <protectedRange sqref="F18:G18 G26:G37 D19:E19" name="Range1_1_1"/>
    <protectedRange password="CDC0" sqref="G38:G39" name="Range1_14_1_1_2_1"/>
    <protectedRange password="CDC0" sqref="D17:E17" name="Range1_1_2_1"/>
    <protectedRange password="CDC0" sqref="I13" name="Range1_5_6_1_1_1_1_1_1_1_1_1"/>
    <protectedRange sqref="O22 F22 M22 J22:K22" name="Range1_1_3"/>
    <protectedRange sqref="H22" name="Range1_1_2_2"/>
    <protectedRange password="CDC0" sqref="D22:E22 I22 G22" name="Range1_5_1_2"/>
    <protectedRange sqref="M23 O23 J23:K23 F23" name="Range1_1_5"/>
    <protectedRange sqref="H23" name="Range1_1_2_4"/>
    <protectedRange password="CDC0" sqref="I23 D23:E23 G23" name="Range1_5_1_4"/>
    <protectedRange sqref="D45:E50 O45:O50 I45:M50" name="Range1_1_7"/>
    <protectedRange sqref="H45:H50" name="Range1_1_2_6"/>
    <protectedRange password="CDC0" sqref="G45:G50" name="Range1_5_1_6"/>
    <protectedRange sqref="J20:K20 F20 O24 L24:M24" name="Range1_1_8"/>
    <protectedRange sqref="H20" name="Range1_1_2_7"/>
    <protectedRange password="CDC0" sqref="D20:E20 G20" name="Range1_5_1_7"/>
  </protectedRanges>
  <mergeCells count="26">
    <mergeCell ref="A7:B7"/>
    <mergeCell ref="F7:O7"/>
    <mergeCell ref="K2:L5"/>
    <mergeCell ref="A3:B3"/>
    <mergeCell ref="A4:B4"/>
    <mergeCell ref="A5:B5"/>
    <mergeCell ref="A6:B6"/>
    <mergeCell ref="A8:B8"/>
    <mergeCell ref="A9:B9"/>
    <mergeCell ref="A10:B10"/>
    <mergeCell ref="A12:B12"/>
    <mergeCell ref="A13:A18"/>
    <mergeCell ref="B13:B18"/>
    <mergeCell ref="C13:C18"/>
    <mergeCell ref="A26:A34"/>
    <mergeCell ref="B26:B34"/>
    <mergeCell ref="C26:C34"/>
    <mergeCell ref="B19:B24"/>
    <mergeCell ref="C19:C24"/>
    <mergeCell ref="A19:A24"/>
    <mergeCell ref="A35:A40"/>
    <mergeCell ref="B35:B40"/>
    <mergeCell ref="C35:C40"/>
    <mergeCell ref="C41:C50"/>
    <mergeCell ref="B41:B50"/>
    <mergeCell ref="A41:A50"/>
  </mergeCells>
  <hyperlinks>
    <hyperlink ref="M1" location="'b. List of templates'!A1" display="RETURN TO TEMPLATE LIST" xr:uid="{00000000-0004-0000-2300-000000000000}"/>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43"/>
  <sheetViews>
    <sheetView topLeftCell="A22" workbookViewId="0">
      <selection activeCell="D41" sqref="D41:D42"/>
    </sheetView>
  </sheetViews>
  <sheetFormatPr defaultColWidth="9.140625" defaultRowHeight="10.5" x14ac:dyDescent="0.25"/>
  <cols>
    <col min="1" max="1" width="40" style="85" customWidth="1"/>
    <col min="2" max="2" width="38" style="84" customWidth="1"/>
    <col min="3" max="3" width="40.140625" style="85" bestFit="1" customWidth="1"/>
    <col min="4" max="4" width="18" style="85" customWidth="1"/>
    <col min="5" max="5" width="13.85546875" style="85" customWidth="1"/>
    <col min="6" max="6" width="5.140625" style="85" customWidth="1"/>
    <col min="7" max="7" width="16.5703125" style="85" customWidth="1"/>
    <col min="8" max="8" width="5.42578125" style="85" customWidth="1"/>
    <col min="9" max="9" width="14.5703125" style="85" customWidth="1"/>
    <col min="10" max="11" width="13.42578125" style="85" customWidth="1"/>
    <col min="12" max="12" width="26.85546875" style="85" bestFit="1" customWidth="1"/>
    <col min="13" max="13" width="26.85546875" style="85" customWidth="1"/>
    <col min="14" max="14" width="45.140625" style="85" customWidth="1"/>
    <col min="15" max="16384" width="9.140625" style="85"/>
  </cols>
  <sheetData>
    <row r="1" spans="1:14" ht="20.25" x14ac:dyDescent="0.25">
      <c r="A1" s="82" t="s">
        <v>259</v>
      </c>
      <c r="L1" s="86" t="s">
        <v>177</v>
      </c>
    </row>
    <row r="2" spans="1:14" ht="21" customHeight="1" x14ac:dyDescent="0.25"/>
    <row r="3" spans="1:14" ht="12.75" customHeight="1" x14ac:dyDescent="0.25">
      <c r="A3" s="146" t="s">
        <v>181</v>
      </c>
      <c r="B3" s="127" t="s">
        <v>405</v>
      </c>
      <c r="C3" s="128" t="s">
        <v>182</v>
      </c>
    </row>
    <row r="4" spans="1:14" ht="16.5" customHeight="1" x14ac:dyDescent="0.25">
      <c r="A4" s="147" t="s">
        <v>184</v>
      </c>
      <c r="B4" s="129">
        <v>2024</v>
      </c>
      <c r="C4" s="215">
        <v>45037</v>
      </c>
    </row>
    <row r="5" spans="1:14" ht="15.75" customHeight="1" thickBot="1" x14ac:dyDescent="0.3">
      <c r="A5" s="146" t="s">
        <v>186</v>
      </c>
      <c r="B5" s="130" t="s">
        <v>323</v>
      </c>
      <c r="C5" s="92"/>
    </row>
    <row r="6" spans="1:14" ht="20.25" customHeight="1" thickBot="1" x14ac:dyDescent="0.3">
      <c r="A6" s="116" t="s">
        <v>260</v>
      </c>
      <c r="B6" s="135">
        <v>12</v>
      </c>
    </row>
    <row r="7" spans="1:14" ht="9.75" customHeight="1" x14ac:dyDescent="0.25">
      <c r="B7" s="99"/>
      <c r="C7" s="108"/>
      <c r="D7" s="108"/>
    </row>
    <row r="8" spans="1:14" s="110" customFormat="1" ht="63" customHeight="1" x14ac:dyDescent="0.25">
      <c r="A8" s="136" t="s">
        <v>261</v>
      </c>
      <c r="B8" s="113" t="s">
        <v>244</v>
      </c>
      <c r="C8" s="139" t="s">
        <v>199</v>
      </c>
      <c r="D8" s="139" t="s">
        <v>200</v>
      </c>
      <c r="E8" s="277" t="s">
        <v>201</v>
      </c>
      <c r="F8" s="137" t="s">
        <v>202</v>
      </c>
      <c r="G8" s="277" t="s">
        <v>203</v>
      </c>
      <c r="H8" s="137" t="s">
        <v>202</v>
      </c>
      <c r="I8" s="278" t="s">
        <v>204</v>
      </c>
      <c r="J8" s="139" t="s">
        <v>205</v>
      </c>
      <c r="K8" s="139" t="s">
        <v>245</v>
      </c>
      <c r="L8" s="139" t="s">
        <v>246</v>
      </c>
      <c r="M8" s="139" t="s">
        <v>206</v>
      </c>
      <c r="N8" s="295" t="s">
        <v>207</v>
      </c>
    </row>
    <row r="9" spans="1:14" ht="9.75" customHeight="1" x14ac:dyDescent="0.25">
      <c r="A9" s="527" t="s">
        <v>262</v>
      </c>
      <c r="B9" s="688">
        <v>12</v>
      </c>
      <c r="C9" s="288" t="s">
        <v>561</v>
      </c>
      <c r="D9" s="288" t="s">
        <v>566</v>
      </c>
      <c r="E9" s="288" t="s">
        <v>651</v>
      </c>
      <c r="F9" s="288" t="s">
        <v>470</v>
      </c>
      <c r="G9" s="288" t="s">
        <v>651</v>
      </c>
      <c r="H9" s="288" t="s">
        <v>470</v>
      </c>
      <c r="I9" s="288">
        <v>10</v>
      </c>
      <c r="J9" s="288">
        <v>10</v>
      </c>
      <c r="K9" s="288">
        <v>20</v>
      </c>
      <c r="L9" s="314"/>
      <c r="M9" s="288">
        <v>20</v>
      </c>
      <c r="N9" s="314" t="s">
        <v>469</v>
      </c>
    </row>
    <row r="10" spans="1:14" ht="9.75" customHeight="1" x14ac:dyDescent="0.25">
      <c r="A10" s="527"/>
      <c r="B10" s="689"/>
      <c r="C10" s="288" t="s">
        <v>387</v>
      </c>
      <c r="D10" s="288" t="s">
        <v>566</v>
      </c>
      <c r="E10" s="288" t="s">
        <v>651</v>
      </c>
      <c r="F10" s="288" t="s">
        <v>470</v>
      </c>
      <c r="G10" s="288" t="s">
        <v>651</v>
      </c>
      <c r="H10" s="288" t="s">
        <v>470</v>
      </c>
      <c r="I10" s="313">
        <v>5</v>
      </c>
      <c r="J10" s="313">
        <v>5</v>
      </c>
      <c r="K10" s="313">
        <v>5</v>
      </c>
      <c r="L10" s="288"/>
      <c r="M10" s="313">
        <v>5</v>
      </c>
      <c r="N10" s="288" t="s">
        <v>469</v>
      </c>
    </row>
    <row r="11" spans="1:14" ht="9.75" customHeight="1" x14ac:dyDescent="0.25">
      <c r="A11" s="527"/>
      <c r="B11" s="689"/>
      <c r="C11" s="288" t="s">
        <v>388</v>
      </c>
      <c r="D11" s="288" t="s">
        <v>566</v>
      </c>
      <c r="E11" s="288" t="s">
        <v>651</v>
      </c>
      <c r="F11" s="288" t="s">
        <v>470</v>
      </c>
      <c r="G11" s="288" t="s">
        <v>651</v>
      </c>
      <c r="H11" s="288" t="s">
        <v>470</v>
      </c>
      <c r="I11" s="288">
        <v>10</v>
      </c>
      <c r="J11" s="288">
        <v>10</v>
      </c>
      <c r="K11" s="288">
        <v>50</v>
      </c>
      <c r="L11" s="288"/>
      <c r="M11" s="288">
        <v>50</v>
      </c>
      <c r="N11" s="288" t="s">
        <v>469</v>
      </c>
    </row>
    <row r="12" spans="1:14" ht="9.75" customHeight="1" x14ac:dyDescent="0.25">
      <c r="A12" s="527"/>
      <c r="B12" s="689"/>
      <c r="C12" s="288" t="s">
        <v>390</v>
      </c>
      <c r="D12" s="288" t="s">
        <v>566</v>
      </c>
      <c r="E12" s="288" t="s">
        <v>651</v>
      </c>
      <c r="F12" s="288" t="s">
        <v>470</v>
      </c>
      <c r="G12" s="288" t="s">
        <v>651</v>
      </c>
      <c r="H12" s="288" t="s">
        <v>470</v>
      </c>
      <c r="I12" s="288">
        <v>5</v>
      </c>
      <c r="J12" s="288">
        <v>5</v>
      </c>
      <c r="K12" s="288">
        <v>5</v>
      </c>
      <c r="L12" s="313"/>
      <c r="M12" s="288">
        <v>5</v>
      </c>
      <c r="N12" s="313" t="s">
        <v>469</v>
      </c>
    </row>
    <row r="13" spans="1:14" ht="9.75" customHeight="1" x14ac:dyDescent="0.25">
      <c r="A13" s="527"/>
      <c r="B13" s="689"/>
      <c r="C13" s="288" t="s">
        <v>391</v>
      </c>
      <c r="D13" s="288" t="s">
        <v>566</v>
      </c>
      <c r="E13" s="288" t="s">
        <v>651</v>
      </c>
      <c r="F13" s="288" t="s">
        <v>470</v>
      </c>
      <c r="G13" s="288" t="s">
        <v>651</v>
      </c>
      <c r="H13" s="288" t="s">
        <v>470</v>
      </c>
      <c r="I13" s="288">
        <v>10</v>
      </c>
      <c r="J13" s="288">
        <v>10</v>
      </c>
      <c r="K13" s="288">
        <v>20</v>
      </c>
      <c r="L13" s="288"/>
      <c r="M13" s="288">
        <v>20</v>
      </c>
      <c r="N13" s="288" t="s">
        <v>469</v>
      </c>
    </row>
    <row r="14" spans="1:14" ht="9.75" customHeight="1" x14ac:dyDescent="0.25">
      <c r="A14" s="527"/>
      <c r="B14" s="689"/>
      <c r="C14" s="288" t="s">
        <v>410</v>
      </c>
      <c r="D14" s="288" t="s">
        <v>566</v>
      </c>
      <c r="E14" s="288" t="s">
        <v>651</v>
      </c>
      <c r="F14" s="288" t="s">
        <v>470</v>
      </c>
      <c r="G14" s="288" t="s">
        <v>651</v>
      </c>
      <c r="H14" s="288" t="s">
        <v>470</v>
      </c>
      <c r="I14" s="288">
        <v>10</v>
      </c>
      <c r="J14" s="288">
        <v>10</v>
      </c>
      <c r="K14" s="299">
        <v>10</v>
      </c>
      <c r="L14" s="288"/>
      <c r="M14" s="299">
        <v>10</v>
      </c>
      <c r="N14" s="288" t="s">
        <v>469</v>
      </c>
    </row>
    <row r="15" spans="1:14" ht="9.75" customHeight="1" x14ac:dyDescent="0.25">
      <c r="A15" s="527"/>
      <c r="B15" s="689"/>
      <c r="C15" s="288" t="s">
        <v>397</v>
      </c>
      <c r="D15" s="288" t="s">
        <v>566</v>
      </c>
      <c r="E15" s="288" t="s">
        <v>651</v>
      </c>
      <c r="F15" s="288" t="s">
        <v>470</v>
      </c>
      <c r="G15" s="288" t="s">
        <v>651</v>
      </c>
      <c r="H15" s="288" t="s">
        <v>470</v>
      </c>
      <c r="I15" s="288">
        <v>10</v>
      </c>
      <c r="J15" s="288">
        <v>10</v>
      </c>
      <c r="K15" s="313">
        <v>10</v>
      </c>
      <c r="L15" s="313"/>
      <c r="M15" s="313">
        <v>10</v>
      </c>
      <c r="N15" s="313" t="s">
        <v>469</v>
      </c>
    </row>
    <row r="16" spans="1:14" ht="9.75" customHeight="1" x14ac:dyDescent="0.25">
      <c r="A16" s="527"/>
      <c r="B16" s="689"/>
      <c r="C16" s="288" t="s">
        <v>398</v>
      </c>
      <c r="D16" s="288" t="s">
        <v>566</v>
      </c>
      <c r="E16" s="288" t="s">
        <v>651</v>
      </c>
      <c r="F16" s="288" t="s">
        <v>470</v>
      </c>
      <c r="G16" s="288" t="s">
        <v>651</v>
      </c>
      <c r="H16" s="288" t="s">
        <v>470</v>
      </c>
      <c r="I16" s="288">
        <v>10</v>
      </c>
      <c r="J16" s="288">
        <v>10</v>
      </c>
      <c r="K16" s="288">
        <v>10</v>
      </c>
      <c r="L16" s="288"/>
      <c r="M16" s="288">
        <v>10</v>
      </c>
      <c r="N16" s="288" t="s">
        <v>469</v>
      </c>
    </row>
    <row r="17" spans="1:14" ht="9.75" customHeight="1" x14ac:dyDescent="0.25">
      <c r="A17" s="527"/>
      <c r="B17" s="689"/>
      <c r="C17" s="288" t="s">
        <v>399</v>
      </c>
      <c r="D17" s="288" t="s">
        <v>566</v>
      </c>
      <c r="E17" s="288" t="s">
        <v>651</v>
      </c>
      <c r="F17" s="288" t="s">
        <v>470</v>
      </c>
      <c r="G17" s="288" t="s">
        <v>651</v>
      </c>
      <c r="H17" s="288" t="s">
        <v>470</v>
      </c>
      <c r="I17" s="288">
        <v>10</v>
      </c>
      <c r="J17" s="288">
        <v>10</v>
      </c>
      <c r="K17" s="316">
        <v>10</v>
      </c>
      <c r="L17" s="288"/>
      <c r="M17" s="316">
        <v>10</v>
      </c>
      <c r="N17" s="288" t="s">
        <v>469</v>
      </c>
    </row>
    <row r="18" spans="1:14" ht="9.75" customHeight="1" x14ac:dyDescent="0.25">
      <c r="A18" s="527"/>
      <c r="B18" s="689"/>
      <c r="C18" s="288" t="s">
        <v>389</v>
      </c>
      <c r="D18" s="288" t="s">
        <v>566</v>
      </c>
      <c r="E18" s="288" t="s">
        <v>651</v>
      </c>
      <c r="F18" s="288" t="s">
        <v>470</v>
      </c>
      <c r="G18" s="288" t="s">
        <v>651</v>
      </c>
      <c r="H18" s="288" t="s">
        <v>470</v>
      </c>
      <c r="I18" s="288">
        <v>10</v>
      </c>
      <c r="J18" s="288">
        <v>10</v>
      </c>
      <c r="K18" s="313">
        <v>50</v>
      </c>
      <c r="L18" s="288"/>
      <c r="M18" s="313">
        <v>50</v>
      </c>
      <c r="N18" s="288" t="s">
        <v>469</v>
      </c>
    </row>
    <row r="19" spans="1:14" ht="9.75" customHeight="1" x14ac:dyDescent="0.25">
      <c r="A19" s="527"/>
      <c r="B19" s="689"/>
      <c r="C19" s="288" t="s">
        <v>411</v>
      </c>
      <c r="D19" s="288" t="s">
        <v>566</v>
      </c>
      <c r="E19" s="288" t="s">
        <v>651</v>
      </c>
      <c r="F19" s="288" t="s">
        <v>470</v>
      </c>
      <c r="G19" s="288" t="s">
        <v>651</v>
      </c>
      <c r="H19" s="288" t="s">
        <v>470</v>
      </c>
      <c r="I19" s="288">
        <v>10</v>
      </c>
      <c r="J19" s="288">
        <v>10</v>
      </c>
      <c r="K19" s="288">
        <v>10</v>
      </c>
      <c r="L19" s="288"/>
      <c r="M19" s="288">
        <v>10</v>
      </c>
      <c r="N19" s="288" t="s">
        <v>469</v>
      </c>
    </row>
    <row r="20" spans="1:14" s="145" customFormat="1" ht="9" customHeight="1" x14ac:dyDescent="0.25">
      <c r="A20" s="527" t="s">
        <v>263</v>
      </c>
      <c r="B20" s="689"/>
      <c r="C20" s="288" t="s">
        <v>395</v>
      </c>
      <c r="D20" s="288" t="s">
        <v>566</v>
      </c>
      <c r="E20" s="288" t="s">
        <v>651</v>
      </c>
      <c r="F20" s="288" t="s">
        <v>470</v>
      </c>
      <c r="G20" s="288" t="s">
        <v>651</v>
      </c>
      <c r="H20" s="288" t="s">
        <v>470</v>
      </c>
      <c r="I20" s="288">
        <v>10</v>
      </c>
      <c r="J20" s="288">
        <v>10</v>
      </c>
      <c r="K20" s="288">
        <v>50</v>
      </c>
      <c r="L20" s="288"/>
      <c r="M20" s="288">
        <v>50</v>
      </c>
      <c r="N20" s="288" t="s">
        <v>469</v>
      </c>
    </row>
    <row r="21" spans="1:14" ht="9.75" customHeight="1" x14ac:dyDescent="0.25">
      <c r="A21" s="527"/>
      <c r="B21" s="689"/>
      <c r="C21" s="318" t="s">
        <v>394</v>
      </c>
      <c r="D21" s="288" t="s">
        <v>566</v>
      </c>
      <c r="E21" s="288" t="s">
        <v>651</v>
      </c>
      <c r="F21" s="288" t="s">
        <v>470</v>
      </c>
      <c r="G21" s="288" t="s">
        <v>651</v>
      </c>
      <c r="H21" s="288" t="s">
        <v>470</v>
      </c>
      <c r="I21" s="318">
        <v>10</v>
      </c>
      <c r="J21" s="318">
        <v>10</v>
      </c>
      <c r="K21" s="318">
        <v>20</v>
      </c>
      <c r="L21" s="318"/>
      <c r="M21" s="318">
        <v>20</v>
      </c>
      <c r="N21" s="288" t="s">
        <v>469</v>
      </c>
    </row>
    <row r="22" spans="1:14" ht="9.75" customHeight="1" x14ac:dyDescent="0.25">
      <c r="A22" s="527"/>
      <c r="B22" s="689"/>
      <c r="C22" s="288" t="s">
        <v>464</v>
      </c>
      <c r="D22" s="288" t="s">
        <v>566</v>
      </c>
      <c r="E22" s="288" t="s">
        <v>651</v>
      </c>
      <c r="F22" s="288" t="s">
        <v>470</v>
      </c>
      <c r="G22" s="288" t="s">
        <v>651</v>
      </c>
      <c r="H22" s="288" t="s">
        <v>470</v>
      </c>
      <c r="I22" s="318">
        <v>10</v>
      </c>
      <c r="J22" s="318">
        <v>10</v>
      </c>
      <c r="K22" s="288">
        <v>10</v>
      </c>
      <c r="L22" s="288"/>
      <c r="M22" s="288">
        <v>10</v>
      </c>
      <c r="N22" s="288" t="s">
        <v>469</v>
      </c>
    </row>
    <row r="23" spans="1:14" ht="9.75" customHeight="1" x14ac:dyDescent="0.25">
      <c r="A23" s="527"/>
      <c r="B23" s="689"/>
      <c r="C23" s="288" t="s">
        <v>437</v>
      </c>
      <c r="D23" s="288" t="s">
        <v>566</v>
      </c>
      <c r="E23" s="288" t="s">
        <v>651</v>
      </c>
      <c r="F23" s="288" t="s">
        <v>470</v>
      </c>
      <c r="G23" s="288" t="s">
        <v>651</v>
      </c>
      <c r="H23" s="288" t="s">
        <v>470</v>
      </c>
      <c r="I23" s="318">
        <v>10</v>
      </c>
      <c r="J23" s="318">
        <v>10</v>
      </c>
      <c r="K23" s="313">
        <v>10</v>
      </c>
      <c r="L23" s="313"/>
      <c r="M23" s="313">
        <v>10</v>
      </c>
      <c r="N23" s="313" t="s">
        <v>469</v>
      </c>
    </row>
    <row r="24" spans="1:14" ht="9.75" customHeight="1" x14ac:dyDescent="0.25">
      <c r="A24" s="527"/>
      <c r="B24" s="689"/>
      <c r="C24" s="414" t="s">
        <v>400</v>
      </c>
      <c r="D24" s="288" t="s">
        <v>566</v>
      </c>
      <c r="E24" s="288" t="s">
        <v>651</v>
      </c>
      <c r="F24" s="288" t="s">
        <v>470</v>
      </c>
      <c r="G24" s="288" t="s">
        <v>651</v>
      </c>
      <c r="H24" s="288" t="s">
        <v>470</v>
      </c>
      <c r="I24" s="318">
        <v>10</v>
      </c>
      <c r="J24" s="318">
        <v>10</v>
      </c>
      <c r="K24" s="288">
        <v>10</v>
      </c>
      <c r="L24" s="288"/>
      <c r="M24" s="288">
        <v>10</v>
      </c>
      <c r="N24" s="288" t="s">
        <v>469</v>
      </c>
    </row>
    <row r="25" spans="1:14" ht="9.75" customHeight="1" x14ac:dyDescent="0.25">
      <c r="A25" s="527"/>
      <c r="B25" s="689"/>
      <c r="C25" s="288" t="s">
        <v>401</v>
      </c>
      <c r="D25" s="288" t="s">
        <v>566</v>
      </c>
      <c r="E25" s="288" t="s">
        <v>651</v>
      </c>
      <c r="F25" s="288" t="s">
        <v>470</v>
      </c>
      <c r="G25" s="288" t="s">
        <v>651</v>
      </c>
      <c r="H25" s="288" t="s">
        <v>470</v>
      </c>
      <c r="I25" s="288">
        <v>5</v>
      </c>
      <c r="J25" s="288">
        <v>5</v>
      </c>
      <c r="K25" s="288" t="s">
        <v>453</v>
      </c>
      <c r="L25" s="314"/>
      <c r="M25" s="288" t="s">
        <v>453</v>
      </c>
      <c r="N25" s="314" t="s">
        <v>469</v>
      </c>
    </row>
    <row r="26" spans="1:14" ht="9.75" customHeight="1" x14ac:dyDescent="0.25">
      <c r="A26" s="527"/>
      <c r="B26" s="689"/>
      <c r="C26" s="288" t="s">
        <v>463</v>
      </c>
      <c r="D26" s="288" t="s">
        <v>733</v>
      </c>
      <c r="E26" s="288"/>
      <c r="F26" s="288"/>
      <c r="G26" s="318"/>
      <c r="H26" s="366"/>
      <c r="I26" s="288"/>
      <c r="J26" s="288"/>
      <c r="K26" s="288"/>
      <c r="L26" s="288"/>
      <c r="M26" s="288"/>
      <c r="N26" s="288"/>
    </row>
    <row r="27" spans="1:14" ht="9.75" customHeight="1" x14ac:dyDescent="0.25">
      <c r="A27" s="527" t="s">
        <v>264</v>
      </c>
      <c r="B27" s="689"/>
      <c r="C27" s="288"/>
      <c r="D27" s="288"/>
      <c r="E27" s="288"/>
      <c r="F27" s="288"/>
      <c r="G27" s="288"/>
      <c r="H27" s="311"/>
      <c r="I27" s="288"/>
      <c r="J27" s="288"/>
      <c r="K27" s="288"/>
      <c r="L27" s="288"/>
      <c r="M27" s="288"/>
      <c r="N27" s="288"/>
    </row>
    <row r="28" spans="1:14" ht="9.75" customHeight="1" x14ac:dyDescent="0.25">
      <c r="A28" s="527"/>
      <c r="B28" s="689"/>
      <c r="C28" s="288"/>
      <c r="D28" s="288"/>
      <c r="E28" s="288"/>
      <c r="F28" s="288"/>
      <c r="G28" s="318"/>
      <c r="H28" s="366"/>
      <c r="I28" s="288"/>
      <c r="J28" s="288"/>
      <c r="K28" s="288"/>
      <c r="L28" s="288"/>
      <c r="M28" s="288"/>
      <c r="N28" s="288"/>
    </row>
    <row r="29" spans="1:14" ht="9.75" customHeight="1" x14ac:dyDescent="0.25">
      <c r="A29" s="527"/>
      <c r="B29" s="689"/>
      <c r="C29" s="288"/>
      <c r="D29" s="288"/>
      <c r="E29" s="288"/>
      <c r="F29" s="288"/>
      <c r="G29" s="318"/>
      <c r="H29" s="366"/>
      <c r="I29" s="288"/>
      <c r="J29" s="288"/>
      <c r="K29" s="288"/>
      <c r="L29" s="288"/>
      <c r="M29" s="288"/>
      <c r="N29" s="288"/>
    </row>
    <row r="30" spans="1:14" ht="9.75" customHeight="1" x14ac:dyDescent="0.25">
      <c r="A30" s="527"/>
      <c r="B30" s="689"/>
      <c r="C30" s="288"/>
      <c r="D30" s="288"/>
      <c r="E30" s="288"/>
      <c r="F30" s="288"/>
      <c r="G30" s="318"/>
      <c r="H30" s="366"/>
      <c r="I30" s="288"/>
      <c r="J30" s="288"/>
      <c r="K30" s="288"/>
      <c r="L30" s="288"/>
      <c r="M30" s="288"/>
      <c r="N30" s="288"/>
    </row>
    <row r="31" spans="1:14" ht="9.75" customHeight="1" x14ac:dyDescent="0.25">
      <c r="A31" s="527"/>
      <c r="B31" s="689"/>
      <c r="C31" s="288"/>
      <c r="D31" s="288"/>
      <c r="E31" s="288"/>
      <c r="F31" s="288"/>
      <c r="G31" s="318"/>
      <c r="H31" s="366"/>
      <c r="I31" s="288"/>
      <c r="J31" s="288"/>
      <c r="K31" s="288"/>
      <c r="L31" s="288"/>
      <c r="M31" s="288"/>
      <c r="N31" s="288"/>
    </row>
    <row r="32" spans="1:14" ht="9.75" customHeight="1" x14ac:dyDescent="0.25">
      <c r="A32" s="527"/>
      <c r="B32" s="689"/>
      <c r="C32" s="288"/>
      <c r="D32" s="288"/>
      <c r="E32" s="288"/>
      <c r="F32" s="288"/>
      <c r="G32" s="318"/>
      <c r="H32" s="366"/>
      <c r="I32" s="288"/>
      <c r="J32" s="288"/>
      <c r="K32" s="288"/>
      <c r="L32" s="288"/>
      <c r="M32" s="288"/>
      <c r="N32" s="288"/>
    </row>
    <row r="33" spans="1:14" ht="9.75" customHeight="1" x14ac:dyDescent="0.25">
      <c r="A33" s="527"/>
      <c r="B33" s="689"/>
      <c r="C33" s="288"/>
      <c r="D33" s="288"/>
      <c r="E33" s="288"/>
      <c r="F33" s="288"/>
      <c r="G33" s="318"/>
      <c r="H33" s="366"/>
      <c r="I33" s="288"/>
      <c r="J33" s="288"/>
      <c r="K33" s="288"/>
      <c r="L33" s="288"/>
      <c r="M33" s="288"/>
      <c r="N33" s="288"/>
    </row>
    <row r="34" spans="1:14" ht="9.75" customHeight="1" x14ac:dyDescent="0.25">
      <c r="A34" s="527" t="s">
        <v>265</v>
      </c>
      <c r="B34" s="689"/>
      <c r="C34" s="288" t="s">
        <v>408</v>
      </c>
      <c r="D34" s="288" t="s">
        <v>566</v>
      </c>
      <c r="E34" s="288" t="s">
        <v>651</v>
      </c>
      <c r="F34" s="288" t="s">
        <v>470</v>
      </c>
      <c r="G34" s="288" t="s">
        <v>651</v>
      </c>
      <c r="H34" s="288" t="s">
        <v>470</v>
      </c>
      <c r="I34" s="318">
        <v>10</v>
      </c>
      <c r="J34" s="318">
        <v>10</v>
      </c>
      <c r="K34" s="313">
        <v>10</v>
      </c>
      <c r="L34" s="299"/>
      <c r="M34" s="313">
        <v>10</v>
      </c>
      <c r="N34" s="314" t="s">
        <v>469</v>
      </c>
    </row>
    <row r="35" spans="1:14" ht="9.75" customHeight="1" x14ac:dyDescent="0.25">
      <c r="A35" s="527"/>
      <c r="B35" s="689"/>
      <c r="C35" s="288" t="s">
        <v>425</v>
      </c>
      <c r="D35" s="288" t="s">
        <v>566</v>
      </c>
      <c r="E35" s="288" t="s">
        <v>651</v>
      </c>
      <c r="F35" s="288" t="s">
        <v>470</v>
      </c>
      <c r="G35" s="288" t="s">
        <v>651</v>
      </c>
      <c r="H35" s="288" t="s">
        <v>470</v>
      </c>
      <c r="I35" s="318">
        <v>10</v>
      </c>
      <c r="J35" s="318">
        <v>10</v>
      </c>
      <c r="K35" s="318">
        <v>20</v>
      </c>
      <c r="L35" s="288"/>
      <c r="M35" s="318">
        <v>20</v>
      </c>
      <c r="N35" s="314" t="s">
        <v>469</v>
      </c>
    </row>
    <row r="36" spans="1:14" ht="9.75" customHeight="1" x14ac:dyDescent="0.25">
      <c r="A36" s="527"/>
      <c r="B36" s="689"/>
      <c r="C36" s="288" t="s">
        <v>412</v>
      </c>
      <c r="D36" s="288" t="s">
        <v>566</v>
      </c>
      <c r="E36" s="288" t="s">
        <v>651</v>
      </c>
      <c r="F36" s="288" t="s">
        <v>470</v>
      </c>
      <c r="G36" s="288" t="s">
        <v>651</v>
      </c>
      <c r="H36" s="288" t="s">
        <v>470</v>
      </c>
      <c r="I36" s="318">
        <v>10</v>
      </c>
      <c r="J36" s="318">
        <v>10</v>
      </c>
      <c r="K36" s="318">
        <v>50</v>
      </c>
      <c r="L36" s="288"/>
      <c r="M36" s="318">
        <v>50</v>
      </c>
      <c r="N36" s="314" t="s">
        <v>469</v>
      </c>
    </row>
    <row r="37" spans="1:14" ht="9.75" customHeight="1" x14ac:dyDescent="0.25">
      <c r="A37" s="527"/>
      <c r="B37" s="689"/>
      <c r="C37" s="288" t="s">
        <v>414</v>
      </c>
      <c r="D37" s="288" t="s">
        <v>566</v>
      </c>
      <c r="E37" s="288" t="s">
        <v>651</v>
      </c>
      <c r="F37" s="288" t="s">
        <v>470</v>
      </c>
      <c r="G37" s="288" t="s">
        <v>651</v>
      </c>
      <c r="H37" s="288" t="s">
        <v>470</v>
      </c>
      <c r="I37" s="318">
        <v>10</v>
      </c>
      <c r="J37" s="318">
        <v>10</v>
      </c>
      <c r="K37" s="318">
        <v>50</v>
      </c>
      <c r="L37" s="288"/>
      <c r="M37" s="318">
        <v>50</v>
      </c>
      <c r="N37" s="314" t="s">
        <v>469</v>
      </c>
    </row>
    <row r="38" spans="1:14" s="145" customFormat="1" ht="12.75" customHeight="1" x14ac:dyDescent="0.25">
      <c r="A38" s="527"/>
      <c r="B38" s="689"/>
      <c r="C38" s="288" t="s">
        <v>392</v>
      </c>
      <c r="D38" s="288" t="s">
        <v>566</v>
      </c>
      <c r="E38" s="288" t="s">
        <v>651</v>
      </c>
      <c r="F38" s="288" t="s">
        <v>470</v>
      </c>
      <c r="G38" s="288" t="s">
        <v>651</v>
      </c>
      <c r="H38" s="288" t="s">
        <v>470</v>
      </c>
      <c r="I38" s="318">
        <v>10</v>
      </c>
      <c r="J38" s="318">
        <v>10</v>
      </c>
      <c r="K38" s="288">
        <v>20</v>
      </c>
      <c r="L38" s="288"/>
      <c r="M38" s="288">
        <v>20</v>
      </c>
      <c r="N38" s="314" t="s">
        <v>469</v>
      </c>
    </row>
    <row r="39" spans="1:14" ht="9.75" customHeight="1" x14ac:dyDescent="0.25">
      <c r="A39" s="527" t="s">
        <v>266</v>
      </c>
      <c r="B39" s="689"/>
      <c r="C39" s="288" t="s">
        <v>562</v>
      </c>
      <c r="D39" s="288" t="s">
        <v>566</v>
      </c>
      <c r="E39" s="288" t="s">
        <v>651</v>
      </c>
      <c r="F39" s="288" t="s">
        <v>470</v>
      </c>
      <c r="G39" s="288" t="s">
        <v>651</v>
      </c>
      <c r="H39" s="288" t="s">
        <v>470</v>
      </c>
      <c r="I39" s="288">
        <v>10</v>
      </c>
      <c r="J39" s="288">
        <v>10</v>
      </c>
      <c r="K39" s="288">
        <v>10</v>
      </c>
      <c r="L39" s="288"/>
      <c r="M39" s="288">
        <v>10</v>
      </c>
      <c r="N39" s="314" t="s">
        <v>469</v>
      </c>
    </row>
    <row r="40" spans="1:14" ht="9.75" customHeight="1" x14ac:dyDescent="0.25">
      <c r="A40" s="527"/>
      <c r="B40" s="689"/>
      <c r="C40" s="288" t="s">
        <v>727</v>
      </c>
      <c r="D40" s="288" t="s">
        <v>566</v>
      </c>
      <c r="E40" s="288" t="s">
        <v>651</v>
      </c>
      <c r="F40" s="288" t="s">
        <v>470</v>
      </c>
      <c r="G40" s="288" t="s">
        <v>651</v>
      </c>
      <c r="H40" s="288" t="s">
        <v>470</v>
      </c>
      <c r="I40" s="288">
        <v>10</v>
      </c>
      <c r="J40" s="288">
        <v>10</v>
      </c>
      <c r="K40" s="288">
        <v>20</v>
      </c>
      <c r="L40" s="314"/>
      <c r="M40" s="288">
        <v>20</v>
      </c>
      <c r="N40" s="314" t="s">
        <v>469</v>
      </c>
    </row>
    <row r="41" spans="1:14" ht="9.75" customHeight="1" x14ac:dyDescent="0.25">
      <c r="A41" s="527"/>
      <c r="B41" s="689"/>
      <c r="C41" s="288" t="s">
        <v>563</v>
      </c>
      <c r="D41" s="288" t="s">
        <v>733</v>
      </c>
      <c r="E41" s="288"/>
      <c r="F41" s="288"/>
      <c r="G41" s="288"/>
      <c r="H41" s="288"/>
      <c r="I41" s="288"/>
      <c r="J41" s="288"/>
      <c r="K41" s="288"/>
      <c r="L41" s="288"/>
      <c r="M41" s="288"/>
      <c r="N41" s="288"/>
    </row>
    <row r="42" spans="1:14" ht="9.75" customHeight="1" x14ac:dyDescent="0.25">
      <c r="A42" s="527"/>
      <c r="B42" s="689"/>
      <c r="C42" s="288" t="s">
        <v>565</v>
      </c>
      <c r="D42" s="288" t="s">
        <v>733</v>
      </c>
      <c r="E42" s="288"/>
      <c r="F42" s="288"/>
      <c r="G42" s="288"/>
      <c r="H42" s="288"/>
      <c r="I42" s="318"/>
      <c r="J42" s="318"/>
      <c r="K42" s="318"/>
      <c r="L42" s="318"/>
      <c r="M42" s="318"/>
      <c r="N42" s="318"/>
    </row>
    <row r="43" spans="1:14" ht="9.75" customHeight="1" x14ac:dyDescent="0.25">
      <c r="A43" s="527"/>
      <c r="B43" s="633"/>
      <c r="C43" s="288" t="s">
        <v>409</v>
      </c>
      <c r="D43" s="288" t="s">
        <v>566</v>
      </c>
      <c r="E43" s="288" t="s">
        <v>651</v>
      </c>
      <c r="F43" s="288" t="s">
        <v>470</v>
      </c>
      <c r="G43" s="288" t="s">
        <v>651</v>
      </c>
      <c r="H43" s="288" t="s">
        <v>470</v>
      </c>
      <c r="I43" s="288">
        <v>5</v>
      </c>
      <c r="J43" s="288">
        <v>5</v>
      </c>
      <c r="K43" s="288">
        <v>5</v>
      </c>
      <c r="L43" s="288"/>
      <c r="M43" s="288">
        <v>5</v>
      </c>
      <c r="N43" s="314" t="s">
        <v>469</v>
      </c>
    </row>
  </sheetData>
  <protectedRanges>
    <protectedRange sqref="C4" name="Range2_1"/>
    <protectedRange password="CDC0" sqref="B3:B4" name="Range1_1"/>
    <protectedRange password="CDC0" sqref="D27:D33" name="Range1_3_3_1"/>
    <protectedRange password="CDC0" sqref="M28:M33 I28:I30 K28:K30 I31:K33" name="Range1_4"/>
    <protectedRange password="CDC0" sqref="N26:N33 N41" name="Range1_1_4"/>
    <protectedRange password="CDC0" sqref="E27" name="Range1_1_1_5_1_1_1_1"/>
    <protectedRange password="CDC0" sqref="G27" name="Range1_1_1_5_1_1_3_1"/>
    <protectedRange password="CDC0" sqref="G31:H33" name="Range1_3_1"/>
    <protectedRange password="CDC0" sqref="G26:H26" name="Range1_3_4_1"/>
    <protectedRange password="CDC0" sqref="L9:L11 F9:F25 H9:H25 N9:N11 N34:N40 N43" name="Range1_5_3"/>
    <protectedRange password="CDC0" sqref="I9:K11 I13:J20 M9:M11" name="Range1_1_2_1_1"/>
    <protectedRange password="CDC0" sqref="L12 N12" name="Range1_9_1"/>
    <protectedRange password="CDC0" sqref="I12:K12 M12" name="Range1_1_2_3_1"/>
    <protectedRange password="CDC0" sqref="L13:L16 N13:N16" name="Range1_11_1"/>
    <protectedRange password="CDC0" sqref="K13:K16 M13:M16" name="Range1_1_2_5_1"/>
    <protectedRange password="CDC0" sqref="C34" name="Range1_1_1_7_1"/>
    <protectedRange password="CDC0" sqref="L34 H34:H43 F34:F43" name="Range1_13_1"/>
    <protectedRange password="CDC0" sqref="K34 M34" name="Range1_1_5_1"/>
    <protectedRange password="CDC0" sqref="L18 N18" name="Range1_15_1"/>
    <protectedRange password="CDC0" sqref="K18 M18" name="Range1_1_2_9_1"/>
    <protectedRange password="CDC0" sqref="C19" name="Range1_4_4_1_3_1"/>
    <protectedRange password="CDC0" sqref="L19 N19" name="Range1_17_1"/>
    <protectedRange password="CDC0" sqref="K19 M19" name="Range1_1_2_11_1"/>
    <protectedRange password="CDC0" sqref="K17:N17" name="Range1_2_1_1_1"/>
    <protectedRange password="CDC0" sqref="L20 N20:N22" name="Range1_19_1"/>
    <protectedRange password="CDC0" sqref="K20 M20" name="Range1_1_7_1"/>
    <protectedRange password="CDC0" sqref="L40" name="Range1_22_1"/>
    <protectedRange password="CDC0" sqref="K40 M40" name="Range1_1_10_1"/>
    <protectedRange password="CDC0" sqref="N42" name="Range1_5_4_1"/>
    <protectedRange password="CDC0" sqref="L23:L24 N23:N24" name="Range1_24_1"/>
    <protectedRange password="CDC0" sqref="C23:C24" name="Range1_33_3_1"/>
    <protectedRange password="CDC0" sqref="K23:K24 M23:M24" name="Range1_1_12_1"/>
    <protectedRange password="CDC0" sqref="L25 N25" name="Range1_25_1"/>
    <protectedRange password="CDC0" sqref="L43" name="Range1_27_1"/>
    <protectedRange password="CDC0" sqref="K43 M43" name="Range1_1_15_1"/>
  </protectedRanges>
  <mergeCells count="6">
    <mergeCell ref="A9:A19"/>
    <mergeCell ref="B9:B43"/>
    <mergeCell ref="A20:A26"/>
    <mergeCell ref="A27:A33"/>
    <mergeCell ref="A34:A38"/>
    <mergeCell ref="A39:A43"/>
  </mergeCells>
  <hyperlinks>
    <hyperlink ref="L1" location="'b. List of templates'!A1" display="RETURN TO TEMPLATE LIST" xr:uid="{00000000-0004-0000-24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23"/>
  <sheetViews>
    <sheetView topLeftCell="A8" workbookViewId="0">
      <selection activeCell="C6" sqref="C6"/>
    </sheetView>
  </sheetViews>
  <sheetFormatPr defaultColWidth="9.140625" defaultRowHeight="10.5" x14ac:dyDescent="0.25"/>
  <cols>
    <col min="1" max="1" width="35.140625" style="85" customWidth="1"/>
    <col min="2" max="2" width="23.85546875" style="84" customWidth="1"/>
    <col min="3" max="3" width="30.85546875" style="85" customWidth="1"/>
    <col min="4" max="4" width="18" style="85" customWidth="1"/>
    <col min="5" max="5" width="13.85546875" style="85" customWidth="1"/>
    <col min="6" max="6" width="5.140625" style="85" customWidth="1"/>
    <col min="7" max="7" width="16.5703125" style="85" customWidth="1"/>
    <col min="8" max="8" width="5.42578125" style="85" customWidth="1"/>
    <col min="9" max="9" width="14.5703125" style="85" customWidth="1"/>
    <col min="10" max="11" width="13.42578125" style="85" customWidth="1"/>
    <col min="12" max="12" width="26.5703125" style="85" bestFit="1" customWidth="1"/>
    <col min="13" max="13" width="23.5703125" style="85" customWidth="1"/>
    <col min="14" max="14" width="45.140625" style="85" customWidth="1"/>
    <col min="15" max="16384" width="9.140625" style="85"/>
  </cols>
  <sheetData>
    <row r="1" spans="1:14" ht="21" thickBot="1" x14ac:dyDescent="0.3">
      <c r="A1" s="82" t="s">
        <v>267</v>
      </c>
      <c r="I1" s="83" t="s">
        <v>178</v>
      </c>
      <c r="L1" s="86" t="s">
        <v>177</v>
      </c>
    </row>
    <row r="2" spans="1:14" ht="9.75" customHeight="1" x14ac:dyDescent="0.25">
      <c r="F2" s="507" t="s">
        <v>268</v>
      </c>
      <c r="G2" s="570"/>
      <c r="H2" s="571"/>
      <c r="I2" s="87" t="s">
        <v>180</v>
      </c>
      <c r="J2" s="183">
        <f>SUM(B13:B23)</f>
        <v>0</v>
      </c>
    </row>
    <row r="3" spans="1:14" ht="12.75" customHeight="1" x14ac:dyDescent="0.25">
      <c r="A3" s="146" t="s">
        <v>181</v>
      </c>
      <c r="B3" s="127" t="s">
        <v>405</v>
      </c>
      <c r="C3" s="128" t="s">
        <v>182</v>
      </c>
      <c r="F3" s="509"/>
      <c r="G3" s="568"/>
      <c r="H3" s="508"/>
      <c r="I3" s="90" t="s">
        <v>183</v>
      </c>
      <c r="J3" s="184">
        <f>$B$10</f>
        <v>0</v>
      </c>
    </row>
    <row r="4" spans="1:14" ht="16.5" customHeight="1" x14ac:dyDescent="0.25">
      <c r="A4" s="147" t="s">
        <v>184</v>
      </c>
      <c r="B4" s="129">
        <v>2024</v>
      </c>
      <c r="C4" s="215">
        <v>45381</v>
      </c>
      <c r="F4" s="509"/>
      <c r="G4" s="568"/>
      <c r="H4" s="508"/>
      <c r="I4" s="90" t="s">
        <v>185</v>
      </c>
      <c r="J4" s="184">
        <f>$B$9</f>
        <v>0</v>
      </c>
    </row>
    <row r="5" spans="1:14" ht="15.75" customHeight="1" thickBot="1" x14ac:dyDescent="0.3">
      <c r="A5" s="146" t="s">
        <v>186</v>
      </c>
      <c r="B5" s="130" t="s">
        <v>324</v>
      </c>
      <c r="C5" s="92"/>
      <c r="F5" s="510"/>
      <c r="G5" s="572"/>
      <c r="H5" s="511"/>
      <c r="I5" s="93"/>
      <c r="J5" s="94"/>
    </row>
    <row r="6" spans="1:14" ht="37.5" customHeight="1" thickBot="1" x14ac:dyDescent="0.3">
      <c r="A6" s="116" t="s">
        <v>290</v>
      </c>
      <c r="B6" s="131">
        <v>7985.3</v>
      </c>
      <c r="I6" s="96"/>
    </row>
    <row r="7" spans="1:14" ht="46.5" customHeight="1" thickBot="1" x14ac:dyDescent="0.3">
      <c r="A7" s="116" t="s">
        <v>294</v>
      </c>
      <c r="B7" s="148">
        <v>7985.3</v>
      </c>
      <c r="C7" s="524" t="s">
        <v>325</v>
      </c>
      <c r="D7" s="525"/>
      <c r="E7" s="525"/>
      <c r="F7" s="525"/>
      <c r="G7" s="525"/>
      <c r="H7" s="525"/>
      <c r="I7" s="525"/>
      <c r="J7" s="526"/>
      <c r="M7" s="98"/>
      <c r="N7" s="98"/>
    </row>
    <row r="8" spans="1:14" ht="20.100000000000001" customHeight="1" x14ac:dyDescent="0.25">
      <c r="A8" s="116" t="s">
        <v>191</v>
      </c>
      <c r="B8" s="149" t="s">
        <v>270</v>
      </c>
      <c r="C8" s="150" t="s">
        <v>194</v>
      </c>
      <c r="D8" s="150"/>
    </row>
    <row r="9" spans="1:14" ht="21.75" customHeight="1" thickBot="1" x14ac:dyDescent="0.3">
      <c r="A9" s="116" t="s">
        <v>271</v>
      </c>
      <c r="B9" s="151"/>
      <c r="C9" s="152"/>
      <c r="D9" s="153"/>
    </row>
    <row r="10" spans="1:14" ht="20.25" customHeight="1" thickBot="1" x14ac:dyDescent="0.3">
      <c r="A10" s="116" t="s">
        <v>243</v>
      </c>
      <c r="B10" s="135">
        <f>B13+B16</f>
        <v>0</v>
      </c>
      <c r="C10" s="104"/>
      <c r="D10" s="105"/>
    </row>
    <row r="11" spans="1:14" ht="9.75" customHeight="1" x14ac:dyDescent="0.25">
      <c r="B11" s="99"/>
      <c r="C11" s="108"/>
      <c r="D11" s="108"/>
    </row>
    <row r="12" spans="1:14" s="110" customFormat="1" ht="63" customHeight="1" x14ac:dyDescent="0.25">
      <c r="A12" s="136" t="s">
        <v>272</v>
      </c>
      <c r="B12" s="113" t="s">
        <v>244</v>
      </c>
      <c r="C12" s="139" t="s">
        <v>199</v>
      </c>
      <c r="D12" s="139" t="s">
        <v>200</v>
      </c>
      <c r="E12" s="277" t="s">
        <v>201</v>
      </c>
      <c r="F12" s="137" t="s">
        <v>202</v>
      </c>
      <c r="G12" s="277" t="s">
        <v>203</v>
      </c>
      <c r="H12" s="137" t="s">
        <v>202</v>
      </c>
      <c r="I12" s="278" t="s">
        <v>204</v>
      </c>
      <c r="J12" s="139" t="s">
        <v>205</v>
      </c>
      <c r="K12" s="139" t="s">
        <v>245</v>
      </c>
      <c r="L12" s="139" t="s">
        <v>246</v>
      </c>
      <c r="M12" s="139" t="s">
        <v>206</v>
      </c>
      <c r="N12" s="295" t="s">
        <v>207</v>
      </c>
    </row>
    <row r="13" spans="1:14" ht="11.25" customHeight="1" x14ac:dyDescent="0.25">
      <c r="A13" s="527"/>
      <c r="B13" s="569"/>
      <c r="C13" s="181"/>
      <c r="D13" s="181"/>
      <c r="E13" s="181"/>
      <c r="F13" s="181"/>
      <c r="G13" s="181"/>
      <c r="H13" s="181"/>
      <c r="I13" s="181"/>
      <c r="J13" s="181"/>
      <c r="K13" s="181"/>
      <c r="L13" s="181"/>
      <c r="M13" s="181"/>
      <c r="N13" s="181"/>
    </row>
    <row r="14" spans="1:14" ht="9.75" customHeight="1" x14ac:dyDescent="0.25">
      <c r="A14" s="527"/>
      <c r="B14" s="569"/>
      <c r="C14" s="181"/>
      <c r="D14" s="181"/>
      <c r="E14" s="181"/>
      <c r="F14" s="181"/>
      <c r="G14" s="181"/>
      <c r="H14" s="181"/>
      <c r="I14" s="181"/>
      <c r="J14" s="181"/>
      <c r="K14" s="181"/>
      <c r="L14" s="181"/>
      <c r="M14" s="181"/>
      <c r="N14" s="181"/>
    </row>
    <row r="15" spans="1:14" ht="9.75" customHeight="1" x14ac:dyDescent="0.25">
      <c r="A15" s="527"/>
      <c r="B15" s="569"/>
      <c r="C15" s="181"/>
      <c r="D15" s="181"/>
      <c r="E15" s="181"/>
      <c r="F15" s="181"/>
      <c r="G15" s="181"/>
      <c r="H15" s="181"/>
      <c r="I15" s="181"/>
      <c r="J15" s="181"/>
      <c r="K15" s="181"/>
      <c r="L15" s="181"/>
      <c r="M15" s="181"/>
      <c r="N15" s="181"/>
    </row>
    <row r="16" spans="1:14" ht="11.25" customHeight="1" x14ac:dyDescent="0.25">
      <c r="A16" s="527"/>
      <c r="B16" s="549"/>
      <c r="C16" s="181"/>
      <c r="D16" s="181"/>
      <c r="E16" s="181"/>
      <c r="F16" s="181"/>
      <c r="G16" s="181"/>
      <c r="H16" s="181"/>
      <c r="I16" s="181"/>
      <c r="J16" s="181"/>
      <c r="K16" s="181"/>
      <c r="L16" s="261"/>
      <c r="M16" s="261"/>
      <c r="N16" s="181"/>
    </row>
    <row r="17" spans="1:14" ht="14.45" customHeight="1" x14ac:dyDescent="0.25">
      <c r="A17" s="527"/>
      <c r="B17" s="550"/>
      <c r="C17" s="181"/>
      <c r="D17" s="181"/>
      <c r="E17" s="181"/>
      <c r="F17" s="181"/>
      <c r="G17" s="181"/>
      <c r="H17" s="181"/>
      <c r="I17" s="181"/>
      <c r="J17" s="181"/>
      <c r="K17" s="181"/>
      <c r="L17" s="181"/>
      <c r="M17" s="181"/>
      <c r="N17" s="181"/>
    </row>
    <row r="18" spans="1:14" ht="15" customHeight="1" x14ac:dyDescent="0.25">
      <c r="A18" s="527"/>
      <c r="B18" s="558"/>
      <c r="C18" s="181"/>
      <c r="D18" s="315"/>
      <c r="E18" s="181"/>
      <c r="F18" s="315"/>
      <c r="G18" s="181"/>
      <c r="H18" s="181"/>
      <c r="I18" s="181"/>
      <c r="J18" s="181"/>
      <c r="K18" s="181"/>
      <c r="L18" s="181"/>
      <c r="M18" s="181"/>
      <c r="N18" s="181"/>
    </row>
    <row r="19" spans="1:14" ht="11.25" customHeight="1" x14ac:dyDescent="0.25">
      <c r="A19" s="527"/>
      <c r="B19" s="569"/>
      <c r="C19" s="181"/>
      <c r="D19" s="289"/>
      <c r="E19" s="181"/>
      <c r="F19" s="181"/>
      <c r="G19" s="181"/>
      <c r="H19" s="181"/>
      <c r="I19" s="181"/>
      <c r="J19" s="181"/>
      <c r="K19" s="181"/>
      <c r="L19" s="181"/>
      <c r="M19" s="181"/>
      <c r="N19" s="181"/>
    </row>
    <row r="20" spans="1:14" ht="9.75" customHeight="1" x14ac:dyDescent="0.25">
      <c r="A20" s="527"/>
      <c r="B20" s="569"/>
      <c r="C20" s="181"/>
      <c r="D20" s="181"/>
      <c r="E20" s="181"/>
      <c r="F20" s="181"/>
      <c r="G20" s="181"/>
      <c r="H20" s="181"/>
      <c r="I20" s="181"/>
      <c r="J20" s="181"/>
      <c r="K20" s="181"/>
      <c r="L20" s="181"/>
      <c r="M20" s="181"/>
      <c r="N20" s="181"/>
    </row>
    <row r="21" spans="1:14" ht="9.75" customHeight="1" x14ac:dyDescent="0.25">
      <c r="A21" s="527"/>
      <c r="B21" s="569"/>
      <c r="C21" s="181"/>
      <c r="D21" s="181"/>
      <c r="E21" s="181"/>
      <c r="F21" s="181"/>
      <c r="G21" s="181"/>
      <c r="H21" s="181"/>
      <c r="I21" s="181"/>
      <c r="J21" s="181"/>
      <c r="K21" s="181"/>
      <c r="L21" s="181"/>
      <c r="M21" s="181"/>
      <c r="N21" s="181"/>
    </row>
    <row r="22" spans="1:14" ht="9.75" customHeight="1" x14ac:dyDescent="0.25">
      <c r="A22" s="527"/>
      <c r="B22" s="569"/>
      <c r="C22" s="181"/>
      <c r="D22" s="181"/>
      <c r="E22" s="181"/>
      <c r="F22" s="181"/>
      <c r="G22" s="181"/>
      <c r="H22" s="181"/>
      <c r="I22" s="181"/>
      <c r="J22" s="181"/>
      <c r="K22" s="181"/>
      <c r="L22" s="181"/>
      <c r="M22" s="181"/>
      <c r="N22" s="181"/>
    </row>
    <row r="23" spans="1:14" ht="9.75" customHeight="1" x14ac:dyDescent="0.25">
      <c r="A23" s="527"/>
      <c r="B23" s="569"/>
      <c r="C23" s="181"/>
      <c r="D23" s="181"/>
      <c r="E23" s="181"/>
      <c r="F23" s="181"/>
      <c r="G23" s="181"/>
      <c r="H23" s="181"/>
      <c r="I23" s="181"/>
      <c r="J23" s="181"/>
      <c r="K23" s="181"/>
      <c r="L23" s="181"/>
      <c r="M23" s="181"/>
      <c r="N23" s="181"/>
    </row>
  </sheetData>
  <protectedRanges>
    <protectedRange sqref="C4" name="Range2_1"/>
    <protectedRange password="CDC0" sqref="D13 C14:D15 D16" name="Range1_3_1"/>
    <protectedRange password="CDC0" sqref="C19" name="Range1_2_2_1"/>
    <protectedRange password="CDC0" sqref="E18 G18:N18" name="Range1_3_2"/>
    <protectedRange password="CDC0" sqref="I13:M15" name="Range1_1_3"/>
    <protectedRange password="CDC0" sqref="N13:N15" name="Range1_3_1_1_1"/>
    <protectedRange password="CDC0" sqref="E16:N16" name="Range1_1_2"/>
    <protectedRange password="CDC0" sqref="C16" name="Range1_3_1_1_3"/>
    <protectedRange password="CDC0" sqref="D17:N17" name="Range1_3_5"/>
    <protectedRange password="CDC0" sqref="C17" name="Range1_1_1_2"/>
  </protectedRanges>
  <mergeCells count="8">
    <mergeCell ref="A19:A23"/>
    <mergeCell ref="B19:B23"/>
    <mergeCell ref="F2:H5"/>
    <mergeCell ref="C7:J7"/>
    <mergeCell ref="A13:A15"/>
    <mergeCell ref="B13:B15"/>
    <mergeCell ref="A16:A18"/>
    <mergeCell ref="B16:B18"/>
  </mergeCells>
  <hyperlinks>
    <hyperlink ref="L1" location="'b. List of templates'!A1" display="RETURN TO TEMPLATE LIST" xr:uid="{00000000-0004-0000-2500-000000000000}"/>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P45"/>
  <sheetViews>
    <sheetView tabSelected="1" zoomScaleNormal="100" workbookViewId="0">
      <selection activeCell="N34" sqref="N34"/>
    </sheetView>
  </sheetViews>
  <sheetFormatPr defaultColWidth="9.140625" defaultRowHeight="11.25" x14ac:dyDescent="0.25"/>
  <cols>
    <col min="1" max="1" width="4.85546875" style="156" customWidth="1"/>
    <col min="2" max="2" width="23" style="156" customWidth="1"/>
    <col min="3" max="3" width="7" style="155" customWidth="1"/>
    <col min="4" max="4" width="6.85546875" style="156" customWidth="1"/>
    <col min="5" max="5" width="61.85546875" style="156" bestFit="1" customWidth="1"/>
    <col min="6" max="6" width="14.140625" style="156" customWidth="1"/>
    <col min="7" max="7" width="19.85546875" style="156" customWidth="1"/>
    <col min="8" max="8" width="5.5703125" style="156" customWidth="1"/>
    <col min="9" max="9" width="21.85546875" style="156" customWidth="1"/>
    <col min="10" max="10" width="5.140625" style="156" customWidth="1"/>
    <col min="11" max="11" width="12.140625" style="156" customWidth="1"/>
    <col min="12" max="12" width="26.5703125" style="156" bestFit="1" customWidth="1"/>
    <col min="13" max="13" width="13.85546875" style="156" customWidth="1"/>
    <col min="14" max="14" width="51.140625" style="156" bestFit="1" customWidth="1"/>
    <col min="15" max="16384" width="9.140625" style="156"/>
  </cols>
  <sheetData>
    <row r="1" spans="1:14" ht="21" thickBot="1" x14ac:dyDescent="0.3">
      <c r="A1" s="82" t="s">
        <v>296</v>
      </c>
      <c r="B1" s="154"/>
      <c r="L1" s="86" t="s">
        <v>177</v>
      </c>
      <c r="M1" s="83" t="s">
        <v>313</v>
      </c>
      <c r="N1" s="85"/>
    </row>
    <row r="2" spans="1:14" ht="9.75" customHeight="1" x14ac:dyDescent="0.25">
      <c r="K2" s="589" t="s">
        <v>179</v>
      </c>
      <c r="L2" s="590"/>
      <c r="M2" s="87" t="s">
        <v>180</v>
      </c>
      <c r="N2" s="183">
        <f>SUM(D14:D45)</f>
        <v>21</v>
      </c>
    </row>
    <row r="3" spans="1:14" ht="12.75" customHeight="1" x14ac:dyDescent="0.25">
      <c r="A3" s="512" t="s">
        <v>181</v>
      </c>
      <c r="B3" s="513"/>
      <c r="C3" s="595" t="s">
        <v>331</v>
      </c>
      <c r="D3" s="596"/>
      <c r="E3" s="158" t="s">
        <v>182</v>
      </c>
      <c r="K3" s="591"/>
      <c r="L3" s="592"/>
      <c r="M3" s="90" t="s">
        <v>183</v>
      </c>
      <c r="N3" s="184">
        <f>$C$10</f>
        <v>21</v>
      </c>
    </row>
    <row r="4" spans="1:14" ht="12.75" customHeight="1" x14ac:dyDescent="0.25">
      <c r="A4" s="517" t="s">
        <v>184</v>
      </c>
      <c r="B4" s="518"/>
      <c r="C4" s="595">
        <v>2024</v>
      </c>
      <c r="D4" s="597"/>
      <c r="E4" s="348" t="s">
        <v>595</v>
      </c>
      <c r="K4" s="591"/>
      <c r="L4" s="592"/>
      <c r="M4" s="90" t="s">
        <v>185</v>
      </c>
      <c r="N4" s="184">
        <f>$C$9</f>
        <v>10.38</v>
      </c>
    </row>
    <row r="5" spans="1:14" ht="12.75" customHeight="1" thickBot="1" x14ac:dyDescent="0.3">
      <c r="A5" s="512" t="s">
        <v>186</v>
      </c>
      <c r="B5" s="513"/>
      <c r="C5" s="598" t="s">
        <v>88</v>
      </c>
      <c r="D5" s="599"/>
      <c r="E5" s="161"/>
      <c r="K5" s="593"/>
      <c r="L5" s="594"/>
      <c r="M5" s="93"/>
      <c r="N5" s="94"/>
    </row>
    <row r="6" spans="1:14" ht="46.5" customHeight="1" thickBot="1" x14ac:dyDescent="0.25">
      <c r="A6" s="652" t="s">
        <v>290</v>
      </c>
      <c r="B6" s="653"/>
      <c r="C6" s="600">
        <v>519</v>
      </c>
      <c r="D6" s="601"/>
      <c r="E6" s="239" t="s">
        <v>532</v>
      </c>
    </row>
    <row r="7" spans="1:14" ht="45.75" customHeight="1" thickBot="1" x14ac:dyDescent="0.25">
      <c r="A7" s="652" t="s">
        <v>291</v>
      </c>
      <c r="B7" s="653"/>
      <c r="C7" s="630">
        <v>519</v>
      </c>
      <c r="D7" s="631"/>
      <c r="E7" s="164"/>
      <c r="F7" s="524" t="s">
        <v>326</v>
      </c>
      <c r="G7" s="603"/>
      <c r="H7" s="603"/>
      <c r="I7" s="603"/>
      <c r="J7" s="603"/>
      <c r="K7" s="603"/>
      <c r="L7" s="603"/>
      <c r="M7" s="604"/>
    </row>
    <row r="8" spans="1:14" ht="20.100000000000001" customHeight="1" thickBot="1" x14ac:dyDescent="0.3">
      <c r="A8" s="527" t="s">
        <v>191</v>
      </c>
      <c r="B8" s="513"/>
      <c r="C8" s="690" t="s">
        <v>192</v>
      </c>
      <c r="D8" s="691"/>
      <c r="E8" s="149" t="s">
        <v>193</v>
      </c>
      <c r="F8" s="334" t="s">
        <v>287</v>
      </c>
    </row>
    <row r="9" spans="1:14" ht="21.75" customHeight="1" thickBot="1" x14ac:dyDescent="0.3">
      <c r="A9" s="535" t="s">
        <v>195</v>
      </c>
      <c r="B9" s="536"/>
      <c r="C9" s="611">
        <f>IF($C$7&lt;=5000, ($C$7/50), (($C$7-5000)/500)+(5000/50))</f>
        <v>10.38</v>
      </c>
      <c r="D9" s="612"/>
      <c r="E9" s="165"/>
      <c r="F9" s="166"/>
    </row>
    <row r="10" spans="1:14" ht="14.25" customHeight="1" thickBot="1" x14ac:dyDescent="0.3">
      <c r="A10" s="527" t="s">
        <v>243</v>
      </c>
      <c r="B10" s="513"/>
      <c r="C10" s="613">
        <f>D14+D15+D20+D27+D32+D33</f>
        <v>21</v>
      </c>
      <c r="D10" s="614"/>
      <c r="E10" s="167"/>
      <c r="F10" s="168"/>
    </row>
    <row r="11" spans="1:14" ht="9.75" customHeight="1" x14ac:dyDescent="0.25">
      <c r="B11" s="169"/>
      <c r="C11" s="170"/>
      <c r="D11" s="171"/>
      <c r="E11" s="172"/>
      <c r="F11" s="172"/>
    </row>
    <row r="12" spans="1:14" ht="24" customHeight="1" x14ac:dyDescent="0.25">
      <c r="A12" s="541" t="s">
        <v>197</v>
      </c>
      <c r="B12" s="542"/>
      <c r="C12" s="615" t="s">
        <v>276</v>
      </c>
      <c r="D12" s="616"/>
      <c r="E12" s="579" t="s">
        <v>199</v>
      </c>
      <c r="F12" s="579" t="s">
        <v>200</v>
      </c>
      <c r="G12" s="641" t="s">
        <v>201</v>
      </c>
      <c r="H12" s="626" t="s">
        <v>202</v>
      </c>
      <c r="I12" s="579" t="s">
        <v>203</v>
      </c>
      <c r="J12" s="626" t="s">
        <v>202</v>
      </c>
      <c r="K12" s="639" t="s">
        <v>277</v>
      </c>
      <c r="L12" s="579" t="s">
        <v>278</v>
      </c>
      <c r="M12" s="579" t="s">
        <v>309</v>
      </c>
      <c r="N12" s="579" t="s">
        <v>207</v>
      </c>
    </row>
    <row r="13" spans="1:14" ht="27" customHeight="1" x14ac:dyDescent="0.25">
      <c r="A13" s="545"/>
      <c r="B13" s="546"/>
      <c r="C13" s="174" t="s">
        <v>211</v>
      </c>
      <c r="D13" s="175" t="s">
        <v>212</v>
      </c>
      <c r="E13" s="580"/>
      <c r="F13" s="588"/>
      <c r="G13" s="667"/>
      <c r="H13" s="627"/>
      <c r="I13" s="580"/>
      <c r="J13" s="627"/>
      <c r="K13" s="666"/>
      <c r="L13" s="580"/>
      <c r="M13" s="580"/>
      <c r="N13" s="580"/>
    </row>
    <row r="14" spans="1:14" ht="27.6" customHeight="1" x14ac:dyDescent="0.25">
      <c r="A14" s="115" t="s">
        <v>223</v>
      </c>
      <c r="B14" s="116" t="s">
        <v>224</v>
      </c>
      <c r="C14" s="124">
        <v>1</v>
      </c>
      <c r="D14" s="338">
        <v>5</v>
      </c>
      <c r="E14" s="318" t="s">
        <v>224</v>
      </c>
      <c r="F14" s="318" t="s">
        <v>88</v>
      </c>
      <c r="G14" s="318" t="s">
        <v>450</v>
      </c>
      <c r="H14" s="318" t="s">
        <v>470</v>
      </c>
      <c r="I14" s="384" t="s">
        <v>526</v>
      </c>
      <c r="J14" s="318" t="s">
        <v>470</v>
      </c>
      <c r="K14" s="318">
        <v>7.4999999999999997E-2</v>
      </c>
      <c r="L14" s="318">
        <v>9.5000000000000001E-2</v>
      </c>
      <c r="M14" s="318" t="s">
        <v>453</v>
      </c>
      <c r="N14" s="326" t="s">
        <v>680</v>
      </c>
    </row>
    <row r="15" spans="1:14" ht="9.75" customHeight="1" x14ac:dyDescent="0.25">
      <c r="A15" s="493" t="s">
        <v>225</v>
      </c>
      <c r="B15" s="512" t="s">
        <v>226</v>
      </c>
      <c r="C15" s="574">
        <v>1</v>
      </c>
      <c r="D15" s="692">
        <v>3</v>
      </c>
      <c r="E15" s="318" t="s">
        <v>381</v>
      </c>
      <c r="F15" s="318" t="s">
        <v>88</v>
      </c>
      <c r="G15" s="318" t="s">
        <v>610</v>
      </c>
      <c r="H15" s="318" t="s">
        <v>470</v>
      </c>
      <c r="I15" s="318" t="s">
        <v>610</v>
      </c>
      <c r="J15" s="318" t="s">
        <v>470</v>
      </c>
      <c r="K15" s="318">
        <v>0.25</v>
      </c>
      <c r="L15" s="362">
        <v>0.28899999999999998</v>
      </c>
      <c r="M15" s="318" t="s">
        <v>453</v>
      </c>
      <c r="N15" s="326" t="s">
        <v>680</v>
      </c>
    </row>
    <row r="16" spans="1:14" ht="9.75" customHeight="1" x14ac:dyDescent="0.25">
      <c r="A16" s="493"/>
      <c r="B16" s="512"/>
      <c r="C16" s="574"/>
      <c r="D16" s="692"/>
      <c r="E16" s="318" t="s">
        <v>382</v>
      </c>
      <c r="F16" s="318" t="s">
        <v>88</v>
      </c>
      <c r="G16" s="318" t="s">
        <v>610</v>
      </c>
      <c r="H16" s="318" t="s">
        <v>470</v>
      </c>
      <c r="I16" s="318" t="s">
        <v>610</v>
      </c>
      <c r="J16" s="318" t="s">
        <v>470</v>
      </c>
      <c r="K16" s="318">
        <v>0.25</v>
      </c>
      <c r="L16" s="362">
        <v>0.32800000000000001</v>
      </c>
      <c r="M16" s="318" t="s">
        <v>453</v>
      </c>
      <c r="N16" s="326" t="s">
        <v>680</v>
      </c>
    </row>
    <row r="17" spans="1:15" ht="9.75" customHeight="1" x14ac:dyDescent="0.25">
      <c r="A17" s="493"/>
      <c r="B17" s="512"/>
      <c r="C17" s="574"/>
      <c r="D17" s="692"/>
      <c r="E17" s="318" t="s">
        <v>383</v>
      </c>
      <c r="F17" s="318" t="s">
        <v>88</v>
      </c>
      <c r="G17" s="318" t="s">
        <v>610</v>
      </c>
      <c r="H17" s="318" t="s">
        <v>470</v>
      </c>
      <c r="I17" s="318" t="s">
        <v>610</v>
      </c>
      <c r="J17" s="318" t="s">
        <v>470</v>
      </c>
      <c r="K17" s="318">
        <v>0.25</v>
      </c>
      <c r="L17" s="362">
        <v>0.30199999999999999</v>
      </c>
      <c r="M17" s="318" t="s">
        <v>453</v>
      </c>
      <c r="N17" s="326" t="s">
        <v>680</v>
      </c>
    </row>
    <row r="18" spans="1:15" ht="9.75" customHeight="1" x14ac:dyDescent="0.25">
      <c r="A18" s="493"/>
      <c r="B18" s="512"/>
      <c r="C18" s="574"/>
      <c r="D18" s="692"/>
      <c r="E18" s="318" t="s">
        <v>384</v>
      </c>
      <c r="F18" s="318" t="s">
        <v>88</v>
      </c>
      <c r="G18" s="318" t="s">
        <v>610</v>
      </c>
      <c r="H18" s="318" t="s">
        <v>470</v>
      </c>
      <c r="I18" s="318" t="s">
        <v>610</v>
      </c>
      <c r="J18" s="318" t="s">
        <v>470</v>
      </c>
      <c r="K18" s="318">
        <v>0.25</v>
      </c>
      <c r="L18" s="362">
        <v>0.31900000000000001</v>
      </c>
      <c r="M18" s="318" t="s">
        <v>453</v>
      </c>
      <c r="N18" s="326" t="s">
        <v>680</v>
      </c>
    </row>
    <row r="19" spans="1:15" ht="9.75" customHeight="1" x14ac:dyDescent="0.25">
      <c r="A19" s="493"/>
      <c r="B19" s="512"/>
      <c r="C19" s="574"/>
      <c r="D19" s="692"/>
      <c r="E19" s="318"/>
      <c r="F19" s="318"/>
      <c r="G19" s="318"/>
      <c r="H19" s="318"/>
      <c r="I19" s="318"/>
      <c r="J19" s="318"/>
      <c r="K19" s="318"/>
      <c r="L19" s="318"/>
      <c r="M19" s="318"/>
      <c r="N19" s="326"/>
    </row>
    <row r="20" spans="1:15" ht="9.75" customHeight="1" x14ac:dyDescent="0.25">
      <c r="A20" s="493" t="s">
        <v>227</v>
      </c>
      <c r="B20" s="512" t="s">
        <v>228</v>
      </c>
      <c r="C20" s="574">
        <v>1</v>
      </c>
      <c r="D20" s="692">
        <v>3</v>
      </c>
      <c r="E20" s="181" t="s">
        <v>559</v>
      </c>
      <c r="F20" s="318" t="s">
        <v>88</v>
      </c>
      <c r="G20" s="318" t="s">
        <v>610</v>
      </c>
      <c r="H20" s="318" t="s">
        <v>470</v>
      </c>
      <c r="I20" s="318" t="s">
        <v>610</v>
      </c>
      <c r="J20" s="318" t="s">
        <v>470</v>
      </c>
      <c r="K20" s="318">
        <v>0.5</v>
      </c>
      <c r="L20" s="362">
        <v>0.7</v>
      </c>
      <c r="M20" s="318" t="s">
        <v>453</v>
      </c>
      <c r="N20" s="326" t="s">
        <v>680</v>
      </c>
    </row>
    <row r="21" spans="1:15" ht="9.75" customHeight="1" x14ac:dyDescent="0.25">
      <c r="A21" s="493"/>
      <c r="B21" s="512"/>
      <c r="C21" s="574"/>
      <c r="D21" s="692"/>
      <c r="E21" s="181" t="s">
        <v>557</v>
      </c>
      <c r="F21" s="318" t="s">
        <v>88</v>
      </c>
      <c r="G21" s="318" t="s">
        <v>610</v>
      </c>
      <c r="H21" s="318" t="s">
        <v>470</v>
      </c>
      <c r="I21" s="318" t="s">
        <v>610</v>
      </c>
      <c r="J21" s="318" t="s">
        <v>470</v>
      </c>
      <c r="K21" s="318">
        <v>0.5</v>
      </c>
      <c r="L21" s="362">
        <v>0.38</v>
      </c>
      <c r="M21" s="318" t="s">
        <v>453</v>
      </c>
      <c r="N21" s="326" t="s">
        <v>680</v>
      </c>
    </row>
    <row r="22" spans="1:15" ht="9.75" customHeight="1" x14ac:dyDescent="0.25">
      <c r="A22" s="493"/>
      <c r="B22" s="512"/>
      <c r="C22" s="574"/>
      <c r="D22" s="692"/>
      <c r="E22" s="181" t="s">
        <v>558</v>
      </c>
      <c r="F22" s="318" t="s">
        <v>88</v>
      </c>
      <c r="G22" s="318" t="s">
        <v>610</v>
      </c>
      <c r="H22" s="318" t="s">
        <v>470</v>
      </c>
      <c r="I22" s="318" t="s">
        <v>610</v>
      </c>
      <c r="J22" s="318" t="s">
        <v>470</v>
      </c>
      <c r="K22" s="318">
        <v>0.5</v>
      </c>
      <c r="L22" s="362">
        <v>0.33</v>
      </c>
      <c r="M22" s="318" t="s">
        <v>453</v>
      </c>
      <c r="N22" s="326" t="s">
        <v>680</v>
      </c>
    </row>
    <row r="23" spans="1:15" ht="9.75" customHeight="1" x14ac:dyDescent="0.25">
      <c r="A23" s="493"/>
      <c r="B23" s="512"/>
      <c r="C23" s="574"/>
      <c r="D23" s="692"/>
      <c r="E23" s="181" t="s">
        <v>380</v>
      </c>
      <c r="F23" s="318" t="s">
        <v>88</v>
      </c>
      <c r="G23" s="318" t="s">
        <v>610</v>
      </c>
      <c r="H23" s="318" t="s">
        <v>470</v>
      </c>
      <c r="I23" s="318" t="s">
        <v>610</v>
      </c>
      <c r="J23" s="318" t="s">
        <v>470</v>
      </c>
      <c r="K23" s="318">
        <v>0.5</v>
      </c>
      <c r="L23" s="362">
        <v>0.34</v>
      </c>
      <c r="M23" s="318" t="s">
        <v>453</v>
      </c>
      <c r="N23" s="326" t="s">
        <v>680</v>
      </c>
    </row>
    <row r="24" spans="1:15" ht="9.75" customHeight="1" x14ac:dyDescent="0.25">
      <c r="A24" s="493"/>
      <c r="B24" s="512"/>
      <c r="C24" s="574"/>
      <c r="D24" s="692"/>
      <c r="E24" s="181"/>
      <c r="F24" s="318"/>
      <c r="G24" s="318"/>
      <c r="H24" s="318"/>
      <c r="I24" s="318"/>
      <c r="J24" s="318"/>
      <c r="K24" s="318"/>
      <c r="L24" s="318"/>
      <c r="M24" s="318"/>
      <c r="N24" s="318"/>
    </row>
    <row r="25" spans="1:15" ht="9.75" customHeight="1" x14ac:dyDescent="0.25">
      <c r="A25" s="493"/>
      <c r="B25" s="512"/>
      <c r="C25" s="574"/>
      <c r="D25" s="692"/>
      <c r="E25" s="318"/>
      <c r="F25" s="318"/>
      <c r="G25" s="318"/>
      <c r="H25" s="318"/>
      <c r="I25" s="318"/>
      <c r="J25" s="318"/>
      <c r="K25" s="318"/>
      <c r="L25" s="318"/>
      <c r="M25" s="318"/>
      <c r="N25" s="318"/>
    </row>
    <row r="26" spans="1:15" ht="9.75" customHeight="1" x14ac:dyDescent="0.25">
      <c r="A26" s="493"/>
      <c r="B26" s="512"/>
      <c r="C26" s="574"/>
      <c r="D26" s="692"/>
      <c r="E26" s="318"/>
      <c r="F26" s="318"/>
      <c r="G26" s="318"/>
      <c r="H26" s="318"/>
      <c r="I26" s="318"/>
      <c r="J26" s="318"/>
      <c r="K26" s="318"/>
      <c r="L26" s="318"/>
      <c r="M26" s="318"/>
      <c r="N26" s="318"/>
    </row>
    <row r="27" spans="1:15" ht="9.75" customHeight="1" x14ac:dyDescent="0.25">
      <c r="A27" s="493" t="s">
        <v>229</v>
      </c>
      <c r="B27" s="512" t="s">
        <v>230</v>
      </c>
      <c r="C27" s="574">
        <f>$C$9*0.05</f>
        <v>0.51900000000000002</v>
      </c>
      <c r="D27" s="692">
        <v>0</v>
      </c>
      <c r="E27" s="318"/>
      <c r="F27" s="318"/>
      <c r="G27" s="318"/>
      <c r="H27" s="318"/>
      <c r="I27" s="318"/>
      <c r="J27" s="318"/>
      <c r="K27" s="318"/>
      <c r="L27" s="318"/>
      <c r="M27" s="318"/>
      <c r="N27" s="318"/>
    </row>
    <row r="28" spans="1:15" ht="9.75" customHeight="1" x14ac:dyDescent="0.25">
      <c r="A28" s="493"/>
      <c r="B28" s="512"/>
      <c r="C28" s="574"/>
      <c r="D28" s="692"/>
      <c r="E28" s="318"/>
      <c r="F28" s="318"/>
      <c r="G28" s="318"/>
      <c r="H28" s="318"/>
      <c r="I28" s="318"/>
      <c r="J28" s="318"/>
      <c r="K28" s="318"/>
      <c r="L28" s="318"/>
      <c r="M28" s="318"/>
      <c r="N28" s="318"/>
    </row>
    <row r="29" spans="1:15" ht="9.75" customHeight="1" x14ac:dyDescent="0.25">
      <c r="A29" s="493"/>
      <c r="B29" s="512"/>
      <c r="C29" s="574"/>
      <c r="D29" s="692"/>
      <c r="E29" s="318"/>
      <c r="F29" s="318"/>
      <c r="G29" s="318"/>
      <c r="H29" s="318"/>
      <c r="I29" s="318"/>
      <c r="J29" s="318"/>
      <c r="K29" s="318"/>
      <c r="L29" s="318"/>
      <c r="M29" s="318"/>
      <c r="N29" s="318"/>
    </row>
    <row r="30" spans="1:15" ht="9.75" customHeight="1" x14ac:dyDescent="0.25">
      <c r="A30" s="493"/>
      <c r="B30" s="512"/>
      <c r="C30" s="574"/>
      <c r="D30" s="692"/>
      <c r="E30" s="318"/>
      <c r="F30" s="318"/>
      <c r="G30" s="318"/>
      <c r="H30" s="318"/>
      <c r="I30" s="318"/>
      <c r="J30" s="318"/>
      <c r="K30" s="318"/>
      <c r="L30" s="318"/>
      <c r="M30" s="318"/>
      <c r="N30" s="318"/>
      <c r="O30" s="298"/>
    </row>
    <row r="31" spans="1:15" ht="9.75" customHeight="1" x14ac:dyDescent="0.25">
      <c r="A31" s="493"/>
      <c r="B31" s="512"/>
      <c r="C31" s="574"/>
      <c r="D31" s="692"/>
      <c r="E31" s="318"/>
      <c r="F31" s="318"/>
      <c r="G31" s="318"/>
      <c r="H31" s="318"/>
      <c r="I31" s="318"/>
      <c r="J31" s="318"/>
      <c r="K31" s="318"/>
      <c r="L31" s="318"/>
      <c r="M31" s="318"/>
      <c r="N31" s="318"/>
    </row>
    <row r="32" spans="1:15" ht="9.75" customHeight="1" x14ac:dyDescent="0.25">
      <c r="A32" s="115" t="s">
        <v>231</v>
      </c>
      <c r="B32" s="95" t="s">
        <v>232</v>
      </c>
      <c r="C32" s="124">
        <f>$C$9*0.05</f>
        <v>0.51900000000000002</v>
      </c>
      <c r="D32" s="338">
        <v>0</v>
      </c>
      <c r="E32" s="318"/>
      <c r="F32" s="318"/>
      <c r="G32" s="318"/>
      <c r="H32" s="318"/>
      <c r="I32" s="318"/>
      <c r="J32" s="318"/>
      <c r="K32" s="318"/>
      <c r="L32" s="318"/>
      <c r="M32" s="318"/>
      <c r="N32" s="318"/>
    </row>
    <row r="33" spans="1:16" ht="30" customHeight="1" x14ac:dyDescent="0.25">
      <c r="A33" s="663" t="s">
        <v>233</v>
      </c>
      <c r="B33" s="620" t="s">
        <v>234</v>
      </c>
      <c r="C33" s="491">
        <f>$C$9*0.05</f>
        <v>0.51900000000000002</v>
      </c>
      <c r="D33" s="637">
        <v>10</v>
      </c>
      <c r="E33" s="288" t="s">
        <v>653</v>
      </c>
      <c r="F33" s="288" t="s">
        <v>436</v>
      </c>
      <c r="G33" s="318" t="s">
        <v>610</v>
      </c>
      <c r="H33" s="318" t="s">
        <v>470</v>
      </c>
      <c r="I33" s="318" t="s">
        <v>479</v>
      </c>
      <c r="J33" s="318" t="s">
        <v>470</v>
      </c>
      <c r="K33" s="288">
        <v>30</v>
      </c>
      <c r="L33" s="288">
        <v>2.5299999999999998</v>
      </c>
      <c r="M33" s="318" t="s">
        <v>453</v>
      </c>
      <c r="N33" s="288" t="s">
        <v>680</v>
      </c>
      <c r="O33" s="424"/>
      <c r="P33" s="180"/>
    </row>
    <row r="34" spans="1:16" ht="15.95" customHeight="1" x14ac:dyDescent="0.25">
      <c r="A34" s="664"/>
      <c r="B34" s="621"/>
      <c r="C34" s="492"/>
      <c r="D34" s="638"/>
      <c r="E34" s="288" t="s">
        <v>724</v>
      </c>
      <c r="F34" s="288" t="s">
        <v>436</v>
      </c>
      <c r="G34" s="318" t="s">
        <v>610</v>
      </c>
      <c r="H34" s="318" t="s">
        <v>470</v>
      </c>
      <c r="I34" s="318" t="s">
        <v>610</v>
      </c>
      <c r="J34" s="318" t="s">
        <v>470</v>
      </c>
      <c r="K34" s="288" t="s">
        <v>654</v>
      </c>
      <c r="L34" s="288"/>
      <c r="M34" s="318"/>
      <c r="N34" s="260" t="s">
        <v>680</v>
      </c>
      <c r="O34" s="424"/>
      <c r="P34" s="180"/>
    </row>
    <row r="35" spans="1:16" ht="18.600000000000001" customHeight="1" x14ac:dyDescent="0.25">
      <c r="A35" s="664"/>
      <c r="B35" s="621"/>
      <c r="C35" s="492"/>
      <c r="D35" s="638"/>
      <c r="E35" s="318" t="s">
        <v>731</v>
      </c>
      <c r="F35" s="288" t="s">
        <v>436</v>
      </c>
      <c r="G35" s="318" t="s">
        <v>610</v>
      </c>
      <c r="H35" s="318" t="s">
        <v>470</v>
      </c>
      <c r="I35" s="318" t="s">
        <v>479</v>
      </c>
      <c r="J35" s="318" t="s">
        <v>470</v>
      </c>
      <c r="K35" s="288">
        <v>5</v>
      </c>
      <c r="L35" s="288" t="s">
        <v>725</v>
      </c>
      <c r="M35" s="318" t="s">
        <v>453</v>
      </c>
      <c r="N35" s="288" t="s">
        <v>680</v>
      </c>
      <c r="O35" s="424"/>
      <c r="P35" s="180"/>
    </row>
    <row r="36" spans="1:16" ht="20.100000000000001" customHeight="1" x14ac:dyDescent="0.25">
      <c r="A36" s="664"/>
      <c r="B36" s="621"/>
      <c r="C36" s="492"/>
      <c r="D36" s="638"/>
      <c r="E36" s="318" t="s">
        <v>418</v>
      </c>
      <c r="F36" s="288" t="s">
        <v>436</v>
      </c>
      <c r="G36" s="318" t="s">
        <v>450</v>
      </c>
      <c r="H36" s="318" t="s">
        <v>470</v>
      </c>
      <c r="I36" s="318" t="s">
        <v>479</v>
      </c>
      <c r="J36" s="318" t="s">
        <v>470</v>
      </c>
      <c r="K36" s="288">
        <v>5</v>
      </c>
      <c r="L36" s="288" t="s">
        <v>726</v>
      </c>
      <c r="M36" s="318" t="s">
        <v>453</v>
      </c>
      <c r="N36" s="288" t="s">
        <v>680</v>
      </c>
      <c r="O36" s="424"/>
      <c r="P36" s="180"/>
    </row>
    <row r="37" spans="1:16" ht="16.5" customHeight="1" x14ac:dyDescent="0.25">
      <c r="A37" s="664"/>
      <c r="B37" s="621"/>
      <c r="C37" s="492"/>
      <c r="D37" s="638"/>
      <c r="E37" s="318" t="s">
        <v>634</v>
      </c>
      <c r="F37" s="318" t="s">
        <v>436</v>
      </c>
      <c r="G37" s="318" t="s">
        <v>610</v>
      </c>
      <c r="H37" s="318" t="s">
        <v>470</v>
      </c>
      <c r="I37" s="318" t="s">
        <v>610</v>
      </c>
      <c r="J37" s="366" t="s">
        <v>470</v>
      </c>
      <c r="K37" s="318">
        <v>15</v>
      </c>
      <c r="L37" s="362">
        <v>15</v>
      </c>
      <c r="M37" s="318" t="s">
        <v>453</v>
      </c>
      <c r="N37" s="288" t="s">
        <v>626</v>
      </c>
      <c r="O37" s="442"/>
      <c r="P37" s="180"/>
    </row>
    <row r="38" spans="1:16" ht="9.75" customHeight="1" x14ac:dyDescent="0.25">
      <c r="A38" s="493" t="s">
        <v>237</v>
      </c>
      <c r="B38" s="527" t="s">
        <v>238</v>
      </c>
      <c r="C38" s="574"/>
      <c r="D38" s="575"/>
      <c r="E38" s="318"/>
      <c r="F38" s="318"/>
      <c r="G38" s="318"/>
      <c r="H38" s="318"/>
      <c r="I38" s="318"/>
      <c r="J38" s="318"/>
      <c r="K38" s="318"/>
      <c r="L38" s="318"/>
      <c r="M38" s="318"/>
      <c r="N38" s="318"/>
    </row>
    <row r="39" spans="1:16" ht="9.75" customHeight="1" x14ac:dyDescent="0.25">
      <c r="A39" s="493"/>
      <c r="B39" s="527"/>
      <c r="C39" s="574"/>
      <c r="D39" s="575"/>
      <c r="E39" s="318"/>
      <c r="F39" s="318"/>
      <c r="G39" s="318"/>
      <c r="H39" s="318"/>
      <c r="I39" s="318"/>
      <c r="J39" s="318"/>
      <c r="K39" s="318"/>
      <c r="L39" s="318"/>
      <c r="M39" s="318"/>
      <c r="N39" s="318"/>
    </row>
    <row r="40" spans="1:16" ht="9.75" customHeight="1" x14ac:dyDescent="0.25">
      <c r="A40" s="493"/>
      <c r="B40" s="527"/>
      <c r="C40" s="574"/>
      <c r="D40" s="575"/>
      <c r="E40" s="318"/>
      <c r="F40" s="318"/>
      <c r="G40" s="318"/>
      <c r="H40" s="318"/>
      <c r="I40" s="318"/>
      <c r="J40" s="318"/>
      <c r="K40" s="318"/>
      <c r="L40" s="318"/>
      <c r="M40" s="318"/>
      <c r="N40" s="318"/>
    </row>
    <row r="41" spans="1:16" ht="9.75" customHeight="1" x14ac:dyDescent="0.25">
      <c r="A41" s="493"/>
      <c r="B41" s="527"/>
      <c r="C41" s="574"/>
      <c r="D41" s="575"/>
      <c r="E41" s="318"/>
      <c r="F41" s="318"/>
      <c r="G41" s="318"/>
      <c r="H41" s="318"/>
      <c r="I41" s="318"/>
      <c r="J41" s="318"/>
      <c r="K41" s="318"/>
      <c r="L41" s="318"/>
      <c r="M41" s="318"/>
      <c r="N41" s="318"/>
    </row>
    <row r="42" spans="1:16" ht="9.75" customHeight="1" x14ac:dyDescent="0.25">
      <c r="A42" s="493"/>
      <c r="B42" s="527"/>
      <c r="C42" s="574"/>
      <c r="D42" s="575"/>
      <c r="E42" s="318"/>
      <c r="F42" s="318"/>
      <c r="G42" s="318"/>
      <c r="H42" s="318"/>
      <c r="I42" s="318"/>
      <c r="J42" s="318"/>
      <c r="K42" s="318"/>
      <c r="L42" s="318"/>
      <c r="M42" s="318"/>
      <c r="N42" s="318"/>
    </row>
    <row r="43" spans="1:16" ht="9.75" customHeight="1" x14ac:dyDescent="0.25">
      <c r="A43" s="493"/>
      <c r="B43" s="527"/>
      <c r="C43" s="574"/>
      <c r="D43" s="575"/>
      <c r="E43" s="318"/>
      <c r="F43" s="318"/>
      <c r="G43" s="318"/>
      <c r="H43" s="318"/>
      <c r="I43" s="318"/>
      <c r="J43" s="318"/>
      <c r="K43" s="318"/>
      <c r="L43" s="318"/>
      <c r="M43" s="318"/>
      <c r="N43" s="318"/>
    </row>
    <row r="44" spans="1:16" ht="9.75" customHeight="1" x14ac:dyDescent="0.25">
      <c r="A44" s="493"/>
      <c r="B44" s="527"/>
      <c r="C44" s="574"/>
      <c r="D44" s="575"/>
      <c r="E44" s="318"/>
      <c r="F44" s="318"/>
      <c r="G44" s="318"/>
      <c r="H44" s="318"/>
      <c r="I44" s="318"/>
      <c r="J44" s="318"/>
      <c r="K44" s="318"/>
      <c r="L44" s="318"/>
      <c r="M44" s="318"/>
      <c r="N44" s="318"/>
    </row>
    <row r="45" spans="1:16" ht="9.75" customHeight="1" x14ac:dyDescent="0.25">
      <c r="A45" s="493"/>
      <c r="B45" s="527"/>
      <c r="C45" s="574"/>
      <c r="D45" s="575"/>
      <c r="E45" s="318"/>
      <c r="F45" s="318"/>
      <c r="G45" s="318"/>
      <c r="H45" s="318"/>
      <c r="I45" s="318"/>
      <c r="J45" s="318"/>
      <c r="K45" s="318"/>
      <c r="L45" s="318"/>
      <c r="M45" s="318"/>
      <c r="N45" s="318"/>
    </row>
  </sheetData>
  <protectedRanges>
    <protectedRange sqref="C3:D4 C6:D7 C10 F15:F18 F14:H14 D20:D24 F20:F24 D27:D29 H27:M29 D14:D18 D32:D37 J14:M14 J15:J18 I24:J24 J20:J23 I19:M19 H15:H24 D38:N45 D30:M31 D25:M26 D19:G19 E9:F10 I32:M32 F32" name="Range1_1"/>
    <protectedRange password="CDC0" sqref="E15:E18" name="Range1_8_1_1_1"/>
    <protectedRange password="CDC0" sqref="E27:E29" name="Range1_6_3_1"/>
    <protectedRange sqref="K15:M18 G15:G18 G20:G23 M33:M37 I15:I18 I20:I23" name="Range1_1_2"/>
    <protectedRange sqref="G24 K20:M24 H32" name="Range1_1_4"/>
    <protectedRange password="CDC0" sqref="E20:E23" name="Range1_7_1_1_1_1"/>
    <protectedRange sqref="F33:L36 O33:O36" name="Range1_2"/>
    <protectedRange password="CDC0" sqref="E33:E34" name="Range1_1_1"/>
  </protectedRanges>
  <mergeCells count="50">
    <mergeCell ref="A38:A45"/>
    <mergeCell ref="B38:B45"/>
    <mergeCell ref="C38:C45"/>
    <mergeCell ref="D38:D45"/>
    <mergeCell ref="B33:B37"/>
    <mergeCell ref="A33:A37"/>
    <mergeCell ref="C33:C37"/>
    <mergeCell ref="D33:D37"/>
    <mergeCell ref="A20:A26"/>
    <mergeCell ref="B20:B26"/>
    <mergeCell ref="C20:C26"/>
    <mergeCell ref="D20:D26"/>
    <mergeCell ref="A27:A31"/>
    <mergeCell ref="B27:B31"/>
    <mergeCell ref="C27:C31"/>
    <mergeCell ref="D27:D31"/>
    <mergeCell ref="K12:K13"/>
    <mergeCell ref="L12:L13"/>
    <mergeCell ref="M12:M13"/>
    <mergeCell ref="N12:N13"/>
    <mergeCell ref="A15:A19"/>
    <mergeCell ref="B15:B19"/>
    <mergeCell ref="C15:C19"/>
    <mergeCell ref="D15:D19"/>
    <mergeCell ref="E12:E13"/>
    <mergeCell ref="F12:F13"/>
    <mergeCell ref="G12:G13"/>
    <mergeCell ref="H12:H13"/>
    <mergeCell ref="I12:I13"/>
    <mergeCell ref="J12:J13"/>
    <mergeCell ref="A9:B9"/>
    <mergeCell ref="C9:D9"/>
    <mergeCell ref="A10:B10"/>
    <mergeCell ref="C10:D10"/>
    <mergeCell ref="A12:B13"/>
    <mergeCell ref="C12:D12"/>
    <mergeCell ref="A8:B8"/>
    <mergeCell ref="C8:D8"/>
    <mergeCell ref="K2:L5"/>
    <mergeCell ref="A3:B3"/>
    <mergeCell ref="C3:D3"/>
    <mergeCell ref="A4:B4"/>
    <mergeCell ref="C4:D4"/>
    <mergeCell ref="A5:B5"/>
    <mergeCell ref="C5:D5"/>
    <mergeCell ref="A6:B6"/>
    <mergeCell ref="C6:D6"/>
    <mergeCell ref="A7:B7"/>
    <mergeCell ref="C7:D7"/>
    <mergeCell ref="F7:M7"/>
  </mergeCells>
  <hyperlinks>
    <hyperlink ref="L1" location="'b. List of templates'!A1" display="RETURN TO TEMPLATE LIST" xr:uid="{00000000-0004-0000-26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1"/>
  <sheetViews>
    <sheetView workbookViewId="0">
      <selection activeCell="B8" sqref="B8"/>
    </sheetView>
  </sheetViews>
  <sheetFormatPr defaultRowHeight="15" x14ac:dyDescent="0.25"/>
  <cols>
    <col min="1" max="1" width="18.5703125" customWidth="1"/>
    <col min="2" max="2" width="84.140625" customWidth="1"/>
    <col min="3" max="3" width="4" customWidth="1"/>
    <col min="4" max="4" width="72.5703125" customWidth="1"/>
  </cols>
  <sheetData>
    <row r="1" spans="1:4" ht="15.75" thickBot="1" x14ac:dyDescent="0.3">
      <c r="B1" s="71" t="s">
        <v>132</v>
      </c>
      <c r="D1" s="71" t="s">
        <v>132</v>
      </c>
    </row>
    <row r="2" spans="1:4" ht="16.5" thickBot="1" x14ac:dyDescent="0.3">
      <c r="A2" s="72" t="s">
        <v>133</v>
      </c>
      <c r="B2" s="73" t="s">
        <v>134</v>
      </c>
      <c r="D2" s="74" t="s">
        <v>135</v>
      </c>
    </row>
    <row r="3" spans="1:4" ht="48" thickBot="1" x14ac:dyDescent="0.3">
      <c r="A3" s="75" t="s">
        <v>15</v>
      </c>
      <c r="B3" s="76" t="s">
        <v>136</v>
      </c>
      <c r="D3" s="77" t="s">
        <v>137</v>
      </c>
    </row>
    <row r="4" spans="1:4" ht="16.5" thickBot="1" x14ac:dyDescent="0.3">
      <c r="A4" s="75" t="s">
        <v>138</v>
      </c>
      <c r="B4" s="76" t="s">
        <v>139</v>
      </c>
      <c r="D4" s="77" t="s">
        <v>140</v>
      </c>
    </row>
    <row r="5" spans="1:4" ht="16.5" thickBot="1" x14ac:dyDescent="0.3">
      <c r="A5" s="75" t="s">
        <v>29</v>
      </c>
      <c r="B5" s="76" t="s">
        <v>141</v>
      </c>
      <c r="D5" s="77" t="s">
        <v>141</v>
      </c>
    </row>
    <row r="6" spans="1:4" ht="16.5" thickBot="1" x14ac:dyDescent="0.3">
      <c r="A6" s="75" t="s">
        <v>34</v>
      </c>
      <c r="B6" s="76" t="s">
        <v>141</v>
      </c>
      <c r="D6" s="77" t="s">
        <v>141</v>
      </c>
    </row>
    <row r="7" spans="1:4" ht="48" thickBot="1" x14ac:dyDescent="0.3">
      <c r="A7" s="75" t="s">
        <v>39</v>
      </c>
      <c r="B7" s="76" t="s">
        <v>142</v>
      </c>
      <c r="D7" s="77" t="s">
        <v>143</v>
      </c>
    </row>
    <row r="8" spans="1:4" ht="79.5" thickBot="1" x14ac:dyDescent="0.3">
      <c r="A8" s="76" t="s">
        <v>144</v>
      </c>
      <c r="B8" s="76" t="s">
        <v>145</v>
      </c>
      <c r="D8" s="77" t="s">
        <v>145</v>
      </c>
    </row>
    <row r="9" spans="1:4" ht="32.25" thickBot="1" x14ac:dyDescent="0.3">
      <c r="A9" s="75" t="s">
        <v>146</v>
      </c>
      <c r="B9" s="76" t="s">
        <v>147</v>
      </c>
      <c r="D9" s="77" t="s">
        <v>147</v>
      </c>
    </row>
    <row r="10" spans="1:4" ht="32.25" thickBot="1" x14ac:dyDescent="0.3">
      <c r="A10" s="75" t="s">
        <v>148</v>
      </c>
      <c r="B10" s="76" t="s">
        <v>149</v>
      </c>
      <c r="D10" s="77" t="s">
        <v>149</v>
      </c>
    </row>
    <row r="11" spans="1:4" ht="63.75" thickBot="1" x14ac:dyDescent="0.3">
      <c r="A11" s="76" t="s">
        <v>150</v>
      </c>
      <c r="B11" s="76" t="s">
        <v>151</v>
      </c>
      <c r="D11" s="77" t="s">
        <v>152</v>
      </c>
    </row>
    <row r="12" spans="1:4" ht="48" thickBot="1" x14ac:dyDescent="0.3">
      <c r="A12" s="75" t="s">
        <v>88</v>
      </c>
      <c r="B12" s="76" t="s">
        <v>153</v>
      </c>
      <c r="D12" s="78" t="s">
        <v>153</v>
      </c>
    </row>
    <row r="13" spans="1:4" ht="16.5" thickBot="1" x14ac:dyDescent="0.3">
      <c r="A13" s="79" t="s">
        <v>93</v>
      </c>
      <c r="B13" s="80" t="s">
        <v>154</v>
      </c>
    </row>
    <row r="15" spans="1:4" x14ac:dyDescent="0.25">
      <c r="A15" t="s">
        <v>155</v>
      </c>
    </row>
    <row r="16" spans="1:4" ht="15.75" thickBot="1" x14ac:dyDescent="0.3"/>
    <row r="17" spans="1:4" ht="18.75" customHeight="1" thickBot="1" x14ac:dyDescent="0.3">
      <c r="A17" s="477" t="s">
        <v>156</v>
      </c>
      <c r="B17" s="478"/>
      <c r="C17" s="478"/>
      <c r="D17" s="479"/>
    </row>
    <row r="19" spans="1:4" ht="38.25" customHeight="1" x14ac:dyDescent="0.25">
      <c r="A19" s="81" t="s">
        <v>102</v>
      </c>
      <c r="B19" s="480" t="s">
        <v>157</v>
      </c>
      <c r="C19" s="480"/>
      <c r="D19" s="480"/>
    </row>
    <row r="20" spans="1:4" ht="51.75" customHeight="1" x14ac:dyDescent="0.25">
      <c r="A20" s="81" t="s">
        <v>105</v>
      </c>
      <c r="B20" s="481" t="s">
        <v>158</v>
      </c>
      <c r="C20" s="480"/>
      <c r="D20" s="480"/>
    </row>
    <row r="21" spans="1:4" ht="40.5" customHeight="1" x14ac:dyDescent="0.25">
      <c r="A21" s="81" t="s">
        <v>108</v>
      </c>
      <c r="B21" s="481" t="s">
        <v>159</v>
      </c>
      <c r="C21" s="480"/>
      <c r="D21" s="480"/>
    </row>
    <row r="22" spans="1:4" ht="36" customHeight="1" x14ac:dyDescent="0.25">
      <c r="A22" s="81" t="s">
        <v>111</v>
      </c>
      <c r="B22" s="481" t="s">
        <v>160</v>
      </c>
      <c r="C22" s="480"/>
      <c r="D22" s="480"/>
    </row>
    <row r="23" spans="1:4" ht="21" customHeight="1" x14ac:dyDescent="0.25">
      <c r="A23" s="81" t="s">
        <v>114</v>
      </c>
      <c r="B23" s="474" t="s">
        <v>161</v>
      </c>
      <c r="C23" s="474"/>
      <c r="D23" s="474"/>
    </row>
    <row r="24" spans="1:4" ht="19.5" customHeight="1" x14ac:dyDescent="0.25">
      <c r="A24" s="81" t="s">
        <v>128</v>
      </c>
      <c r="B24" s="476" t="s">
        <v>162</v>
      </c>
      <c r="C24" s="474"/>
      <c r="D24" s="474"/>
    </row>
    <row r="25" spans="1:4" ht="33" customHeight="1" x14ac:dyDescent="0.25">
      <c r="A25" s="81" t="s">
        <v>130</v>
      </c>
      <c r="B25" s="474" t="s">
        <v>163</v>
      </c>
      <c r="C25" s="474"/>
      <c r="D25" s="474"/>
    </row>
    <row r="26" spans="1:4" ht="34.5" customHeight="1" x14ac:dyDescent="0.25">
      <c r="A26" s="81" t="s">
        <v>164</v>
      </c>
      <c r="B26" s="474" t="s">
        <v>165</v>
      </c>
      <c r="C26" s="474"/>
      <c r="D26" s="474"/>
    </row>
    <row r="27" spans="1:4" ht="119.25" customHeight="1" x14ac:dyDescent="0.25">
      <c r="A27" s="81" t="s">
        <v>166</v>
      </c>
      <c r="B27" s="474" t="s">
        <v>167</v>
      </c>
      <c r="C27" s="474"/>
      <c r="D27" s="474"/>
    </row>
    <row r="28" spans="1:4" ht="38.25" customHeight="1" x14ac:dyDescent="0.25">
      <c r="A28" s="81" t="s">
        <v>168</v>
      </c>
      <c r="B28" s="474" t="s">
        <v>169</v>
      </c>
      <c r="C28" s="474"/>
      <c r="D28" s="474"/>
    </row>
    <row r="29" spans="1:4" ht="38.25" customHeight="1" x14ac:dyDescent="0.25">
      <c r="A29" s="81" t="s">
        <v>170</v>
      </c>
      <c r="B29" s="474" t="s">
        <v>171</v>
      </c>
      <c r="C29" s="474"/>
      <c r="D29" s="474"/>
    </row>
    <row r="30" spans="1:4" ht="50.25" customHeight="1" x14ac:dyDescent="0.25">
      <c r="A30" s="81" t="s">
        <v>172</v>
      </c>
      <c r="B30" s="474" t="s">
        <v>173</v>
      </c>
      <c r="C30" s="475"/>
      <c r="D30" s="475"/>
    </row>
    <row r="31" spans="1:4" ht="44.25" customHeight="1" x14ac:dyDescent="0.25">
      <c r="A31" s="81" t="s">
        <v>174</v>
      </c>
      <c r="B31" s="474" t="s">
        <v>175</v>
      </c>
      <c r="C31" s="474"/>
      <c r="D31" s="474"/>
    </row>
  </sheetData>
  <mergeCells count="14">
    <mergeCell ref="B23:D23"/>
    <mergeCell ref="A17:D17"/>
    <mergeCell ref="B19:D19"/>
    <mergeCell ref="B20:D20"/>
    <mergeCell ref="B21:D21"/>
    <mergeCell ref="B22:D22"/>
    <mergeCell ref="B30:D30"/>
    <mergeCell ref="B31:D31"/>
    <mergeCell ref="B24:D24"/>
    <mergeCell ref="B25:D25"/>
    <mergeCell ref="B26:D26"/>
    <mergeCell ref="B27:D27"/>
    <mergeCell ref="B28:D28"/>
    <mergeCell ref="B29:D29"/>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O45"/>
  <sheetViews>
    <sheetView topLeftCell="A12" workbookViewId="0">
      <selection activeCell="K23" sqref="K23"/>
    </sheetView>
  </sheetViews>
  <sheetFormatPr defaultColWidth="9.140625" defaultRowHeight="11.25" x14ac:dyDescent="0.25"/>
  <cols>
    <col min="1" max="1" width="4.85546875" style="156" customWidth="1"/>
    <col min="2" max="2" width="24.85546875" style="156" customWidth="1"/>
    <col min="3" max="3" width="16.85546875" style="155" customWidth="1"/>
    <col min="4" max="4" width="39.85546875" style="156" customWidth="1"/>
    <col min="5" max="5" width="37.5703125" style="156" customWidth="1"/>
    <col min="6" max="6" width="19.85546875" style="156" customWidth="1"/>
    <col min="7" max="7" width="5.42578125" style="156" bestFit="1" customWidth="1"/>
    <col min="8" max="8" width="21.85546875" style="156" customWidth="1"/>
    <col min="9" max="9" width="5.42578125" style="156" bestFit="1" customWidth="1"/>
    <col min="10" max="10" width="13.5703125" style="156" customWidth="1"/>
    <col min="11" max="11" width="13.140625" style="156" customWidth="1"/>
    <col min="12" max="12" width="26.5703125" style="156" bestFit="1" customWidth="1"/>
    <col min="13" max="13" width="11.85546875" style="156" customWidth="1"/>
    <col min="14" max="14" width="17.5703125" style="156" customWidth="1"/>
    <col min="15" max="15" width="51.140625" style="156" bestFit="1" customWidth="1"/>
    <col min="16" max="16384" width="9.140625" style="156"/>
  </cols>
  <sheetData>
    <row r="1" spans="1:15" ht="21" thickBot="1" x14ac:dyDescent="0.3">
      <c r="A1" s="82" t="s">
        <v>302</v>
      </c>
      <c r="B1" s="154"/>
      <c r="K1" s="85"/>
      <c r="L1" s="86" t="s">
        <v>177</v>
      </c>
      <c r="M1" s="85"/>
    </row>
    <row r="2" spans="1:15" ht="9.75" customHeight="1" x14ac:dyDescent="0.25">
      <c r="J2" s="589" t="s">
        <v>303</v>
      </c>
      <c r="K2" s="590"/>
      <c r="L2" s="87" t="s">
        <v>180</v>
      </c>
      <c r="M2" s="183">
        <f>SUM(C13:C45)</f>
        <v>14</v>
      </c>
    </row>
    <row r="3" spans="1:15" ht="12.75" customHeight="1" x14ac:dyDescent="0.25">
      <c r="A3" s="512" t="s">
        <v>181</v>
      </c>
      <c r="B3" s="513"/>
      <c r="C3" s="187" t="s">
        <v>331</v>
      </c>
      <c r="D3" s="158" t="s">
        <v>182</v>
      </c>
      <c r="J3" s="591"/>
      <c r="K3" s="592"/>
      <c r="L3" s="90" t="s">
        <v>183</v>
      </c>
      <c r="M3" s="184">
        <f>$C$10</f>
        <v>14</v>
      </c>
    </row>
    <row r="4" spans="1:15" ht="12.75" customHeight="1" x14ac:dyDescent="0.25">
      <c r="A4" s="517" t="s">
        <v>184</v>
      </c>
      <c r="B4" s="676"/>
      <c r="C4" s="197">
        <v>2023</v>
      </c>
      <c r="D4" s="196" t="s">
        <v>404</v>
      </c>
      <c r="J4" s="591"/>
      <c r="K4" s="592"/>
      <c r="L4" s="90" t="s">
        <v>185</v>
      </c>
      <c r="M4" s="184">
        <f>$C$9</f>
        <v>10.38</v>
      </c>
    </row>
    <row r="5" spans="1:15" ht="12.75" customHeight="1" thickBot="1" x14ac:dyDescent="0.3">
      <c r="A5" s="512" t="s">
        <v>186</v>
      </c>
      <c r="B5" s="540"/>
      <c r="C5" s="198" t="s">
        <v>88</v>
      </c>
      <c r="D5" s="161"/>
      <c r="J5" s="593"/>
      <c r="K5" s="594"/>
      <c r="L5" s="93"/>
      <c r="M5" s="94"/>
    </row>
    <row r="6" spans="1:15" ht="46.5" customHeight="1" x14ac:dyDescent="0.25">
      <c r="A6" s="527" t="s">
        <v>290</v>
      </c>
      <c r="B6" s="540"/>
      <c r="C6" s="160">
        <v>519</v>
      </c>
      <c r="D6" s="163"/>
    </row>
    <row r="7" spans="1:15" ht="45.75" customHeight="1" x14ac:dyDescent="0.25">
      <c r="A7" s="527" t="s">
        <v>291</v>
      </c>
      <c r="B7" s="540"/>
      <c r="C7" s="177">
        <v>519</v>
      </c>
      <c r="D7" s="164"/>
      <c r="E7" s="668" t="s">
        <v>327</v>
      </c>
      <c r="F7" s="669"/>
      <c r="G7" s="669"/>
      <c r="H7" s="669"/>
      <c r="I7" s="669"/>
      <c r="J7" s="669"/>
      <c r="K7" s="669"/>
      <c r="L7" s="669"/>
      <c r="M7" s="669"/>
      <c r="N7" s="670"/>
    </row>
    <row r="8" spans="1:15" ht="20.100000000000001" customHeight="1" x14ac:dyDescent="0.25">
      <c r="A8" s="527" t="s">
        <v>191</v>
      </c>
      <c r="B8" s="513"/>
      <c r="C8" s="199" t="s">
        <v>192</v>
      </c>
      <c r="D8" s="149" t="s">
        <v>193</v>
      </c>
      <c r="E8" s="199" t="s">
        <v>194</v>
      </c>
    </row>
    <row r="9" spans="1:15" ht="25.5" customHeight="1" x14ac:dyDescent="0.25">
      <c r="A9" s="623" t="s">
        <v>328</v>
      </c>
      <c r="B9" s="624"/>
      <c r="C9" s="200">
        <f>IF($C$7&lt;=5000, ($C$7/50), (($C$7-5000)/500)+(5000/50))</f>
        <v>10.38</v>
      </c>
      <c r="D9" s="201"/>
      <c r="E9" s="202"/>
    </row>
    <row r="10" spans="1:15" ht="14.25" customHeight="1" x14ac:dyDescent="0.25">
      <c r="A10" s="527" t="s">
        <v>243</v>
      </c>
      <c r="B10" s="540"/>
      <c r="C10" s="203">
        <v>14</v>
      </c>
      <c r="D10" s="167"/>
      <c r="E10" s="168"/>
    </row>
    <row r="11" spans="1:15" ht="9.75" customHeight="1" x14ac:dyDescent="0.25">
      <c r="B11" s="169"/>
      <c r="C11" s="170"/>
      <c r="D11" s="172"/>
      <c r="E11" s="172"/>
    </row>
    <row r="12" spans="1:15" s="85" customFormat="1" ht="63" customHeight="1" x14ac:dyDescent="0.25">
      <c r="A12" s="565" t="s">
        <v>197</v>
      </c>
      <c r="B12" s="566"/>
      <c r="C12" s="204" t="s">
        <v>244</v>
      </c>
      <c r="D12" s="205" t="s">
        <v>199</v>
      </c>
      <c r="E12" s="205" t="s">
        <v>200</v>
      </c>
      <c r="F12" s="205" t="s">
        <v>201</v>
      </c>
      <c r="G12" s="173" t="s">
        <v>202</v>
      </c>
      <c r="H12" s="205" t="s">
        <v>203</v>
      </c>
      <c r="I12" s="173" t="s">
        <v>202</v>
      </c>
      <c r="J12" s="206" t="s">
        <v>204</v>
      </c>
      <c r="K12" s="205" t="s">
        <v>205</v>
      </c>
      <c r="L12" s="205" t="s">
        <v>245</v>
      </c>
      <c r="M12" s="205" t="s">
        <v>246</v>
      </c>
      <c r="N12" s="205" t="s">
        <v>206</v>
      </c>
      <c r="O12" s="207" t="s">
        <v>207</v>
      </c>
    </row>
    <row r="13" spans="1:15" ht="26.45" customHeight="1" x14ac:dyDescent="0.25">
      <c r="A13" s="548" t="s">
        <v>247</v>
      </c>
      <c r="B13" s="527" t="s">
        <v>248</v>
      </c>
      <c r="C13" s="657"/>
      <c r="D13" s="181"/>
      <c r="E13" s="181"/>
      <c r="F13" s="285"/>
      <c r="G13" s="285"/>
      <c r="H13" s="285"/>
      <c r="I13" s="285"/>
      <c r="J13" s="181"/>
      <c r="K13" s="181"/>
      <c r="L13" s="181"/>
      <c r="M13" s="181"/>
      <c r="N13" s="181"/>
      <c r="O13" s="181"/>
    </row>
    <row r="14" spans="1:15" ht="26.45" customHeight="1" x14ac:dyDescent="0.25">
      <c r="A14" s="548"/>
      <c r="B14" s="527"/>
      <c r="C14" s="658"/>
      <c r="D14" s="181"/>
      <c r="E14" s="181"/>
      <c r="F14" s="285"/>
      <c r="G14" s="285"/>
      <c r="H14" s="285"/>
      <c r="I14" s="285"/>
      <c r="J14" s="181"/>
      <c r="K14" s="181"/>
      <c r="L14" s="181"/>
      <c r="M14" s="181"/>
      <c r="N14" s="181"/>
      <c r="O14" s="181"/>
    </row>
    <row r="15" spans="1:15" ht="21.95" customHeight="1" x14ac:dyDescent="0.25">
      <c r="A15" s="548"/>
      <c r="B15" s="527"/>
      <c r="C15" s="658"/>
      <c r="D15" s="181"/>
      <c r="E15" s="181"/>
      <c r="F15" s="285"/>
      <c r="G15" s="285"/>
      <c r="H15" s="285"/>
      <c r="I15" s="285"/>
      <c r="J15" s="181"/>
      <c r="K15" s="181"/>
      <c r="L15" s="181"/>
      <c r="M15" s="181"/>
      <c r="N15" s="181"/>
      <c r="O15" s="181"/>
    </row>
    <row r="16" spans="1:15" ht="11.25" customHeight="1" x14ac:dyDescent="0.25">
      <c r="A16" s="548"/>
      <c r="B16" s="527"/>
      <c r="C16" s="658"/>
      <c r="D16" s="181"/>
      <c r="E16" s="181"/>
      <c r="F16" s="285"/>
      <c r="G16" s="285"/>
      <c r="H16" s="285"/>
      <c r="I16" s="285"/>
      <c r="J16" s="181"/>
      <c r="K16" s="181"/>
      <c r="L16" s="181"/>
      <c r="M16" s="181"/>
      <c r="N16" s="181"/>
      <c r="O16" s="181"/>
    </row>
    <row r="17" spans="1:15" ht="20.100000000000001" customHeight="1" x14ac:dyDescent="0.25">
      <c r="A17" s="548"/>
      <c r="B17" s="527"/>
      <c r="C17" s="658"/>
      <c r="D17" s="285"/>
      <c r="E17" s="318"/>
      <c r="F17" s="318"/>
      <c r="G17" s="318"/>
      <c r="H17" s="318"/>
      <c r="I17" s="366"/>
      <c r="J17" s="318"/>
      <c r="K17" s="362"/>
      <c r="L17" s="288"/>
      <c r="M17" s="288"/>
      <c r="N17" s="288"/>
      <c r="O17" s="181"/>
    </row>
    <row r="18" spans="1:15" ht="35.1" customHeight="1" x14ac:dyDescent="0.25">
      <c r="A18" s="548"/>
      <c r="B18" s="527"/>
      <c r="C18" s="658"/>
      <c r="D18" s="181"/>
      <c r="E18" s="285"/>
      <c r="F18" s="324"/>
      <c r="G18" s="324"/>
      <c r="H18" s="181"/>
      <c r="I18" s="181"/>
      <c r="J18" s="181"/>
      <c r="K18" s="181"/>
      <c r="L18" s="181"/>
      <c r="M18" s="181"/>
      <c r="N18" s="181"/>
      <c r="O18" s="181"/>
    </row>
    <row r="19" spans="1:15" ht="11.25" customHeight="1" x14ac:dyDescent="0.25">
      <c r="A19" s="548"/>
      <c r="B19" s="527"/>
      <c r="C19" s="658"/>
      <c r="D19" s="181"/>
      <c r="E19" s="285"/>
      <c r="F19" s="324"/>
      <c r="G19" s="324"/>
      <c r="H19" s="181"/>
      <c r="I19" s="181"/>
      <c r="J19" s="181"/>
      <c r="K19" s="181"/>
      <c r="L19" s="181"/>
      <c r="M19" s="181"/>
      <c r="N19" s="181"/>
      <c r="O19" s="181"/>
    </row>
    <row r="20" spans="1:15" ht="11.25" customHeight="1" x14ac:dyDescent="0.25">
      <c r="A20" s="548"/>
      <c r="B20" s="527"/>
      <c r="C20" s="658"/>
      <c r="D20" s="181"/>
      <c r="E20" s="181"/>
      <c r="F20" s="324"/>
      <c r="G20" s="324"/>
      <c r="H20" s="181"/>
      <c r="I20" s="181"/>
      <c r="J20" s="181"/>
      <c r="K20" s="181"/>
      <c r="L20" s="181"/>
      <c r="M20" s="181"/>
      <c r="N20" s="181"/>
      <c r="O20" s="181"/>
    </row>
    <row r="21" spans="1:15" ht="11.25" customHeight="1" x14ac:dyDescent="0.15">
      <c r="A21" s="548" t="s">
        <v>249</v>
      </c>
      <c r="B21" s="527" t="s">
        <v>250</v>
      </c>
      <c r="C21" s="657">
        <v>14</v>
      </c>
      <c r="D21" s="181" t="s">
        <v>419</v>
      </c>
      <c r="E21" s="181" t="s">
        <v>436</v>
      </c>
      <c r="F21" s="181" t="s">
        <v>650</v>
      </c>
      <c r="G21" s="304" t="s">
        <v>470</v>
      </c>
      <c r="H21" s="181" t="s">
        <v>487</v>
      </c>
      <c r="I21" s="285" t="s">
        <v>470</v>
      </c>
      <c r="J21" s="181">
        <v>10</v>
      </c>
      <c r="K21" s="181">
        <v>10</v>
      </c>
      <c r="L21" s="181">
        <v>100</v>
      </c>
      <c r="M21" s="181"/>
      <c r="N21" s="181">
        <v>100</v>
      </c>
      <c r="O21" s="181" t="s">
        <v>466</v>
      </c>
    </row>
    <row r="22" spans="1:15" ht="11.25" customHeight="1" x14ac:dyDescent="0.15">
      <c r="A22" s="548"/>
      <c r="B22" s="527"/>
      <c r="C22" s="658"/>
      <c r="D22" s="181" t="s">
        <v>396</v>
      </c>
      <c r="E22" s="181" t="s">
        <v>436</v>
      </c>
      <c r="F22" s="181" t="s">
        <v>650</v>
      </c>
      <c r="G22" s="304" t="s">
        <v>470</v>
      </c>
      <c r="H22" s="181" t="s">
        <v>610</v>
      </c>
      <c r="I22" s="285" t="s">
        <v>470</v>
      </c>
      <c r="J22" s="181">
        <v>20</v>
      </c>
      <c r="K22" s="181">
        <v>20</v>
      </c>
      <c r="L22" s="181">
        <v>200</v>
      </c>
      <c r="M22" s="181"/>
      <c r="N22" s="181">
        <v>200</v>
      </c>
      <c r="O22" s="181" t="s">
        <v>466</v>
      </c>
    </row>
    <row r="23" spans="1:15" ht="11.25" customHeight="1" x14ac:dyDescent="0.25">
      <c r="A23" s="548"/>
      <c r="B23" s="527"/>
      <c r="C23" s="658"/>
      <c r="D23" s="325"/>
      <c r="E23" s="324"/>
      <c r="F23" s="324"/>
      <c r="G23" s="324"/>
      <c r="H23" s="181"/>
      <c r="I23" s="181"/>
      <c r="J23" s="181"/>
      <c r="K23" s="181"/>
      <c r="L23" s="181"/>
      <c r="M23" s="181"/>
      <c r="N23" s="181"/>
      <c r="O23" s="181"/>
    </row>
    <row r="24" spans="1:15" ht="11.25" customHeight="1" x14ac:dyDescent="0.25">
      <c r="A24" s="548"/>
      <c r="B24" s="527"/>
      <c r="C24" s="659"/>
      <c r="D24" s="325"/>
      <c r="E24" s="324"/>
      <c r="F24" s="324"/>
      <c r="G24" s="324"/>
      <c r="H24" s="181"/>
      <c r="I24" s="181"/>
      <c r="J24" s="181"/>
      <c r="K24" s="181"/>
      <c r="L24" s="181"/>
      <c r="M24" s="181"/>
      <c r="N24" s="181"/>
      <c r="O24" s="181"/>
    </row>
    <row r="25" spans="1:15" ht="11.25" customHeight="1" x14ac:dyDescent="0.25">
      <c r="A25" s="141" t="s">
        <v>251</v>
      </c>
      <c r="B25" s="95" t="s">
        <v>252</v>
      </c>
      <c r="C25" s="195"/>
      <c r="D25" s="325"/>
      <c r="E25" s="324"/>
      <c r="F25" s="324"/>
      <c r="G25" s="324"/>
      <c r="H25" s="181"/>
      <c r="I25" s="181"/>
      <c r="J25" s="181"/>
      <c r="K25" s="181"/>
      <c r="L25" s="181"/>
      <c r="M25" s="181"/>
      <c r="N25" s="181"/>
      <c r="O25" s="181"/>
    </row>
    <row r="26" spans="1:15" ht="11.25" customHeight="1" x14ac:dyDescent="0.25">
      <c r="A26" s="548" t="s">
        <v>253</v>
      </c>
      <c r="B26" s="527" t="s">
        <v>254</v>
      </c>
      <c r="C26" s="657"/>
      <c r="D26" s="325"/>
      <c r="E26" s="324"/>
      <c r="F26" s="324"/>
      <c r="G26" s="324"/>
      <c r="H26" s="181"/>
      <c r="I26" s="181"/>
      <c r="J26" s="181"/>
      <c r="K26" s="181"/>
      <c r="L26" s="181"/>
      <c r="M26" s="181"/>
      <c r="N26" s="181"/>
      <c r="O26" s="181"/>
    </row>
    <row r="27" spans="1:15" ht="11.25" customHeight="1" x14ac:dyDescent="0.25">
      <c r="A27" s="548"/>
      <c r="B27" s="527"/>
      <c r="C27" s="658"/>
      <c r="D27" s="325"/>
      <c r="E27" s="324"/>
      <c r="F27" s="324"/>
      <c r="G27" s="324"/>
      <c r="H27" s="181"/>
      <c r="I27" s="181"/>
      <c r="J27" s="181"/>
      <c r="K27" s="181"/>
      <c r="L27" s="181"/>
      <c r="M27" s="181"/>
      <c r="N27" s="181"/>
      <c r="O27" s="181"/>
    </row>
    <row r="28" spans="1:15" ht="11.25" customHeight="1" x14ac:dyDescent="0.25">
      <c r="A28" s="548"/>
      <c r="B28" s="527"/>
      <c r="C28" s="658"/>
      <c r="D28" s="325"/>
      <c r="E28" s="324"/>
      <c r="F28" s="324"/>
      <c r="G28" s="324"/>
      <c r="H28" s="181"/>
      <c r="I28" s="181"/>
      <c r="J28" s="181"/>
      <c r="K28" s="181"/>
      <c r="L28" s="181"/>
      <c r="M28" s="181"/>
      <c r="N28" s="181"/>
      <c r="O28" s="181"/>
    </row>
    <row r="29" spans="1:15" ht="11.25" customHeight="1" x14ac:dyDescent="0.25">
      <c r="A29" s="548"/>
      <c r="B29" s="527"/>
      <c r="C29" s="658"/>
      <c r="D29" s="325"/>
      <c r="E29" s="324"/>
      <c r="F29" s="324"/>
      <c r="G29" s="324"/>
      <c r="H29" s="181"/>
      <c r="I29" s="181"/>
      <c r="J29" s="181"/>
      <c r="K29" s="181"/>
      <c r="L29" s="181"/>
      <c r="M29" s="181"/>
      <c r="N29" s="181"/>
      <c r="O29" s="181"/>
    </row>
    <row r="30" spans="1:15" ht="11.25" customHeight="1" x14ac:dyDescent="0.25">
      <c r="A30" s="548"/>
      <c r="B30" s="527"/>
      <c r="C30" s="658"/>
      <c r="D30" s="325"/>
      <c r="E30" s="324"/>
      <c r="F30" s="324"/>
      <c r="G30" s="324"/>
      <c r="H30" s="181"/>
      <c r="I30" s="181"/>
      <c r="J30" s="181"/>
      <c r="K30" s="181"/>
      <c r="L30" s="181"/>
      <c r="M30" s="181"/>
      <c r="N30" s="181"/>
      <c r="O30" s="181"/>
    </row>
    <row r="31" spans="1:15" ht="11.25" customHeight="1" x14ac:dyDescent="0.25">
      <c r="A31" s="548"/>
      <c r="B31" s="527"/>
      <c r="C31" s="658"/>
      <c r="D31" s="325"/>
      <c r="E31" s="324"/>
      <c r="F31" s="324"/>
      <c r="G31" s="324"/>
      <c r="H31" s="181"/>
      <c r="I31" s="181"/>
      <c r="J31" s="181"/>
      <c r="K31" s="181"/>
      <c r="L31" s="181"/>
      <c r="M31" s="181"/>
      <c r="N31" s="181"/>
      <c r="O31" s="181"/>
    </row>
    <row r="32" spans="1:15" ht="11.25" customHeight="1" x14ac:dyDescent="0.25">
      <c r="A32" s="548"/>
      <c r="B32" s="527"/>
      <c r="C32" s="658"/>
      <c r="D32" s="325"/>
      <c r="E32" s="324"/>
      <c r="F32" s="324"/>
      <c r="G32" s="324"/>
      <c r="H32" s="181"/>
      <c r="I32" s="181"/>
      <c r="J32" s="181"/>
      <c r="K32" s="181"/>
      <c r="L32" s="181"/>
      <c r="M32" s="181"/>
      <c r="N32" s="181"/>
      <c r="O32" s="181"/>
    </row>
    <row r="33" spans="1:15" ht="11.25" customHeight="1" x14ac:dyDescent="0.25">
      <c r="A33" s="548"/>
      <c r="B33" s="527"/>
      <c r="C33" s="658"/>
      <c r="D33" s="325"/>
      <c r="E33" s="324"/>
      <c r="F33" s="324"/>
      <c r="G33" s="324"/>
      <c r="H33" s="181"/>
      <c r="I33" s="181"/>
      <c r="J33" s="181"/>
      <c r="K33" s="181"/>
      <c r="L33" s="181"/>
      <c r="M33" s="181"/>
      <c r="N33" s="181"/>
      <c r="O33" s="181"/>
    </row>
    <row r="34" spans="1:15" ht="11.25" customHeight="1" x14ac:dyDescent="0.25">
      <c r="A34" s="548"/>
      <c r="B34" s="527"/>
      <c r="C34" s="659"/>
      <c r="D34" s="325"/>
      <c r="E34" s="324"/>
      <c r="F34" s="324"/>
      <c r="G34" s="324"/>
      <c r="H34" s="181"/>
      <c r="I34" s="181"/>
      <c r="J34" s="181"/>
      <c r="K34" s="181"/>
      <c r="L34" s="181"/>
      <c r="M34" s="181"/>
      <c r="N34" s="181"/>
      <c r="O34" s="181"/>
    </row>
    <row r="35" spans="1:15" ht="11.25" customHeight="1" x14ac:dyDescent="0.25">
      <c r="A35" s="548" t="s">
        <v>255</v>
      </c>
      <c r="B35" s="527" t="s">
        <v>256</v>
      </c>
      <c r="C35" s="657"/>
      <c r="D35" s="325"/>
      <c r="E35" s="324"/>
      <c r="F35" s="324"/>
      <c r="G35" s="324"/>
      <c r="H35" s="181"/>
      <c r="I35" s="181"/>
      <c r="J35" s="181"/>
      <c r="K35" s="181"/>
      <c r="L35" s="181"/>
      <c r="M35" s="181"/>
      <c r="N35" s="181"/>
      <c r="O35" s="181"/>
    </row>
    <row r="36" spans="1:15" ht="11.25" customHeight="1" x14ac:dyDescent="0.25">
      <c r="A36" s="548"/>
      <c r="B36" s="527"/>
      <c r="C36" s="658"/>
      <c r="D36" s="325"/>
      <c r="E36" s="324"/>
      <c r="F36" s="324"/>
      <c r="G36" s="324"/>
      <c r="H36" s="181"/>
      <c r="I36" s="181"/>
      <c r="J36" s="181"/>
      <c r="K36" s="181"/>
      <c r="L36" s="181"/>
      <c r="M36" s="181"/>
      <c r="N36" s="181"/>
      <c r="O36" s="181"/>
    </row>
    <row r="37" spans="1:15" ht="11.25" customHeight="1" x14ac:dyDescent="0.25">
      <c r="A37" s="548"/>
      <c r="B37" s="527"/>
      <c r="C37" s="658"/>
      <c r="D37" s="325"/>
      <c r="E37" s="324"/>
      <c r="F37" s="324"/>
      <c r="G37" s="324"/>
      <c r="H37" s="181"/>
      <c r="I37" s="181"/>
      <c r="J37" s="181"/>
      <c r="K37" s="181"/>
      <c r="L37" s="181"/>
      <c r="M37" s="181"/>
      <c r="N37" s="181"/>
      <c r="O37" s="181"/>
    </row>
    <row r="38" spans="1:15" ht="11.25" customHeight="1" x14ac:dyDescent="0.25">
      <c r="A38" s="548"/>
      <c r="B38" s="527"/>
      <c r="C38" s="658"/>
      <c r="D38" s="325"/>
      <c r="E38" s="324"/>
      <c r="F38" s="324"/>
      <c r="G38" s="324"/>
      <c r="H38" s="181"/>
      <c r="I38" s="181"/>
      <c r="J38" s="181"/>
      <c r="K38" s="181"/>
      <c r="L38" s="181"/>
      <c r="M38" s="181"/>
      <c r="N38" s="181"/>
      <c r="O38" s="181"/>
    </row>
    <row r="39" spans="1:15" ht="11.25" customHeight="1" x14ac:dyDescent="0.25">
      <c r="A39" s="548"/>
      <c r="B39" s="527"/>
      <c r="C39" s="658"/>
      <c r="D39" s="325"/>
      <c r="E39" s="324"/>
      <c r="F39" s="324"/>
      <c r="G39" s="324"/>
      <c r="H39" s="181"/>
      <c r="I39" s="181"/>
      <c r="J39" s="181"/>
      <c r="K39" s="181"/>
      <c r="L39" s="181"/>
      <c r="M39" s="181"/>
      <c r="N39" s="181"/>
      <c r="O39" s="181"/>
    </row>
    <row r="40" spans="1:15" ht="11.25" customHeight="1" x14ac:dyDescent="0.25">
      <c r="A40" s="548"/>
      <c r="B40" s="527"/>
      <c r="C40" s="659"/>
      <c r="D40" s="325"/>
      <c r="E40" s="324"/>
      <c r="F40" s="324"/>
      <c r="G40" s="324"/>
      <c r="H40" s="181"/>
      <c r="I40" s="181"/>
      <c r="J40" s="181"/>
      <c r="K40" s="181"/>
      <c r="L40" s="181"/>
      <c r="M40" s="181"/>
      <c r="N40" s="181"/>
      <c r="O40" s="181"/>
    </row>
    <row r="41" spans="1:15" ht="11.25" customHeight="1" x14ac:dyDescent="0.25">
      <c r="A41" s="548" t="s">
        <v>257</v>
      </c>
      <c r="B41" s="527" t="s">
        <v>258</v>
      </c>
      <c r="C41" s="657"/>
      <c r="D41" s="325"/>
      <c r="E41" s="324"/>
      <c r="F41" s="324"/>
      <c r="G41" s="324"/>
      <c r="H41" s="181"/>
      <c r="I41" s="181"/>
      <c r="J41" s="181"/>
      <c r="K41" s="181"/>
      <c r="L41" s="181"/>
      <c r="M41" s="181"/>
      <c r="N41" s="181"/>
      <c r="O41" s="181"/>
    </row>
    <row r="42" spans="1:15" ht="11.25" customHeight="1" x14ac:dyDescent="0.25">
      <c r="A42" s="548"/>
      <c r="B42" s="527"/>
      <c r="C42" s="658"/>
      <c r="D42" s="325"/>
      <c r="E42" s="324"/>
      <c r="F42" s="324"/>
      <c r="G42" s="324"/>
      <c r="H42" s="181"/>
      <c r="I42" s="181"/>
      <c r="J42" s="181"/>
      <c r="K42" s="181"/>
      <c r="L42" s="181"/>
      <c r="M42" s="181"/>
      <c r="N42" s="181"/>
      <c r="O42" s="181"/>
    </row>
    <row r="43" spans="1:15" ht="11.25" customHeight="1" x14ac:dyDescent="0.25">
      <c r="A43" s="548"/>
      <c r="B43" s="527"/>
      <c r="C43" s="658"/>
      <c r="D43" s="325"/>
      <c r="E43" s="324"/>
      <c r="F43" s="324"/>
      <c r="G43" s="324"/>
      <c r="H43" s="181"/>
      <c r="I43" s="181"/>
      <c r="J43" s="181"/>
      <c r="K43" s="181"/>
      <c r="L43" s="181"/>
      <c r="M43" s="181"/>
      <c r="N43" s="181"/>
      <c r="O43" s="181"/>
    </row>
    <row r="44" spans="1:15" ht="11.25" customHeight="1" x14ac:dyDescent="0.25">
      <c r="A44" s="548"/>
      <c r="B44" s="527"/>
      <c r="C44" s="658"/>
      <c r="D44" s="325"/>
      <c r="E44" s="324"/>
      <c r="F44" s="324"/>
      <c r="G44" s="324"/>
      <c r="H44" s="181"/>
      <c r="I44" s="181"/>
      <c r="J44" s="181"/>
      <c r="K44" s="181"/>
      <c r="L44" s="181"/>
      <c r="M44" s="181"/>
      <c r="N44" s="181"/>
      <c r="O44" s="181"/>
    </row>
    <row r="45" spans="1:15" ht="11.25" customHeight="1" x14ac:dyDescent="0.25">
      <c r="A45" s="548"/>
      <c r="B45" s="527"/>
      <c r="C45" s="659"/>
      <c r="D45" s="325"/>
      <c r="E45" s="324"/>
      <c r="F45" s="324"/>
      <c r="G45" s="324"/>
      <c r="H45" s="181"/>
      <c r="I45" s="181"/>
      <c r="J45" s="181"/>
      <c r="K45" s="181"/>
      <c r="L45" s="181"/>
      <c r="M45" s="181"/>
      <c r="N45" s="181"/>
      <c r="O45" s="181"/>
    </row>
  </sheetData>
  <protectedRanges>
    <protectedRange sqref="C6:C7 C10 D9:E10 C3:C4 D20 D23:O45 D21:N22 F18:O20 E13:N16" name="Range1"/>
    <protectedRange password="CDC0" sqref="D13:D16 D18:D19" name="Range1_1_1"/>
    <protectedRange sqref="L17:N17" name="Range1_1"/>
    <protectedRange password="CDC0" sqref="O13:O17" name="Range1_1_1_1"/>
  </protectedRanges>
  <mergeCells count="26">
    <mergeCell ref="A7:B7"/>
    <mergeCell ref="E7:N7"/>
    <mergeCell ref="J2:K5"/>
    <mergeCell ref="A3:B3"/>
    <mergeCell ref="A4:B4"/>
    <mergeCell ref="A5:B5"/>
    <mergeCell ref="A6:B6"/>
    <mergeCell ref="A8:B8"/>
    <mergeCell ref="A9:B9"/>
    <mergeCell ref="A10:B10"/>
    <mergeCell ref="A12:B12"/>
    <mergeCell ref="A13:A20"/>
    <mergeCell ref="B13:B20"/>
    <mergeCell ref="C13:C20"/>
    <mergeCell ref="A21:A24"/>
    <mergeCell ref="B21:B24"/>
    <mergeCell ref="C21:C24"/>
    <mergeCell ref="A26:A34"/>
    <mergeCell ref="B26:B34"/>
    <mergeCell ref="C26:C34"/>
    <mergeCell ref="A35:A40"/>
    <mergeCell ref="B35:B40"/>
    <mergeCell ref="C35:C40"/>
    <mergeCell ref="A41:A45"/>
    <mergeCell ref="B41:B45"/>
    <mergeCell ref="C41:C45"/>
  </mergeCells>
  <hyperlinks>
    <hyperlink ref="L1" location="'b. List of templates'!A1" display="RETURN TO TEMPLATE LIST" xr:uid="{00000000-0004-0000-2700-000000000000}"/>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N49"/>
  <sheetViews>
    <sheetView workbookViewId="0">
      <selection activeCell="G24" sqref="G24"/>
    </sheetView>
  </sheetViews>
  <sheetFormatPr defaultColWidth="9.140625" defaultRowHeight="10.5" x14ac:dyDescent="0.25"/>
  <cols>
    <col min="1" max="1" width="35.140625" style="85" customWidth="1"/>
    <col min="2" max="2" width="18" style="84" customWidth="1"/>
    <col min="3" max="3" width="30.85546875" style="85" customWidth="1"/>
    <col min="4" max="4" width="18" style="85" customWidth="1"/>
    <col min="5" max="5" width="13.85546875" style="85" customWidth="1"/>
    <col min="6" max="6" width="5.140625" style="85" customWidth="1"/>
    <col min="7" max="7" width="18.85546875" style="85" customWidth="1"/>
    <col min="8" max="8" width="5.42578125" style="85" customWidth="1"/>
    <col min="9" max="9" width="14.5703125" style="85" customWidth="1"/>
    <col min="10" max="11" width="13.42578125" style="85" customWidth="1"/>
    <col min="12" max="12" width="26.5703125" style="85" bestFit="1" customWidth="1"/>
    <col min="13" max="13" width="26.85546875" style="85" customWidth="1"/>
    <col min="14" max="14" width="45.140625" style="85" customWidth="1"/>
    <col min="15" max="16384" width="9.140625" style="85"/>
  </cols>
  <sheetData>
    <row r="1" spans="1:14" ht="20.25" x14ac:dyDescent="0.25">
      <c r="A1" s="82" t="s">
        <v>259</v>
      </c>
      <c r="L1" s="86" t="s">
        <v>177</v>
      </c>
    </row>
    <row r="2" spans="1:14" ht="9.75" customHeight="1" x14ac:dyDescent="0.25"/>
    <row r="3" spans="1:14" ht="12.75" customHeight="1" x14ac:dyDescent="0.25">
      <c r="A3" s="146" t="s">
        <v>181</v>
      </c>
      <c r="B3" s="127" t="s">
        <v>331</v>
      </c>
      <c r="C3" s="128" t="s">
        <v>182</v>
      </c>
    </row>
    <row r="4" spans="1:14" ht="16.5" customHeight="1" x14ac:dyDescent="0.25">
      <c r="A4" s="147" t="s">
        <v>184</v>
      </c>
      <c r="B4" s="129">
        <v>2023</v>
      </c>
      <c r="C4" s="215">
        <v>45037</v>
      </c>
    </row>
    <row r="5" spans="1:14" ht="15.75" customHeight="1" thickBot="1" x14ac:dyDescent="0.3">
      <c r="A5" s="146" t="s">
        <v>186</v>
      </c>
      <c r="B5" s="130" t="s">
        <v>88</v>
      </c>
      <c r="C5" s="92"/>
    </row>
    <row r="6" spans="1:14" ht="20.25" customHeight="1" thickBot="1" x14ac:dyDescent="0.3">
      <c r="A6" s="116" t="s">
        <v>260</v>
      </c>
      <c r="B6" s="135">
        <f>B19+B30+B37</f>
        <v>0</v>
      </c>
    </row>
    <row r="7" spans="1:14" ht="9.75" customHeight="1" x14ac:dyDescent="0.25">
      <c r="B7" s="99"/>
      <c r="C7" s="108"/>
      <c r="D7" s="108"/>
    </row>
    <row r="8" spans="1:14" s="110" customFormat="1" ht="55.5" customHeight="1" x14ac:dyDescent="0.25">
      <c r="A8" s="136" t="s">
        <v>261</v>
      </c>
      <c r="B8" s="113" t="s">
        <v>244</v>
      </c>
      <c r="C8" s="139" t="s">
        <v>199</v>
      </c>
      <c r="D8" s="139" t="s">
        <v>200</v>
      </c>
      <c r="E8" s="277" t="s">
        <v>201</v>
      </c>
      <c r="F8" s="137" t="s">
        <v>202</v>
      </c>
      <c r="G8" s="277" t="s">
        <v>203</v>
      </c>
      <c r="H8" s="137" t="s">
        <v>202</v>
      </c>
      <c r="I8" s="278" t="s">
        <v>204</v>
      </c>
      <c r="J8" s="139" t="s">
        <v>205</v>
      </c>
      <c r="K8" s="139" t="s">
        <v>245</v>
      </c>
      <c r="L8" s="139" t="s">
        <v>246</v>
      </c>
      <c r="M8" s="139" t="s">
        <v>206</v>
      </c>
      <c r="N8" s="295" t="s">
        <v>207</v>
      </c>
    </row>
    <row r="9" spans="1:14" ht="9.75" customHeight="1" x14ac:dyDescent="0.15">
      <c r="A9" s="527" t="s">
        <v>262</v>
      </c>
      <c r="B9" s="547"/>
      <c r="C9" s="401"/>
      <c r="D9" s="304"/>
      <c r="E9" s="181"/>
      <c r="F9" s="181"/>
      <c r="G9" s="181"/>
      <c r="H9" s="181"/>
      <c r="I9" s="181"/>
      <c r="J9" s="181"/>
      <c r="K9" s="181"/>
      <c r="L9" s="181"/>
      <c r="M9" s="181"/>
      <c r="N9" s="181"/>
    </row>
    <row r="10" spans="1:14" ht="9.75" customHeight="1" x14ac:dyDescent="0.25">
      <c r="A10" s="527"/>
      <c r="B10" s="547"/>
      <c r="C10" s="401"/>
      <c r="D10" s="181"/>
      <c r="E10" s="181"/>
      <c r="F10" s="181"/>
      <c r="G10" s="181"/>
      <c r="H10" s="181"/>
      <c r="I10" s="181"/>
      <c r="J10" s="181"/>
      <c r="K10" s="181"/>
      <c r="L10" s="181"/>
      <c r="M10" s="181"/>
      <c r="N10" s="181"/>
    </row>
    <row r="11" spans="1:14" ht="9.75" customHeight="1" x14ac:dyDescent="0.25">
      <c r="A11" s="527"/>
      <c r="B11" s="547"/>
      <c r="C11" s="401"/>
      <c r="D11" s="181"/>
      <c r="E11" s="181"/>
      <c r="F11" s="181"/>
      <c r="G11" s="181"/>
      <c r="H11" s="181"/>
      <c r="I11" s="181"/>
      <c r="J11" s="181"/>
      <c r="K11" s="181"/>
      <c r="L11" s="181"/>
      <c r="M11" s="181"/>
      <c r="N11" s="181"/>
    </row>
    <row r="12" spans="1:14" ht="9.75" customHeight="1" x14ac:dyDescent="0.25">
      <c r="A12" s="527"/>
      <c r="B12" s="547"/>
      <c r="C12" s="401"/>
      <c r="D12" s="181"/>
      <c r="E12" s="181"/>
      <c r="F12" s="181"/>
      <c r="G12" s="181"/>
      <c r="H12" s="181"/>
      <c r="I12" s="181"/>
      <c r="J12" s="181"/>
      <c r="K12" s="181"/>
      <c r="L12" s="181"/>
      <c r="M12" s="181"/>
      <c r="N12" s="181"/>
    </row>
    <row r="13" spans="1:14" ht="9.75" customHeight="1" x14ac:dyDescent="0.25">
      <c r="A13" s="527"/>
      <c r="B13" s="547"/>
      <c r="C13" s="401"/>
      <c r="D13" s="181"/>
      <c r="E13" s="181"/>
      <c r="F13" s="181"/>
      <c r="G13" s="181"/>
      <c r="H13" s="181"/>
      <c r="I13" s="181"/>
      <c r="J13" s="181"/>
      <c r="K13" s="181"/>
      <c r="L13" s="181"/>
      <c r="M13" s="181"/>
      <c r="N13" s="181"/>
    </row>
    <row r="14" spans="1:14" ht="9.75" customHeight="1" x14ac:dyDescent="0.25">
      <c r="A14" s="527"/>
      <c r="B14" s="547"/>
      <c r="C14" s="401"/>
      <c r="D14" s="181"/>
      <c r="E14" s="181"/>
      <c r="F14" s="181"/>
      <c r="G14" s="181"/>
      <c r="H14" s="181"/>
      <c r="I14" s="181"/>
      <c r="J14" s="181"/>
      <c r="K14" s="181"/>
      <c r="L14" s="181"/>
      <c r="M14" s="181"/>
      <c r="N14" s="181"/>
    </row>
    <row r="15" spans="1:14" ht="9.75" customHeight="1" x14ac:dyDescent="0.25">
      <c r="A15" s="527"/>
      <c r="B15" s="547"/>
      <c r="C15" s="401"/>
      <c r="D15" s="289"/>
      <c r="E15" s="181"/>
      <c r="F15" s="181"/>
      <c r="G15" s="181"/>
      <c r="H15" s="181"/>
      <c r="I15" s="181"/>
      <c r="J15" s="181"/>
      <c r="K15" s="181"/>
      <c r="L15" s="181"/>
      <c r="M15" s="181"/>
      <c r="N15" s="181"/>
    </row>
    <row r="16" spans="1:14" ht="9.75" customHeight="1" x14ac:dyDescent="0.25">
      <c r="A16" s="527"/>
      <c r="B16" s="547"/>
      <c r="C16" s="181"/>
      <c r="D16" s="289"/>
      <c r="E16" s="181"/>
      <c r="F16" s="181"/>
      <c r="G16" s="181"/>
      <c r="H16" s="181"/>
      <c r="I16" s="181"/>
      <c r="J16" s="181"/>
      <c r="K16" s="181"/>
      <c r="L16" s="181"/>
      <c r="M16" s="181"/>
      <c r="N16" s="181"/>
    </row>
    <row r="17" spans="1:14" ht="9.75" customHeight="1" x14ac:dyDescent="0.25">
      <c r="A17" s="527"/>
      <c r="B17" s="547"/>
      <c r="C17" s="181"/>
      <c r="D17" s="289"/>
      <c r="E17" s="181"/>
      <c r="F17" s="181"/>
      <c r="G17" s="181"/>
      <c r="H17" s="181"/>
      <c r="I17" s="181"/>
      <c r="J17" s="181"/>
      <c r="K17" s="181"/>
      <c r="L17" s="181"/>
      <c r="M17" s="181"/>
      <c r="N17" s="181"/>
    </row>
    <row r="18" spans="1:14" ht="9.75" customHeight="1" x14ac:dyDescent="0.25">
      <c r="A18" s="527"/>
      <c r="B18" s="547"/>
      <c r="C18" s="288"/>
      <c r="D18" s="289"/>
      <c r="E18" s="181"/>
      <c r="F18" s="181"/>
      <c r="G18" s="181"/>
      <c r="H18" s="181"/>
      <c r="I18" s="181"/>
      <c r="J18" s="181"/>
      <c r="K18" s="181"/>
      <c r="L18" s="181"/>
      <c r="M18" s="181"/>
      <c r="N18" s="181"/>
    </row>
    <row r="19" spans="1:14" s="145" customFormat="1" ht="9" customHeight="1" x14ac:dyDescent="0.25">
      <c r="A19" s="527" t="s">
        <v>263</v>
      </c>
      <c r="B19" s="569"/>
      <c r="C19" s="288"/>
      <c r="D19" s="289"/>
      <c r="E19" s="181"/>
      <c r="F19" s="289"/>
      <c r="G19" s="181"/>
      <c r="H19" s="318"/>
      <c r="I19" s="318"/>
      <c r="J19" s="318"/>
      <c r="K19" s="345"/>
      <c r="L19" s="181"/>
      <c r="M19" s="181"/>
      <c r="N19" s="181"/>
    </row>
    <row r="20" spans="1:14" ht="9.75" customHeight="1" x14ac:dyDescent="0.25">
      <c r="A20" s="527"/>
      <c r="B20" s="569"/>
      <c r="C20" s="181"/>
      <c r="D20" s="289"/>
      <c r="E20" s="181"/>
      <c r="F20" s="289"/>
      <c r="G20" s="181"/>
      <c r="H20" s="318"/>
      <c r="I20" s="318"/>
      <c r="J20" s="318"/>
      <c r="K20" s="345"/>
      <c r="L20" s="181"/>
      <c r="M20" s="181"/>
      <c r="N20" s="181"/>
    </row>
    <row r="21" spans="1:14" ht="9.75" customHeight="1" x14ac:dyDescent="0.25">
      <c r="A21" s="527"/>
      <c r="B21" s="569"/>
      <c r="C21" s="181"/>
      <c r="D21" s="289"/>
      <c r="E21" s="181"/>
      <c r="F21" s="289"/>
      <c r="G21" s="181"/>
      <c r="H21" s="318"/>
      <c r="I21" s="318"/>
      <c r="J21" s="318"/>
      <c r="K21" s="345"/>
      <c r="L21" s="181"/>
      <c r="M21" s="181"/>
      <c r="N21" s="181"/>
    </row>
    <row r="22" spans="1:14" ht="9.75" customHeight="1" x14ac:dyDescent="0.25">
      <c r="A22" s="527"/>
      <c r="B22" s="569"/>
      <c r="C22" s="181"/>
      <c r="D22" s="289"/>
      <c r="E22" s="181"/>
      <c r="F22" s="289"/>
      <c r="G22" s="181"/>
      <c r="H22" s="318"/>
      <c r="I22" s="318"/>
      <c r="J22" s="318"/>
      <c r="K22" s="345"/>
      <c r="L22" s="181"/>
      <c r="M22" s="181"/>
      <c r="N22" s="181"/>
    </row>
    <row r="23" spans="1:14" ht="9.75" customHeight="1" x14ac:dyDescent="0.25">
      <c r="A23" s="527"/>
      <c r="B23" s="569"/>
      <c r="C23" s="288"/>
      <c r="D23" s="289"/>
      <c r="E23" s="181"/>
      <c r="F23" s="289"/>
      <c r="G23" s="181"/>
      <c r="H23" s="318"/>
      <c r="I23" s="318"/>
      <c r="J23" s="318"/>
      <c r="K23" s="345"/>
      <c r="L23" s="181"/>
      <c r="M23" s="181"/>
      <c r="N23" s="181"/>
    </row>
    <row r="24" spans="1:14" ht="9.75" customHeight="1" x14ac:dyDescent="0.25">
      <c r="A24" s="527"/>
      <c r="B24" s="569"/>
      <c r="C24" s="181"/>
      <c r="D24" s="289"/>
      <c r="E24" s="181"/>
      <c r="F24" s="289"/>
      <c r="G24" s="181"/>
      <c r="H24" s="318"/>
      <c r="I24" s="318"/>
      <c r="J24" s="318"/>
      <c r="K24" s="345"/>
      <c r="L24" s="181"/>
      <c r="M24" s="181"/>
      <c r="N24" s="181"/>
    </row>
    <row r="25" spans="1:14" ht="9.75" customHeight="1" x14ac:dyDescent="0.25">
      <c r="A25" s="527"/>
      <c r="B25" s="569"/>
      <c r="C25" s="181"/>
      <c r="D25" s="289"/>
      <c r="E25" s="181"/>
      <c r="F25" s="289"/>
      <c r="G25" s="181"/>
      <c r="H25" s="318"/>
      <c r="I25" s="318"/>
      <c r="J25" s="318"/>
      <c r="K25" s="345"/>
      <c r="L25" s="181"/>
      <c r="M25" s="181"/>
      <c r="N25" s="181"/>
    </row>
    <row r="26" spans="1:14" ht="9.75" customHeight="1" x14ac:dyDescent="0.25">
      <c r="A26" s="527"/>
      <c r="B26" s="569"/>
      <c r="C26" s="181"/>
      <c r="D26" s="289"/>
      <c r="E26" s="181"/>
      <c r="F26" s="289"/>
      <c r="G26" s="181"/>
      <c r="H26" s="318"/>
      <c r="I26" s="318"/>
      <c r="J26" s="318"/>
      <c r="K26" s="345"/>
      <c r="L26" s="181"/>
      <c r="M26" s="181"/>
      <c r="N26" s="181"/>
    </row>
    <row r="27" spans="1:14" ht="9.75" customHeight="1" x14ac:dyDescent="0.15">
      <c r="A27" s="527"/>
      <c r="B27" s="569"/>
      <c r="C27" s="260"/>
      <c r="D27" s="304"/>
      <c r="E27" s="181"/>
      <c r="F27" s="304"/>
      <c r="G27" s="181"/>
      <c r="H27" s="318"/>
      <c r="I27" s="318"/>
      <c r="J27" s="318"/>
      <c r="K27" s="345"/>
      <c r="L27" s="181"/>
      <c r="M27" s="181"/>
      <c r="N27" s="181"/>
    </row>
    <row r="28" spans="1:14" ht="9.75" customHeight="1" x14ac:dyDescent="0.15">
      <c r="A28" s="527"/>
      <c r="B28" s="569"/>
      <c r="C28" s="181"/>
      <c r="D28" s="304"/>
      <c r="E28" s="181"/>
      <c r="F28" s="304"/>
      <c r="G28" s="181"/>
      <c r="H28" s="318"/>
      <c r="I28" s="318"/>
      <c r="J28" s="318"/>
      <c r="K28" s="345"/>
      <c r="L28" s="181"/>
      <c r="M28" s="181"/>
      <c r="N28" s="181"/>
    </row>
    <row r="29" spans="1:14" ht="9.75" customHeight="1" x14ac:dyDescent="0.15">
      <c r="A29" s="527"/>
      <c r="B29" s="569"/>
      <c r="C29" s="288"/>
      <c r="D29" s="304"/>
      <c r="E29" s="181"/>
      <c r="F29" s="304"/>
      <c r="G29" s="181"/>
      <c r="H29" s="318"/>
      <c r="I29" s="318"/>
      <c r="J29" s="318"/>
      <c r="K29" s="345"/>
      <c r="L29" s="181"/>
      <c r="M29" s="181"/>
      <c r="N29" s="181"/>
    </row>
    <row r="30" spans="1:14" ht="36.6" customHeight="1" x14ac:dyDescent="0.25">
      <c r="A30" s="527" t="s">
        <v>264</v>
      </c>
      <c r="B30" s="569"/>
      <c r="C30" s="181"/>
      <c r="D30" s="289"/>
      <c r="E30" s="181"/>
      <c r="F30" s="181"/>
      <c r="G30" s="380"/>
      <c r="H30" s="318"/>
      <c r="I30" s="318"/>
      <c r="J30" s="318"/>
      <c r="K30" s="316"/>
      <c r="L30" s="288"/>
      <c r="M30" s="288"/>
      <c r="N30" s="181"/>
    </row>
    <row r="31" spans="1:14" ht="9.75" customHeight="1" x14ac:dyDescent="0.25">
      <c r="A31" s="527"/>
      <c r="B31" s="569"/>
      <c r="C31" s="181"/>
      <c r="D31" s="289"/>
      <c r="E31" s="181"/>
      <c r="F31" s="181"/>
      <c r="G31" s="380"/>
      <c r="H31" s="318"/>
      <c r="I31" s="318"/>
      <c r="J31" s="318"/>
      <c r="K31" s="316"/>
      <c r="L31" s="288"/>
      <c r="M31" s="288"/>
      <c r="N31" s="181"/>
    </row>
    <row r="32" spans="1:14" ht="9.75" customHeight="1" x14ac:dyDescent="0.25">
      <c r="A32" s="527"/>
      <c r="B32" s="569"/>
      <c r="C32" s="181"/>
      <c r="D32" s="289"/>
      <c r="E32" s="181"/>
      <c r="F32" s="181"/>
      <c r="G32" s="380"/>
      <c r="H32" s="318"/>
      <c r="I32" s="318"/>
      <c r="J32" s="318"/>
      <c r="K32" s="316"/>
      <c r="L32" s="288"/>
      <c r="M32" s="288"/>
      <c r="N32" s="181"/>
    </row>
    <row r="33" spans="1:14" ht="9.75" customHeight="1" x14ac:dyDescent="0.25">
      <c r="A33" s="527"/>
      <c r="B33" s="569"/>
      <c r="C33" s="181"/>
      <c r="D33" s="289"/>
      <c r="E33" s="181"/>
      <c r="F33" s="181"/>
      <c r="G33" s="181"/>
      <c r="H33" s="318"/>
      <c r="I33" s="318"/>
      <c r="J33" s="362"/>
      <c r="K33" s="316"/>
      <c r="L33" s="288"/>
      <c r="M33" s="288"/>
      <c r="N33" s="181"/>
    </row>
    <row r="34" spans="1:14" ht="9.75" customHeight="1" x14ac:dyDescent="0.25">
      <c r="A34" s="527"/>
      <c r="B34" s="569"/>
      <c r="C34" s="260"/>
      <c r="D34" s="289"/>
      <c r="E34" s="181"/>
      <c r="F34" s="181"/>
      <c r="G34" s="181"/>
      <c r="H34" s="318"/>
      <c r="I34" s="318"/>
      <c r="J34" s="362"/>
      <c r="K34" s="316"/>
      <c r="L34" s="288"/>
      <c r="M34" s="288"/>
      <c r="N34" s="181"/>
    </row>
    <row r="35" spans="1:14" ht="9.75" customHeight="1" x14ac:dyDescent="0.25">
      <c r="A35" s="527"/>
      <c r="B35" s="569"/>
      <c r="C35" s="181"/>
      <c r="D35" s="289"/>
      <c r="E35" s="181"/>
      <c r="F35" s="181"/>
      <c r="G35" s="181"/>
      <c r="H35" s="318"/>
      <c r="I35" s="318"/>
      <c r="J35" s="362"/>
      <c r="K35" s="316"/>
      <c r="L35" s="288"/>
      <c r="M35" s="288"/>
      <c r="N35" s="181"/>
    </row>
    <row r="36" spans="1:14" ht="9.75" customHeight="1" x14ac:dyDescent="0.15">
      <c r="A36" s="527"/>
      <c r="B36" s="569"/>
      <c r="C36" s="260"/>
      <c r="D36" s="181"/>
      <c r="E36" s="181"/>
      <c r="F36" s="304"/>
      <c r="G36" s="181"/>
      <c r="H36" s="318"/>
      <c r="I36" s="318"/>
      <c r="J36" s="318"/>
      <c r="K36" s="345"/>
      <c r="L36" s="181"/>
      <c r="M36" s="181"/>
      <c r="N36" s="181"/>
    </row>
    <row r="37" spans="1:14" s="145" customFormat="1" ht="12.75" customHeight="1" x14ac:dyDescent="0.25">
      <c r="A37" s="527" t="s">
        <v>265</v>
      </c>
      <c r="B37" s="569"/>
      <c r="C37" s="181"/>
      <c r="D37" s="289"/>
      <c r="E37" s="181"/>
      <c r="F37" s="289"/>
      <c r="G37" s="181"/>
      <c r="H37" s="318"/>
      <c r="I37" s="318"/>
      <c r="J37" s="318"/>
      <c r="K37" s="345"/>
      <c r="L37" s="181"/>
      <c r="M37" s="181"/>
      <c r="N37" s="181"/>
    </row>
    <row r="38" spans="1:14" ht="9.75" customHeight="1" x14ac:dyDescent="0.15">
      <c r="A38" s="527"/>
      <c r="B38" s="569"/>
      <c r="C38" s="260"/>
      <c r="D38" s="181"/>
      <c r="E38" s="382"/>
      <c r="F38" s="289"/>
      <c r="G38" s="181"/>
      <c r="H38" s="318"/>
      <c r="I38" s="318"/>
      <c r="J38" s="318"/>
      <c r="K38" s="383"/>
      <c r="L38" s="181"/>
      <c r="M38" s="349"/>
      <c r="N38" s="181"/>
    </row>
    <row r="39" spans="1:14" ht="9.75" customHeight="1" x14ac:dyDescent="0.15">
      <c r="A39" s="527"/>
      <c r="B39" s="569"/>
      <c r="C39" s="260"/>
      <c r="D39" s="181"/>
      <c r="E39" s="382"/>
      <c r="F39" s="289"/>
      <c r="G39" s="181"/>
      <c r="H39" s="318"/>
      <c r="I39" s="318"/>
      <c r="J39" s="318"/>
      <c r="K39" s="383"/>
      <c r="L39" s="181"/>
      <c r="M39" s="350"/>
      <c r="N39" s="181"/>
    </row>
    <row r="40" spans="1:14" ht="9.75" customHeight="1" x14ac:dyDescent="0.15">
      <c r="A40" s="527"/>
      <c r="B40" s="569"/>
      <c r="C40" s="260"/>
      <c r="D40" s="181"/>
      <c r="E40" s="382"/>
      <c r="F40" s="289"/>
      <c r="G40" s="181"/>
      <c r="H40" s="318"/>
      <c r="I40" s="318"/>
      <c r="J40" s="318"/>
      <c r="K40" s="383"/>
      <c r="L40" s="181"/>
      <c r="M40" s="350"/>
      <c r="N40" s="181"/>
    </row>
    <row r="41" spans="1:14" ht="9.75" customHeight="1" x14ac:dyDescent="0.15">
      <c r="A41" s="527"/>
      <c r="B41" s="569"/>
      <c r="C41" s="181"/>
      <c r="D41" s="181"/>
      <c r="E41" s="382"/>
      <c r="F41" s="289"/>
      <c r="G41" s="181"/>
      <c r="H41" s="318"/>
      <c r="I41" s="318"/>
      <c r="J41" s="318"/>
      <c r="K41" s="383"/>
      <c r="L41" s="181"/>
      <c r="M41" s="350"/>
      <c r="N41" s="181"/>
    </row>
    <row r="42" spans="1:14" ht="9.75" customHeight="1" x14ac:dyDescent="0.15">
      <c r="A42" s="527"/>
      <c r="B42" s="569"/>
      <c r="C42" s="181"/>
      <c r="D42" s="181"/>
      <c r="E42" s="382"/>
      <c r="F42" s="289"/>
      <c r="G42" s="181"/>
      <c r="H42" s="318"/>
      <c r="I42" s="318"/>
      <c r="J42" s="318"/>
      <c r="K42" s="383"/>
      <c r="L42" s="181"/>
      <c r="M42" s="350"/>
      <c r="N42" s="181"/>
    </row>
    <row r="43" spans="1:14" ht="9.75" customHeight="1" x14ac:dyDescent="0.25">
      <c r="A43" s="527"/>
      <c r="B43" s="569"/>
      <c r="C43" s="181"/>
      <c r="D43" s="181"/>
      <c r="E43" s="181"/>
      <c r="F43" s="181"/>
      <c r="G43" s="181"/>
      <c r="H43" s="181"/>
      <c r="I43" s="181"/>
      <c r="J43" s="181"/>
      <c r="K43" s="181"/>
      <c r="L43" s="181"/>
      <c r="M43" s="181"/>
      <c r="N43" s="181"/>
    </row>
    <row r="44" spans="1:14" ht="9.75" customHeight="1" x14ac:dyDescent="0.25">
      <c r="A44" s="527" t="s">
        <v>266</v>
      </c>
      <c r="B44" s="569"/>
      <c r="C44" s="181"/>
      <c r="D44" s="181"/>
      <c r="E44" s="181"/>
      <c r="F44" s="181"/>
      <c r="G44" s="181"/>
      <c r="H44" s="181"/>
      <c r="I44" s="181"/>
      <c r="J44" s="181"/>
      <c r="K44" s="181"/>
      <c r="L44" s="181"/>
      <c r="M44" s="181"/>
      <c r="N44" s="181"/>
    </row>
    <row r="45" spans="1:14" ht="9.75" customHeight="1" x14ac:dyDescent="0.25">
      <c r="A45" s="527"/>
      <c r="B45" s="569"/>
      <c r="C45" s="181"/>
      <c r="D45" s="181"/>
      <c r="E45" s="181"/>
      <c r="F45" s="181"/>
      <c r="G45" s="181"/>
      <c r="H45" s="181"/>
      <c r="I45" s="181"/>
      <c r="J45" s="181"/>
      <c r="K45" s="181"/>
      <c r="L45" s="181"/>
      <c r="M45" s="181"/>
      <c r="N45" s="181"/>
    </row>
    <row r="46" spans="1:14" ht="9.75" customHeight="1" x14ac:dyDescent="0.25">
      <c r="A46" s="527"/>
      <c r="B46" s="569"/>
      <c r="C46" s="181"/>
      <c r="D46" s="181"/>
      <c r="E46" s="181"/>
      <c r="F46" s="181"/>
      <c r="G46" s="181"/>
      <c r="H46" s="181"/>
      <c r="I46" s="181"/>
      <c r="J46" s="181"/>
      <c r="K46" s="181"/>
      <c r="L46" s="181"/>
      <c r="M46" s="181"/>
      <c r="N46" s="181"/>
    </row>
    <row r="47" spans="1:14" ht="9.75" customHeight="1" x14ac:dyDescent="0.25">
      <c r="A47" s="527"/>
      <c r="B47" s="569"/>
      <c r="C47" s="181"/>
      <c r="D47" s="181"/>
      <c r="E47" s="181"/>
      <c r="F47" s="181"/>
      <c r="G47" s="181"/>
      <c r="H47" s="181"/>
      <c r="I47" s="181"/>
      <c r="J47" s="181"/>
      <c r="K47" s="181"/>
      <c r="L47" s="181"/>
      <c r="M47" s="181"/>
      <c r="N47" s="181"/>
    </row>
    <row r="48" spans="1:14" ht="9.75" customHeight="1" x14ac:dyDescent="0.25">
      <c r="A48" s="527"/>
      <c r="B48" s="569"/>
      <c r="C48" s="181"/>
      <c r="D48" s="181"/>
      <c r="E48" s="181"/>
      <c r="F48" s="181"/>
      <c r="G48" s="181"/>
      <c r="H48" s="181"/>
      <c r="I48" s="181"/>
      <c r="J48" s="181"/>
      <c r="K48" s="181"/>
      <c r="L48" s="181"/>
      <c r="M48" s="181"/>
      <c r="N48" s="181"/>
    </row>
    <row r="49" spans="1:14" ht="9.75" customHeight="1" x14ac:dyDescent="0.25">
      <c r="A49" s="527"/>
      <c r="B49" s="569"/>
      <c r="C49" s="181"/>
      <c r="D49" s="181"/>
      <c r="E49" s="181"/>
      <c r="F49" s="181"/>
      <c r="G49" s="181"/>
      <c r="H49" s="181"/>
      <c r="I49" s="181"/>
      <c r="J49" s="181"/>
      <c r="K49" s="181"/>
      <c r="L49" s="181"/>
      <c r="M49" s="181"/>
      <c r="N49" s="181"/>
    </row>
  </sheetData>
  <protectedRanges>
    <protectedRange password="CDC0" sqref="B3:B4 C43:N43 C45:N49 D44:N44 D9:N14 D37:M37 E15:N18 E27:N29 E19:M26 F38:G42 D36:F36 H36:M36" name="Range1"/>
    <protectedRange sqref="C36" name="Range1_1"/>
    <protectedRange sqref="C44" name="Range1_3"/>
    <protectedRange sqref="C18" name="Range1_4"/>
    <protectedRange sqref="C29" name="Range1_3_1"/>
    <protectedRange sqref="C16:C17" name="Range1_5"/>
    <protectedRange sqref="C27:C28" name="Range1_3_2"/>
    <protectedRange password="CDC0" sqref="F33:H33 F30:F32 H30:H32 F34:F35 H34:H35 G34:G36" name="Range1_1_1_1"/>
    <protectedRange sqref="E30:E35" name="Range1_5_1"/>
    <protectedRange password="CDC0" sqref="L30:L35" name="Range1_1_1_1_1"/>
    <protectedRange password="CDC0" sqref="M30:M35 I30:K35" name="Range1_6"/>
    <protectedRange sqref="M38:M42 C38:E42 H38:K42" name="Range1_2_2"/>
    <protectedRange password="CDC0" sqref="G30:G32" name="Range1_5_6_1_1_1_1_1_1_1_1_1_1"/>
    <protectedRange sqref="C9:C15" name="Range1_1_1"/>
  </protectedRanges>
  <mergeCells count="10">
    <mergeCell ref="A37:A43"/>
    <mergeCell ref="B37:B43"/>
    <mergeCell ref="A44:A49"/>
    <mergeCell ref="B44:B49"/>
    <mergeCell ref="A9:A18"/>
    <mergeCell ref="B9:B18"/>
    <mergeCell ref="A19:A29"/>
    <mergeCell ref="B19:B29"/>
    <mergeCell ref="A30:A36"/>
    <mergeCell ref="B30:B36"/>
  </mergeCells>
  <phoneticPr fontId="89" type="noConversion"/>
  <hyperlinks>
    <hyperlink ref="L1" location="'b. List of templates'!A1" display="RETURN TO TEMPLATE LIST" xr:uid="{00000000-0004-0000-2800-000000000000}"/>
  </hyperlink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N19"/>
  <sheetViews>
    <sheetView topLeftCell="A12" workbookViewId="0">
      <selection activeCell="C18" sqref="C18"/>
    </sheetView>
  </sheetViews>
  <sheetFormatPr defaultColWidth="9.140625" defaultRowHeight="10.5" x14ac:dyDescent="0.25"/>
  <cols>
    <col min="1" max="1" width="35.140625" style="85" customWidth="1"/>
    <col min="2" max="2" width="22.85546875" style="84" customWidth="1"/>
    <col min="3" max="3" width="30.85546875" style="85" customWidth="1"/>
    <col min="4" max="4" width="18" style="85" customWidth="1"/>
    <col min="5" max="5" width="13.85546875" style="85" customWidth="1"/>
    <col min="6" max="6" width="5.140625" style="85" customWidth="1"/>
    <col min="7" max="7" width="16.5703125" style="85" customWidth="1"/>
    <col min="8" max="8" width="5.42578125" style="85" customWidth="1"/>
    <col min="9" max="9" width="14.5703125" style="85" customWidth="1"/>
    <col min="10" max="11" width="13.42578125" style="85" customWidth="1"/>
    <col min="12" max="12" width="26.5703125" style="85" bestFit="1" customWidth="1"/>
    <col min="13" max="13" width="23.5703125" style="85" customWidth="1"/>
    <col min="14" max="14" width="45.140625" style="85" customWidth="1"/>
    <col min="15" max="16384" width="9.140625" style="85"/>
  </cols>
  <sheetData>
    <row r="1" spans="1:14" ht="21" thickBot="1" x14ac:dyDescent="0.3">
      <c r="A1" s="82" t="s">
        <v>267</v>
      </c>
      <c r="I1" s="83" t="s">
        <v>178</v>
      </c>
      <c r="L1" s="86" t="s">
        <v>177</v>
      </c>
    </row>
    <row r="2" spans="1:14" x14ac:dyDescent="0.25">
      <c r="F2" s="507" t="s">
        <v>268</v>
      </c>
      <c r="G2" s="570"/>
      <c r="H2" s="571"/>
      <c r="I2" s="87" t="s">
        <v>180</v>
      </c>
      <c r="J2" s="183">
        <f>SUM(B13:B19)</f>
        <v>0</v>
      </c>
    </row>
    <row r="3" spans="1:14" ht="14.25" x14ac:dyDescent="0.25">
      <c r="A3" s="146" t="s">
        <v>181</v>
      </c>
      <c r="B3" s="127" t="s">
        <v>331</v>
      </c>
      <c r="C3" s="128" t="s">
        <v>182</v>
      </c>
      <c r="F3" s="509"/>
      <c r="G3" s="568"/>
      <c r="H3" s="508"/>
      <c r="I3" s="90" t="s">
        <v>183</v>
      </c>
      <c r="J3" s="184">
        <f>$B$10</f>
        <v>0</v>
      </c>
    </row>
    <row r="4" spans="1:14" ht="20.25" x14ac:dyDescent="0.25">
      <c r="A4" s="147" t="s">
        <v>184</v>
      </c>
      <c r="B4" s="129">
        <v>2023</v>
      </c>
      <c r="C4" s="215">
        <v>45037</v>
      </c>
      <c r="F4" s="509"/>
      <c r="G4" s="568"/>
      <c r="H4" s="508"/>
      <c r="I4" s="90" t="s">
        <v>185</v>
      </c>
      <c r="J4" s="184">
        <f>$B$9</f>
        <v>0.39923076923076922</v>
      </c>
    </row>
    <row r="5" spans="1:14" ht="18" thickBot="1" x14ac:dyDescent="0.3">
      <c r="A5" s="146" t="s">
        <v>186</v>
      </c>
      <c r="B5" s="130" t="s">
        <v>88</v>
      </c>
      <c r="C5" s="92"/>
      <c r="F5" s="510"/>
      <c r="G5" s="572"/>
      <c r="H5" s="511"/>
      <c r="I5" s="93"/>
      <c r="J5" s="94"/>
    </row>
    <row r="6" spans="1:14" ht="21.75" thickBot="1" x14ac:dyDescent="0.3">
      <c r="A6" s="116" t="s">
        <v>290</v>
      </c>
      <c r="B6" s="131">
        <v>519</v>
      </c>
      <c r="I6" s="96"/>
    </row>
    <row r="7" spans="1:14" ht="32.25" thickBot="1" x14ac:dyDescent="0.3">
      <c r="A7" s="116" t="s">
        <v>294</v>
      </c>
      <c r="B7" s="148">
        <v>519</v>
      </c>
      <c r="C7" s="524" t="s">
        <v>329</v>
      </c>
      <c r="D7" s="525"/>
      <c r="E7" s="525"/>
      <c r="F7" s="525"/>
      <c r="G7" s="525"/>
      <c r="H7" s="525"/>
      <c r="I7" s="525"/>
      <c r="J7" s="526"/>
      <c r="M7" s="98"/>
      <c r="N7" s="98"/>
    </row>
    <row r="8" spans="1:14" ht="21" x14ac:dyDescent="0.25">
      <c r="A8" s="116" t="s">
        <v>191</v>
      </c>
      <c r="B8" s="149" t="s">
        <v>270</v>
      </c>
      <c r="C8" s="150" t="s">
        <v>194</v>
      </c>
      <c r="D8" s="150"/>
    </row>
    <row r="9" spans="1:14" ht="21.75" thickBot="1" x14ac:dyDescent="0.3">
      <c r="A9" s="116" t="s">
        <v>271</v>
      </c>
      <c r="B9" s="151">
        <f>$B$7/1300</f>
        <v>0.39923076923076922</v>
      </c>
      <c r="C9" s="152"/>
      <c r="D9" s="153"/>
    </row>
    <row r="10" spans="1:14" ht="15" thickBot="1" x14ac:dyDescent="0.3">
      <c r="A10" s="116" t="s">
        <v>243</v>
      </c>
      <c r="B10" s="135"/>
      <c r="C10" s="104"/>
      <c r="D10" s="105"/>
    </row>
    <row r="11" spans="1:14" x14ac:dyDescent="0.25">
      <c r="B11" s="99"/>
      <c r="C11" s="108"/>
      <c r="D11" s="108"/>
    </row>
    <row r="12" spans="1:14" s="110" customFormat="1" ht="73.5" x14ac:dyDescent="0.25">
      <c r="A12" s="136" t="s">
        <v>272</v>
      </c>
      <c r="B12" s="113" t="s">
        <v>244</v>
      </c>
      <c r="C12" s="139" t="s">
        <v>199</v>
      </c>
      <c r="D12" s="139" t="s">
        <v>200</v>
      </c>
      <c r="E12" s="277" t="s">
        <v>201</v>
      </c>
      <c r="F12" s="137" t="s">
        <v>202</v>
      </c>
      <c r="G12" s="277" t="s">
        <v>203</v>
      </c>
      <c r="H12" s="137" t="s">
        <v>202</v>
      </c>
      <c r="I12" s="278" t="s">
        <v>204</v>
      </c>
      <c r="J12" s="139" t="s">
        <v>205</v>
      </c>
      <c r="K12" s="139" t="s">
        <v>245</v>
      </c>
      <c r="L12" s="139" t="s">
        <v>246</v>
      </c>
      <c r="M12" s="139" t="s">
        <v>206</v>
      </c>
      <c r="N12" s="295" t="s">
        <v>207</v>
      </c>
    </row>
    <row r="13" spans="1:14" x14ac:dyDescent="0.25">
      <c r="A13" s="527" t="s">
        <v>274</v>
      </c>
      <c r="B13" s="569"/>
      <c r="C13" s="181"/>
      <c r="D13" s="181"/>
      <c r="E13" s="181"/>
      <c r="F13" s="181"/>
      <c r="G13" s="181"/>
      <c r="H13" s="181"/>
      <c r="I13" s="181"/>
      <c r="J13" s="181"/>
      <c r="K13" s="181"/>
      <c r="L13" s="261"/>
      <c r="M13" s="261"/>
      <c r="N13" s="261"/>
    </row>
    <row r="14" spans="1:14" x14ac:dyDescent="0.25">
      <c r="A14" s="527"/>
      <c r="B14" s="569"/>
      <c r="C14" s="406"/>
      <c r="D14" s="120"/>
      <c r="E14" s="120"/>
      <c r="F14" s="120"/>
      <c r="G14" s="120"/>
      <c r="H14" s="120"/>
      <c r="I14" s="121"/>
      <c r="J14" s="120"/>
      <c r="K14" s="120"/>
      <c r="L14" s="120"/>
      <c r="M14" s="120"/>
      <c r="N14" s="123"/>
    </row>
    <row r="15" spans="1:14" x14ac:dyDescent="0.25">
      <c r="A15" s="527" t="s">
        <v>266</v>
      </c>
      <c r="B15" s="569"/>
      <c r="C15" s="142"/>
      <c r="D15" s="117"/>
      <c r="E15" s="117"/>
      <c r="F15" s="118"/>
      <c r="G15" s="118"/>
      <c r="H15" s="118"/>
      <c r="I15" s="122"/>
      <c r="J15" s="117"/>
      <c r="K15" s="117"/>
      <c r="L15" s="117"/>
      <c r="M15" s="117"/>
      <c r="N15" s="142"/>
    </row>
    <row r="16" spans="1:14" x14ac:dyDescent="0.25">
      <c r="A16" s="527"/>
      <c r="B16" s="569"/>
      <c r="C16" s="142"/>
      <c r="D16" s="117"/>
      <c r="E16" s="117"/>
      <c r="F16" s="118"/>
      <c r="G16" s="118"/>
      <c r="H16" s="118"/>
      <c r="I16" s="122"/>
      <c r="J16" s="117"/>
      <c r="K16" s="117"/>
      <c r="L16" s="117"/>
      <c r="M16" s="117"/>
      <c r="N16" s="142"/>
    </row>
    <row r="17" spans="1:14" x14ac:dyDescent="0.25">
      <c r="A17" s="527"/>
      <c r="B17" s="569"/>
      <c r="C17" s="142"/>
      <c r="D17" s="117"/>
      <c r="E17" s="117"/>
      <c r="F17" s="117"/>
      <c r="G17" s="117"/>
      <c r="H17" s="117"/>
      <c r="I17" s="144"/>
      <c r="J17" s="117"/>
      <c r="K17" s="117"/>
      <c r="L17" s="117"/>
      <c r="M17" s="117"/>
      <c r="N17" s="142"/>
    </row>
    <row r="18" spans="1:14" x14ac:dyDescent="0.25">
      <c r="A18" s="527"/>
      <c r="B18" s="569"/>
      <c r="C18" s="144"/>
      <c r="D18" s="143"/>
      <c r="E18" s="117"/>
      <c r="F18" s="117"/>
      <c r="G18" s="117"/>
      <c r="H18" s="117"/>
      <c r="I18" s="144"/>
      <c r="J18" s="117"/>
      <c r="K18" s="117"/>
      <c r="L18" s="117"/>
      <c r="M18" s="117"/>
      <c r="N18" s="142"/>
    </row>
    <row r="19" spans="1:14" x14ac:dyDescent="0.25">
      <c r="A19" s="527"/>
      <c r="B19" s="569"/>
      <c r="C19" s="123"/>
      <c r="D19" s="119"/>
      <c r="E19" s="120"/>
      <c r="F19" s="120"/>
      <c r="G19" s="120"/>
      <c r="H19" s="120"/>
      <c r="I19" s="121"/>
      <c r="J19" s="120"/>
      <c r="K19" s="120"/>
      <c r="L19" s="120"/>
      <c r="M19" s="120"/>
      <c r="N19" s="123"/>
    </row>
  </sheetData>
  <protectedRanges>
    <protectedRange sqref="C4" name="Range2_1"/>
    <protectedRange password="CDC0" sqref="B6:B7 B3:B4 C9:D9 C14:N19 D13:N13" name="Range1_1"/>
    <protectedRange password="CDC0" sqref="C13" name="Range1_3_1_1"/>
  </protectedRanges>
  <mergeCells count="6">
    <mergeCell ref="F2:H5"/>
    <mergeCell ref="C7:J7"/>
    <mergeCell ref="A13:A14"/>
    <mergeCell ref="B13:B14"/>
    <mergeCell ref="A15:A19"/>
    <mergeCell ref="B15:B19"/>
  </mergeCells>
  <hyperlinks>
    <hyperlink ref="L1" location="'b. List of templates'!A1" display="RETURN TO TEMPLATE LIST" xr:uid="{00000000-0004-0000-2900-000000000000}"/>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39"/>
  <sheetViews>
    <sheetView topLeftCell="B10" workbookViewId="0">
      <selection activeCell="F31" sqref="F31"/>
    </sheetView>
  </sheetViews>
  <sheetFormatPr defaultColWidth="9.140625" defaultRowHeight="11.25" x14ac:dyDescent="0.25"/>
  <cols>
    <col min="1" max="1" width="4.85546875" style="156" customWidth="1"/>
    <col min="2" max="2" width="23" style="156" customWidth="1"/>
    <col min="3" max="3" width="7" style="155" customWidth="1"/>
    <col min="4" max="4" width="6.85546875" style="156" customWidth="1"/>
    <col min="5" max="5" width="34.85546875" style="156" customWidth="1"/>
    <col min="6" max="6" width="14.140625" style="156" customWidth="1"/>
    <col min="7" max="7" width="19.85546875" style="156" customWidth="1"/>
    <col min="8" max="8" width="5.42578125" style="156" customWidth="1"/>
    <col min="9" max="9" width="21.85546875" style="156" customWidth="1"/>
    <col min="10" max="10" width="5.42578125" style="156" customWidth="1"/>
    <col min="11" max="11" width="12.140625" style="156" customWidth="1"/>
    <col min="12" max="12" width="26.5703125" style="156" bestFit="1" customWidth="1"/>
    <col min="13" max="13" width="13.85546875" style="156" customWidth="1"/>
    <col min="14" max="14" width="51.140625" style="156" bestFit="1" customWidth="1"/>
    <col min="15" max="16384" width="9.140625" style="156"/>
  </cols>
  <sheetData>
    <row r="1" spans="1:14" ht="21" thickBot="1" x14ac:dyDescent="0.3">
      <c r="A1" s="82" t="s">
        <v>176</v>
      </c>
      <c r="B1" s="154"/>
      <c r="L1" s="86" t="s">
        <v>177</v>
      </c>
      <c r="M1" s="85" t="s">
        <v>178</v>
      </c>
      <c r="N1" s="85"/>
    </row>
    <row r="2" spans="1:14" ht="9.75" customHeight="1" x14ac:dyDescent="0.25">
      <c r="K2" s="589" t="s">
        <v>179</v>
      </c>
      <c r="L2" s="590"/>
      <c r="M2" s="87" t="s">
        <v>180</v>
      </c>
      <c r="N2" s="183">
        <f>SUM(D14:D38)</f>
        <v>5</v>
      </c>
    </row>
    <row r="3" spans="1:14" ht="12.75" customHeight="1" x14ac:dyDescent="0.25">
      <c r="A3" s="512" t="s">
        <v>181</v>
      </c>
      <c r="B3" s="513"/>
      <c r="C3" s="595" t="s">
        <v>331</v>
      </c>
      <c r="D3" s="596"/>
      <c r="E3" s="158" t="s">
        <v>182</v>
      </c>
      <c r="K3" s="591"/>
      <c r="L3" s="592"/>
      <c r="M3" s="90" t="s">
        <v>183</v>
      </c>
      <c r="N3" s="184">
        <f>$C$10</f>
        <v>5</v>
      </c>
    </row>
    <row r="4" spans="1:14" ht="12.75" customHeight="1" x14ac:dyDescent="0.25">
      <c r="A4" s="517" t="s">
        <v>184</v>
      </c>
      <c r="B4" s="518"/>
      <c r="C4" s="595">
        <v>2024</v>
      </c>
      <c r="D4" s="597"/>
      <c r="E4" s="343">
        <v>45381</v>
      </c>
      <c r="K4" s="591"/>
      <c r="L4" s="592"/>
      <c r="M4" s="90" t="s">
        <v>185</v>
      </c>
      <c r="N4" s="184">
        <f>$C$9</f>
        <v>1</v>
      </c>
    </row>
    <row r="5" spans="1:14" ht="12.75" customHeight="1" thickBot="1" x14ac:dyDescent="0.3">
      <c r="A5" s="512" t="s">
        <v>186</v>
      </c>
      <c r="B5" s="513"/>
      <c r="C5" s="598" t="s">
        <v>93</v>
      </c>
      <c r="D5" s="599"/>
      <c r="E5" s="161"/>
      <c r="K5" s="593"/>
      <c r="L5" s="594"/>
      <c r="M5" s="93"/>
      <c r="N5" s="94"/>
    </row>
    <row r="6" spans="1:14" ht="46.5" customHeight="1" thickBot="1" x14ac:dyDescent="0.3">
      <c r="A6" s="527" t="s">
        <v>188</v>
      </c>
      <c r="B6" s="540"/>
      <c r="C6" s="600">
        <v>300</v>
      </c>
      <c r="D6" s="601"/>
      <c r="E6" s="163"/>
    </row>
    <row r="7" spans="1:14" ht="45.75" customHeight="1" thickBot="1" x14ac:dyDescent="0.3">
      <c r="A7" s="527" t="s">
        <v>189</v>
      </c>
      <c r="B7" s="540"/>
      <c r="C7" s="630">
        <v>300</v>
      </c>
      <c r="D7" s="631"/>
      <c r="E7" s="164"/>
      <c r="F7" s="602" t="s">
        <v>330</v>
      </c>
      <c r="G7" s="603"/>
      <c r="H7" s="603"/>
      <c r="I7" s="603"/>
      <c r="J7" s="603"/>
      <c r="K7" s="603"/>
      <c r="L7" s="603"/>
      <c r="M7" s="604"/>
    </row>
    <row r="8" spans="1:14" ht="20.100000000000001" customHeight="1" thickBot="1" x14ac:dyDescent="0.3">
      <c r="A8" s="527" t="s">
        <v>191</v>
      </c>
      <c r="B8" s="513"/>
      <c r="C8" s="693" t="s">
        <v>192</v>
      </c>
      <c r="D8" s="694"/>
      <c r="E8" s="149" t="s">
        <v>193</v>
      </c>
      <c r="F8" s="212" t="s">
        <v>287</v>
      </c>
    </row>
    <row r="9" spans="1:14" ht="21.75" customHeight="1" thickBot="1" x14ac:dyDescent="0.3">
      <c r="A9" s="535" t="s">
        <v>195</v>
      </c>
      <c r="B9" s="536"/>
      <c r="C9" s="611">
        <f>$C$7/300</f>
        <v>1</v>
      </c>
      <c r="D9" s="612"/>
      <c r="E9" s="165"/>
      <c r="F9" s="166"/>
    </row>
    <row r="10" spans="1:14" ht="14.25" customHeight="1" thickBot="1" x14ac:dyDescent="0.3">
      <c r="A10" s="527" t="s">
        <v>196</v>
      </c>
      <c r="B10" s="513"/>
      <c r="C10" s="613">
        <f>D14+D15+D21+D34</f>
        <v>5</v>
      </c>
      <c r="D10" s="614"/>
      <c r="E10" s="167"/>
      <c r="F10" s="168"/>
    </row>
    <row r="11" spans="1:14" ht="9.75" customHeight="1" x14ac:dyDescent="0.25">
      <c r="B11" s="169"/>
      <c r="C11" s="170"/>
      <c r="D11" s="171"/>
      <c r="E11" s="172"/>
      <c r="F11" s="172"/>
    </row>
    <row r="12" spans="1:14" ht="24" customHeight="1" x14ac:dyDescent="0.25">
      <c r="A12" s="541" t="s">
        <v>197</v>
      </c>
      <c r="B12" s="542"/>
      <c r="C12" s="615" t="s">
        <v>276</v>
      </c>
      <c r="D12" s="616"/>
      <c r="E12" s="579" t="s">
        <v>199</v>
      </c>
      <c r="F12" s="579" t="s">
        <v>200</v>
      </c>
      <c r="G12" s="579" t="s">
        <v>201</v>
      </c>
      <c r="H12" s="585" t="s">
        <v>202</v>
      </c>
      <c r="I12" s="579" t="s">
        <v>203</v>
      </c>
      <c r="J12" s="585" t="s">
        <v>202</v>
      </c>
      <c r="K12" s="579" t="s">
        <v>277</v>
      </c>
      <c r="L12" s="579" t="s">
        <v>278</v>
      </c>
      <c r="M12" s="579" t="s">
        <v>279</v>
      </c>
      <c r="N12" s="579" t="s">
        <v>207</v>
      </c>
    </row>
    <row r="13" spans="1:14" ht="28.5" customHeight="1" x14ac:dyDescent="0.25">
      <c r="A13" s="545"/>
      <c r="B13" s="546"/>
      <c r="C13" s="174" t="s">
        <v>211</v>
      </c>
      <c r="D13" s="175" t="s">
        <v>212</v>
      </c>
      <c r="E13" s="580"/>
      <c r="F13" s="580"/>
      <c r="G13" s="580"/>
      <c r="H13" s="586"/>
      <c r="I13" s="580"/>
      <c r="J13" s="586"/>
      <c r="K13" s="580"/>
      <c r="L13" s="580"/>
      <c r="M13" s="580"/>
      <c r="N13" s="580"/>
    </row>
    <row r="14" spans="1:14" ht="16.5" customHeight="1" x14ac:dyDescent="0.25">
      <c r="A14" s="115" t="s">
        <v>223</v>
      </c>
      <c r="B14" s="116" t="s">
        <v>224</v>
      </c>
      <c r="C14" s="124">
        <v>5</v>
      </c>
      <c r="D14" s="637">
        <v>5</v>
      </c>
      <c r="E14" s="181" t="s">
        <v>603</v>
      </c>
      <c r="F14" s="181" t="s">
        <v>499</v>
      </c>
      <c r="G14" s="181" t="s">
        <v>610</v>
      </c>
      <c r="H14" s="181" t="s">
        <v>470</v>
      </c>
      <c r="I14" s="181" t="s">
        <v>610</v>
      </c>
      <c r="J14" s="181" t="s">
        <v>470</v>
      </c>
      <c r="K14" s="181">
        <v>0.1</v>
      </c>
      <c r="L14" s="181">
        <v>0.1</v>
      </c>
      <c r="M14" s="181">
        <v>0.1</v>
      </c>
      <c r="N14" s="181" t="s">
        <v>560</v>
      </c>
    </row>
    <row r="15" spans="1:14" ht="9.75" customHeight="1" x14ac:dyDescent="0.25">
      <c r="A15" s="493" t="s">
        <v>225</v>
      </c>
      <c r="B15" s="512" t="s">
        <v>226</v>
      </c>
      <c r="C15" s="574">
        <v>5</v>
      </c>
      <c r="D15" s="638"/>
      <c r="E15" s="181" t="s">
        <v>382</v>
      </c>
      <c r="F15" s="181" t="s">
        <v>499</v>
      </c>
      <c r="G15" s="181" t="s">
        <v>610</v>
      </c>
      <c r="H15" s="181" t="s">
        <v>470</v>
      </c>
      <c r="I15" s="181" t="s">
        <v>610</v>
      </c>
      <c r="J15" s="181" t="s">
        <v>470</v>
      </c>
      <c r="K15" s="181">
        <v>0.5</v>
      </c>
      <c r="L15" s="181">
        <v>0.5</v>
      </c>
      <c r="M15" s="181">
        <v>0.5</v>
      </c>
      <c r="N15" s="181" t="s">
        <v>560</v>
      </c>
    </row>
    <row r="16" spans="1:14" ht="9.75" customHeight="1" x14ac:dyDescent="0.25">
      <c r="A16" s="493"/>
      <c r="B16" s="512"/>
      <c r="C16" s="574"/>
      <c r="D16" s="638"/>
      <c r="E16" s="181" t="s">
        <v>381</v>
      </c>
      <c r="F16" s="181" t="s">
        <v>499</v>
      </c>
      <c r="G16" s="181" t="s">
        <v>610</v>
      </c>
      <c r="H16" s="181" t="s">
        <v>470</v>
      </c>
      <c r="I16" s="181" t="s">
        <v>610</v>
      </c>
      <c r="J16" s="181" t="s">
        <v>470</v>
      </c>
      <c r="K16" s="181">
        <v>0.5</v>
      </c>
      <c r="L16" s="181">
        <v>0.5</v>
      </c>
      <c r="M16" s="181">
        <v>0.5</v>
      </c>
      <c r="N16" s="181" t="s">
        <v>560</v>
      </c>
    </row>
    <row r="17" spans="1:14" ht="9.75" customHeight="1" x14ac:dyDescent="0.25">
      <c r="A17" s="493"/>
      <c r="B17" s="512"/>
      <c r="C17" s="574"/>
      <c r="D17" s="638"/>
      <c r="E17" s="181" t="s">
        <v>384</v>
      </c>
      <c r="F17" s="181" t="s">
        <v>499</v>
      </c>
      <c r="G17" s="181" t="s">
        <v>610</v>
      </c>
      <c r="H17" s="181" t="s">
        <v>470</v>
      </c>
      <c r="I17" s="181" t="s">
        <v>610</v>
      </c>
      <c r="J17" s="181" t="s">
        <v>470</v>
      </c>
      <c r="K17" s="181">
        <v>0.5</v>
      </c>
      <c r="L17" s="181">
        <v>0.5</v>
      </c>
      <c r="M17" s="181">
        <v>0.5</v>
      </c>
      <c r="N17" s="181" t="s">
        <v>560</v>
      </c>
    </row>
    <row r="18" spans="1:14" ht="9.75" customHeight="1" x14ac:dyDescent="0.25">
      <c r="A18" s="493"/>
      <c r="B18" s="512"/>
      <c r="C18" s="574"/>
      <c r="D18" s="638"/>
      <c r="E18" s="181" t="s">
        <v>383</v>
      </c>
      <c r="F18" s="181" t="s">
        <v>499</v>
      </c>
      <c r="G18" s="181" t="s">
        <v>610</v>
      </c>
      <c r="H18" s="181" t="s">
        <v>470</v>
      </c>
      <c r="I18" s="181" t="s">
        <v>610</v>
      </c>
      <c r="J18" s="181" t="s">
        <v>470</v>
      </c>
      <c r="K18" s="181">
        <v>0.5</v>
      </c>
      <c r="L18" s="181">
        <v>0.5</v>
      </c>
      <c r="M18" s="181">
        <v>0.5</v>
      </c>
      <c r="N18" s="181" t="s">
        <v>560</v>
      </c>
    </row>
    <row r="19" spans="1:14" ht="9.75" customHeight="1" x14ac:dyDescent="0.25">
      <c r="A19" s="493"/>
      <c r="B19" s="512"/>
      <c r="C19" s="574"/>
      <c r="D19" s="638"/>
      <c r="E19" s="181"/>
      <c r="F19" s="181"/>
      <c r="G19" s="181"/>
      <c r="H19" s="181"/>
      <c r="I19" s="181"/>
      <c r="J19" s="181"/>
      <c r="K19" s="181"/>
      <c r="L19" s="181"/>
      <c r="M19" s="181"/>
      <c r="N19" s="181"/>
    </row>
    <row r="20" spans="1:14" ht="9.75" customHeight="1" x14ac:dyDescent="0.25">
      <c r="A20" s="493"/>
      <c r="B20" s="512"/>
      <c r="C20" s="574"/>
      <c r="D20" s="638"/>
      <c r="E20" s="181"/>
      <c r="F20" s="181"/>
      <c r="G20" s="181"/>
      <c r="H20" s="181"/>
      <c r="I20" s="181"/>
      <c r="J20" s="181"/>
      <c r="K20" s="181"/>
      <c r="L20" s="181"/>
      <c r="M20" s="181"/>
      <c r="N20" s="181"/>
    </row>
    <row r="21" spans="1:14" ht="9.75" customHeight="1" x14ac:dyDescent="0.25">
      <c r="A21" s="493" t="s">
        <v>227</v>
      </c>
      <c r="B21" s="512" t="s">
        <v>228</v>
      </c>
      <c r="C21" s="574">
        <v>5</v>
      </c>
      <c r="D21" s="638"/>
      <c r="E21" s="181" t="s">
        <v>542</v>
      </c>
      <c r="F21" s="181" t="s">
        <v>499</v>
      </c>
      <c r="G21" s="181" t="s">
        <v>610</v>
      </c>
      <c r="H21" s="181" t="s">
        <v>470</v>
      </c>
      <c r="I21" s="181" t="s">
        <v>610</v>
      </c>
      <c r="J21" s="181" t="s">
        <v>470</v>
      </c>
      <c r="K21" s="181">
        <v>1</v>
      </c>
      <c r="L21" s="181">
        <v>1</v>
      </c>
      <c r="M21" s="181">
        <v>1</v>
      </c>
      <c r="N21" s="181" t="s">
        <v>560</v>
      </c>
    </row>
    <row r="22" spans="1:14" ht="9.75" customHeight="1" x14ac:dyDescent="0.25">
      <c r="A22" s="493"/>
      <c r="B22" s="512"/>
      <c r="C22" s="574"/>
      <c r="D22" s="638"/>
      <c r="E22" s="181" t="s">
        <v>543</v>
      </c>
      <c r="F22" s="181" t="s">
        <v>499</v>
      </c>
      <c r="G22" s="181" t="s">
        <v>610</v>
      </c>
      <c r="H22" s="181" t="s">
        <v>470</v>
      </c>
      <c r="I22" s="181" t="s">
        <v>610</v>
      </c>
      <c r="J22" s="181" t="s">
        <v>470</v>
      </c>
      <c r="K22" s="181">
        <v>1</v>
      </c>
      <c r="L22" s="181">
        <v>1</v>
      </c>
      <c r="M22" s="181">
        <v>1</v>
      </c>
      <c r="N22" s="181" t="s">
        <v>560</v>
      </c>
    </row>
    <row r="23" spans="1:14" ht="9.75" customHeight="1" x14ac:dyDescent="0.25">
      <c r="A23" s="493"/>
      <c r="B23" s="512"/>
      <c r="C23" s="574"/>
      <c r="D23" s="638"/>
      <c r="E23" s="181" t="s">
        <v>544</v>
      </c>
      <c r="F23" s="181" t="s">
        <v>499</v>
      </c>
      <c r="G23" s="181" t="s">
        <v>610</v>
      </c>
      <c r="H23" s="181" t="s">
        <v>470</v>
      </c>
      <c r="I23" s="181" t="s">
        <v>610</v>
      </c>
      <c r="J23" s="181" t="s">
        <v>470</v>
      </c>
      <c r="K23" s="181">
        <v>1</v>
      </c>
      <c r="L23" s="181">
        <v>1</v>
      </c>
      <c r="M23" s="181">
        <v>1</v>
      </c>
      <c r="N23" s="181" t="s">
        <v>560</v>
      </c>
    </row>
    <row r="24" spans="1:14" ht="9.75" customHeight="1" x14ac:dyDescent="0.25">
      <c r="A24" s="493"/>
      <c r="B24" s="512"/>
      <c r="C24" s="574"/>
      <c r="D24" s="638"/>
      <c r="E24" s="181" t="s">
        <v>545</v>
      </c>
      <c r="F24" s="181" t="s">
        <v>499</v>
      </c>
      <c r="G24" s="181" t="s">
        <v>610</v>
      </c>
      <c r="H24" s="181" t="s">
        <v>470</v>
      </c>
      <c r="I24" s="181" t="s">
        <v>610</v>
      </c>
      <c r="J24" s="181" t="s">
        <v>470</v>
      </c>
      <c r="K24" s="181">
        <v>1</v>
      </c>
      <c r="L24" s="181">
        <v>1</v>
      </c>
      <c r="M24" s="181">
        <v>1</v>
      </c>
      <c r="N24" s="181" t="s">
        <v>560</v>
      </c>
    </row>
    <row r="25" spans="1:14" ht="9.75" customHeight="1" x14ac:dyDescent="0.25">
      <c r="A25" s="493"/>
      <c r="B25" s="512"/>
      <c r="C25" s="574"/>
      <c r="D25" s="638"/>
      <c r="E25" s="288"/>
      <c r="F25" s="288"/>
      <c r="G25" s="181"/>
      <c r="H25" s="288"/>
      <c r="I25" s="288"/>
      <c r="J25" s="288"/>
      <c r="K25" s="351"/>
      <c r="L25" s="288"/>
      <c r="M25" s="288"/>
      <c r="N25" s="288"/>
    </row>
    <row r="26" spans="1:14" ht="9.75" customHeight="1" x14ac:dyDescent="0.25">
      <c r="A26" s="493"/>
      <c r="B26" s="512"/>
      <c r="C26" s="574"/>
      <c r="D26" s="638"/>
      <c r="E26" s="288"/>
      <c r="F26" s="288"/>
      <c r="G26" s="288"/>
      <c r="H26" s="288"/>
      <c r="I26" s="288"/>
      <c r="J26" s="288"/>
      <c r="K26" s="288"/>
      <c r="L26" s="288"/>
      <c r="M26" s="288"/>
      <c r="N26" s="288"/>
    </row>
    <row r="27" spans="1:14" ht="9.75" customHeight="1" x14ac:dyDescent="0.25">
      <c r="A27" s="493"/>
      <c r="B27" s="512"/>
      <c r="C27" s="574"/>
      <c r="D27" s="638"/>
      <c r="E27" s="288"/>
      <c r="F27" s="288"/>
      <c r="G27" s="288"/>
      <c r="H27" s="288"/>
      <c r="I27" s="288"/>
      <c r="J27" s="288"/>
      <c r="K27" s="288"/>
      <c r="L27" s="288"/>
      <c r="M27" s="288"/>
      <c r="N27" s="288"/>
    </row>
    <row r="28" spans="1:14" ht="9.75" customHeight="1" x14ac:dyDescent="0.25">
      <c r="A28" s="493"/>
      <c r="B28" s="512"/>
      <c r="C28" s="574"/>
      <c r="D28" s="638"/>
      <c r="E28" s="288"/>
      <c r="F28" s="288"/>
      <c r="G28" s="288"/>
      <c r="H28" s="288"/>
      <c r="I28" s="288"/>
      <c r="J28" s="288"/>
      <c r="K28" s="288"/>
      <c r="L28" s="288"/>
      <c r="M28" s="288"/>
      <c r="N28" s="288"/>
    </row>
    <row r="29" spans="1:14" ht="9.75" customHeight="1" x14ac:dyDescent="0.25">
      <c r="A29" s="493"/>
      <c r="B29" s="512"/>
      <c r="C29" s="574"/>
      <c r="D29" s="638"/>
      <c r="E29" s="288"/>
      <c r="F29" s="288"/>
      <c r="G29" s="288"/>
      <c r="H29" s="288"/>
      <c r="I29" s="288"/>
      <c r="J29" s="288"/>
      <c r="K29" s="288"/>
      <c r="L29" s="288"/>
      <c r="M29" s="288"/>
      <c r="N29" s="288"/>
    </row>
    <row r="30" spans="1:14" ht="9.75" customHeight="1" x14ac:dyDescent="0.25">
      <c r="A30" s="493"/>
      <c r="B30" s="512"/>
      <c r="C30" s="574"/>
      <c r="D30" s="638"/>
      <c r="E30" s="288"/>
      <c r="F30" s="288"/>
      <c r="G30" s="288"/>
      <c r="H30" s="288"/>
      <c r="I30" s="288"/>
      <c r="J30" s="288"/>
      <c r="K30" s="288"/>
      <c r="L30" s="288"/>
      <c r="M30" s="288"/>
      <c r="N30" s="288"/>
    </row>
    <row r="31" spans="1:14" ht="9.75" customHeight="1" x14ac:dyDescent="0.25">
      <c r="A31" s="493"/>
      <c r="B31" s="512"/>
      <c r="C31" s="574"/>
      <c r="D31" s="638"/>
      <c r="E31" s="288"/>
      <c r="F31" s="288"/>
      <c r="G31" s="288"/>
      <c r="H31" s="288"/>
      <c r="I31" s="288"/>
      <c r="J31" s="288"/>
      <c r="K31" s="288"/>
      <c r="L31" s="288"/>
      <c r="M31" s="288"/>
      <c r="N31" s="288"/>
    </row>
    <row r="32" spans="1:14" ht="9.75" customHeight="1" x14ac:dyDescent="0.25">
      <c r="A32" s="493"/>
      <c r="B32" s="512"/>
      <c r="C32" s="574"/>
      <c r="D32" s="638"/>
      <c r="E32" s="288"/>
      <c r="F32" s="288"/>
      <c r="G32" s="288"/>
      <c r="H32" s="288"/>
      <c r="I32" s="288"/>
      <c r="J32" s="288"/>
      <c r="K32" s="288"/>
      <c r="L32" s="288"/>
      <c r="M32" s="288"/>
      <c r="N32" s="288"/>
    </row>
    <row r="33" spans="1:14" ht="9.75" customHeight="1" x14ac:dyDescent="0.25">
      <c r="A33" s="493"/>
      <c r="B33" s="512"/>
      <c r="C33" s="574"/>
      <c r="D33" s="638"/>
      <c r="E33" s="297"/>
      <c r="F33" s="181"/>
      <c r="G33" s="181"/>
      <c r="H33" s="181"/>
      <c r="I33" s="181"/>
      <c r="J33" s="181"/>
      <c r="K33" s="181"/>
      <c r="L33" s="181"/>
      <c r="M33" s="181"/>
      <c r="N33" s="181"/>
    </row>
    <row r="34" spans="1:14" ht="9.75" customHeight="1" x14ac:dyDescent="0.25">
      <c r="A34" s="493" t="s">
        <v>229</v>
      </c>
      <c r="B34" s="512" t="s">
        <v>230</v>
      </c>
      <c r="C34" s="574">
        <f>($C$9*0.05)</f>
        <v>0.05</v>
      </c>
      <c r="D34" s="459"/>
      <c r="E34" s="260"/>
      <c r="F34" s="260"/>
      <c r="G34" s="181"/>
      <c r="H34" s="181"/>
      <c r="I34" s="181"/>
      <c r="J34" s="181"/>
      <c r="K34" s="181"/>
      <c r="L34" s="181"/>
      <c r="M34" s="181"/>
      <c r="N34" s="181"/>
    </row>
    <row r="35" spans="1:14" ht="9.75" customHeight="1" x14ac:dyDescent="0.25">
      <c r="A35" s="493"/>
      <c r="B35" s="512"/>
      <c r="C35" s="574"/>
      <c r="D35" s="459"/>
      <c r="E35" s="260"/>
      <c r="F35" s="260"/>
      <c r="G35" s="181"/>
      <c r="H35" s="181"/>
      <c r="I35" s="181"/>
      <c r="J35" s="181"/>
      <c r="K35" s="181"/>
      <c r="L35" s="181"/>
      <c r="M35" s="181"/>
      <c r="N35" s="181"/>
    </row>
    <row r="36" spans="1:14" ht="9.75" customHeight="1" x14ac:dyDescent="0.25">
      <c r="A36" s="493"/>
      <c r="B36" s="512"/>
      <c r="C36" s="574"/>
      <c r="D36" s="459"/>
      <c r="E36" s="260"/>
      <c r="F36" s="260"/>
      <c r="G36" s="181"/>
      <c r="H36" s="181"/>
      <c r="I36" s="181"/>
      <c r="J36" s="181"/>
      <c r="K36" s="181"/>
      <c r="L36" s="181"/>
      <c r="M36" s="181"/>
      <c r="N36" s="181"/>
    </row>
    <row r="37" spans="1:14" ht="9.75" customHeight="1" x14ac:dyDescent="0.25">
      <c r="A37" s="493"/>
      <c r="B37" s="512"/>
      <c r="C37" s="574"/>
      <c r="D37" s="459"/>
      <c r="E37" s="297"/>
      <c r="F37" s="181"/>
      <c r="G37" s="181"/>
      <c r="H37" s="181"/>
      <c r="I37" s="181"/>
      <c r="J37" s="181"/>
      <c r="K37" s="181"/>
      <c r="L37" s="181"/>
      <c r="M37" s="181"/>
      <c r="N37" s="181"/>
    </row>
    <row r="38" spans="1:14" ht="9.75" customHeight="1" x14ac:dyDescent="0.25">
      <c r="A38" s="493"/>
      <c r="B38" s="512"/>
      <c r="C38" s="574"/>
      <c r="D38" s="460"/>
      <c r="E38" s="297"/>
      <c r="F38" s="181"/>
      <c r="G38" s="181"/>
      <c r="H38" s="181"/>
      <c r="I38" s="181"/>
      <c r="J38" s="181"/>
      <c r="K38" s="181"/>
      <c r="L38" s="181"/>
      <c r="M38" s="181"/>
      <c r="N38" s="181"/>
    </row>
    <row r="39" spans="1:14" x14ac:dyDescent="0.25">
      <c r="E39" s="294"/>
      <c r="F39" s="294"/>
      <c r="G39" s="294"/>
      <c r="H39" s="294"/>
      <c r="I39" s="294"/>
      <c r="J39" s="294"/>
      <c r="K39" s="294"/>
      <c r="L39" s="294"/>
      <c r="M39" s="294"/>
      <c r="N39" s="294"/>
    </row>
  </sheetData>
  <protectedRanges>
    <protectedRange sqref="F14" name="Range1_1_2_1"/>
    <protectedRange password="CDC0" sqref="H14 J14" name="Range1_26_1_1"/>
    <protectedRange password="CDC0" sqref="G14:G18 I14:I18 G21:G25 I21:I24" name="Range1_24_2_1_1"/>
    <protectedRange password="CDC0" sqref="K14:M14" name="Range1_25_1_1_1"/>
    <protectedRange sqref="F15:F18" name="Range1_1_1_1_1"/>
    <protectedRange password="CDC0" sqref="H15:H18 J15:J18" name="Range1_27_2_1"/>
    <protectedRange password="CDC0" sqref="E15:E18" name="Range1_26_1_1_1_1"/>
    <protectedRange sqref="F21:F24" name="Range1_1_1_1_3"/>
    <protectedRange password="CDC0" sqref="H21:H24 J21:J24" name="Range1_28_2"/>
    <protectedRange password="CDC0" sqref="K21:M24" name="Range1_29_1"/>
    <protectedRange password="CDC0" sqref="N14:N18 N21:N24" name="Range1_1"/>
  </protectedRanges>
  <mergeCells count="40">
    <mergeCell ref="A8:B8"/>
    <mergeCell ref="C8:D8"/>
    <mergeCell ref="K2:L5"/>
    <mergeCell ref="A3:B3"/>
    <mergeCell ref="C3:D3"/>
    <mergeCell ref="A4:B4"/>
    <mergeCell ref="C4:D4"/>
    <mergeCell ref="A5:B5"/>
    <mergeCell ref="C5:D5"/>
    <mergeCell ref="A6:B6"/>
    <mergeCell ref="C6:D6"/>
    <mergeCell ref="A7:B7"/>
    <mergeCell ref="C7:D7"/>
    <mergeCell ref="F7:M7"/>
    <mergeCell ref="A9:B9"/>
    <mergeCell ref="C9:D9"/>
    <mergeCell ref="A10:B10"/>
    <mergeCell ref="C10:D10"/>
    <mergeCell ref="A12:B13"/>
    <mergeCell ref="C12:D12"/>
    <mergeCell ref="A34:A38"/>
    <mergeCell ref="B34:B38"/>
    <mergeCell ref="C34:C38"/>
    <mergeCell ref="K12:K13"/>
    <mergeCell ref="L12:L13"/>
    <mergeCell ref="A15:A20"/>
    <mergeCell ref="B15:B20"/>
    <mergeCell ref="C15:C20"/>
    <mergeCell ref="E12:E13"/>
    <mergeCell ref="F12:F13"/>
    <mergeCell ref="D14:D33"/>
    <mergeCell ref="A21:A33"/>
    <mergeCell ref="B21:B33"/>
    <mergeCell ref="C21:C33"/>
    <mergeCell ref="M12:M13"/>
    <mergeCell ref="N12:N13"/>
    <mergeCell ref="G12:G13"/>
    <mergeCell ref="H12:H13"/>
    <mergeCell ref="I12:I13"/>
    <mergeCell ref="J12:J13"/>
  </mergeCells>
  <hyperlinks>
    <hyperlink ref="L1" location="'b. List of templates'!A1" display="RETURN TO TEMPLATE LIST" xr:uid="{00000000-0004-0000-2A00-00000000000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
  <sheetViews>
    <sheetView workbookViewId="0">
      <selection activeCell="B1" sqref="B1"/>
    </sheetView>
  </sheetViews>
  <sheetFormatPr defaultRowHeight="15" x14ac:dyDescent="0.25"/>
  <cols>
    <col min="2" max="2" width="13.42578125" customWidth="1"/>
    <col min="3" max="3" width="10.5703125" customWidth="1"/>
    <col min="4" max="4" width="11.5703125" customWidth="1"/>
  </cols>
  <sheetData>
    <row r="1" spans="1:8" s="218" customFormat="1" x14ac:dyDescent="0.25">
      <c r="A1" s="218" t="s">
        <v>332</v>
      </c>
      <c r="B1" s="218" t="s">
        <v>339</v>
      </c>
      <c r="C1" s="218" t="s">
        <v>334</v>
      </c>
      <c r="D1" s="218" t="s">
        <v>335</v>
      </c>
      <c r="E1" s="218" t="s">
        <v>342</v>
      </c>
      <c r="G1" s="218" t="s">
        <v>346</v>
      </c>
    </row>
    <row r="2" spans="1:8" x14ac:dyDescent="0.25">
      <c r="A2" t="s">
        <v>333</v>
      </c>
      <c r="B2" s="217">
        <v>118</v>
      </c>
      <c r="E2">
        <v>3</v>
      </c>
      <c r="G2">
        <v>4</v>
      </c>
    </row>
    <row r="3" spans="1:8" x14ac:dyDescent="0.25">
      <c r="A3" t="s">
        <v>336</v>
      </c>
      <c r="B3" s="216">
        <v>47</v>
      </c>
      <c r="E3">
        <v>3</v>
      </c>
      <c r="G3">
        <v>4</v>
      </c>
    </row>
    <row r="4" spans="1:8" x14ac:dyDescent="0.25">
      <c r="A4" t="s">
        <v>337</v>
      </c>
    </row>
    <row r="5" spans="1:8" x14ac:dyDescent="0.25">
      <c r="A5" t="s">
        <v>338</v>
      </c>
      <c r="B5" s="216">
        <v>9</v>
      </c>
      <c r="E5">
        <v>0</v>
      </c>
    </row>
    <row r="6" spans="1:8" x14ac:dyDescent="0.25">
      <c r="B6" s="216">
        <f>SUM(B2:B5)</f>
        <v>174</v>
      </c>
      <c r="E6">
        <f>SUM(E2:E5)</f>
        <v>6</v>
      </c>
      <c r="G6">
        <f>SUM(G2:G5)</f>
        <v>8</v>
      </c>
      <c r="H6" s="216">
        <f>SUM(B6:G6)</f>
        <v>188</v>
      </c>
    </row>
    <row r="7" spans="1:8" s="218" customFormat="1" x14ac:dyDescent="0.25">
      <c r="A7" s="218" t="s">
        <v>340</v>
      </c>
      <c r="E7" s="218" t="s">
        <v>343</v>
      </c>
      <c r="G7" s="218" t="s">
        <v>345</v>
      </c>
    </row>
    <row r="8" spans="1:8" x14ac:dyDescent="0.25">
      <c r="A8" t="s">
        <v>333</v>
      </c>
      <c r="B8" s="216">
        <v>6</v>
      </c>
      <c r="E8">
        <v>4</v>
      </c>
      <c r="G8">
        <v>3</v>
      </c>
    </row>
    <row r="9" spans="1:8" x14ac:dyDescent="0.25">
      <c r="A9" t="s">
        <v>336</v>
      </c>
      <c r="B9" s="216">
        <v>12</v>
      </c>
      <c r="E9">
        <v>4</v>
      </c>
      <c r="G9">
        <v>3</v>
      </c>
    </row>
    <row r="10" spans="1:8" x14ac:dyDescent="0.25">
      <c r="A10" t="s">
        <v>337</v>
      </c>
    </row>
    <row r="11" spans="1:8" x14ac:dyDescent="0.25">
      <c r="A11" t="s">
        <v>338</v>
      </c>
      <c r="B11" s="216">
        <v>2</v>
      </c>
      <c r="E11">
        <v>2</v>
      </c>
      <c r="G11">
        <v>2</v>
      </c>
    </row>
    <row r="12" spans="1:8" x14ac:dyDescent="0.25">
      <c r="B12" s="216">
        <f>SUM(B8:B11)</f>
        <v>20</v>
      </c>
      <c r="E12">
        <f>SUM(E8:E11)</f>
        <v>10</v>
      </c>
      <c r="G12">
        <f>SUM(G8:G11)</f>
        <v>8</v>
      </c>
      <c r="H12" s="216">
        <f>SUM(B12:G12)</f>
        <v>38</v>
      </c>
    </row>
    <row r="13" spans="1:8" s="218" customFormat="1" x14ac:dyDescent="0.25">
      <c r="A13" s="218" t="s">
        <v>341</v>
      </c>
      <c r="E13" s="218" t="s">
        <v>344</v>
      </c>
      <c r="G13" s="218" t="s">
        <v>347</v>
      </c>
    </row>
    <row r="14" spans="1:8" x14ac:dyDescent="0.25">
      <c r="A14" t="s">
        <v>333</v>
      </c>
      <c r="B14">
        <v>9</v>
      </c>
      <c r="E14">
        <v>2</v>
      </c>
      <c r="G14">
        <v>7</v>
      </c>
    </row>
    <row r="15" spans="1:8" x14ac:dyDescent="0.25">
      <c r="A15" t="s">
        <v>336</v>
      </c>
      <c r="B15">
        <v>9</v>
      </c>
      <c r="E15">
        <v>2</v>
      </c>
      <c r="G15">
        <v>7</v>
      </c>
    </row>
    <row r="16" spans="1:8" x14ac:dyDescent="0.25">
      <c r="A16" t="s">
        <v>337</v>
      </c>
    </row>
    <row r="17" spans="1:8" x14ac:dyDescent="0.25">
      <c r="A17" t="s">
        <v>338</v>
      </c>
      <c r="B17">
        <v>1</v>
      </c>
      <c r="E17">
        <v>1</v>
      </c>
    </row>
    <row r="18" spans="1:8" x14ac:dyDescent="0.25">
      <c r="B18">
        <f>SUM(B14:B17)</f>
        <v>19</v>
      </c>
      <c r="E18">
        <f>SUM(E14:E17)</f>
        <v>5</v>
      </c>
      <c r="G18">
        <f>SUM(G14:G17)</f>
        <v>14</v>
      </c>
      <c r="H18">
        <f>SUM(A18:G18)</f>
        <v>38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7"/>
  <sheetViews>
    <sheetView workbookViewId="0">
      <selection activeCell="H20" sqref="H20"/>
    </sheetView>
  </sheetViews>
  <sheetFormatPr defaultColWidth="9.140625" defaultRowHeight="12.75" x14ac:dyDescent="0.2"/>
  <cols>
    <col min="1" max="5" width="9.140625" style="219"/>
    <col min="6" max="6" width="10.5703125" style="219" customWidth="1"/>
    <col min="7" max="16384" width="9.140625" style="219"/>
  </cols>
  <sheetData>
    <row r="1" spans="1:11" ht="13.5" thickBot="1" x14ac:dyDescent="0.25">
      <c r="B1" s="482" t="s">
        <v>348</v>
      </c>
      <c r="C1" s="483"/>
      <c r="D1" s="483"/>
      <c r="E1" s="483"/>
      <c r="F1" s="483"/>
      <c r="G1" s="483"/>
      <c r="H1" s="483"/>
      <c r="I1" s="483"/>
      <c r="J1" s="483"/>
      <c r="K1" s="484"/>
    </row>
    <row r="2" spans="1:11" ht="72.75" thickBot="1" x14ac:dyDescent="0.25">
      <c r="A2" s="220" t="s">
        <v>349</v>
      </c>
      <c r="B2" s="220" t="s">
        <v>350</v>
      </c>
      <c r="C2" s="220" t="s">
        <v>29</v>
      </c>
      <c r="D2" s="220" t="s">
        <v>34</v>
      </c>
      <c r="E2" s="220" t="s">
        <v>39</v>
      </c>
      <c r="F2" s="220" t="s">
        <v>144</v>
      </c>
      <c r="G2" s="220" t="s">
        <v>351</v>
      </c>
      <c r="H2" s="220" t="s">
        <v>148</v>
      </c>
      <c r="I2" s="220" t="s">
        <v>352</v>
      </c>
      <c r="J2" s="220" t="s">
        <v>88</v>
      </c>
      <c r="K2" s="221" t="s">
        <v>93</v>
      </c>
    </row>
    <row r="3" spans="1:11" ht="13.5" thickBot="1" x14ac:dyDescent="0.25">
      <c r="A3" s="222" t="s">
        <v>353</v>
      </c>
      <c r="B3" s="223" t="s">
        <v>354</v>
      </c>
      <c r="C3" s="223" t="s">
        <v>354</v>
      </c>
      <c r="D3" s="224"/>
      <c r="E3" s="224"/>
      <c r="F3" s="224"/>
      <c r="G3" s="224"/>
      <c r="H3" s="224"/>
      <c r="I3" s="223" t="s">
        <v>354</v>
      </c>
      <c r="J3" s="224"/>
      <c r="K3" s="225"/>
    </row>
    <row r="4" spans="1:11" ht="13.5" thickBot="1" x14ac:dyDescent="0.25">
      <c r="A4" s="222" t="s">
        <v>355</v>
      </c>
      <c r="B4" s="223" t="s">
        <v>354</v>
      </c>
      <c r="C4" s="223" t="s">
        <v>354</v>
      </c>
      <c r="D4" s="223" t="s">
        <v>354</v>
      </c>
      <c r="E4" s="224"/>
      <c r="F4" s="223"/>
      <c r="G4" s="224"/>
      <c r="H4" s="224"/>
      <c r="I4" s="224"/>
      <c r="J4" s="224"/>
      <c r="K4" s="225"/>
    </row>
    <row r="5" spans="1:11" ht="15" thickBot="1" x14ac:dyDescent="0.25">
      <c r="A5" s="222" t="s">
        <v>356</v>
      </c>
      <c r="B5" s="223" t="s">
        <v>354</v>
      </c>
      <c r="C5" s="223" t="s">
        <v>354</v>
      </c>
      <c r="D5" s="223" t="s">
        <v>354</v>
      </c>
      <c r="E5" s="224"/>
      <c r="F5" s="223" t="s">
        <v>357</v>
      </c>
      <c r="G5" s="224"/>
      <c r="H5" s="224"/>
      <c r="I5" s="224"/>
      <c r="J5" s="224"/>
      <c r="K5" s="225"/>
    </row>
    <row r="6" spans="1:11" ht="13.5" thickBot="1" x14ac:dyDescent="0.25">
      <c r="A6" s="222" t="s">
        <v>358</v>
      </c>
      <c r="B6" s="223" t="s">
        <v>354</v>
      </c>
      <c r="C6" s="223" t="s">
        <v>354</v>
      </c>
      <c r="D6" s="224"/>
      <c r="E6" s="224"/>
      <c r="F6" s="224"/>
      <c r="G6" s="224"/>
      <c r="H6" s="224"/>
      <c r="I6" s="224"/>
      <c r="J6" s="224"/>
      <c r="K6" s="225"/>
    </row>
    <row r="7" spans="1:11" ht="13.5" thickBot="1" x14ac:dyDescent="0.25">
      <c r="A7" s="222" t="s">
        <v>359</v>
      </c>
      <c r="B7" s="223" t="s">
        <v>354</v>
      </c>
      <c r="C7" s="223" t="s">
        <v>354</v>
      </c>
      <c r="D7" s="223" t="s">
        <v>354</v>
      </c>
      <c r="E7" s="223" t="s">
        <v>354</v>
      </c>
      <c r="F7" s="224"/>
      <c r="G7" s="224"/>
      <c r="H7" s="224"/>
      <c r="I7" s="224"/>
      <c r="J7" s="224"/>
      <c r="K7" s="225"/>
    </row>
    <row r="8" spans="1:11" ht="13.5" thickBot="1" x14ac:dyDescent="0.25">
      <c r="A8" s="222" t="s">
        <v>360</v>
      </c>
      <c r="B8" s="223" t="s">
        <v>354</v>
      </c>
      <c r="C8" s="223" t="s">
        <v>354</v>
      </c>
      <c r="D8" s="223" t="s">
        <v>354</v>
      </c>
      <c r="E8" s="223" t="s">
        <v>354</v>
      </c>
      <c r="F8" s="223" t="s">
        <v>354</v>
      </c>
      <c r="G8" s="223" t="s">
        <v>354</v>
      </c>
      <c r="H8" s="223" t="s">
        <v>354</v>
      </c>
      <c r="I8" s="223" t="s">
        <v>354</v>
      </c>
      <c r="J8" s="223" t="s">
        <v>354</v>
      </c>
      <c r="K8" s="226" t="s">
        <v>354</v>
      </c>
    </row>
    <row r="9" spans="1:11" ht="13.5" thickBot="1" x14ac:dyDescent="0.25">
      <c r="A9" s="222" t="s">
        <v>361</v>
      </c>
      <c r="B9" s="224"/>
      <c r="C9" s="224"/>
      <c r="D9" s="224"/>
      <c r="E9" s="224"/>
      <c r="F9" s="223" t="s">
        <v>354</v>
      </c>
      <c r="G9" s="224"/>
      <c r="H9" s="224"/>
      <c r="I9" s="224"/>
      <c r="J9" s="224"/>
      <c r="K9" s="225"/>
    </row>
    <row r="10" spans="1:11" ht="13.5" thickBot="1" x14ac:dyDescent="0.25">
      <c r="A10" s="227" t="s">
        <v>362</v>
      </c>
      <c r="B10" s="228" t="s">
        <v>354</v>
      </c>
      <c r="C10" s="228" t="s">
        <v>354</v>
      </c>
      <c r="D10" s="228" t="s">
        <v>354</v>
      </c>
      <c r="E10" s="228" t="s">
        <v>354</v>
      </c>
      <c r="F10" s="228" t="s">
        <v>354</v>
      </c>
      <c r="G10" s="228" t="s">
        <v>354</v>
      </c>
      <c r="H10" s="228" t="s">
        <v>354</v>
      </c>
      <c r="I10" s="228" t="s">
        <v>354</v>
      </c>
      <c r="J10" s="228" t="s">
        <v>354</v>
      </c>
      <c r="K10" s="229"/>
    </row>
    <row r="11" spans="1:11" ht="13.5" thickBot="1" x14ac:dyDescent="0.25">
      <c r="A11" s="230" t="s">
        <v>363</v>
      </c>
      <c r="B11" s="231" t="s">
        <v>354</v>
      </c>
      <c r="C11" s="231" t="s">
        <v>354</v>
      </c>
      <c r="D11" s="231" t="s">
        <v>354</v>
      </c>
      <c r="E11" s="231" t="s">
        <v>354</v>
      </c>
      <c r="F11" s="231" t="s">
        <v>354</v>
      </c>
      <c r="G11" s="231" t="s">
        <v>354</v>
      </c>
      <c r="H11" s="231" t="s">
        <v>354</v>
      </c>
      <c r="I11" s="231" t="s">
        <v>354</v>
      </c>
      <c r="J11" s="231" t="s">
        <v>354</v>
      </c>
      <c r="K11" s="232"/>
    </row>
    <row r="12" spans="1:11" ht="13.5" thickBot="1" x14ac:dyDescent="0.25">
      <c r="A12" s="227" t="s">
        <v>364</v>
      </c>
      <c r="B12" s="228" t="s">
        <v>354</v>
      </c>
      <c r="C12" s="228" t="s">
        <v>354</v>
      </c>
      <c r="D12" s="233"/>
      <c r="E12" s="228" t="s">
        <v>354</v>
      </c>
      <c r="F12" s="233"/>
      <c r="G12" s="233"/>
      <c r="H12" s="228" t="s">
        <v>354</v>
      </c>
      <c r="I12" s="228" t="s">
        <v>354</v>
      </c>
      <c r="J12" s="233"/>
      <c r="K12" s="229"/>
    </row>
    <row r="13" spans="1:11" ht="13.5" thickBot="1" x14ac:dyDescent="0.25">
      <c r="A13" s="234" t="s">
        <v>365</v>
      </c>
      <c r="B13" s="235"/>
      <c r="C13" s="235"/>
      <c r="D13" s="235"/>
      <c r="E13" s="235"/>
      <c r="F13" s="235"/>
      <c r="G13" s="235"/>
      <c r="H13" s="235"/>
      <c r="I13" s="235"/>
      <c r="J13" s="235"/>
      <c r="K13" s="236"/>
    </row>
    <row r="14" spans="1:11" ht="13.5" thickBot="1" x14ac:dyDescent="0.25">
      <c r="A14" s="234" t="s">
        <v>366</v>
      </c>
      <c r="B14" s="237" t="s">
        <v>354</v>
      </c>
      <c r="C14" s="237" t="s">
        <v>354</v>
      </c>
      <c r="D14" s="237" t="s">
        <v>354</v>
      </c>
      <c r="E14" s="237" t="s">
        <v>354</v>
      </c>
      <c r="F14" s="237" t="s">
        <v>354</v>
      </c>
      <c r="G14" s="237" t="s">
        <v>354</v>
      </c>
      <c r="H14" s="237" t="s">
        <v>354</v>
      </c>
      <c r="I14" s="237" t="s">
        <v>354</v>
      </c>
      <c r="J14" s="237" t="s">
        <v>354</v>
      </c>
      <c r="K14" s="236"/>
    </row>
    <row r="15" spans="1:11" ht="13.5" thickBot="1" x14ac:dyDescent="0.25">
      <c r="A15" s="234" t="s">
        <v>367</v>
      </c>
      <c r="B15" s="235"/>
      <c r="C15" s="235"/>
      <c r="D15" s="235"/>
      <c r="E15" s="235"/>
      <c r="F15" s="235"/>
      <c r="G15" s="235"/>
      <c r="H15" s="235"/>
      <c r="I15" s="235"/>
      <c r="J15" s="235"/>
      <c r="K15" s="236"/>
    </row>
    <row r="17" spans="1:2" ht="15" x14ac:dyDescent="0.2">
      <c r="A17" s="238" t="s">
        <v>368</v>
      </c>
      <c r="B17" s="219" t="s">
        <v>369</v>
      </c>
    </row>
  </sheetData>
  <mergeCells count="1">
    <mergeCell ref="B1:K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7"/>
  <sheetViews>
    <sheetView topLeftCell="A44" zoomScale="110" zoomScaleNormal="110" workbookViewId="0">
      <selection activeCell="G55" sqref="G55"/>
    </sheetView>
  </sheetViews>
  <sheetFormatPr defaultColWidth="9.140625" defaultRowHeight="10.5" x14ac:dyDescent="0.25"/>
  <cols>
    <col min="1" max="1" width="4.85546875" style="85" customWidth="1"/>
    <col min="2" max="2" width="18.42578125" style="256" customWidth="1"/>
    <col min="3" max="3" width="6.42578125" style="84" customWidth="1"/>
    <col min="4" max="4" width="11.5703125" style="85" customWidth="1"/>
    <col min="5" max="5" width="6" style="85" customWidth="1"/>
    <col min="6" max="6" width="7" style="85" customWidth="1"/>
    <col min="7" max="7" width="36.42578125" style="85" bestFit="1" customWidth="1"/>
    <col min="8" max="8" width="16.85546875" style="85" customWidth="1"/>
    <col min="9" max="9" width="14.85546875" style="85" customWidth="1"/>
    <col min="10" max="10" width="8.5703125" style="85" customWidth="1"/>
    <col min="11" max="11" width="19.42578125" style="85" customWidth="1"/>
    <col min="12" max="12" width="14.5703125" style="85" customWidth="1"/>
    <col min="13" max="13" width="13.5703125" style="85" customWidth="1"/>
    <col min="14" max="14" width="13.42578125" style="85" customWidth="1"/>
    <col min="15" max="15" width="25.85546875" style="85" customWidth="1"/>
    <col min="16" max="16" width="61.140625" style="85" bestFit="1" customWidth="1"/>
    <col min="17" max="16384" width="9.140625" style="85"/>
  </cols>
  <sheetData>
    <row r="1" spans="1:16" ht="21" thickBot="1" x14ac:dyDescent="0.3">
      <c r="A1" s="82" t="s">
        <v>176</v>
      </c>
      <c r="B1" s="255"/>
      <c r="L1" s="248" t="s">
        <v>177</v>
      </c>
      <c r="M1" s="83" t="s">
        <v>178</v>
      </c>
    </row>
    <row r="2" spans="1:16" ht="9.75" customHeight="1" x14ac:dyDescent="0.25">
      <c r="K2" s="507" t="s">
        <v>179</v>
      </c>
      <c r="L2" s="508"/>
      <c r="M2" s="87" t="s">
        <v>180</v>
      </c>
      <c r="N2" s="88">
        <f>SUM(F15:F63)</f>
        <v>88</v>
      </c>
    </row>
    <row r="3" spans="1:16" ht="12.75" customHeight="1" x14ac:dyDescent="0.25">
      <c r="A3" s="512" t="s">
        <v>181</v>
      </c>
      <c r="B3" s="513"/>
      <c r="C3" s="514" t="s">
        <v>331</v>
      </c>
      <c r="D3" s="515"/>
      <c r="E3" s="516"/>
      <c r="F3" s="89"/>
      <c r="G3" s="243" t="s">
        <v>182</v>
      </c>
      <c r="K3" s="509"/>
      <c r="L3" s="508"/>
      <c r="M3" s="90" t="s">
        <v>183</v>
      </c>
      <c r="N3" s="91">
        <f>$C$10</f>
        <v>88</v>
      </c>
    </row>
    <row r="4" spans="1:16" ht="16.5" customHeight="1" x14ac:dyDescent="0.25">
      <c r="A4" s="517" t="s">
        <v>184</v>
      </c>
      <c r="B4" s="518"/>
      <c r="C4" s="519">
        <v>2024</v>
      </c>
      <c r="D4" s="520"/>
      <c r="E4" s="521"/>
      <c r="F4" s="89"/>
      <c r="G4" s="244">
        <v>45381</v>
      </c>
      <c r="K4" s="509"/>
      <c r="L4" s="508"/>
      <c r="M4" s="90" t="s">
        <v>185</v>
      </c>
      <c r="N4" s="91">
        <f>$C$9</f>
        <v>87.87</v>
      </c>
    </row>
    <row r="5" spans="1:16" ht="15.75" customHeight="1" thickBot="1" x14ac:dyDescent="0.3">
      <c r="A5" s="512" t="s">
        <v>186</v>
      </c>
      <c r="B5" s="513"/>
      <c r="C5" s="522" t="s">
        <v>187</v>
      </c>
      <c r="D5" s="523"/>
      <c r="E5" s="523"/>
      <c r="F5" s="92"/>
      <c r="G5" s="92"/>
      <c r="K5" s="510"/>
      <c r="L5" s="511"/>
      <c r="M5" s="93"/>
      <c r="N5" s="94"/>
    </row>
    <row r="6" spans="1:16" ht="38.25" customHeight="1" thickBot="1" x14ac:dyDescent="0.3">
      <c r="A6" s="527" t="s">
        <v>188</v>
      </c>
      <c r="B6" s="540"/>
      <c r="C6" s="534">
        <v>35148</v>
      </c>
      <c r="D6" s="534"/>
      <c r="E6" s="534"/>
      <c r="F6" s="89"/>
      <c r="G6" s="83" t="s">
        <v>532</v>
      </c>
      <c r="H6" s="214"/>
      <c r="M6" s="96"/>
    </row>
    <row r="7" spans="1:16" ht="44.25" customHeight="1" thickBot="1" x14ac:dyDescent="0.3">
      <c r="A7" s="527" t="s">
        <v>189</v>
      </c>
      <c r="B7" s="540"/>
      <c r="C7" s="534">
        <v>35148</v>
      </c>
      <c r="D7" s="534"/>
      <c r="E7" s="534"/>
      <c r="F7" s="97"/>
      <c r="G7" s="524" t="s">
        <v>190</v>
      </c>
      <c r="H7" s="525"/>
      <c r="I7" s="525"/>
      <c r="J7" s="525"/>
      <c r="K7" s="525"/>
      <c r="L7" s="525"/>
      <c r="M7" s="525"/>
      <c r="N7" s="526"/>
      <c r="O7" s="98"/>
      <c r="P7" s="98"/>
    </row>
    <row r="8" spans="1:16" ht="20.100000000000001" customHeight="1" thickBot="1" x14ac:dyDescent="0.3">
      <c r="A8" s="527" t="s">
        <v>191</v>
      </c>
      <c r="B8" s="513"/>
      <c r="C8" s="528" t="s">
        <v>192</v>
      </c>
      <c r="D8" s="529"/>
      <c r="E8" s="529"/>
      <c r="F8" s="530"/>
      <c r="G8" s="245" t="s">
        <v>193</v>
      </c>
      <c r="H8" s="249" t="s">
        <v>194</v>
      </c>
    </row>
    <row r="9" spans="1:16" ht="21.75" customHeight="1" thickBot="1" x14ac:dyDescent="0.3">
      <c r="A9" s="535" t="s">
        <v>195</v>
      </c>
      <c r="B9" s="536"/>
      <c r="C9" s="537">
        <f>C7*0.25%</f>
        <v>87.87</v>
      </c>
      <c r="D9" s="538"/>
      <c r="E9" s="538"/>
      <c r="F9" s="539"/>
      <c r="G9" s="246"/>
      <c r="H9" s="250"/>
    </row>
    <row r="10" spans="1:16" ht="14.25" customHeight="1" x14ac:dyDescent="0.25">
      <c r="A10" s="527" t="s">
        <v>196</v>
      </c>
      <c r="B10" s="513"/>
      <c r="C10" s="531">
        <f>F15+F18+F22+F30+F34+F37+F38+F42+F47+F48+F49+F50+F61</f>
        <v>88</v>
      </c>
      <c r="D10" s="532"/>
      <c r="E10" s="532"/>
      <c r="F10" s="533"/>
      <c r="G10" s="247"/>
      <c r="H10" s="250"/>
    </row>
    <row r="11" spans="1:16" ht="9.75" customHeight="1" x14ac:dyDescent="0.25">
      <c r="B11" s="257"/>
      <c r="C11" s="99"/>
      <c r="D11" s="107"/>
      <c r="E11" s="107"/>
      <c r="F11" s="107"/>
      <c r="G11" s="108"/>
      <c r="H11" s="265"/>
      <c r="I11" s="264"/>
      <c r="J11" s="264"/>
      <c r="K11" s="264"/>
    </row>
    <row r="12" spans="1:16" s="110" customFormat="1" ht="20.100000000000001" customHeight="1" x14ac:dyDescent="0.25">
      <c r="A12" s="541" t="s">
        <v>197</v>
      </c>
      <c r="B12" s="542"/>
      <c r="C12" s="503" t="s">
        <v>198</v>
      </c>
      <c r="D12" s="504"/>
      <c r="E12" s="504"/>
      <c r="F12" s="505"/>
      <c r="G12" s="500" t="s">
        <v>199</v>
      </c>
      <c r="H12" s="500" t="s">
        <v>200</v>
      </c>
      <c r="I12" s="500" t="s">
        <v>201</v>
      </c>
      <c r="J12" s="501" t="s">
        <v>202</v>
      </c>
      <c r="K12" s="500" t="s">
        <v>203</v>
      </c>
      <c r="L12" s="501" t="s">
        <v>202</v>
      </c>
      <c r="M12" s="500" t="s">
        <v>204</v>
      </c>
      <c r="N12" s="500" t="s">
        <v>205</v>
      </c>
      <c r="O12" s="500" t="s">
        <v>446</v>
      </c>
      <c r="P12" s="497" t="s">
        <v>207</v>
      </c>
    </row>
    <row r="13" spans="1:16" s="110" customFormat="1" ht="20.100000000000001" customHeight="1" x14ac:dyDescent="0.25">
      <c r="A13" s="543"/>
      <c r="B13" s="544"/>
      <c r="C13" s="111" t="s">
        <v>208</v>
      </c>
      <c r="D13" s="111" t="s">
        <v>209</v>
      </c>
      <c r="E13" s="112" t="s">
        <v>210</v>
      </c>
      <c r="F13" s="113" t="s">
        <v>210</v>
      </c>
      <c r="G13" s="500"/>
      <c r="H13" s="500"/>
      <c r="I13" s="500"/>
      <c r="J13" s="501"/>
      <c r="K13" s="500"/>
      <c r="L13" s="501"/>
      <c r="M13" s="500"/>
      <c r="N13" s="500"/>
      <c r="O13" s="500"/>
      <c r="P13" s="497"/>
    </row>
    <row r="14" spans="1:16" s="110" customFormat="1" ht="27.6" customHeight="1" x14ac:dyDescent="0.25">
      <c r="A14" s="545"/>
      <c r="B14" s="546"/>
      <c r="C14" s="114" t="s">
        <v>211</v>
      </c>
      <c r="D14" s="114" t="s">
        <v>211</v>
      </c>
      <c r="E14" s="114" t="s">
        <v>211</v>
      </c>
      <c r="F14" s="113" t="s">
        <v>212</v>
      </c>
      <c r="G14" s="500"/>
      <c r="H14" s="500"/>
      <c r="I14" s="500"/>
      <c r="J14" s="501"/>
      <c r="K14" s="500"/>
      <c r="L14" s="501"/>
      <c r="M14" s="500"/>
      <c r="N14" s="502"/>
      <c r="O14" s="500"/>
      <c r="P14" s="497"/>
    </row>
    <row r="15" spans="1:16" ht="38.450000000000003" customHeight="1" x14ac:dyDescent="0.25">
      <c r="A15" s="493" t="s">
        <v>213</v>
      </c>
      <c r="B15" s="506" t="s">
        <v>214</v>
      </c>
      <c r="C15" s="491">
        <f>0.5*($C$9*0.05)</f>
        <v>2.1967500000000002</v>
      </c>
      <c r="D15" s="491">
        <f>C15</f>
        <v>2.1967500000000002</v>
      </c>
      <c r="E15" s="491">
        <f>SUM(C15:D17)</f>
        <v>4.3935000000000004</v>
      </c>
      <c r="F15" s="498">
        <v>8</v>
      </c>
      <c r="G15" s="181" t="s">
        <v>444</v>
      </c>
      <c r="H15" s="181" t="s">
        <v>556</v>
      </c>
      <c r="I15" s="412" t="s">
        <v>554</v>
      </c>
      <c r="J15" s="285" t="s">
        <v>470</v>
      </c>
      <c r="K15" s="181" t="s">
        <v>454</v>
      </c>
      <c r="L15" s="181" t="s">
        <v>470</v>
      </c>
      <c r="M15" s="181">
        <v>0.5</v>
      </c>
      <c r="N15" s="311">
        <v>0.32</v>
      </c>
      <c r="O15" s="181" t="s">
        <v>453</v>
      </c>
      <c r="P15" s="285" t="s">
        <v>555</v>
      </c>
    </row>
    <row r="16" spans="1:16" ht="20.100000000000001" customHeight="1" x14ac:dyDescent="0.25">
      <c r="A16" s="493"/>
      <c r="B16" s="506"/>
      <c r="C16" s="492"/>
      <c r="D16" s="492"/>
      <c r="E16" s="492"/>
      <c r="F16" s="499"/>
      <c r="G16" s="181" t="s">
        <v>370</v>
      </c>
      <c r="H16" s="181" t="s">
        <v>447</v>
      </c>
      <c r="I16" s="412" t="s">
        <v>554</v>
      </c>
      <c r="J16" s="285" t="s">
        <v>470</v>
      </c>
      <c r="K16" s="181" t="s">
        <v>552</v>
      </c>
      <c r="L16" s="181" t="s">
        <v>470</v>
      </c>
      <c r="M16" s="181">
        <v>0.5</v>
      </c>
      <c r="N16" s="359">
        <v>0.32</v>
      </c>
      <c r="O16" s="181" t="s">
        <v>453</v>
      </c>
      <c r="P16" s="285" t="s">
        <v>555</v>
      </c>
    </row>
    <row r="17" spans="1:16" ht="21.6" customHeight="1" x14ac:dyDescent="0.25">
      <c r="A17" s="493"/>
      <c r="B17" s="506"/>
      <c r="C17" s="492"/>
      <c r="D17" s="492"/>
      <c r="E17" s="492"/>
      <c r="F17" s="499"/>
      <c r="G17" s="181" t="s">
        <v>371</v>
      </c>
      <c r="H17" s="181" t="s">
        <v>447</v>
      </c>
      <c r="I17" s="412" t="s">
        <v>554</v>
      </c>
      <c r="J17" s="285" t="s">
        <v>470</v>
      </c>
      <c r="K17" s="181" t="s">
        <v>552</v>
      </c>
      <c r="L17" s="181" t="s">
        <v>470</v>
      </c>
      <c r="M17" s="181">
        <v>0.5</v>
      </c>
      <c r="N17" s="359">
        <v>0.36</v>
      </c>
      <c r="O17" s="181" t="s">
        <v>453</v>
      </c>
      <c r="P17" s="285" t="s">
        <v>555</v>
      </c>
    </row>
    <row r="18" spans="1:16" ht="20.100000000000001" customHeight="1" x14ac:dyDescent="0.25">
      <c r="A18" s="493" t="s">
        <v>215</v>
      </c>
      <c r="B18" s="506" t="s">
        <v>216</v>
      </c>
      <c r="C18" s="491">
        <f>0.5*($C$9*5%)</f>
        <v>2.1967500000000002</v>
      </c>
      <c r="D18" s="491">
        <v>2</v>
      </c>
      <c r="E18" s="491">
        <f>SUM(C18:D21)</f>
        <v>4.1967499999999998</v>
      </c>
      <c r="F18" s="498">
        <v>8</v>
      </c>
      <c r="G18" s="181" t="s">
        <v>372</v>
      </c>
      <c r="H18" s="181" t="s">
        <v>447</v>
      </c>
      <c r="I18" s="181" t="s">
        <v>552</v>
      </c>
      <c r="J18" s="181" t="s">
        <v>470</v>
      </c>
      <c r="K18" s="181" t="s">
        <v>552</v>
      </c>
      <c r="L18" s="181" t="s">
        <v>470</v>
      </c>
      <c r="M18" s="181">
        <v>5</v>
      </c>
      <c r="N18" s="358">
        <v>1.31</v>
      </c>
      <c r="O18" s="181" t="s">
        <v>453</v>
      </c>
      <c r="P18" s="285" t="s">
        <v>555</v>
      </c>
    </row>
    <row r="19" spans="1:16" ht="24.6" customHeight="1" x14ac:dyDescent="0.25">
      <c r="A19" s="493"/>
      <c r="B19" s="506"/>
      <c r="C19" s="492"/>
      <c r="D19" s="492"/>
      <c r="E19" s="492"/>
      <c r="F19" s="499"/>
      <c r="G19" s="181" t="s">
        <v>373</v>
      </c>
      <c r="H19" s="181" t="s">
        <v>447</v>
      </c>
      <c r="I19" s="181" t="s">
        <v>552</v>
      </c>
      <c r="J19" s="181" t="s">
        <v>470</v>
      </c>
      <c r="K19" s="181" t="s">
        <v>552</v>
      </c>
      <c r="L19" s="181" t="s">
        <v>470</v>
      </c>
      <c r="M19" s="181">
        <v>5</v>
      </c>
      <c r="N19" s="356">
        <v>1.86</v>
      </c>
      <c r="O19" s="181" t="s">
        <v>453</v>
      </c>
      <c r="P19" s="285" t="s">
        <v>555</v>
      </c>
    </row>
    <row r="20" spans="1:16" ht="30.6" customHeight="1" x14ac:dyDescent="0.25">
      <c r="A20" s="493"/>
      <c r="B20" s="506"/>
      <c r="C20" s="492"/>
      <c r="D20" s="492"/>
      <c r="E20" s="492"/>
      <c r="F20" s="499"/>
      <c r="G20" s="181" t="s">
        <v>413</v>
      </c>
      <c r="H20" s="181" t="s">
        <v>447</v>
      </c>
      <c r="I20" s="181" t="s">
        <v>552</v>
      </c>
      <c r="J20" s="181" t="s">
        <v>470</v>
      </c>
      <c r="K20" s="181" t="s">
        <v>552</v>
      </c>
      <c r="L20" s="181" t="s">
        <v>470</v>
      </c>
      <c r="M20" s="181">
        <v>5</v>
      </c>
      <c r="N20" s="356">
        <v>1.4</v>
      </c>
      <c r="O20" s="181" t="s">
        <v>453</v>
      </c>
      <c r="P20" s="285" t="s">
        <v>555</v>
      </c>
    </row>
    <row r="21" spans="1:16" ht="26.45" customHeight="1" x14ac:dyDescent="0.25">
      <c r="A21" s="493"/>
      <c r="B21" s="506"/>
      <c r="C21" s="492"/>
      <c r="D21" s="492"/>
      <c r="E21" s="492"/>
      <c r="F21" s="499"/>
      <c r="G21" s="181" t="s">
        <v>374</v>
      </c>
      <c r="H21" s="181" t="s">
        <v>447</v>
      </c>
      <c r="I21" s="181" t="s">
        <v>552</v>
      </c>
      <c r="J21" s="181" t="s">
        <v>470</v>
      </c>
      <c r="K21" s="181" t="s">
        <v>552</v>
      </c>
      <c r="L21" s="181" t="s">
        <v>470</v>
      </c>
      <c r="M21" s="181">
        <v>5</v>
      </c>
      <c r="N21" s="357">
        <v>1.34</v>
      </c>
      <c r="O21" s="181" t="s">
        <v>453</v>
      </c>
      <c r="P21" s="285" t="s">
        <v>555</v>
      </c>
    </row>
    <row r="22" spans="1:16" ht="9.75" customHeight="1" x14ac:dyDescent="0.25">
      <c r="A22" s="493" t="s">
        <v>217</v>
      </c>
      <c r="B22" s="506" t="s">
        <v>218</v>
      </c>
      <c r="C22" s="491">
        <f>0.5*($C$9*5%)</f>
        <v>2.1967500000000002</v>
      </c>
      <c r="D22" s="491">
        <v>2</v>
      </c>
      <c r="E22" s="491">
        <f>SUM(C22:D29)</f>
        <v>4.1967499999999998</v>
      </c>
      <c r="F22" s="498">
        <v>7</v>
      </c>
      <c r="G22" s="181" t="s">
        <v>375</v>
      </c>
      <c r="H22" s="181" t="s">
        <v>449</v>
      </c>
      <c r="I22" s="181" t="s">
        <v>450</v>
      </c>
      <c r="J22" s="181" t="s">
        <v>470</v>
      </c>
      <c r="K22" s="181" t="s">
        <v>605</v>
      </c>
      <c r="L22" s="181" t="s">
        <v>470</v>
      </c>
      <c r="M22" s="181">
        <v>1</v>
      </c>
      <c r="N22" s="181">
        <v>0.2</v>
      </c>
      <c r="O22" s="181" t="s">
        <v>453</v>
      </c>
      <c r="P22" s="285" t="s">
        <v>560</v>
      </c>
    </row>
    <row r="23" spans="1:16" ht="9.75" customHeight="1" x14ac:dyDescent="0.25">
      <c r="A23" s="493"/>
      <c r="B23" s="506"/>
      <c r="C23" s="492"/>
      <c r="D23" s="492"/>
      <c r="E23" s="492"/>
      <c r="F23" s="499"/>
      <c r="G23" s="181" t="s">
        <v>639</v>
      </c>
      <c r="H23" s="181" t="s">
        <v>449</v>
      </c>
      <c r="I23" s="181" t="s">
        <v>450</v>
      </c>
      <c r="J23" s="181" t="s">
        <v>470</v>
      </c>
      <c r="K23" s="181" t="s">
        <v>605</v>
      </c>
      <c r="L23" s="181" t="s">
        <v>470</v>
      </c>
      <c r="M23" s="181">
        <v>0.25</v>
      </c>
      <c r="N23" s="181">
        <v>0.2</v>
      </c>
      <c r="O23" s="181" t="s">
        <v>453</v>
      </c>
      <c r="P23" s="285" t="s">
        <v>560</v>
      </c>
    </row>
    <row r="24" spans="1:16" ht="9.75" customHeight="1" x14ac:dyDescent="0.25">
      <c r="A24" s="493"/>
      <c r="B24" s="506"/>
      <c r="C24" s="492"/>
      <c r="D24" s="492"/>
      <c r="E24" s="492"/>
      <c r="F24" s="499"/>
      <c r="G24" s="181" t="s">
        <v>640</v>
      </c>
      <c r="H24" s="181" t="s">
        <v>449</v>
      </c>
      <c r="I24" s="181" t="s">
        <v>450</v>
      </c>
      <c r="J24" s="181" t="s">
        <v>470</v>
      </c>
      <c r="K24" s="181" t="s">
        <v>605</v>
      </c>
      <c r="L24" s="181" t="s">
        <v>470</v>
      </c>
      <c r="M24" s="181">
        <v>0.25</v>
      </c>
      <c r="N24" s="358">
        <v>0.2</v>
      </c>
      <c r="O24" s="181" t="s">
        <v>453</v>
      </c>
      <c r="P24" s="285" t="s">
        <v>560</v>
      </c>
    </row>
    <row r="25" spans="1:16" x14ac:dyDescent="0.25">
      <c r="A25" s="493"/>
      <c r="B25" s="506"/>
      <c r="C25" s="492"/>
      <c r="D25" s="492"/>
      <c r="E25" s="492"/>
      <c r="F25" s="499"/>
      <c r="G25" s="285" t="s">
        <v>604</v>
      </c>
      <c r="H25" s="285" t="s">
        <v>449</v>
      </c>
      <c r="I25" s="285" t="s">
        <v>450</v>
      </c>
      <c r="J25" s="181" t="s">
        <v>470</v>
      </c>
      <c r="K25" s="181" t="s">
        <v>605</v>
      </c>
      <c r="L25" s="181" t="s">
        <v>470</v>
      </c>
      <c r="M25" s="181">
        <v>0.5</v>
      </c>
      <c r="N25" s="181">
        <v>0.3</v>
      </c>
      <c r="O25" s="181" t="s">
        <v>453</v>
      </c>
      <c r="P25" s="285" t="s">
        <v>560</v>
      </c>
    </row>
    <row r="26" spans="1:16" x14ac:dyDescent="0.25">
      <c r="A26" s="493"/>
      <c r="B26" s="506"/>
      <c r="C26" s="492"/>
      <c r="D26" s="492"/>
      <c r="E26" s="492"/>
      <c r="F26" s="499"/>
      <c r="G26" s="285" t="s">
        <v>706</v>
      </c>
      <c r="H26" s="285" t="s">
        <v>707</v>
      </c>
      <c r="I26" s="285" t="s">
        <v>632</v>
      </c>
      <c r="J26" s="181" t="s">
        <v>470</v>
      </c>
      <c r="K26" s="181" t="s">
        <v>553</v>
      </c>
      <c r="L26" s="181" t="s">
        <v>470</v>
      </c>
      <c r="M26" s="181">
        <v>2.5000000000000001E-2</v>
      </c>
      <c r="N26" s="181">
        <v>0.25</v>
      </c>
      <c r="O26" s="181">
        <v>0.25</v>
      </c>
      <c r="P26" s="285" t="s">
        <v>560</v>
      </c>
    </row>
    <row r="27" spans="1:16" x14ac:dyDescent="0.25">
      <c r="A27" s="493"/>
      <c r="B27" s="506"/>
      <c r="C27" s="492"/>
      <c r="D27" s="492"/>
      <c r="E27" s="492"/>
      <c r="F27" s="499"/>
      <c r="G27" s="285" t="s">
        <v>708</v>
      </c>
      <c r="H27" s="285" t="s">
        <v>707</v>
      </c>
      <c r="I27" s="285" t="s">
        <v>632</v>
      </c>
      <c r="J27" s="181" t="s">
        <v>470</v>
      </c>
      <c r="K27" s="181" t="s">
        <v>553</v>
      </c>
      <c r="L27" s="181" t="s">
        <v>470</v>
      </c>
      <c r="M27" s="181">
        <v>0.3</v>
      </c>
      <c r="N27" s="181">
        <v>0.25</v>
      </c>
      <c r="O27" s="181">
        <v>0.25</v>
      </c>
      <c r="P27" s="285" t="s">
        <v>560</v>
      </c>
    </row>
    <row r="28" spans="1:16" x14ac:dyDescent="0.25">
      <c r="A28" s="493"/>
      <c r="B28" s="506"/>
      <c r="C28" s="492"/>
      <c r="D28" s="492"/>
      <c r="E28" s="492"/>
      <c r="F28" s="499"/>
      <c r="G28" s="285" t="s">
        <v>709</v>
      </c>
      <c r="H28" s="285" t="s">
        <v>707</v>
      </c>
      <c r="I28" s="285" t="s">
        <v>710</v>
      </c>
      <c r="J28" s="181" t="s">
        <v>470</v>
      </c>
      <c r="K28" s="181" t="s">
        <v>711</v>
      </c>
      <c r="L28" s="181" t="s">
        <v>470</v>
      </c>
      <c r="M28" s="181">
        <v>0.3</v>
      </c>
      <c r="N28" s="181">
        <v>0.25</v>
      </c>
      <c r="O28" s="181">
        <v>0.25</v>
      </c>
      <c r="P28" s="285" t="s">
        <v>560</v>
      </c>
    </row>
    <row r="29" spans="1:16" x14ac:dyDescent="0.25">
      <c r="A29" s="493"/>
      <c r="B29" s="506"/>
      <c r="C29" s="492"/>
      <c r="D29" s="492"/>
      <c r="E29" s="492"/>
      <c r="F29" s="499"/>
      <c r="G29" s="285" t="s">
        <v>641</v>
      </c>
      <c r="H29" s="181" t="s">
        <v>449</v>
      </c>
      <c r="I29" s="181" t="s">
        <v>450</v>
      </c>
      <c r="J29" s="181" t="s">
        <v>470</v>
      </c>
      <c r="K29" s="181" t="s">
        <v>605</v>
      </c>
      <c r="L29" s="181" t="s">
        <v>470</v>
      </c>
      <c r="M29" s="181">
        <v>0.25</v>
      </c>
      <c r="N29" s="181">
        <v>0.2</v>
      </c>
      <c r="O29" s="181" t="s">
        <v>453</v>
      </c>
      <c r="P29" s="285" t="s">
        <v>560</v>
      </c>
    </row>
    <row r="30" spans="1:16" ht="9.75" customHeight="1" x14ac:dyDescent="0.25">
      <c r="A30" s="493" t="s">
        <v>219</v>
      </c>
      <c r="B30" s="506" t="s">
        <v>220</v>
      </c>
      <c r="C30" s="491">
        <f>0.5*($C$9*5%)</f>
        <v>2.1967500000000002</v>
      </c>
      <c r="D30" s="491">
        <v>2</v>
      </c>
      <c r="E30" s="491">
        <f>SUM(C30:D33)</f>
        <v>4.1967499999999998</v>
      </c>
      <c r="F30" s="498">
        <v>8</v>
      </c>
      <c r="G30" s="181" t="s">
        <v>448</v>
      </c>
      <c r="H30" s="181" t="s">
        <v>551</v>
      </c>
      <c r="I30" s="181" t="s">
        <v>550</v>
      </c>
      <c r="J30" s="181" t="s">
        <v>470</v>
      </c>
      <c r="K30" s="181" t="s">
        <v>552</v>
      </c>
      <c r="L30" s="181" t="s">
        <v>470</v>
      </c>
      <c r="M30" s="181">
        <v>0.5</v>
      </c>
      <c r="N30" s="288" t="s">
        <v>503</v>
      </c>
      <c r="O30" s="181" t="s">
        <v>453</v>
      </c>
      <c r="P30" s="285" t="s">
        <v>555</v>
      </c>
    </row>
    <row r="31" spans="1:16" ht="17.100000000000001" customHeight="1" x14ac:dyDescent="0.25">
      <c r="A31" s="493"/>
      <c r="B31" s="506"/>
      <c r="C31" s="492"/>
      <c r="D31" s="492"/>
      <c r="E31" s="492"/>
      <c r="F31" s="499"/>
      <c r="G31" s="181" t="s">
        <v>376</v>
      </c>
      <c r="H31" s="181" t="s">
        <v>551</v>
      </c>
      <c r="I31" s="181" t="s">
        <v>550</v>
      </c>
      <c r="J31" s="181" t="s">
        <v>470</v>
      </c>
      <c r="K31" s="181" t="s">
        <v>552</v>
      </c>
      <c r="L31" s="181" t="s">
        <v>470</v>
      </c>
      <c r="M31" s="181">
        <v>0.5</v>
      </c>
      <c r="N31" s="288" t="s">
        <v>504</v>
      </c>
      <c r="O31" s="181" t="s">
        <v>453</v>
      </c>
      <c r="P31" s="285" t="s">
        <v>555</v>
      </c>
    </row>
    <row r="32" spans="1:16" ht="16.5" customHeight="1" x14ac:dyDescent="0.25">
      <c r="A32" s="493"/>
      <c r="B32" s="506"/>
      <c r="C32" s="492"/>
      <c r="D32" s="492"/>
      <c r="E32" s="492"/>
      <c r="F32" s="499"/>
      <c r="G32" s="181" t="s">
        <v>490</v>
      </c>
      <c r="H32" s="181" t="s">
        <v>551</v>
      </c>
      <c r="I32" s="181" t="s">
        <v>550</v>
      </c>
      <c r="J32" s="181" t="s">
        <v>470</v>
      </c>
      <c r="K32" s="181" t="s">
        <v>553</v>
      </c>
      <c r="L32" s="411" t="s">
        <v>470</v>
      </c>
      <c r="M32" s="181">
        <v>0.5</v>
      </c>
      <c r="N32" s="288">
        <v>0.31</v>
      </c>
      <c r="O32" s="181" t="s">
        <v>453</v>
      </c>
      <c r="P32" s="285" t="s">
        <v>555</v>
      </c>
    </row>
    <row r="33" spans="1:16" ht="23.1" customHeight="1" x14ac:dyDescent="0.25">
      <c r="A33" s="493"/>
      <c r="B33" s="506"/>
      <c r="C33" s="492"/>
      <c r="D33" s="492"/>
      <c r="E33" s="492"/>
      <c r="F33" s="499"/>
      <c r="G33" s="181" t="s">
        <v>491</v>
      </c>
      <c r="H33" s="181" t="s">
        <v>551</v>
      </c>
      <c r="I33" s="181" t="s">
        <v>550</v>
      </c>
      <c r="J33" s="181" t="s">
        <v>470</v>
      </c>
      <c r="K33" s="181" t="s">
        <v>553</v>
      </c>
      <c r="L33" s="411" t="s">
        <v>470</v>
      </c>
      <c r="M33" s="181">
        <v>0.5</v>
      </c>
      <c r="N33" s="288">
        <v>0.31</v>
      </c>
      <c r="O33" s="181" t="s">
        <v>453</v>
      </c>
      <c r="P33" s="285" t="s">
        <v>555</v>
      </c>
    </row>
    <row r="34" spans="1:16" ht="21.95" customHeight="1" x14ac:dyDescent="0.25">
      <c r="A34" s="493" t="s">
        <v>221</v>
      </c>
      <c r="B34" s="506" t="s">
        <v>222</v>
      </c>
      <c r="C34" s="491">
        <f>0.5*($C$9*5%)</f>
        <v>2.1967500000000002</v>
      </c>
      <c r="D34" s="491">
        <f>C34</f>
        <v>2.1967500000000002</v>
      </c>
      <c r="E34" s="491">
        <f>SUM(C34:D36)</f>
        <v>4.3935000000000004</v>
      </c>
      <c r="F34" s="498">
        <v>7</v>
      </c>
      <c r="G34" s="318" t="s">
        <v>377</v>
      </c>
      <c r="H34" s="181" t="s">
        <v>449</v>
      </c>
      <c r="I34" s="181" t="s">
        <v>445</v>
      </c>
      <c r="J34" s="181" t="s">
        <v>470</v>
      </c>
      <c r="K34" s="181" t="s">
        <v>454</v>
      </c>
      <c r="L34" s="181" t="s">
        <v>470</v>
      </c>
      <c r="M34" s="181">
        <v>0.1</v>
      </c>
      <c r="N34" s="288" t="s">
        <v>505</v>
      </c>
      <c r="O34" s="181" t="s">
        <v>633</v>
      </c>
      <c r="P34" s="285" t="s">
        <v>555</v>
      </c>
    </row>
    <row r="35" spans="1:16" ht="9.75" customHeight="1" x14ac:dyDescent="0.25">
      <c r="A35" s="493"/>
      <c r="B35" s="506"/>
      <c r="C35" s="492"/>
      <c r="D35" s="492"/>
      <c r="E35" s="492"/>
      <c r="F35" s="499"/>
      <c r="G35" s="181" t="s">
        <v>378</v>
      </c>
      <c r="H35" s="181" t="s">
        <v>449</v>
      </c>
      <c r="I35" s="181" t="s">
        <v>445</v>
      </c>
      <c r="J35" s="181" t="s">
        <v>470</v>
      </c>
      <c r="K35" s="181" t="s">
        <v>454</v>
      </c>
      <c r="L35" s="181" t="s">
        <v>470</v>
      </c>
      <c r="M35" s="181">
        <v>0.25</v>
      </c>
      <c r="N35" s="288" t="s">
        <v>506</v>
      </c>
      <c r="O35" s="181" t="s">
        <v>453</v>
      </c>
      <c r="P35" s="285" t="s">
        <v>555</v>
      </c>
    </row>
    <row r="36" spans="1:16" ht="9.75" customHeight="1" x14ac:dyDescent="0.25">
      <c r="A36" s="493"/>
      <c r="B36" s="506"/>
      <c r="C36" s="492"/>
      <c r="D36" s="492"/>
      <c r="E36" s="492"/>
      <c r="F36" s="499"/>
      <c r="G36" s="181" t="s">
        <v>379</v>
      </c>
      <c r="H36" s="181" t="s">
        <v>449</v>
      </c>
      <c r="I36" s="181" t="s">
        <v>445</v>
      </c>
      <c r="J36" s="181" t="s">
        <v>470</v>
      </c>
      <c r="K36" s="181" t="s">
        <v>454</v>
      </c>
      <c r="L36" s="181" t="s">
        <v>470</v>
      </c>
      <c r="M36" s="181">
        <v>0.25</v>
      </c>
      <c r="N36" s="288" t="s">
        <v>507</v>
      </c>
      <c r="O36" s="181" t="s">
        <v>453</v>
      </c>
      <c r="P36" s="285" t="s">
        <v>555</v>
      </c>
    </row>
    <row r="37" spans="1:16" ht="19.5" customHeight="1" x14ac:dyDescent="0.25">
      <c r="A37" s="115" t="s">
        <v>223</v>
      </c>
      <c r="B37" s="258" t="s">
        <v>224</v>
      </c>
      <c r="C37" s="124">
        <f>0.5*($C$9*5%)</f>
        <v>2.1967500000000002</v>
      </c>
      <c r="D37" s="124">
        <v>2</v>
      </c>
      <c r="E37" s="124">
        <f>SUM(C37:D37)</f>
        <v>4.1967499999999998</v>
      </c>
      <c r="F37" s="125">
        <v>17</v>
      </c>
      <c r="G37" s="181" t="s">
        <v>224</v>
      </c>
      <c r="H37" s="181" t="s">
        <v>449</v>
      </c>
      <c r="I37" s="181" t="s">
        <v>450</v>
      </c>
      <c r="J37" s="181" t="s">
        <v>470</v>
      </c>
      <c r="K37" s="181" t="s">
        <v>454</v>
      </c>
      <c r="L37" s="181" t="s">
        <v>470</v>
      </c>
      <c r="M37" s="181">
        <v>7.4999999999999997E-2</v>
      </c>
      <c r="N37" s="314" t="s">
        <v>508</v>
      </c>
      <c r="O37" s="345" t="s">
        <v>453</v>
      </c>
      <c r="P37" s="285" t="s">
        <v>555</v>
      </c>
    </row>
    <row r="38" spans="1:16" ht="9.75" customHeight="1" x14ac:dyDescent="0.25">
      <c r="A38" s="493" t="s">
        <v>225</v>
      </c>
      <c r="B38" s="496" t="s">
        <v>226</v>
      </c>
      <c r="C38" s="491">
        <v>0</v>
      </c>
      <c r="D38" s="491">
        <v>5</v>
      </c>
      <c r="E38" s="491">
        <f>SUM(C38:D38)</f>
        <v>5</v>
      </c>
      <c r="F38" s="485">
        <v>8</v>
      </c>
      <c r="G38" s="181" t="s">
        <v>381</v>
      </c>
      <c r="H38" s="181" t="s">
        <v>433</v>
      </c>
      <c r="I38" s="181" t="s">
        <v>445</v>
      </c>
      <c r="J38" s="181" t="s">
        <v>470</v>
      </c>
      <c r="K38" s="181" t="s">
        <v>454</v>
      </c>
      <c r="L38" s="181" t="s">
        <v>470</v>
      </c>
      <c r="M38" s="181">
        <v>0.25</v>
      </c>
      <c r="N38" s="356">
        <v>0.36899999999999999</v>
      </c>
      <c r="O38" s="345" t="s">
        <v>453</v>
      </c>
      <c r="P38" s="285" t="s">
        <v>555</v>
      </c>
    </row>
    <row r="39" spans="1:16" ht="9.75" customHeight="1" x14ac:dyDescent="0.25">
      <c r="A39" s="493"/>
      <c r="B39" s="496"/>
      <c r="C39" s="492"/>
      <c r="D39" s="492"/>
      <c r="E39" s="492"/>
      <c r="F39" s="486"/>
      <c r="G39" s="181" t="s">
        <v>382</v>
      </c>
      <c r="H39" s="181" t="s">
        <v>433</v>
      </c>
      <c r="I39" s="181" t="s">
        <v>445</v>
      </c>
      <c r="J39" s="181" t="s">
        <v>470</v>
      </c>
      <c r="K39" s="181" t="s">
        <v>454</v>
      </c>
      <c r="L39" s="181" t="s">
        <v>470</v>
      </c>
      <c r="M39" s="288">
        <v>0.5</v>
      </c>
      <c r="N39" s="358">
        <v>0.30599999999999999</v>
      </c>
      <c r="O39" s="345" t="s">
        <v>453</v>
      </c>
      <c r="P39" s="285" t="s">
        <v>555</v>
      </c>
    </row>
    <row r="40" spans="1:16" ht="9.75" customHeight="1" x14ac:dyDescent="0.25">
      <c r="A40" s="493"/>
      <c r="B40" s="496"/>
      <c r="C40" s="492"/>
      <c r="D40" s="492"/>
      <c r="E40" s="492"/>
      <c r="F40" s="486"/>
      <c r="G40" s="181" t="s">
        <v>383</v>
      </c>
      <c r="H40" s="181" t="s">
        <v>433</v>
      </c>
      <c r="I40" s="181" t="s">
        <v>445</v>
      </c>
      <c r="J40" s="181" t="s">
        <v>470</v>
      </c>
      <c r="K40" s="181" t="s">
        <v>454</v>
      </c>
      <c r="L40" s="181" t="s">
        <v>470</v>
      </c>
      <c r="M40" s="288">
        <v>0.5</v>
      </c>
      <c r="N40" s="358">
        <v>0.32800000000000001</v>
      </c>
      <c r="O40" s="345" t="s">
        <v>453</v>
      </c>
      <c r="P40" s="285" t="s">
        <v>555</v>
      </c>
    </row>
    <row r="41" spans="1:16" ht="9.75" customHeight="1" x14ac:dyDescent="0.25">
      <c r="A41" s="493"/>
      <c r="B41" s="496"/>
      <c r="C41" s="492"/>
      <c r="D41" s="492"/>
      <c r="E41" s="492"/>
      <c r="F41" s="486"/>
      <c r="G41" s="181" t="s">
        <v>384</v>
      </c>
      <c r="H41" s="181" t="s">
        <v>433</v>
      </c>
      <c r="I41" s="181" t="s">
        <v>445</v>
      </c>
      <c r="J41" s="181" t="s">
        <v>470</v>
      </c>
      <c r="K41" s="181" t="s">
        <v>454</v>
      </c>
      <c r="L41" s="181" t="s">
        <v>470</v>
      </c>
      <c r="M41" s="179">
        <v>0.25</v>
      </c>
      <c r="N41" s="356">
        <v>0.36199999999999999</v>
      </c>
      <c r="O41" s="345" t="s">
        <v>453</v>
      </c>
      <c r="P41" s="285" t="s">
        <v>555</v>
      </c>
    </row>
    <row r="42" spans="1:16" ht="15" customHeight="1" x14ac:dyDescent="0.25">
      <c r="A42" s="493" t="s">
        <v>227</v>
      </c>
      <c r="B42" s="496" t="s">
        <v>228</v>
      </c>
      <c r="C42" s="491">
        <f>0.5*($C$9*5%)</f>
        <v>2.1967500000000002</v>
      </c>
      <c r="D42" s="491">
        <f>C42</f>
        <v>2.1967500000000002</v>
      </c>
      <c r="E42" s="491">
        <f>SUM(C42:D42)</f>
        <v>4.3935000000000004</v>
      </c>
      <c r="F42" s="485">
        <v>8</v>
      </c>
      <c r="G42" s="285" t="s">
        <v>622</v>
      </c>
      <c r="H42" s="181" t="s">
        <v>433</v>
      </c>
      <c r="I42" s="181" t="s">
        <v>445</v>
      </c>
      <c r="J42" s="181" t="s">
        <v>470</v>
      </c>
      <c r="K42" s="260" t="s">
        <v>553</v>
      </c>
      <c r="L42" s="260" t="s">
        <v>470</v>
      </c>
      <c r="M42" s="181">
        <v>0.5</v>
      </c>
      <c r="N42" s="260">
        <v>0.5</v>
      </c>
      <c r="O42" s="181" t="s">
        <v>453</v>
      </c>
      <c r="P42" s="285" t="s">
        <v>555</v>
      </c>
    </row>
    <row r="43" spans="1:16" ht="9.75" customHeight="1" x14ac:dyDescent="0.25">
      <c r="A43" s="493"/>
      <c r="B43" s="496"/>
      <c r="C43" s="492"/>
      <c r="D43" s="492"/>
      <c r="E43" s="492"/>
      <c r="F43" s="486"/>
      <c r="G43" s="181" t="s">
        <v>557</v>
      </c>
      <c r="H43" s="181" t="s">
        <v>497</v>
      </c>
      <c r="I43" s="181" t="s">
        <v>445</v>
      </c>
      <c r="J43" s="181" t="s">
        <v>470</v>
      </c>
      <c r="K43" s="260" t="s">
        <v>445</v>
      </c>
      <c r="L43" s="260" t="s">
        <v>470</v>
      </c>
      <c r="M43" s="181">
        <v>0.5</v>
      </c>
      <c r="N43" s="260">
        <v>0.5</v>
      </c>
      <c r="O43" s="181" t="s">
        <v>453</v>
      </c>
      <c r="P43" s="285" t="s">
        <v>555</v>
      </c>
    </row>
    <row r="44" spans="1:16" ht="9.75" customHeight="1" x14ac:dyDescent="0.25">
      <c r="A44" s="493"/>
      <c r="B44" s="496"/>
      <c r="C44" s="492"/>
      <c r="D44" s="492"/>
      <c r="E44" s="492"/>
      <c r="F44" s="486"/>
      <c r="G44" s="181" t="s">
        <v>642</v>
      </c>
      <c r="H44" s="181" t="s">
        <v>497</v>
      </c>
      <c r="I44" s="181" t="s">
        <v>445</v>
      </c>
      <c r="J44" s="181" t="s">
        <v>470</v>
      </c>
      <c r="K44" s="260" t="s">
        <v>445</v>
      </c>
      <c r="L44" s="260" t="s">
        <v>470</v>
      </c>
      <c r="M44" s="181">
        <v>0.5</v>
      </c>
      <c r="N44" s="260">
        <v>0.5</v>
      </c>
      <c r="O44" s="181" t="s">
        <v>453</v>
      </c>
      <c r="P44" s="285" t="s">
        <v>555</v>
      </c>
    </row>
    <row r="45" spans="1:16" ht="9.75" customHeight="1" x14ac:dyDescent="0.25">
      <c r="A45" s="493"/>
      <c r="B45" s="496"/>
      <c r="C45" s="492"/>
      <c r="D45" s="492"/>
      <c r="E45" s="492"/>
      <c r="F45" s="486"/>
      <c r="G45" s="181" t="s">
        <v>380</v>
      </c>
      <c r="H45" s="181" t="s">
        <v>497</v>
      </c>
      <c r="I45" s="181" t="s">
        <v>445</v>
      </c>
      <c r="J45" s="181" t="s">
        <v>470</v>
      </c>
      <c r="K45" s="260" t="s">
        <v>445</v>
      </c>
      <c r="L45" s="260" t="s">
        <v>470</v>
      </c>
      <c r="M45" s="181">
        <v>0.5</v>
      </c>
      <c r="N45" s="260">
        <v>0.5</v>
      </c>
      <c r="O45" s="181" t="s">
        <v>453</v>
      </c>
      <c r="P45" s="285" t="s">
        <v>555</v>
      </c>
    </row>
    <row r="46" spans="1:16" ht="9.75" customHeight="1" x14ac:dyDescent="0.25">
      <c r="A46" s="493"/>
      <c r="B46" s="496"/>
      <c r="C46" s="492"/>
      <c r="D46" s="492"/>
      <c r="E46" s="492"/>
      <c r="F46" s="486"/>
      <c r="G46" s="260"/>
      <c r="H46" s="181"/>
      <c r="I46" s="260"/>
      <c r="J46" s="260"/>
      <c r="K46" s="181"/>
      <c r="L46" s="260"/>
      <c r="M46" s="260"/>
      <c r="N46" s="260"/>
      <c r="O46" s="260"/>
      <c r="P46" s="260"/>
    </row>
    <row r="47" spans="1:16" ht="17.100000000000001" customHeight="1" x14ac:dyDescent="0.25">
      <c r="A47" s="115" t="s">
        <v>229</v>
      </c>
      <c r="B47" s="336" t="s">
        <v>230</v>
      </c>
      <c r="C47" s="124">
        <v>0</v>
      </c>
      <c r="D47" s="124">
        <v>4</v>
      </c>
      <c r="E47" s="124">
        <f>SUM(C47:D47)</f>
        <v>4</v>
      </c>
      <c r="F47" s="413">
        <v>4</v>
      </c>
      <c r="G47" s="181" t="s">
        <v>451</v>
      </c>
      <c r="H47" s="181" t="s">
        <v>434</v>
      </c>
      <c r="I47" s="181" t="s">
        <v>553</v>
      </c>
      <c r="J47" s="181" t="s">
        <v>470</v>
      </c>
      <c r="K47" s="181" t="s">
        <v>605</v>
      </c>
      <c r="L47" s="181" t="s">
        <v>470</v>
      </c>
      <c r="M47" s="181">
        <v>4</v>
      </c>
      <c r="N47" s="181">
        <v>4</v>
      </c>
      <c r="O47" s="181" t="s">
        <v>453</v>
      </c>
      <c r="P47" s="181" t="s">
        <v>560</v>
      </c>
    </row>
    <row r="48" spans="1:16" s="214" customFormat="1" ht="26.45" customHeight="1" x14ac:dyDescent="0.25">
      <c r="A48" s="425" t="s">
        <v>564</v>
      </c>
      <c r="B48" s="426" t="s">
        <v>232</v>
      </c>
      <c r="C48" s="427"/>
      <c r="D48" s="427"/>
      <c r="E48" s="427"/>
      <c r="F48" s="428"/>
      <c r="G48" s="286"/>
      <c r="H48" s="429"/>
      <c r="I48" s="260"/>
      <c r="J48" s="429"/>
      <c r="K48" s="429"/>
      <c r="L48" s="430"/>
      <c r="M48" s="286"/>
      <c r="N48" s="286"/>
      <c r="O48" s="286"/>
      <c r="P48" s="260"/>
    </row>
    <row r="49" spans="1:16" ht="39.6" customHeight="1" x14ac:dyDescent="0.25">
      <c r="A49" s="115" t="s">
        <v>233</v>
      </c>
      <c r="B49" s="95" t="s">
        <v>234</v>
      </c>
      <c r="C49" s="124">
        <f>0.5*($C$9*5%)</f>
        <v>2.1967500000000002</v>
      </c>
      <c r="D49" s="124">
        <f>C49</f>
        <v>2.1967500000000002</v>
      </c>
      <c r="E49" s="124">
        <f>SUM(C49:D49)</f>
        <v>4.3935000000000004</v>
      </c>
      <c r="F49" s="413">
        <v>4</v>
      </c>
      <c r="G49" s="286" t="s">
        <v>702</v>
      </c>
      <c r="H49" s="181" t="s">
        <v>497</v>
      </c>
      <c r="I49" s="181" t="s">
        <v>445</v>
      </c>
      <c r="J49" s="181" t="s">
        <v>470</v>
      </c>
      <c r="K49" s="181"/>
      <c r="L49" s="260"/>
      <c r="M49" s="181">
        <v>20</v>
      </c>
      <c r="N49" s="260"/>
      <c r="O49" s="260"/>
      <c r="P49" s="181" t="s">
        <v>638</v>
      </c>
    </row>
    <row r="50" spans="1:16" ht="9.75" customHeight="1" x14ac:dyDescent="0.25">
      <c r="A50" s="493" t="s">
        <v>235</v>
      </c>
      <c r="B50" s="494" t="s">
        <v>236</v>
      </c>
      <c r="C50" s="491">
        <f>0.5*($C$9*5%)</f>
        <v>2.1967500000000002</v>
      </c>
      <c r="D50" s="491">
        <f>C50</f>
        <v>2.1967500000000002</v>
      </c>
      <c r="E50" s="491">
        <f>SUM(C50:D50)</f>
        <v>4.3935000000000004</v>
      </c>
      <c r="F50" s="485">
        <v>7</v>
      </c>
      <c r="G50" s="285" t="s">
        <v>703</v>
      </c>
      <c r="H50" s="181" t="s">
        <v>497</v>
      </c>
      <c r="I50" s="181" t="s">
        <v>445</v>
      </c>
      <c r="J50" s="181" t="s">
        <v>470</v>
      </c>
      <c r="K50" s="181"/>
      <c r="L50" s="260"/>
      <c r="M50" s="181" t="s">
        <v>704</v>
      </c>
      <c r="N50" s="260"/>
      <c r="O50" s="181" t="s">
        <v>453</v>
      </c>
      <c r="P50" s="181" t="s">
        <v>638</v>
      </c>
    </row>
    <row r="51" spans="1:16" ht="9.75" customHeight="1" x14ac:dyDescent="0.25">
      <c r="A51" s="493"/>
      <c r="B51" s="494"/>
      <c r="C51" s="492"/>
      <c r="D51" s="492"/>
      <c r="E51" s="492"/>
      <c r="F51" s="486"/>
      <c r="G51" s="285" t="s">
        <v>569</v>
      </c>
      <c r="H51" s="318" t="s">
        <v>433</v>
      </c>
      <c r="I51" s="318" t="s">
        <v>610</v>
      </c>
      <c r="J51" s="318" t="s">
        <v>470</v>
      </c>
      <c r="K51" s="318" t="s">
        <v>610</v>
      </c>
      <c r="L51" s="366" t="s">
        <v>470</v>
      </c>
      <c r="M51" s="318">
        <v>1</v>
      </c>
      <c r="N51" s="318">
        <v>1</v>
      </c>
      <c r="O51" s="181">
        <v>2</v>
      </c>
      <c r="P51" s="181" t="s">
        <v>560</v>
      </c>
    </row>
    <row r="52" spans="1:16" ht="9.75" customHeight="1" x14ac:dyDescent="0.25">
      <c r="A52" s="493"/>
      <c r="B52" s="494"/>
      <c r="C52" s="492"/>
      <c r="D52" s="492"/>
      <c r="E52" s="492"/>
      <c r="F52" s="486"/>
      <c r="G52" s="285" t="s">
        <v>424</v>
      </c>
      <c r="H52" s="318" t="s">
        <v>433</v>
      </c>
      <c r="I52" s="318" t="s">
        <v>610</v>
      </c>
      <c r="J52" s="318" t="s">
        <v>470</v>
      </c>
      <c r="K52" s="318" t="s">
        <v>610</v>
      </c>
      <c r="L52" s="366" t="s">
        <v>470</v>
      </c>
      <c r="M52" s="285">
        <v>2</v>
      </c>
      <c r="N52" s="285">
        <v>2</v>
      </c>
      <c r="O52" s="181">
        <v>2</v>
      </c>
      <c r="P52" s="181" t="s">
        <v>560</v>
      </c>
    </row>
    <row r="53" spans="1:16" ht="9.75" customHeight="1" x14ac:dyDescent="0.25">
      <c r="A53" s="493"/>
      <c r="B53" s="494"/>
      <c r="C53" s="492"/>
      <c r="D53" s="492"/>
      <c r="E53" s="492"/>
      <c r="F53" s="486"/>
      <c r="G53" s="285" t="s">
        <v>596</v>
      </c>
      <c r="H53" s="318" t="s">
        <v>433</v>
      </c>
      <c r="I53" s="318" t="s">
        <v>610</v>
      </c>
      <c r="J53" s="318" t="s">
        <v>470</v>
      </c>
      <c r="K53" s="318" t="s">
        <v>610</v>
      </c>
      <c r="L53" s="366" t="s">
        <v>470</v>
      </c>
      <c r="M53" s="285">
        <v>5</v>
      </c>
      <c r="N53" s="285">
        <v>5</v>
      </c>
      <c r="O53" s="181">
        <v>50</v>
      </c>
      <c r="P53" s="181" t="s">
        <v>560</v>
      </c>
    </row>
    <row r="54" spans="1:16" ht="9.75" customHeight="1" x14ac:dyDescent="0.25">
      <c r="A54" s="493"/>
      <c r="B54" s="494"/>
      <c r="C54" s="492"/>
      <c r="D54" s="492"/>
      <c r="E54" s="492"/>
      <c r="F54" s="486"/>
      <c r="G54" s="285" t="s">
        <v>597</v>
      </c>
      <c r="H54" s="318" t="s">
        <v>433</v>
      </c>
      <c r="I54" s="318" t="s">
        <v>610</v>
      </c>
      <c r="J54" s="318" t="s">
        <v>470</v>
      </c>
      <c r="K54" s="318" t="s">
        <v>610</v>
      </c>
      <c r="L54" s="366" t="s">
        <v>470</v>
      </c>
      <c r="M54" s="285">
        <v>5</v>
      </c>
      <c r="N54" s="285">
        <v>5</v>
      </c>
      <c r="O54" s="181">
        <v>5</v>
      </c>
      <c r="P54" s="181" t="s">
        <v>560</v>
      </c>
    </row>
    <row r="55" spans="1:16" ht="9.75" customHeight="1" x14ac:dyDescent="0.25">
      <c r="A55" s="493"/>
      <c r="B55" s="494"/>
      <c r="C55" s="492"/>
      <c r="D55" s="492"/>
      <c r="E55" s="492"/>
      <c r="F55" s="486"/>
      <c r="G55" s="285" t="s">
        <v>598</v>
      </c>
      <c r="H55" s="318" t="s">
        <v>433</v>
      </c>
      <c r="I55" s="318" t="s">
        <v>610</v>
      </c>
      <c r="J55" s="318" t="s">
        <v>470</v>
      </c>
      <c r="K55" s="318" t="s">
        <v>610</v>
      </c>
      <c r="L55" s="366" t="s">
        <v>470</v>
      </c>
      <c r="M55" s="318">
        <v>2</v>
      </c>
      <c r="N55" s="318">
        <v>2</v>
      </c>
      <c r="O55" s="181" t="s">
        <v>453</v>
      </c>
      <c r="P55" s="181" t="s">
        <v>560</v>
      </c>
    </row>
    <row r="56" spans="1:16" ht="9.75" customHeight="1" x14ac:dyDescent="0.25">
      <c r="A56" s="493"/>
      <c r="B56" s="494"/>
      <c r="C56" s="492"/>
      <c r="D56" s="492"/>
      <c r="E56" s="492"/>
      <c r="F56" s="486"/>
      <c r="G56" s="181"/>
      <c r="H56" s="289"/>
      <c r="I56" s="181"/>
      <c r="J56" s="289"/>
      <c r="K56" s="288"/>
      <c r="L56" s="288"/>
      <c r="M56" s="181"/>
      <c r="N56" s="181"/>
      <c r="O56" s="181"/>
      <c r="P56" s="181"/>
    </row>
    <row r="57" spans="1:16" ht="9.75" customHeight="1" x14ac:dyDescent="0.25">
      <c r="A57" s="493"/>
      <c r="B57" s="494"/>
      <c r="C57" s="492"/>
      <c r="D57" s="492"/>
      <c r="E57" s="492"/>
      <c r="F57" s="486"/>
      <c r="G57" s="181"/>
      <c r="H57" s="289"/>
      <c r="I57" s="181"/>
      <c r="J57" s="289"/>
      <c r="K57" s="288"/>
      <c r="L57" s="288"/>
      <c r="M57" s="181"/>
      <c r="N57" s="181"/>
      <c r="O57" s="181"/>
      <c r="P57" s="181"/>
    </row>
    <row r="58" spans="1:16" ht="9.75" customHeight="1" x14ac:dyDescent="0.25">
      <c r="A58" s="493"/>
      <c r="B58" s="494"/>
      <c r="C58" s="492"/>
      <c r="D58" s="492"/>
      <c r="E58" s="492"/>
      <c r="F58" s="486"/>
      <c r="G58" s="181"/>
      <c r="H58" s="289"/>
      <c r="I58" s="181"/>
      <c r="J58" s="289"/>
      <c r="K58" s="288"/>
      <c r="L58" s="288"/>
      <c r="M58" s="181"/>
      <c r="N58" s="181"/>
      <c r="O58" s="181"/>
      <c r="P58" s="181"/>
    </row>
    <row r="59" spans="1:16" ht="9.75" customHeight="1" x14ac:dyDescent="0.25">
      <c r="A59" s="493"/>
      <c r="B59" s="494"/>
      <c r="C59" s="492"/>
      <c r="D59" s="492"/>
      <c r="E59" s="492"/>
      <c r="F59" s="486"/>
      <c r="H59" s="181"/>
      <c r="I59" s="181"/>
      <c r="J59" s="181"/>
      <c r="K59" s="288"/>
      <c r="L59" s="288"/>
      <c r="M59" s="181"/>
      <c r="N59" s="181"/>
      <c r="O59" s="181"/>
      <c r="P59" s="181"/>
    </row>
    <row r="60" spans="1:16" ht="9.75" customHeight="1" x14ac:dyDescent="0.25">
      <c r="A60" s="493"/>
      <c r="B60" s="495"/>
      <c r="C60" s="492"/>
      <c r="D60" s="492"/>
      <c r="E60" s="492"/>
      <c r="F60" s="486"/>
      <c r="H60" s="181"/>
      <c r="I60" s="181"/>
      <c r="J60" s="181"/>
      <c r="K60" s="288"/>
      <c r="L60" s="288"/>
      <c r="M60" s="181"/>
      <c r="N60" s="181"/>
      <c r="O60" s="181"/>
      <c r="P60" s="181"/>
    </row>
    <row r="61" spans="1:16" ht="9.75" customHeight="1" x14ac:dyDescent="0.25">
      <c r="A61" s="487" t="s">
        <v>237</v>
      </c>
      <c r="B61" s="489" t="s">
        <v>238</v>
      </c>
      <c r="C61" s="491"/>
      <c r="D61" s="491"/>
      <c r="E61" s="491"/>
      <c r="F61" s="485">
        <v>2</v>
      </c>
      <c r="G61" s="181"/>
      <c r="H61" s="181"/>
      <c r="I61" s="181"/>
      <c r="J61" s="181"/>
      <c r="K61" s="181"/>
      <c r="L61" s="181"/>
      <c r="M61" s="181"/>
      <c r="N61" s="181"/>
      <c r="O61" s="181"/>
      <c r="P61" s="181"/>
    </row>
    <row r="62" spans="1:16" ht="9.75" customHeight="1" x14ac:dyDescent="0.25">
      <c r="A62" s="488"/>
      <c r="B62" s="490"/>
      <c r="C62" s="492"/>
      <c r="D62" s="492"/>
      <c r="E62" s="492"/>
      <c r="F62" s="486"/>
      <c r="G62" s="181" t="s">
        <v>606</v>
      </c>
      <c r="H62" s="181" t="s">
        <v>434</v>
      </c>
      <c r="I62" s="181" t="s">
        <v>610</v>
      </c>
      <c r="J62" s="181" t="s">
        <v>470</v>
      </c>
      <c r="K62" s="181" t="s">
        <v>610</v>
      </c>
      <c r="L62" s="181" t="s">
        <v>470</v>
      </c>
      <c r="M62" s="181">
        <v>1</v>
      </c>
      <c r="N62" s="181">
        <v>1</v>
      </c>
      <c r="O62" s="181" t="s">
        <v>453</v>
      </c>
      <c r="P62" s="181" t="s">
        <v>560</v>
      </c>
    </row>
    <row r="63" spans="1:16" ht="9.75" customHeight="1" x14ac:dyDescent="0.25">
      <c r="A63" s="488"/>
      <c r="B63" s="490"/>
      <c r="C63" s="492"/>
      <c r="D63" s="492"/>
      <c r="E63" s="492"/>
      <c r="F63" s="486"/>
      <c r="G63" s="181" t="s">
        <v>607</v>
      </c>
      <c r="H63" s="181" t="s">
        <v>434</v>
      </c>
      <c r="I63" s="181" t="s">
        <v>610</v>
      </c>
      <c r="J63" s="181" t="s">
        <v>470</v>
      </c>
      <c r="K63" s="181" t="s">
        <v>610</v>
      </c>
      <c r="L63" s="181" t="s">
        <v>470</v>
      </c>
      <c r="M63" s="181">
        <v>1</v>
      </c>
      <c r="N63" s="181">
        <v>1</v>
      </c>
      <c r="O63" s="181" t="s">
        <v>453</v>
      </c>
      <c r="P63" s="181" t="s">
        <v>560</v>
      </c>
    </row>
    <row r="64" spans="1:16" ht="9.75" customHeight="1" x14ac:dyDescent="0.25">
      <c r="A64" s="488"/>
      <c r="B64" s="490"/>
      <c r="C64" s="492"/>
      <c r="D64" s="492"/>
      <c r="E64" s="492"/>
      <c r="F64" s="486"/>
      <c r="G64" s="181" t="s">
        <v>608</v>
      </c>
      <c r="H64" s="181" t="s">
        <v>434</v>
      </c>
      <c r="I64" s="181" t="s">
        <v>610</v>
      </c>
      <c r="J64" s="181" t="s">
        <v>470</v>
      </c>
      <c r="K64" s="181" t="s">
        <v>610</v>
      </c>
      <c r="L64" s="181" t="s">
        <v>470</v>
      </c>
      <c r="M64" s="181">
        <v>4</v>
      </c>
      <c r="N64" s="181">
        <v>4</v>
      </c>
      <c r="O64" s="181" t="s">
        <v>453</v>
      </c>
      <c r="P64" s="181" t="s">
        <v>560</v>
      </c>
    </row>
    <row r="65" spans="1:16" ht="9.75" customHeight="1" x14ac:dyDescent="0.25">
      <c r="A65" s="488"/>
      <c r="B65" s="490"/>
      <c r="C65" s="492"/>
      <c r="D65" s="492"/>
      <c r="E65" s="492"/>
      <c r="F65" s="486"/>
      <c r="G65" s="181" t="s">
        <v>609</v>
      </c>
      <c r="H65" s="181" t="s">
        <v>434</v>
      </c>
      <c r="I65" s="181" t="s">
        <v>610</v>
      </c>
      <c r="J65" s="181" t="s">
        <v>470</v>
      </c>
      <c r="K65" s="181" t="s">
        <v>610</v>
      </c>
      <c r="L65" s="181" t="s">
        <v>470</v>
      </c>
      <c r="M65" s="181">
        <v>4</v>
      </c>
      <c r="N65" s="181">
        <v>4</v>
      </c>
      <c r="O65" s="181" t="s">
        <v>453</v>
      </c>
      <c r="P65" s="181" t="s">
        <v>560</v>
      </c>
    </row>
    <row r="66" spans="1:16" ht="11.45" customHeight="1" x14ac:dyDescent="0.25">
      <c r="C66" s="126"/>
      <c r="D66" s="107"/>
      <c r="F66" s="107">
        <f>SUM(F15:F63)</f>
        <v>88</v>
      </c>
    </row>
    <row r="67" spans="1:16" ht="11.45" customHeight="1" x14ac:dyDescent="0.25">
      <c r="C67" s="126"/>
      <c r="D67" s="107"/>
      <c r="F67" s="107">
        <f>SUM(F66)</f>
        <v>88</v>
      </c>
    </row>
  </sheetData>
  <protectedRanges>
    <protectedRange password="CDC0" sqref="C3:D4 C6:D7 J38:J46 M32:M33 I15:O15 K16:O18 P15:P18 O32:O33 H30:J36 M35:P36 K34:L41 M42:M46 O42:O47 K30:P31 I56:P60 G9:H9 G29 O25:P25 K47 H38:H46 G25:M25 M38:O38 G49:H49 M41:O41 N39:O40 I16:J24 K19:P24 F15:F65 N42:N45 H50 J49:J50 L49:P50 J61:P65 O29:P29 I29:M29 P26:P28 O51:O55 M34:O34 P32:P34 P37:P48" name="Range1"/>
    <protectedRange password="CDC0" sqref="G42:G45" name="Range1_7"/>
    <protectedRange password="CDC0" sqref="G63" name="Range1_22"/>
    <protectedRange sqref="H56:H58" name="Range1_27"/>
    <protectedRange password="CDC0" sqref="K42 L46" name="Range1_28_1"/>
    <protectedRange password="CDC0" sqref="M47:N47" name="Range1_31_2"/>
    <protectedRange password="CDC0" sqref="H29 H22:H24" name="Range1_12_2"/>
    <protectedRange password="CDC0" sqref="N25 N29" name="Range1_15_2"/>
    <protectedRange password="CDC0" sqref="G57:G58" name="Range1_34_6"/>
    <protectedRange password="CDC0" sqref="M39" name="Range1_8_1"/>
    <protectedRange password="CDC0" sqref="M40" name="Range1_8_1_1"/>
    <protectedRange password="CDC0" sqref="P51" name="Range1_1_3"/>
    <protectedRange password="CDC0" sqref="M52:N53" name="Range1_2_1"/>
    <protectedRange password="CDC0" sqref="M54:N54" name="Range1_6_2"/>
    <protectedRange password="CDC0" sqref="G54" name="Range1_20_2"/>
    <protectedRange password="CDC0" sqref="G52" name="Range1_34_6_2"/>
    <protectedRange password="CDC0" sqref="P52:P54" name="Range1_1_5"/>
    <protectedRange password="CDC0" sqref="P55" name="Range1_1_7"/>
    <protectedRange password="CDC0" sqref="J26:J28 L26:L28" name="Range1_4"/>
    <protectedRange password="CDC0" sqref="G26 H26:I28" name="Range1_12_1"/>
    <protectedRange password="CDC0" sqref="K26:K28" name="Range1_14_1"/>
    <protectedRange password="CDC0" sqref="M26:O28" name="Range1_15_1"/>
  </protectedRanges>
  <mergeCells count="84">
    <mergeCell ref="F30:F33"/>
    <mergeCell ref="D22:D29"/>
    <mergeCell ref="E22:E29"/>
    <mergeCell ref="A30:A33"/>
    <mergeCell ref="A18:A21"/>
    <mergeCell ref="B18:B21"/>
    <mergeCell ref="C18:C21"/>
    <mergeCell ref="D18:D21"/>
    <mergeCell ref="F22:F29"/>
    <mergeCell ref="A22:A29"/>
    <mergeCell ref="B22:B29"/>
    <mergeCell ref="C22:C29"/>
    <mergeCell ref="B30:B33"/>
    <mergeCell ref="C30:C33"/>
    <mergeCell ref="D30:D33"/>
    <mergeCell ref="E30:E33"/>
    <mergeCell ref="A6:B6"/>
    <mergeCell ref="C6:E6"/>
    <mergeCell ref="A7:B7"/>
    <mergeCell ref="F18:F21"/>
    <mergeCell ref="E18:E21"/>
    <mergeCell ref="A12:B14"/>
    <mergeCell ref="A15:A17"/>
    <mergeCell ref="B15:B17"/>
    <mergeCell ref="C15:C17"/>
    <mergeCell ref="D15:D17"/>
    <mergeCell ref="E15:E17"/>
    <mergeCell ref="G7:N7"/>
    <mergeCell ref="A8:B8"/>
    <mergeCell ref="C8:F8"/>
    <mergeCell ref="A10:B10"/>
    <mergeCell ref="C10:F10"/>
    <mergeCell ref="C7:E7"/>
    <mergeCell ref="A9:B9"/>
    <mergeCell ref="C9:F9"/>
    <mergeCell ref="K2:L5"/>
    <mergeCell ref="A3:B3"/>
    <mergeCell ref="C3:E3"/>
    <mergeCell ref="A4:B4"/>
    <mergeCell ref="C4:E4"/>
    <mergeCell ref="A5:B5"/>
    <mergeCell ref="C5:E5"/>
    <mergeCell ref="F38:F41"/>
    <mergeCell ref="A34:A36"/>
    <mergeCell ref="B34:B36"/>
    <mergeCell ref="C34:C36"/>
    <mergeCell ref="D34:D36"/>
    <mergeCell ref="E34:E36"/>
    <mergeCell ref="F34:F36"/>
    <mergeCell ref="A38:A41"/>
    <mergeCell ref="B38:B41"/>
    <mergeCell ref="C38:C41"/>
    <mergeCell ref="D38:D41"/>
    <mergeCell ref="E38:E41"/>
    <mergeCell ref="P12:P14"/>
    <mergeCell ref="F15:F17"/>
    <mergeCell ref="G12:G14"/>
    <mergeCell ref="H12:H14"/>
    <mergeCell ref="I12:I14"/>
    <mergeCell ref="J12:J14"/>
    <mergeCell ref="K12:K14"/>
    <mergeCell ref="L12:L14"/>
    <mergeCell ref="M12:M14"/>
    <mergeCell ref="N12:N14"/>
    <mergeCell ref="O12:O14"/>
    <mergeCell ref="C12:F12"/>
    <mergeCell ref="F42:F46"/>
    <mergeCell ref="A42:A46"/>
    <mergeCell ref="B42:B46"/>
    <mergeCell ref="C42:C46"/>
    <mergeCell ref="D42:D46"/>
    <mergeCell ref="E42:E46"/>
    <mergeCell ref="F50:F60"/>
    <mergeCell ref="A61:A65"/>
    <mergeCell ref="B61:B65"/>
    <mergeCell ref="C61:C65"/>
    <mergeCell ref="D61:D65"/>
    <mergeCell ref="A50:A60"/>
    <mergeCell ref="B50:B60"/>
    <mergeCell ref="C50:C60"/>
    <mergeCell ref="D50:D60"/>
    <mergeCell ref="E50:E60"/>
    <mergeCell ref="E61:E65"/>
    <mergeCell ref="F61:F65"/>
  </mergeCells>
  <hyperlinks>
    <hyperlink ref="L1" location="'b. List of templates'!A1" display="RETURN TO TEMPLATE LIST" xr:uid="{00000000-0004-0000-06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S49"/>
  <sheetViews>
    <sheetView topLeftCell="A19" zoomScaleNormal="100" workbookViewId="0">
      <selection activeCell="D36" sqref="D36"/>
    </sheetView>
  </sheetViews>
  <sheetFormatPr defaultColWidth="9.140625" defaultRowHeight="10.5" x14ac:dyDescent="0.25"/>
  <cols>
    <col min="1" max="1" width="4.85546875" style="85" customWidth="1"/>
    <col min="2" max="2" width="23" style="85" customWidth="1"/>
    <col min="3" max="3" width="23.85546875" style="84" customWidth="1"/>
    <col min="4" max="4" width="51.140625" style="85" customWidth="1"/>
    <col min="5" max="5" width="35.85546875" style="85" customWidth="1"/>
    <col min="6" max="6" width="21.140625" style="85" customWidth="1"/>
    <col min="7" max="7" width="12.42578125" style="85" customWidth="1"/>
    <col min="8" max="8" width="22.42578125" style="85" customWidth="1"/>
    <col min="9" max="9" width="5.42578125" style="85" customWidth="1"/>
    <col min="10" max="10" width="14.5703125" style="85" customWidth="1"/>
    <col min="11" max="11" width="13.42578125" style="85" customWidth="1"/>
    <col min="12" max="12" width="29.140625" style="84" customWidth="1"/>
    <col min="13" max="13" width="13.42578125" style="84" customWidth="1"/>
    <col min="14" max="14" width="33.42578125" style="84" customWidth="1"/>
    <col min="15" max="15" width="58.5703125" style="84" customWidth="1"/>
    <col min="16" max="16384" width="9.140625" style="85"/>
  </cols>
  <sheetData>
    <row r="1" spans="1:15" ht="20.25" x14ac:dyDescent="0.25">
      <c r="A1" s="82" t="s">
        <v>239</v>
      </c>
      <c r="B1" s="83"/>
      <c r="J1" s="83" t="s">
        <v>178</v>
      </c>
      <c r="L1" s="252" t="s">
        <v>177</v>
      </c>
    </row>
    <row r="2" spans="1:15" ht="9.75" customHeight="1" x14ac:dyDescent="0.25">
      <c r="H2" s="568" t="s">
        <v>240</v>
      </c>
      <c r="I2" s="568"/>
      <c r="J2" s="90" t="s">
        <v>180</v>
      </c>
      <c r="K2" s="253">
        <f>SUM(C13:C45)</f>
        <v>48</v>
      </c>
    </row>
    <row r="3" spans="1:15" ht="12.75" customHeight="1" x14ac:dyDescent="0.25">
      <c r="A3" s="512" t="s">
        <v>181</v>
      </c>
      <c r="B3" s="513"/>
      <c r="C3" s="127" t="s">
        <v>331</v>
      </c>
      <c r="D3" s="251" t="s">
        <v>182</v>
      </c>
      <c r="H3" s="568"/>
      <c r="I3" s="568"/>
      <c r="J3" s="90" t="s">
        <v>183</v>
      </c>
      <c r="K3" s="253">
        <f>$C$10</f>
        <v>48</v>
      </c>
    </row>
    <row r="4" spans="1:15" ht="16.5" customHeight="1" x14ac:dyDescent="0.25">
      <c r="A4" s="517" t="s">
        <v>184</v>
      </c>
      <c r="B4" s="518"/>
      <c r="C4" s="129">
        <v>2024</v>
      </c>
      <c r="D4" s="244">
        <v>45381</v>
      </c>
      <c r="H4" s="568"/>
      <c r="I4" s="568"/>
      <c r="J4" s="90" t="s">
        <v>185</v>
      </c>
      <c r="K4" s="253">
        <f>$C$9</f>
        <v>35.148000000000003</v>
      </c>
    </row>
    <row r="5" spans="1:15" ht="15.75" customHeight="1" x14ac:dyDescent="0.25">
      <c r="A5" s="512" t="s">
        <v>186</v>
      </c>
      <c r="B5" s="513"/>
      <c r="C5" s="130" t="s">
        <v>187</v>
      </c>
      <c r="D5" s="92"/>
      <c r="H5" s="568"/>
      <c r="I5" s="568"/>
      <c r="J5" s="90"/>
      <c r="K5" s="90"/>
    </row>
    <row r="6" spans="1:15" ht="37.5" customHeight="1" thickBot="1" x14ac:dyDescent="0.3">
      <c r="A6" s="527" t="s">
        <v>188</v>
      </c>
      <c r="B6" s="540"/>
      <c r="C6" s="131">
        <v>35148</v>
      </c>
      <c r="D6" s="83" t="s">
        <v>532</v>
      </c>
      <c r="E6" s="214"/>
      <c r="J6" s="254"/>
    </row>
    <row r="7" spans="1:15" ht="46.5" customHeight="1" thickBot="1" x14ac:dyDescent="0.3">
      <c r="A7" s="527" t="s">
        <v>189</v>
      </c>
      <c r="B7" s="540"/>
      <c r="C7" s="132">
        <v>35148</v>
      </c>
      <c r="D7" s="524" t="s">
        <v>241</v>
      </c>
      <c r="E7" s="525"/>
      <c r="F7" s="525"/>
      <c r="G7" s="525"/>
      <c r="H7" s="525"/>
      <c r="I7" s="525"/>
      <c r="J7" s="525"/>
      <c r="K7" s="526"/>
      <c r="L7" s="250"/>
      <c r="M7" s="250"/>
      <c r="N7" s="250"/>
      <c r="O7" s="250"/>
    </row>
    <row r="8" spans="1:15" ht="23.25" customHeight="1" thickBot="1" x14ac:dyDescent="0.3">
      <c r="A8" s="527" t="s">
        <v>191</v>
      </c>
      <c r="B8" s="513"/>
      <c r="C8" s="133" t="s">
        <v>192</v>
      </c>
      <c r="D8" s="245" t="s">
        <v>193</v>
      </c>
      <c r="E8" s="249" t="s">
        <v>194</v>
      </c>
    </row>
    <row r="9" spans="1:15" ht="21.75" customHeight="1" thickBot="1" x14ac:dyDescent="0.3">
      <c r="A9" s="535" t="s">
        <v>242</v>
      </c>
      <c r="B9" s="536"/>
      <c r="C9" s="134">
        <f>C7*0.1%</f>
        <v>35.148000000000003</v>
      </c>
      <c r="D9" s="246"/>
      <c r="E9" s="250"/>
    </row>
    <row r="10" spans="1:15" ht="20.25" customHeight="1" thickBot="1" x14ac:dyDescent="0.3">
      <c r="A10" s="527" t="s">
        <v>243</v>
      </c>
      <c r="B10" s="540"/>
      <c r="C10" s="135">
        <f>C13+C22+C27+C29+C35+C41</f>
        <v>48</v>
      </c>
      <c r="D10" s="247"/>
      <c r="E10" s="250"/>
    </row>
    <row r="11" spans="1:15" ht="9.75" customHeight="1" x14ac:dyDescent="0.25">
      <c r="B11" s="106"/>
      <c r="C11" s="99"/>
      <c r="D11" s="108"/>
      <c r="E11" s="108"/>
    </row>
    <row r="12" spans="1:15" s="110" customFormat="1" ht="50.25" customHeight="1" x14ac:dyDescent="0.25">
      <c r="A12" s="565" t="s">
        <v>197</v>
      </c>
      <c r="B12" s="566"/>
      <c r="C12" s="113" t="s">
        <v>244</v>
      </c>
      <c r="D12" s="268" t="s">
        <v>199</v>
      </c>
      <c r="E12" s="268" t="s">
        <v>200</v>
      </c>
      <c r="F12" s="270" t="s">
        <v>201</v>
      </c>
      <c r="G12" s="271" t="s">
        <v>202</v>
      </c>
      <c r="H12" s="272" t="s">
        <v>203</v>
      </c>
      <c r="I12" s="273" t="s">
        <v>202</v>
      </c>
      <c r="J12" s="371" t="s">
        <v>204</v>
      </c>
      <c r="K12" s="372" t="s">
        <v>205</v>
      </c>
      <c r="L12" s="371" t="s">
        <v>245</v>
      </c>
      <c r="M12" s="371" t="s">
        <v>246</v>
      </c>
      <c r="N12" s="371" t="s">
        <v>206</v>
      </c>
      <c r="O12" s="373" t="s">
        <v>207</v>
      </c>
    </row>
    <row r="13" spans="1:15" ht="35.1" customHeight="1" x14ac:dyDescent="0.25">
      <c r="A13" s="548" t="s">
        <v>247</v>
      </c>
      <c r="B13" s="567" t="s">
        <v>248</v>
      </c>
      <c r="C13" s="547">
        <v>30</v>
      </c>
      <c r="D13" s="285" t="s">
        <v>634</v>
      </c>
      <c r="E13" s="318" t="s">
        <v>433</v>
      </c>
      <c r="F13" s="318" t="s">
        <v>610</v>
      </c>
      <c r="G13" s="318" t="s">
        <v>470</v>
      </c>
      <c r="H13" s="318" t="s">
        <v>610</v>
      </c>
      <c r="I13" s="366" t="s">
        <v>470</v>
      </c>
      <c r="J13" s="318">
        <v>50</v>
      </c>
      <c r="K13" s="318">
        <v>50</v>
      </c>
      <c r="L13" s="318" t="s">
        <v>648</v>
      </c>
      <c r="M13" s="318"/>
      <c r="N13" s="318" t="s">
        <v>648</v>
      </c>
      <c r="O13" s="181" t="s">
        <v>560</v>
      </c>
    </row>
    <row r="14" spans="1:15" ht="18.600000000000001" customHeight="1" x14ac:dyDescent="0.25">
      <c r="A14" s="548"/>
      <c r="B14" s="567"/>
      <c r="C14" s="547"/>
      <c r="D14" s="285" t="s">
        <v>592</v>
      </c>
      <c r="E14" s="318" t="s">
        <v>433</v>
      </c>
      <c r="F14" s="318" t="s">
        <v>450</v>
      </c>
      <c r="G14" s="318" t="s">
        <v>470</v>
      </c>
      <c r="H14" s="318" t="s">
        <v>527</v>
      </c>
      <c r="I14" s="366" t="s">
        <v>470</v>
      </c>
      <c r="J14" s="318">
        <v>25</v>
      </c>
      <c r="K14" s="318" t="s">
        <v>509</v>
      </c>
      <c r="L14" s="318" t="s">
        <v>458</v>
      </c>
      <c r="M14" s="318"/>
      <c r="N14" s="318" t="s">
        <v>458</v>
      </c>
      <c r="O14" s="318" t="s">
        <v>555</v>
      </c>
    </row>
    <row r="15" spans="1:15" ht="18" x14ac:dyDescent="0.25">
      <c r="A15" s="548"/>
      <c r="B15" s="567"/>
      <c r="C15" s="547"/>
      <c r="D15" s="285" t="s">
        <v>417</v>
      </c>
      <c r="E15" s="318" t="s">
        <v>433</v>
      </c>
      <c r="F15" s="318" t="s">
        <v>610</v>
      </c>
      <c r="G15" s="318" t="s">
        <v>470</v>
      </c>
      <c r="H15" s="318" t="s">
        <v>527</v>
      </c>
      <c r="I15" s="366" t="s">
        <v>470</v>
      </c>
      <c r="J15" s="318" t="s">
        <v>471</v>
      </c>
      <c r="K15" s="317" t="s">
        <v>512</v>
      </c>
      <c r="L15" s="318" t="s">
        <v>647</v>
      </c>
      <c r="M15" s="318"/>
      <c r="N15" s="318" t="s">
        <v>647</v>
      </c>
      <c r="O15" s="318" t="s">
        <v>555</v>
      </c>
    </row>
    <row r="16" spans="1:15" ht="24.95" customHeight="1" x14ac:dyDescent="0.25">
      <c r="A16" s="548"/>
      <c r="B16" s="567"/>
      <c r="C16" s="547"/>
      <c r="D16" s="285" t="s">
        <v>593</v>
      </c>
      <c r="E16" s="318" t="s">
        <v>433</v>
      </c>
      <c r="F16" s="318" t="s">
        <v>610</v>
      </c>
      <c r="G16" s="318" t="s">
        <v>470</v>
      </c>
      <c r="H16" s="318" t="s">
        <v>528</v>
      </c>
      <c r="I16" s="366" t="s">
        <v>470</v>
      </c>
      <c r="J16" s="318">
        <v>20</v>
      </c>
      <c r="K16" s="317" t="s">
        <v>511</v>
      </c>
      <c r="L16" s="318" t="s">
        <v>646</v>
      </c>
      <c r="M16" s="318"/>
      <c r="N16" s="318" t="s">
        <v>646</v>
      </c>
      <c r="O16" s="318" t="s">
        <v>555</v>
      </c>
    </row>
    <row r="17" spans="1:64" ht="20.100000000000001" customHeight="1" x14ac:dyDescent="0.25">
      <c r="A17" s="548"/>
      <c r="B17" s="567"/>
      <c r="C17" s="547"/>
      <c r="D17" s="285" t="s">
        <v>644</v>
      </c>
      <c r="E17" s="318" t="s">
        <v>433</v>
      </c>
      <c r="F17" s="318" t="s">
        <v>610</v>
      </c>
      <c r="G17" s="318" t="s">
        <v>470</v>
      </c>
      <c r="H17" s="318" t="s">
        <v>527</v>
      </c>
      <c r="I17" s="366" t="s">
        <v>470</v>
      </c>
      <c r="J17" s="318" t="s">
        <v>472</v>
      </c>
      <c r="K17" s="317" t="s">
        <v>525</v>
      </c>
      <c r="L17" s="318" t="s">
        <v>645</v>
      </c>
      <c r="M17" s="318"/>
      <c r="N17" s="318" t="s">
        <v>645</v>
      </c>
      <c r="O17" s="318" t="s">
        <v>555</v>
      </c>
    </row>
    <row r="18" spans="1:64" ht="20.100000000000001" customHeight="1" x14ac:dyDescent="0.25">
      <c r="A18" s="548"/>
      <c r="B18" s="567"/>
      <c r="C18" s="547"/>
      <c r="D18" s="285" t="s">
        <v>418</v>
      </c>
      <c r="E18" s="318" t="s">
        <v>612</v>
      </c>
      <c r="F18" s="318" t="s">
        <v>450</v>
      </c>
      <c r="G18" s="318" t="s">
        <v>470</v>
      </c>
      <c r="H18" s="318" t="s">
        <v>610</v>
      </c>
      <c r="I18" s="366" t="s">
        <v>470</v>
      </c>
      <c r="J18" s="318">
        <v>5</v>
      </c>
      <c r="K18" s="318">
        <v>5</v>
      </c>
      <c r="L18" s="318" t="s">
        <v>643</v>
      </c>
      <c r="M18" s="318"/>
      <c r="N18" s="318" t="s">
        <v>643</v>
      </c>
      <c r="O18" s="181" t="s">
        <v>701</v>
      </c>
    </row>
    <row r="19" spans="1:64" ht="35.450000000000003" customHeight="1" x14ac:dyDescent="0.25">
      <c r="A19" s="548"/>
      <c r="B19" s="567"/>
      <c r="C19" s="547"/>
      <c r="D19" s="285" t="s">
        <v>635</v>
      </c>
      <c r="E19" s="318" t="s">
        <v>433</v>
      </c>
      <c r="F19" s="318" t="s">
        <v>454</v>
      </c>
      <c r="G19" s="318" t="s">
        <v>470</v>
      </c>
      <c r="H19" s="318" t="s">
        <v>528</v>
      </c>
      <c r="I19" s="366" t="s">
        <v>470</v>
      </c>
      <c r="J19" s="318" t="s">
        <v>473</v>
      </c>
      <c r="K19" s="317" t="s">
        <v>513</v>
      </c>
      <c r="L19" s="318" t="s">
        <v>462</v>
      </c>
      <c r="M19" s="318"/>
      <c r="N19" s="318" t="s">
        <v>462</v>
      </c>
      <c r="O19" s="318" t="s">
        <v>555</v>
      </c>
    </row>
    <row r="20" spans="1:64" ht="20.45" customHeight="1" x14ac:dyDescent="0.25">
      <c r="A20" s="548"/>
      <c r="B20" s="567"/>
      <c r="C20" s="547"/>
      <c r="D20" s="285" t="s">
        <v>548</v>
      </c>
      <c r="E20" s="318" t="s">
        <v>433</v>
      </c>
      <c r="F20" s="318" t="s">
        <v>610</v>
      </c>
      <c r="G20" s="318" t="s">
        <v>470</v>
      </c>
      <c r="H20" s="318" t="s">
        <v>610</v>
      </c>
      <c r="I20" s="366" t="s">
        <v>470</v>
      </c>
      <c r="J20" s="318">
        <v>10</v>
      </c>
      <c r="K20" s="317">
        <v>10</v>
      </c>
      <c r="L20" s="318">
        <v>150</v>
      </c>
      <c r="M20" s="318"/>
      <c r="N20" s="318">
        <v>150</v>
      </c>
      <c r="O20" s="181" t="s">
        <v>560</v>
      </c>
      <c r="BL20" s="85" t="s">
        <v>510</v>
      </c>
    </row>
    <row r="21" spans="1:64" ht="16.350000000000001" customHeight="1" x14ac:dyDescent="0.25">
      <c r="A21" s="548"/>
      <c r="B21" s="567"/>
      <c r="C21" s="547"/>
      <c r="D21" s="423" t="s">
        <v>492</v>
      </c>
      <c r="E21" s="318" t="s">
        <v>433</v>
      </c>
      <c r="F21" s="318" t="s">
        <v>610</v>
      </c>
      <c r="G21" s="318" t="s">
        <v>470</v>
      </c>
      <c r="H21" s="318" t="s">
        <v>610</v>
      </c>
      <c r="I21" s="366" t="s">
        <v>470</v>
      </c>
      <c r="J21" s="318">
        <v>1</v>
      </c>
      <c r="K21" s="317">
        <v>1</v>
      </c>
      <c r="L21" s="318">
        <v>200</v>
      </c>
      <c r="M21" s="318"/>
      <c r="N21" s="318">
        <v>200</v>
      </c>
      <c r="O21" s="181" t="s">
        <v>560</v>
      </c>
    </row>
    <row r="22" spans="1:64" s="145" customFormat="1" ht="12.6" customHeight="1" x14ac:dyDescent="0.25">
      <c r="A22" s="562" t="s">
        <v>249</v>
      </c>
      <c r="B22" s="559" t="s">
        <v>250</v>
      </c>
      <c r="C22" s="549">
        <v>10</v>
      </c>
      <c r="D22" s="285" t="s">
        <v>637</v>
      </c>
      <c r="E22" s="318" t="s">
        <v>433</v>
      </c>
      <c r="F22" s="318" t="s">
        <v>454</v>
      </c>
      <c r="G22" s="362" t="s">
        <v>470</v>
      </c>
      <c r="H22" s="318"/>
      <c r="I22" s="366"/>
      <c r="J22" s="318">
        <v>20</v>
      </c>
      <c r="K22" s="362"/>
      <c r="L22" s="318"/>
      <c r="M22" s="318"/>
      <c r="N22" s="318" t="s">
        <v>636</v>
      </c>
      <c r="O22" s="318" t="s">
        <v>638</v>
      </c>
    </row>
    <row r="23" spans="1:64" ht="15.6" customHeight="1" x14ac:dyDescent="0.25">
      <c r="A23" s="563"/>
      <c r="B23" s="560"/>
      <c r="C23" s="550"/>
      <c r="D23" s="285" t="s">
        <v>694</v>
      </c>
      <c r="E23" s="285" t="s">
        <v>433</v>
      </c>
      <c r="F23" s="285" t="s">
        <v>479</v>
      </c>
      <c r="G23" s="317" t="s">
        <v>470</v>
      </c>
      <c r="H23" s="285"/>
      <c r="I23" s="369"/>
      <c r="J23" s="285" t="s">
        <v>696</v>
      </c>
      <c r="K23" s="285"/>
      <c r="L23" s="285" t="s">
        <v>695</v>
      </c>
      <c r="M23" s="285"/>
      <c r="N23" s="285" t="s">
        <v>695</v>
      </c>
      <c r="O23" s="285" t="s">
        <v>638</v>
      </c>
    </row>
    <row r="24" spans="1:64" ht="9.75" customHeight="1" x14ac:dyDescent="0.25">
      <c r="A24" s="563"/>
      <c r="B24" s="560"/>
      <c r="C24" s="550"/>
      <c r="D24" s="285" t="s">
        <v>427</v>
      </c>
      <c r="E24" s="285" t="s">
        <v>433</v>
      </c>
      <c r="F24" s="285" t="s">
        <v>454</v>
      </c>
      <c r="G24" s="285" t="s">
        <v>470</v>
      </c>
      <c r="H24" s="285"/>
      <c r="I24" s="285"/>
      <c r="J24" s="285">
        <v>5</v>
      </c>
      <c r="K24" s="285"/>
      <c r="L24" s="285"/>
      <c r="M24" s="285"/>
      <c r="N24" s="285">
        <v>10</v>
      </c>
      <c r="O24" s="285" t="s">
        <v>638</v>
      </c>
    </row>
    <row r="25" spans="1:64" ht="9.75" customHeight="1" x14ac:dyDescent="0.25">
      <c r="A25" s="563"/>
      <c r="B25" s="560"/>
      <c r="C25" s="550"/>
      <c r="D25" s="285" t="s">
        <v>705</v>
      </c>
      <c r="E25" s="285" t="s">
        <v>612</v>
      </c>
      <c r="F25" s="285" t="s">
        <v>610</v>
      </c>
      <c r="G25" s="285" t="s">
        <v>470</v>
      </c>
      <c r="H25" s="285" t="s">
        <v>610</v>
      </c>
      <c r="I25" s="285" t="s">
        <v>470</v>
      </c>
      <c r="J25" s="285">
        <v>3</v>
      </c>
      <c r="K25" s="285">
        <v>3</v>
      </c>
      <c r="L25" s="285">
        <v>200</v>
      </c>
      <c r="M25" s="285"/>
      <c r="N25" s="285">
        <v>200</v>
      </c>
      <c r="O25" s="285" t="s">
        <v>560</v>
      </c>
    </row>
    <row r="26" spans="1:64" ht="9.75" customHeight="1" x14ac:dyDescent="0.25">
      <c r="A26" s="563"/>
      <c r="B26" s="560"/>
      <c r="C26" s="550"/>
      <c r="D26" s="285" t="s">
        <v>684</v>
      </c>
      <c r="E26" s="318" t="s">
        <v>433</v>
      </c>
      <c r="F26" s="318" t="s">
        <v>610</v>
      </c>
      <c r="G26" s="318" t="s">
        <v>470</v>
      </c>
      <c r="H26" s="318" t="s">
        <v>610</v>
      </c>
      <c r="I26" s="366" t="s">
        <v>470</v>
      </c>
      <c r="J26" s="318">
        <v>5</v>
      </c>
      <c r="K26" s="318">
        <v>5</v>
      </c>
      <c r="L26" s="318">
        <v>1000</v>
      </c>
      <c r="M26" s="318"/>
      <c r="N26" s="318">
        <v>1000</v>
      </c>
      <c r="O26" s="181" t="s">
        <v>560</v>
      </c>
    </row>
    <row r="27" spans="1:64" ht="9.75" customHeight="1" x14ac:dyDescent="0.25">
      <c r="A27" s="564"/>
      <c r="B27" s="561"/>
      <c r="C27" s="558"/>
      <c r="D27" s="461" t="s">
        <v>736</v>
      </c>
      <c r="E27" s="461" t="s">
        <v>612</v>
      </c>
      <c r="F27" s="461" t="s">
        <v>553</v>
      </c>
      <c r="G27" s="461" t="s">
        <v>470</v>
      </c>
      <c r="H27" s="461" t="s">
        <v>553</v>
      </c>
      <c r="I27" s="461" t="s">
        <v>470</v>
      </c>
      <c r="J27" s="461">
        <v>3</v>
      </c>
      <c r="K27" s="461">
        <v>3</v>
      </c>
      <c r="L27" s="461" t="s">
        <v>737</v>
      </c>
      <c r="M27" s="461">
        <v>100</v>
      </c>
      <c r="N27" s="461">
        <v>3</v>
      </c>
      <c r="O27" s="462" t="s">
        <v>560</v>
      </c>
    </row>
    <row r="28" spans="1:64" ht="9.75" customHeight="1" x14ac:dyDescent="0.25">
      <c r="A28" s="141" t="s">
        <v>251</v>
      </c>
      <c r="B28" s="95" t="s">
        <v>252</v>
      </c>
      <c r="C28" s="337"/>
      <c r="D28" s="285"/>
      <c r="E28" s="285"/>
      <c r="F28" s="285"/>
      <c r="G28" s="285"/>
      <c r="H28" s="285"/>
      <c r="I28" s="369"/>
      <c r="J28" s="285"/>
      <c r="K28" s="285"/>
      <c r="L28" s="285"/>
      <c r="M28" s="285"/>
      <c r="N28" s="285"/>
      <c r="O28" s="181"/>
    </row>
    <row r="29" spans="1:64" s="145" customFormat="1" ht="12.75" customHeight="1" x14ac:dyDescent="0.25">
      <c r="A29" s="548" t="s">
        <v>253</v>
      </c>
      <c r="B29" s="527" t="s">
        <v>254</v>
      </c>
      <c r="C29" s="551">
        <v>5</v>
      </c>
      <c r="D29" s="285" t="s">
        <v>721</v>
      </c>
      <c r="E29" s="318" t="s">
        <v>433</v>
      </c>
      <c r="F29" s="318" t="s">
        <v>450</v>
      </c>
      <c r="G29" s="318" t="s">
        <v>470</v>
      </c>
      <c r="H29" s="318" t="s">
        <v>610</v>
      </c>
      <c r="I29" s="366" t="s">
        <v>470</v>
      </c>
      <c r="J29" s="318">
        <v>0.5</v>
      </c>
      <c r="K29" s="318">
        <v>0.05</v>
      </c>
      <c r="L29" s="318">
        <v>0.75</v>
      </c>
      <c r="M29" s="318"/>
      <c r="N29" s="318">
        <v>0.75</v>
      </c>
      <c r="O29" s="181" t="s">
        <v>560</v>
      </c>
    </row>
    <row r="30" spans="1:64" s="145" customFormat="1" ht="12.6" customHeight="1" x14ac:dyDescent="0.25">
      <c r="A30" s="548"/>
      <c r="B30" s="527"/>
      <c r="C30" s="551"/>
      <c r="D30" s="285" t="s">
        <v>734</v>
      </c>
      <c r="E30" s="318" t="s">
        <v>433</v>
      </c>
      <c r="F30" s="318" t="s">
        <v>450</v>
      </c>
      <c r="G30" s="318" t="s">
        <v>470</v>
      </c>
      <c r="H30" s="318" t="s">
        <v>610</v>
      </c>
      <c r="I30" s="366" t="s">
        <v>470</v>
      </c>
      <c r="J30" s="318">
        <v>0.5</v>
      </c>
      <c r="K30" s="318">
        <v>0.05</v>
      </c>
      <c r="L30" s="318">
        <v>4</v>
      </c>
      <c r="M30" s="318"/>
      <c r="N30" s="318">
        <v>4</v>
      </c>
      <c r="O30" s="181" t="s">
        <v>560</v>
      </c>
    </row>
    <row r="31" spans="1:64" ht="9.75" customHeight="1" x14ac:dyDescent="0.25">
      <c r="A31" s="548"/>
      <c r="B31" s="527"/>
      <c r="C31" s="551"/>
      <c r="D31" s="285" t="s">
        <v>722</v>
      </c>
      <c r="E31" s="318" t="s">
        <v>433</v>
      </c>
      <c r="F31" s="318" t="s">
        <v>610</v>
      </c>
      <c r="G31" s="318" t="s">
        <v>470</v>
      </c>
      <c r="H31" s="318" t="s">
        <v>610</v>
      </c>
      <c r="I31" s="366" t="s">
        <v>470</v>
      </c>
      <c r="J31" s="318">
        <v>1</v>
      </c>
      <c r="K31" s="318">
        <v>1</v>
      </c>
      <c r="L31" s="318">
        <v>20</v>
      </c>
      <c r="M31" s="318"/>
      <c r="N31" s="318">
        <v>20</v>
      </c>
      <c r="O31" s="181" t="s">
        <v>560</v>
      </c>
    </row>
    <row r="32" spans="1:64" ht="9.75" customHeight="1" x14ac:dyDescent="0.25">
      <c r="A32" s="548"/>
      <c r="B32" s="527"/>
      <c r="C32" s="551"/>
      <c r="D32" s="285" t="s">
        <v>735</v>
      </c>
      <c r="E32" s="318" t="s">
        <v>433</v>
      </c>
      <c r="F32" s="318" t="s">
        <v>610</v>
      </c>
      <c r="G32" s="318" t="s">
        <v>470</v>
      </c>
      <c r="H32" s="318" t="s">
        <v>610</v>
      </c>
      <c r="I32" s="366" t="s">
        <v>470</v>
      </c>
      <c r="J32" s="318">
        <v>7</v>
      </c>
      <c r="K32" s="318">
        <v>7</v>
      </c>
      <c r="L32" s="318">
        <v>500</v>
      </c>
      <c r="M32" s="318"/>
      <c r="N32" s="318">
        <v>500</v>
      </c>
      <c r="O32" s="181" t="s">
        <v>560</v>
      </c>
    </row>
    <row r="33" spans="1:71" x14ac:dyDescent="0.25">
      <c r="A33" s="548"/>
      <c r="B33" s="527"/>
      <c r="C33" s="551"/>
      <c r="D33" s="285" t="s">
        <v>723</v>
      </c>
      <c r="E33" s="318" t="s">
        <v>433</v>
      </c>
      <c r="F33" s="318" t="s">
        <v>610</v>
      </c>
      <c r="G33" s="318" t="s">
        <v>470</v>
      </c>
      <c r="H33" s="318" t="s">
        <v>610</v>
      </c>
      <c r="I33" s="366" t="s">
        <v>470</v>
      </c>
      <c r="J33" s="318">
        <v>6</v>
      </c>
      <c r="K33" s="318">
        <v>6</v>
      </c>
      <c r="L33" s="318">
        <v>100</v>
      </c>
      <c r="M33" s="318"/>
      <c r="N33" s="318">
        <v>100</v>
      </c>
      <c r="O33" s="181" t="s">
        <v>560</v>
      </c>
    </row>
    <row r="34" spans="1:71" ht="11.45" customHeight="1" x14ac:dyDescent="0.25">
      <c r="A34" s="548"/>
      <c r="B34" s="527"/>
      <c r="C34" s="551"/>
      <c r="D34" s="285"/>
      <c r="E34" s="367"/>
      <c r="F34" s="367"/>
      <c r="G34" s="367"/>
      <c r="H34" s="285"/>
      <c r="I34" s="369"/>
      <c r="J34" s="318"/>
      <c r="K34" s="318"/>
      <c r="L34" s="318"/>
      <c r="M34" s="318"/>
      <c r="N34" s="318"/>
      <c r="O34" s="318"/>
    </row>
    <row r="35" spans="1:71" s="262" customFormat="1" ht="9.75" customHeight="1" x14ac:dyDescent="0.25">
      <c r="A35" s="552" t="s">
        <v>255</v>
      </c>
      <c r="B35" s="555" t="s">
        <v>256</v>
      </c>
      <c r="C35" s="549"/>
      <c r="D35" s="199"/>
      <c r="E35" s="199"/>
      <c r="F35" s="199"/>
      <c r="G35" s="199"/>
      <c r="H35" s="199"/>
      <c r="I35" s="368"/>
      <c r="J35" s="317"/>
      <c r="K35" s="317"/>
      <c r="L35" s="317"/>
      <c r="M35" s="317"/>
      <c r="N35" s="318"/>
      <c r="O35" s="318"/>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5"/>
      <c r="BR35" s="85"/>
      <c r="BS35" s="85"/>
    </row>
    <row r="36" spans="1:71" s="262" customFormat="1" ht="9.75" customHeight="1" x14ac:dyDescent="0.25">
      <c r="A36" s="553"/>
      <c r="B36" s="556"/>
      <c r="C36" s="550"/>
      <c r="D36" s="199"/>
      <c r="E36" s="199"/>
      <c r="F36" s="199"/>
      <c r="G36" s="199"/>
      <c r="H36" s="199"/>
      <c r="I36" s="368"/>
      <c r="J36" s="317"/>
      <c r="K36" s="317"/>
      <c r="L36" s="317"/>
      <c r="M36" s="317"/>
      <c r="N36" s="318"/>
      <c r="O36" s="318"/>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5"/>
      <c r="BR36" s="85"/>
      <c r="BS36" s="85"/>
    </row>
    <row r="37" spans="1:71" s="262" customFormat="1" ht="9.75" customHeight="1" x14ac:dyDescent="0.25">
      <c r="A37" s="553"/>
      <c r="B37" s="556"/>
      <c r="C37" s="550"/>
      <c r="D37" s="199"/>
      <c r="E37" s="199"/>
      <c r="F37" s="199"/>
      <c r="G37" s="199"/>
      <c r="H37" s="199"/>
      <c r="I37" s="368"/>
      <c r="J37" s="317"/>
      <c r="K37" s="317"/>
      <c r="L37" s="317"/>
      <c r="M37" s="317"/>
      <c r="N37" s="318"/>
      <c r="O37" s="318"/>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c r="BR37" s="85"/>
      <c r="BS37" s="85"/>
    </row>
    <row r="38" spans="1:71" s="262" customFormat="1" ht="9.75" customHeight="1" x14ac:dyDescent="0.25">
      <c r="A38" s="553"/>
      <c r="B38" s="556"/>
      <c r="C38" s="550"/>
      <c r="D38" s="291"/>
      <c r="E38" s="318"/>
      <c r="F38" s="318"/>
      <c r="G38" s="318"/>
      <c r="H38" s="318"/>
      <c r="I38" s="366"/>
      <c r="J38" s="318"/>
      <c r="K38" s="318"/>
      <c r="L38" s="318"/>
      <c r="M38" s="318"/>
      <c r="N38" s="318"/>
      <c r="O38" s="318"/>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row>
    <row r="39" spans="1:71" ht="9.75" customHeight="1" x14ac:dyDescent="0.25">
      <c r="A39" s="553"/>
      <c r="B39" s="556"/>
      <c r="C39" s="550"/>
      <c r="D39" s="361"/>
      <c r="E39" s="361"/>
      <c r="F39" s="361"/>
      <c r="G39" s="361"/>
      <c r="H39" s="361"/>
      <c r="I39" s="361"/>
      <c r="J39" s="317"/>
      <c r="K39" s="317"/>
      <c r="L39" s="317"/>
      <c r="M39" s="317"/>
      <c r="N39" s="317"/>
      <c r="O39" s="317"/>
      <c r="Q39" s="181"/>
    </row>
    <row r="40" spans="1:71" ht="9.75" customHeight="1" x14ac:dyDescent="0.25">
      <c r="A40" s="554"/>
      <c r="B40" s="557"/>
      <c r="C40" s="558"/>
      <c r="D40" s="291"/>
      <c r="E40" s="318"/>
      <c r="F40" s="318"/>
      <c r="G40" s="318"/>
      <c r="H40" s="318"/>
      <c r="I40" s="366"/>
      <c r="J40" s="318"/>
      <c r="K40" s="318"/>
      <c r="L40" s="318"/>
      <c r="M40" s="318"/>
      <c r="N40" s="318"/>
      <c r="O40" s="181"/>
    </row>
    <row r="41" spans="1:71" ht="11.25" customHeight="1" x14ac:dyDescent="0.25">
      <c r="A41" s="548" t="s">
        <v>257</v>
      </c>
      <c r="B41" s="527" t="s">
        <v>258</v>
      </c>
      <c r="C41" s="549">
        <v>3</v>
      </c>
      <c r="D41" s="285" t="s">
        <v>568</v>
      </c>
      <c r="E41" s="318" t="s">
        <v>433</v>
      </c>
      <c r="F41" s="318" t="s">
        <v>610</v>
      </c>
      <c r="G41" s="318" t="s">
        <v>470</v>
      </c>
      <c r="H41" s="318" t="s">
        <v>610</v>
      </c>
      <c r="I41" s="366" t="s">
        <v>470</v>
      </c>
      <c r="J41" s="318">
        <v>2</v>
      </c>
      <c r="K41" s="318">
        <v>2</v>
      </c>
      <c r="L41" s="318"/>
      <c r="M41" s="362"/>
      <c r="N41" s="318"/>
      <c r="O41" s="181" t="s">
        <v>560</v>
      </c>
    </row>
    <row r="42" spans="1:71" ht="9.75" customHeight="1" x14ac:dyDescent="0.25">
      <c r="A42" s="548"/>
      <c r="B42" s="527"/>
      <c r="C42" s="550"/>
      <c r="D42" s="285" t="s">
        <v>402</v>
      </c>
      <c r="E42" s="318" t="s">
        <v>433</v>
      </c>
      <c r="F42" s="318" t="s">
        <v>610</v>
      </c>
      <c r="G42" s="318" t="s">
        <v>470</v>
      </c>
      <c r="H42" s="318" t="s">
        <v>610</v>
      </c>
      <c r="I42" s="366" t="s">
        <v>470</v>
      </c>
      <c r="J42" s="318">
        <v>1</v>
      </c>
      <c r="K42" s="318">
        <v>1</v>
      </c>
      <c r="L42" s="318">
        <v>2</v>
      </c>
      <c r="M42" s="362"/>
      <c r="N42" s="318">
        <v>2</v>
      </c>
      <c r="O42" s="181" t="s">
        <v>560</v>
      </c>
    </row>
    <row r="43" spans="1:71" s="214" customFormat="1" ht="9.75" customHeight="1" x14ac:dyDescent="0.25">
      <c r="A43" s="548"/>
      <c r="B43" s="527"/>
      <c r="C43" s="550"/>
      <c r="D43" s="285" t="s">
        <v>649</v>
      </c>
      <c r="E43" s="285" t="s">
        <v>433</v>
      </c>
      <c r="F43" s="285" t="s">
        <v>610</v>
      </c>
      <c r="G43" s="285" t="s">
        <v>470</v>
      </c>
      <c r="H43" s="285" t="s">
        <v>610</v>
      </c>
      <c r="I43" s="369" t="s">
        <v>470</v>
      </c>
      <c r="J43" s="285">
        <v>1</v>
      </c>
      <c r="K43" s="285">
        <v>1</v>
      </c>
      <c r="L43" s="285">
        <v>10</v>
      </c>
      <c r="M43" s="317"/>
      <c r="N43" s="285">
        <v>10</v>
      </c>
      <c r="O43" s="181" t="s">
        <v>560</v>
      </c>
    </row>
    <row r="44" spans="1:71" ht="9.75" customHeight="1" x14ac:dyDescent="0.25">
      <c r="A44" s="548"/>
      <c r="B44" s="527"/>
      <c r="C44" s="550"/>
      <c r="D44" s="285" t="s">
        <v>571</v>
      </c>
      <c r="E44" s="318" t="s">
        <v>433</v>
      </c>
      <c r="F44" s="318" t="s">
        <v>610</v>
      </c>
      <c r="G44" s="318" t="s">
        <v>470</v>
      </c>
      <c r="H44" s="318" t="s">
        <v>610</v>
      </c>
      <c r="I44" s="366" t="s">
        <v>470</v>
      </c>
      <c r="J44" s="285" t="s">
        <v>502</v>
      </c>
      <c r="K44" s="285" t="s">
        <v>502</v>
      </c>
      <c r="L44" s="285"/>
      <c r="M44" s="317"/>
      <c r="N44" s="285"/>
      <c r="O44" s="181" t="s">
        <v>560</v>
      </c>
    </row>
    <row r="45" spans="1:71" ht="9.75" customHeight="1" x14ac:dyDescent="0.15">
      <c r="A45" s="548"/>
      <c r="B45" s="527"/>
      <c r="C45" s="550"/>
      <c r="D45" s="419" t="s">
        <v>431</v>
      </c>
      <c r="E45" s="318" t="s">
        <v>433</v>
      </c>
      <c r="F45" s="318" t="s">
        <v>610</v>
      </c>
      <c r="G45" s="318" t="s">
        <v>470</v>
      </c>
      <c r="H45" s="318" t="s">
        <v>610</v>
      </c>
      <c r="I45" s="366" t="s">
        <v>470</v>
      </c>
      <c r="J45" s="285">
        <v>2</v>
      </c>
      <c r="K45" s="285">
        <v>2</v>
      </c>
      <c r="L45" s="285">
        <v>10</v>
      </c>
      <c r="M45" s="85"/>
      <c r="N45" s="285">
        <v>10</v>
      </c>
      <c r="O45" s="181" t="s">
        <v>560</v>
      </c>
    </row>
    <row r="46" spans="1:71" x14ac:dyDescent="0.25">
      <c r="C46" s="126"/>
    </row>
    <row r="47" spans="1:71" x14ac:dyDescent="0.25">
      <c r="C47" s="126"/>
    </row>
    <row r="48" spans="1:71" x14ac:dyDescent="0.25">
      <c r="C48" s="126"/>
    </row>
    <row r="49" spans="3:3" x14ac:dyDescent="0.25">
      <c r="C49" s="126"/>
    </row>
  </sheetData>
  <protectedRanges>
    <protectedRange password="CDC0" sqref="D29:D30 D32:D33" name="Range1_14"/>
    <protectedRange password="CDC0" sqref="L31 N31" name="Range1_16_1"/>
    <protectedRange password="CDC0" sqref="O14:O17 O19 O34:O38 O22:O24" name="Range1_5"/>
    <protectedRange password="CDC0" sqref="N44 J44:L44" name="Range1_2"/>
    <protectedRange password="CDC0" sqref="D44" name="Range1_18_1"/>
    <protectedRange password="CDC0" sqref="J45:L45 N45" name="Range1_6"/>
    <protectedRange password="CDC0" sqref="D45" name="Range1_20"/>
    <protectedRange password="CDC0" sqref="O18 O13 O20:O21 Q39 O29:O33 O40:O45 O25:O26" name="Range1_1"/>
    <protectedRange password="CDC0" sqref="O27:O28" name="Range1_1_2_1"/>
    <protectedRange password="CDC0" sqref="L27:L28" name="Range1_2_2_1"/>
    <protectedRange password="CDC0" sqref="D27:D28 J27:K28 N27:N28" name="Range1_4_2_1"/>
    <protectedRange password="CDC0" sqref="E27:I28" name="Range1_34_2_1_1"/>
    <protectedRange password="CDC0" sqref="M27:M28" name="Range1_35_3_1_1"/>
  </protectedRanges>
  <mergeCells count="26">
    <mergeCell ref="A7:B7"/>
    <mergeCell ref="D7:K7"/>
    <mergeCell ref="H2:I5"/>
    <mergeCell ref="A3:B3"/>
    <mergeCell ref="A4:B4"/>
    <mergeCell ref="A5:B5"/>
    <mergeCell ref="A6:B6"/>
    <mergeCell ref="A8:B8"/>
    <mergeCell ref="A9:B9"/>
    <mergeCell ref="A10:B10"/>
    <mergeCell ref="A12:B12"/>
    <mergeCell ref="A13:A21"/>
    <mergeCell ref="B13:B21"/>
    <mergeCell ref="C13:C21"/>
    <mergeCell ref="A41:A45"/>
    <mergeCell ref="B41:B45"/>
    <mergeCell ref="C41:C45"/>
    <mergeCell ref="A29:A34"/>
    <mergeCell ref="B29:B34"/>
    <mergeCell ref="C29:C34"/>
    <mergeCell ref="A35:A40"/>
    <mergeCell ref="B35:B40"/>
    <mergeCell ref="C35:C40"/>
    <mergeCell ref="C22:C27"/>
    <mergeCell ref="B22:B27"/>
    <mergeCell ref="A22:A27"/>
  </mergeCells>
  <hyperlinks>
    <hyperlink ref="L1" location="'b. List of templates'!A1" display="RETURN TO TEMPLATE LIST" xr:uid="{00000000-0004-0000-0700-000000000000}"/>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45"/>
  <sheetViews>
    <sheetView topLeftCell="A22" zoomScale="120" zoomScaleNormal="120" workbookViewId="0">
      <selection activeCell="C9" sqref="C9:N43"/>
    </sheetView>
  </sheetViews>
  <sheetFormatPr defaultColWidth="9.140625" defaultRowHeight="10.5" x14ac:dyDescent="0.25"/>
  <cols>
    <col min="1" max="1" width="32.140625" style="262" customWidth="1"/>
    <col min="2" max="2" width="17.85546875" style="444" customWidth="1"/>
    <col min="3" max="3" width="42.140625" style="262" customWidth="1"/>
    <col min="4" max="4" width="25.140625" style="262" customWidth="1"/>
    <col min="5" max="5" width="13.85546875" style="262" customWidth="1"/>
    <col min="6" max="6" width="5.140625" style="262" customWidth="1"/>
    <col min="7" max="7" width="23.140625" style="262" customWidth="1"/>
    <col min="8" max="8" width="5.42578125" style="262" customWidth="1"/>
    <col min="9" max="9" width="14.5703125" style="262" customWidth="1"/>
    <col min="10" max="11" width="13.42578125" style="262" customWidth="1"/>
    <col min="12" max="12" width="18.85546875" style="262" customWidth="1"/>
    <col min="13" max="13" width="26.85546875" style="262" customWidth="1"/>
    <col min="14" max="14" width="45.140625" style="262" customWidth="1"/>
    <col min="15" max="16384" width="9.140625" style="262"/>
  </cols>
  <sheetData>
    <row r="1" spans="1:14" ht="20.25" x14ac:dyDescent="0.25">
      <c r="A1" s="443" t="s">
        <v>259</v>
      </c>
      <c r="L1" s="445" t="s">
        <v>177</v>
      </c>
    </row>
    <row r="2" spans="1:14" ht="9.75" customHeight="1" x14ac:dyDescent="0.25"/>
    <row r="3" spans="1:14" ht="12.75" customHeight="1" x14ac:dyDescent="0.25">
      <c r="A3" s="146" t="s">
        <v>181</v>
      </c>
      <c r="B3" s="127" t="s">
        <v>331</v>
      </c>
      <c r="C3" s="446" t="s">
        <v>182</v>
      </c>
    </row>
    <row r="4" spans="1:14" ht="16.5" customHeight="1" x14ac:dyDescent="0.25">
      <c r="A4" s="146" t="s">
        <v>184</v>
      </c>
      <c r="B4" s="129">
        <v>2023</v>
      </c>
      <c r="C4" s="215">
        <v>45037</v>
      </c>
    </row>
    <row r="5" spans="1:14" ht="15.75" customHeight="1" x14ac:dyDescent="0.25">
      <c r="A5" s="146" t="s">
        <v>186</v>
      </c>
      <c r="B5" s="130" t="s">
        <v>15</v>
      </c>
      <c r="C5" s="447"/>
    </row>
    <row r="6" spans="1:14" ht="20.25" customHeight="1" x14ac:dyDescent="0.25">
      <c r="A6" s="116" t="s">
        <v>260</v>
      </c>
      <c r="B6" s="413">
        <f>B9</f>
        <v>12</v>
      </c>
    </row>
    <row r="7" spans="1:14" ht="9.75" customHeight="1" x14ac:dyDescent="0.25">
      <c r="B7" s="448"/>
      <c r="C7" s="449"/>
      <c r="D7" s="449"/>
    </row>
    <row r="8" spans="1:14" s="451" customFormat="1" ht="52.5" customHeight="1" x14ac:dyDescent="0.25">
      <c r="A8" s="136" t="s">
        <v>261</v>
      </c>
      <c r="B8" s="113" t="s">
        <v>244</v>
      </c>
      <c r="C8" s="136" t="s">
        <v>199</v>
      </c>
      <c r="D8" s="109" t="s">
        <v>200</v>
      </c>
      <c r="E8" s="109" t="s">
        <v>201</v>
      </c>
      <c r="F8" s="450" t="s">
        <v>202</v>
      </c>
      <c r="G8" s="109" t="s">
        <v>203</v>
      </c>
      <c r="H8" s="274" t="s">
        <v>202</v>
      </c>
      <c r="I8" s="109" t="s">
        <v>204</v>
      </c>
      <c r="J8" s="109" t="s">
        <v>205</v>
      </c>
      <c r="K8" s="109" t="s">
        <v>245</v>
      </c>
      <c r="L8" s="109" t="s">
        <v>246</v>
      </c>
      <c r="M8" s="136" t="s">
        <v>206</v>
      </c>
      <c r="N8" s="267" t="s">
        <v>207</v>
      </c>
    </row>
    <row r="9" spans="1:14" ht="9.75" customHeight="1" x14ac:dyDescent="0.25">
      <c r="A9" s="527" t="s">
        <v>262</v>
      </c>
      <c r="B9" s="547">
        <v>12</v>
      </c>
      <c r="C9" s="181" t="s">
        <v>561</v>
      </c>
      <c r="D9" s="181" t="s">
        <v>498</v>
      </c>
      <c r="E9" s="181" t="s">
        <v>488</v>
      </c>
      <c r="F9" s="181" t="s">
        <v>470</v>
      </c>
      <c r="G9" s="181" t="s">
        <v>488</v>
      </c>
      <c r="H9" s="181" t="s">
        <v>470</v>
      </c>
      <c r="I9" s="181">
        <v>10</v>
      </c>
      <c r="J9" s="181">
        <v>10</v>
      </c>
      <c r="K9" s="181">
        <v>200</v>
      </c>
      <c r="L9" s="181"/>
      <c r="M9" s="181">
        <v>200</v>
      </c>
      <c r="N9" s="181" t="s">
        <v>469</v>
      </c>
    </row>
    <row r="10" spans="1:14" ht="9.75" customHeight="1" x14ac:dyDescent="0.25">
      <c r="A10" s="527"/>
      <c r="B10" s="547"/>
      <c r="C10" s="181" t="s">
        <v>387</v>
      </c>
      <c r="D10" s="181" t="s">
        <v>498</v>
      </c>
      <c r="E10" s="181" t="s">
        <v>488</v>
      </c>
      <c r="F10" s="181" t="s">
        <v>470</v>
      </c>
      <c r="G10" s="181" t="s">
        <v>488</v>
      </c>
      <c r="H10" s="181" t="s">
        <v>470</v>
      </c>
      <c r="I10" s="181">
        <v>10</v>
      </c>
      <c r="J10" s="181">
        <v>10</v>
      </c>
      <c r="K10" s="181">
        <v>50</v>
      </c>
      <c r="L10" s="181"/>
      <c r="M10" s="181">
        <v>50</v>
      </c>
      <c r="N10" s="181" t="s">
        <v>469</v>
      </c>
    </row>
    <row r="11" spans="1:14" ht="9.75" customHeight="1" x14ac:dyDescent="0.25">
      <c r="A11" s="527"/>
      <c r="B11" s="547"/>
      <c r="C11" s="181" t="s">
        <v>388</v>
      </c>
      <c r="D11" s="181" t="s">
        <v>498</v>
      </c>
      <c r="E11" s="181" t="s">
        <v>488</v>
      </c>
      <c r="F11" s="181" t="s">
        <v>470</v>
      </c>
      <c r="G11" s="181" t="s">
        <v>488</v>
      </c>
      <c r="H11" s="181" t="s">
        <v>470</v>
      </c>
      <c r="I11" s="181">
        <v>10</v>
      </c>
      <c r="J11" s="181">
        <v>10</v>
      </c>
      <c r="K11" s="181">
        <v>1000</v>
      </c>
      <c r="L11" s="181"/>
      <c r="M11" s="181">
        <v>1000</v>
      </c>
      <c r="N11" s="181" t="s">
        <v>469</v>
      </c>
    </row>
    <row r="12" spans="1:14" ht="9.75" customHeight="1" x14ac:dyDescent="0.25">
      <c r="A12" s="527"/>
      <c r="B12" s="547"/>
      <c r="C12" s="181" t="s">
        <v>390</v>
      </c>
      <c r="D12" s="181" t="s">
        <v>498</v>
      </c>
      <c r="E12" s="181" t="s">
        <v>488</v>
      </c>
      <c r="F12" s="181" t="s">
        <v>470</v>
      </c>
      <c r="G12" s="181" t="s">
        <v>488</v>
      </c>
      <c r="H12" s="181" t="s">
        <v>470</v>
      </c>
      <c r="I12" s="181">
        <v>10</v>
      </c>
      <c r="J12" s="181">
        <v>10</v>
      </c>
      <c r="K12" s="181">
        <v>50</v>
      </c>
      <c r="L12" s="181"/>
      <c r="M12" s="181">
        <v>50</v>
      </c>
      <c r="N12" s="181" t="s">
        <v>469</v>
      </c>
    </row>
    <row r="13" spans="1:14" ht="9.75" customHeight="1" x14ac:dyDescent="0.25">
      <c r="A13" s="527"/>
      <c r="B13" s="547"/>
      <c r="C13" s="181" t="s">
        <v>391</v>
      </c>
      <c r="D13" s="181" t="s">
        <v>498</v>
      </c>
      <c r="E13" s="181" t="s">
        <v>488</v>
      </c>
      <c r="F13" s="181" t="s">
        <v>470</v>
      </c>
      <c r="G13" s="181" t="s">
        <v>488</v>
      </c>
      <c r="H13" s="181" t="s">
        <v>470</v>
      </c>
      <c r="I13" s="181">
        <v>10</v>
      </c>
      <c r="J13" s="181">
        <v>10</v>
      </c>
      <c r="K13" s="181">
        <v>200</v>
      </c>
      <c r="L13" s="181"/>
      <c r="M13" s="181">
        <v>200</v>
      </c>
      <c r="N13" s="181" t="s">
        <v>469</v>
      </c>
    </row>
    <row r="14" spans="1:14" ht="9.75" customHeight="1" x14ac:dyDescent="0.25">
      <c r="A14" s="527"/>
      <c r="B14" s="547"/>
      <c r="C14" s="181" t="s">
        <v>410</v>
      </c>
      <c r="D14" s="181" t="s">
        <v>498</v>
      </c>
      <c r="E14" s="181" t="s">
        <v>488</v>
      </c>
      <c r="F14" s="181" t="s">
        <v>470</v>
      </c>
      <c r="G14" s="181" t="s">
        <v>488</v>
      </c>
      <c r="H14" s="181" t="s">
        <v>470</v>
      </c>
      <c r="I14" s="181">
        <v>10</v>
      </c>
      <c r="J14" s="181">
        <v>10</v>
      </c>
      <c r="K14" s="181">
        <v>10</v>
      </c>
      <c r="L14" s="181"/>
      <c r="M14" s="181">
        <v>10</v>
      </c>
      <c r="N14" s="181" t="s">
        <v>469</v>
      </c>
    </row>
    <row r="15" spans="1:14" ht="9.75" customHeight="1" x14ac:dyDescent="0.25">
      <c r="A15" s="527"/>
      <c r="B15" s="547"/>
      <c r="C15" s="181" t="s">
        <v>397</v>
      </c>
      <c r="D15" s="181" t="s">
        <v>498</v>
      </c>
      <c r="E15" s="181" t="s">
        <v>488</v>
      </c>
      <c r="F15" s="181" t="s">
        <v>470</v>
      </c>
      <c r="G15" s="181" t="s">
        <v>488</v>
      </c>
      <c r="H15" s="181" t="s">
        <v>470</v>
      </c>
      <c r="I15" s="181">
        <v>10</v>
      </c>
      <c r="J15" s="181">
        <v>10</v>
      </c>
      <c r="K15" s="181">
        <v>10</v>
      </c>
      <c r="L15" s="181"/>
      <c r="M15" s="181">
        <v>10</v>
      </c>
      <c r="N15" s="181" t="s">
        <v>469</v>
      </c>
    </row>
    <row r="16" spans="1:14" ht="9.75" customHeight="1" x14ac:dyDescent="0.25">
      <c r="A16" s="527"/>
      <c r="B16" s="547"/>
      <c r="C16" s="181" t="s">
        <v>398</v>
      </c>
      <c r="D16" s="181" t="s">
        <v>498</v>
      </c>
      <c r="E16" s="181" t="s">
        <v>488</v>
      </c>
      <c r="F16" s="181" t="s">
        <v>470</v>
      </c>
      <c r="G16" s="181" t="s">
        <v>488</v>
      </c>
      <c r="H16" s="181" t="s">
        <v>470</v>
      </c>
      <c r="I16" s="181">
        <v>10</v>
      </c>
      <c r="J16" s="181">
        <v>10</v>
      </c>
      <c r="K16" s="181">
        <v>10</v>
      </c>
      <c r="L16" s="181"/>
      <c r="M16" s="181">
        <v>10</v>
      </c>
      <c r="N16" s="181" t="s">
        <v>469</v>
      </c>
    </row>
    <row r="17" spans="1:14" ht="9.75" customHeight="1" x14ac:dyDescent="0.25">
      <c r="A17" s="527"/>
      <c r="B17" s="547"/>
      <c r="C17" s="181" t="s">
        <v>399</v>
      </c>
      <c r="D17" s="181" t="s">
        <v>498</v>
      </c>
      <c r="E17" s="289" t="s">
        <v>488</v>
      </c>
      <c r="F17" s="181" t="s">
        <v>470</v>
      </c>
      <c r="G17" s="289" t="s">
        <v>488</v>
      </c>
      <c r="H17" s="181" t="s">
        <v>470</v>
      </c>
      <c r="I17" s="181">
        <v>10</v>
      </c>
      <c r="J17" s="181">
        <v>10</v>
      </c>
      <c r="K17" s="181">
        <v>10</v>
      </c>
      <c r="L17" s="181"/>
      <c r="M17" s="181">
        <v>10</v>
      </c>
      <c r="N17" s="181" t="s">
        <v>469</v>
      </c>
    </row>
    <row r="18" spans="1:14" ht="9.75" customHeight="1" x14ac:dyDescent="0.25">
      <c r="A18" s="527"/>
      <c r="B18" s="547"/>
      <c r="C18" s="181" t="s">
        <v>389</v>
      </c>
      <c r="D18" s="181" t="s">
        <v>498</v>
      </c>
      <c r="E18" s="181" t="s">
        <v>488</v>
      </c>
      <c r="F18" s="181" t="s">
        <v>470</v>
      </c>
      <c r="G18" s="181" t="s">
        <v>488</v>
      </c>
      <c r="H18" s="181" t="s">
        <v>470</v>
      </c>
      <c r="I18" s="181">
        <v>10</v>
      </c>
      <c r="J18" s="181">
        <v>10</v>
      </c>
      <c r="K18" s="181">
        <v>50</v>
      </c>
      <c r="L18" s="181"/>
      <c r="M18" s="181">
        <v>50</v>
      </c>
      <c r="N18" s="181" t="s">
        <v>469</v>
      </c>
    </row>
    <row r="19" spans="1:14" ht="9.75" customHeight="1" x14ac:dyDescent="0.25">
      <c r="A19" s="527"/>
      <c r="B19" s="547"/>
      <c r="C19" s="181" t="s">
        <v>411</v>
      </c>
      <c r="D19" s="181" t="s">
        <v>498</v>
      </c>
      <c r="E19" s="181" t="s">
        <v>488</v>
      </c>
      <c r="F19" s="181" t="s">
        <v>470</v>
      </c>
      <c r="G19" s="181" t="s">
        <v>488</v>
      </c>
      <c r="H19" s="181" t="s">
        <v>470</v>
      </c>
      <c r="I19" s="181">
        <v>10</v>
      </c>
      <c r="J19" s="181">
        <v>10</v>
      </c>
      <c r="K19" s="181">
        <v>10</v>
      </c>
      <c r="L19" s="181"/>
      <c r="M19" s="181">
        <v>10</v>
      </c>
      <c r="N19" s="181" t="s">
        <v>469</v>
      </c>
    </row>
    <row r="20" spans="1:14" s="452" customFormat="1" ht="9" customHeight="1" x14ac:dyDescent="0.25">
      <c r="A20" s="527" t="s">
        <v>263</v>
      </c>
      <c r="B20" s="547"/>
      <c r="C20" s="181" t="s">
        <v>395</v>
      </c>
      <c r="D20" s="181" t="s">
        <v>498</v>
      </c>
      <c r="E20" s="181" t="s">
        <v>488</v>
      </c>
      <c r="F20" s="181" t="s">
        <v>470</v>
      </c>
      <c r="G20" s="181" t="s">
        <v>488</v>
      </c>
      <c r="H20" s="181" t="s">
        <v>470</v>
      </c>
      <c r="I20" s="181">
        <v>10</v>
      </c>
      <c r="J20" s="181">
        <v>10</v>
      </c>
      <c r="K20" s="181">
        <v>50</v>
      </c>
      <c r="L20" s="181"/>
      <c r="M20" s="181">
        <v>50</v>
      </c>
      <c r="N20" s="181" t="s">
        <v>469</v>
      </c>
    </row>
    <row r="21" spans="1:14" s="452" customFormat="1" ht="9" customHeight="1" x14ac:dyDescent="0.25">
      <c r="A21" s="527"/>
      <c r="B21" s="547"/>
      <c r="C21" s="285" t="s">
        <v>394</v>
      </c>
      <c r="D21" s="181" t="s">
        <v>498</v>
      </c>
      <c r="E21" s="181" t="s">
        <v>488</v>
      </c>
      <c r="F21" s="181" t="s">
        <v>470</v>
      </c>
      <c r="G21" s="181" t="s">
        <v>488</v>
      </c>
      <c r="H21" s="181" t="s">
        <v>470</v>
      </c>
      <c r="I21" s="181">
        <v>10</v>
      </c>
      <c r="J21" s="181">
        <v>10</v>
      </c>
      <c r="K21" s="285">
        <v>700</v>
      </c>
      <c r="L21" s="285"/>
      <c r="M21" s="285">
        <v>700</v>
      </c>
      <c r="N21" s="181" t="s">
        <v>469</v>
      </c>
    </row>
    <row r="22" spans="1:14" s="452" customFormat="1" ht="9" customHeight="1" x14ac:dyDescent="0.25">
      <c r="A22" s="527"/>
      <c r="B22" s="547"/>
      <c r="C22" s="181" t="s">
        <v>464</v>
      </c>
      <c r="D22" s="181" t="s">
        <v>498</v>
      </c>
      <c r="E22" s="181" t="s">
        <v>488</v>
      </c>
      <c r="F22" s="181" t="s">
        <v>470</v>
      </c>
      <c r="G22" s="181" t="s">
        <v>488</v>
      </c>
      <c r="H22" s="181" t="s">
        <v>470</v>
      </c>
      <c r="I22" s="181">
        <v>10</v>
      </c>
      <c r="J22" s="181">
        <v>10</v>
      </c>
      <c r="K22" s="181">
        <v>10</v>
      </c>
      <c r="L22" s="181"/>
      <c r="M22" s="181">
        <v>10</v>
      </c>
      <c r="N22" s="181" t="s">
        <v>469</v>
      </c>
    </row>
    <row r="23" spans="1:14" s="452" customFormat="1" ht="9" customHeight="1" x14ac:dyDescent="0.25">
      <c r="A23" s="527"/>
      <c r="B23" s="547"/>
      <c r="C23" s="181" t="s">
        <v>437</v>
      </c>
      <c r="D23" s="181" t="s">
        <v>498</v>
      </c>
      <c r="E23" s="181" t="s">
        <v>488</v>
      </c>
      <c r="F23" s="181" t="s">
        <v>470</v>
      </c>
      <c r="G23" s="181" t="s">
        <v>488</v>
      </c>
      <c r="H23" s="181" t="s">
        <v>470</v>
      </c>
      <c r="I23" s="181">
        <v>10</v>
      </c>
      <c r="J23" s="181">
        <v>10</v>
      </c>
      <c r="K23" s="181">
        <v>10</v>
      </c>
      <c r="L23" s="181"/>
      <c r="M23" s="181">
        <v>10</v>
      </c>
      <c r="N23" s="181" t="s">
        <v>469</v>
      </c>
    </row>
    <row r="24" spans="1:14" s="452" customFormat="1" ht="9" customHeight="1" x14ac:dyDescent="0.25">
      <c r="A24" s="527"/>
      <c r="B24" s="547"/>
      <c r="C24" s="181" t="s">
        <v>400</v>
      </c>
      <c r="D24" s="181" t="s">
        <v>498</v>
      </c>
      <c r="E24" s="181" t="s">
        <v>488</v>
      </c>
      <c r="F24" s="181" t="s">
        <v>470</v>
      </c>
      <c r="G24" s="181" t="s">
        <v>488</v>
      </c>
      <c r="H24" s="181" t="s">
        <v>470</v>
      </c>
      <c r="I24" s="181">
        <v>10</v>
      </c>
      <c r="J24" s="181">
        <v>10</v>
      </c>
      <c r="K24" s="181">
        <v>10</v>
      </c>
      <c r="L24" s="181"/>
      <c r="M24" s="181">
        <v>10</v>
      </c>
      <c r="N24" s="181" t="s">
        <v>469</v>
      </c>
    </row>
    <row r="25" spans="1:14" s="452" customFormat="1" ht="9" customHeight="1" x14ac:dyDescent="0.25">
      <c r="A25" s="527"/>
      <c r="B25" s="547"/>
      <c r="C25" s="181" t="s">
        <v>401</v>
      </c>
      <c r="D25" s="181" t="s">
        <v>498</v>
      </c>
      <c r="E25" s="181" t="s">
        <v>488</v>
      </c>
      <c r="F25" s="181" t="s">
        <v>470</v>
      </c>
      <c r="G25" s="181" t="s">
        <v>488</v>
      </c>
      <c r="H25" s="181" t="s">
        <v>470</v>
      </c>
      <c r="I25" s="181">
        <v>10</v>
      </c>
      <c r="J25" s="181">
        <v>10</v>
      </c>
      <c r="K25" s="181" t="s">
        <v>453</v>
      </c>
      <c r="L25" s="181"/>
      <c r="M25" s="181" t="s">
        <v>453</v>
      </c>
      <c r="N25" s="181" t="s">
        <v>469</v>
      </c>
    </row>
    <row r="26" spans="1:14" ht="14.45" customHeight="1" x14ac:dyDescent="0.25">
      <c r="A26" s="527"/>
      <c r="B26" s="547"/>
      <c r="C26" s="181" t="s">
        <v>463</v>
      </c>
      <c r="D26" s="181" t="s">
        <v>732</v>
      </c>
      <c r="E26" s="181"/>
      <c r="F26" s="181"/>
      <c r="G26" s="285"/>
      <c r="H26" s="285"/>
      <c r="I26" s="181"/>
      <c r="J26" s="181"/>
      <c r="K26" s="181"/>
      <c r="L26" s="181"/>
      <c r="M26" s="181"/>
      <c r="N26" s="181"/>
    </row>
    <row r="27" spans="1:14" ht="9.75" customHeight="1" x14ac:dyDescent="0.25">
      <c r="A27" s="527" t="s">
        <v>264</v>
      </c>
      <c r="B27" s="547"/>
      <c r="N27" s="181"/>
    </row>
    <row r="28" spans="1:14" ht="9.75" customHeight="1" x14ac:dyDescent="0.25">
      <c r="A28" s="527"/>
      <c r="B28" s="547"/>
      <c r="N28" s="181"/>
    </row>
    <row r="29" spans="1:14" ht="9.75" customHeight="1" x14ac:dyDescent="0.25">
      <c r="A29" s="527"/>
      <c r="B29" s="547"/>
      <c r="C29" s="181"/>
      <c r="D29" s="181"/>
      <c r="E29" s="181"/>
      <c r="F29" s="181"/>
      <c r="G29" s="285"/>
      <c r="H29" s="285"/>
      <c r="I29" s="181"/>
      <c r="J29" s="181"/>
      <c r="K29" s="181"/>
      <c r="L29" s="181"/>
      <c r="M29" s="181"/>
      <c r="N29" s="181"/>
    </row>
    <row r="30" spans="1:14" ht="12.6" customHeight="1" x14ac:dyDescent="0.25">
      <c r="A30" s="527"/>
      <c r="B30" s="547"/>
      <c r="C30" s="181"/>
      <c r="D30" s="181"/>
      <c r="E30" s="181"/>
      <c r="F30" s="181"/>
      <c r="G30" s="285"/>
      <c r="H30" s="285"/>
      <c r="I30" s="181"/>
      <c r="J30" s="181"/>
      <c r="K30" s="181"/>
      <c r="L30" s="181"/>
      <c r="M30" s="181"/>
      <c r="N30" s="181"/>
    </row>
    <row r="31" spans="1:14" ht="8.4499999999999993" customHeight="1" x14ac:dyDescent="0.25">
      <c r="A31" s="527"/>
      <c r="B31" s="547"/>
      <c r="C31" s="181"/>
      <c r="D31" s="181"/>
      <c r="E31" s="181"/>
      <c r="F31" s="181"/>
      <c r="G31" s="285"/>
      <c r="H31" s="285"/>
      <c r="I31" s="181"/>
      <c r="J31" s="181"/>
      <c r="K31" s="181"/>
      <c r="L31" s="181"/>
      <c r="M31" s="181"/>
      <c r="N31" s="181"/>
    </row>
    <row r="32" spans="1:14" ht="12.6" customHeight="1" x14ac:dyDescent="0.25">
      <c r="A32" s="527"/>
      <c r="B32" s="547"/>
      <c r="C32" s="181"/>
      <c r="D32" s="181"/>
      <c r="E32" s="181"/>
      <c r="F32" s="181"/>
      <c r="G32" s="285"/>
      <c r="H32" s="285"/>
      <c r="I32" s="181"/>
      <c r="J32" s="181"/>
      <c r="K32" s="181"/>
      <c r="L32" s="181"/>
      <c r="M32" s="181"/>
      <c r="N32" s="181"/>
    </row>
    <row r="33" spans="1:14" ht="9.75" customHeight="1" x14ac:dyDescent="0.25">
      <c r="A33" s="527"/>
      <c r="B33" s="547"/>
      <c r="C33" s="181"/>
      <c r="D33" s="181"/>
      <c r="E33" s="181"/>
      <c r="F33" s="181"/>
      <c r="G33" s="285"/>
      <c r="H33" s="285"/>
      <c r="I33" s="181"/>
      <c r="J33" s="181"/>
      <c r="K33" s="181"/>
      <c r="L33" s="181"/>
      <c r="M33" s="181"/>
      <c r="N33" s="181"/>
    </row>
    <row r="34" spans="1:14" ht="9.75" customHeight="1" x14ac:dyDescent="0.25">
      <c r="A34" s="527" t="s">
        <v>265</v>
      </c>
      <c r="B34" s="547"/>
      <c r="C34" s="181" t="s">
        <v>408</v>
      </c>
      <c r="D34" s="181" t="s">
        <v>498</v>
      </c>
      <c r="E34" s="181" t="s">
        <v>488</v>
      </c>
      <c r="F34" s="181" t="s">
        <v>470</v>
      </c>
      <c r="G34" s="181" t="s">
        <v>488</v>
      </c>
      <c r="H34" s="181" t="s">
        <v>470</v>
      </c>
      <c r="I34" s="181">
        <v>10</v>
      </c>
      <c r="J34" s="181">
        <v>10</v>
      </c>
      <c r="K34" s="181">
        <v>3000</v>
      </c>
      <c r="L34" s="181"/>
      <c r="M34" s="181">
        <v>3000</v>
      </c>
      <c r="N34" s="181" t="s">
        <v>469</v>
      </c>
    </row>
    <row r="35" spans="1:14" ht="9.75" customHeight="1" x14ac:dyDescent="0.25">
      <c r="A35" s="527"/>
      <c r="B35" s="547"/>
      <c r="C35" s="181" t="s">
        <v>533</v>
      </c>
      <c r="D35" s="181" t="s">
        <v>498</v>
      </c>
      <c r="E35" s="285" t="s">
        <v>487</v>
      </c>
      <c r="F35" s="285" t="s">
        <v>470</v>
      </c>
      <c r="G35" s="285" t="s">
        <v>487</v>
      </c>
      <c r="H35" s="181" t="s">
        <v>470</v>
      </c>
      <c r="I35" s="285">
        <v>10</v>
      </c>
      <c r="J35" s="285">
        <v>10</v>
      </c>
      <c r="K35" s="285">
        <v>500</v>
      </c>
      <c r="L35" s="181"/>
      <c r="M35" s="285">
        <v>500</v>
      </c>
      <c r="N35" s="181" t="s">
        <v>469</v>
      </c>
    </row>
    <row r="36" spans="1:14" ht="9.75" customHeight="1" x14ac:dyDescent="0.25">
      <c r="A36" s="527"/>
      <c r="B36" s="547"/>
      <c r="C36" s="181" t="s">
        <v>534</v>
      </c>
      <c r="D36" s="181" t="s">
        <v>498</v>
      </c>
      <c r="E36" s="285" t="s">
        <v>487</v>
      </c>
      <c r="F36" s="285" t="s">
        <v>470</v>
      </c>
      <c r="G36" s="285" t="s">
        <v>487</v>
      </c>
      <c r="H36" s="181" t="s">
        <v>470</v>
      </c>
      <c r="I36" s="285">
        <v>10</v>
      </c>
      <c r="J36" s="285">
        <v>10</v>
      </c>
      <c r="K36" s="285">
        <v>500</v>
      </c>
      <c r="L36" s="181"/>
      <c r="M36" s="285">
        <v>500</v>
      </c>
      <c r="N36" s="181" t="s">
        <v>469</v>
      </c>
    </row>
    <row r="37" spans="1:14" ht="9.75" customHeight="1" x14ac:dyDescent="0.25">
      <c r="A37" s="527"/>
      <c r="B37" s="547"/>
      <c r="C37" s="181" t="s">
        <v>535</v>
      </c>
      <c r="D37" s="181" t="s">
        <v>498</v>
      </c>
      <c r="E37" s="285" t="s">
        <v>487</v>
      </c>
      <c r="F37" s="285" t="s">
        <v>470</v>
      </c>
      <c r="G37" s="285" t="s">
        <v>487</v>
      </c>
      <c r="H37" s="181" t="s">
        <v>470</v>
      </c>
      <c r="I37" s="285">
        <v>10</v>
      </c>
      <c r="J37" s="285">
        <v>10</v>
      </c>
      <c r="K37" s="285">
        <v>2000</v>
      </c>
      <c r="L37" s="181"/>
      <c r="M37" s="285">
        <v>2000</v>
      </c>
      <c r="N37" s="181" t="s">
        <v>469</v>
      </c>
    </row>
    <row r="38" spans="1:14" ht="9.75" customHeight="1" x14ac:dyDescent="0.25">
      <c r="A38" s="527"/>
      <c r="B38" s="547"/>
      <c r="C38" s="181" t="s">
        <v>392</v>
      </c>
      <c r="D38" s="181" t="s">
        <v>498</v>
      </c>
      <c r="E38" s="285" t="s">
        <v>487</v>
      </c>
      <c r="F38" s="285" t="s">
        <v>470</v>
      </c>
      <c r="G38" s="285" t="s">
        <v>487</v>
      </c>
      <c r="H38" s="181" t="s">
        <v>470</v>
      </c>
      <c r="I38" s="285">
        <v>10</v>
      </c>
      <c r="J38" s="285">
        <v>10</v>
      </c>
      <c r="K38" s="181">
        <v>250</v>
      </c>
      <c r="L38" s="181"/>
      <c r="M38" s="181">
        <v>250</v>
      </c>
      <c r="N38" s="181" t="s">
        <v>469</v>
      </c>
    </row>
    <row r="39" spans="1:14" ht="9.75" customHeight="1" x14ac:dyDescent="0.25">
      <c r="A39" s="527" t="s">
        <v>266</v>
      </c>
      <c r="B39" s="547"/>
      <c r="C39" s="181" t="s">
        <v>562</v>
      </c>
      <c r="D39" s="181" t="s">
        <v>498</v>
      </c>
      <c r="E39" s="285" t="s">
        <v>487</v>
      </c>
      <c r="F39" s="285" t="s">
        <v>470</v>
      </c>
      <c r="G39" s="285" t="s">
        <v>487</v>
      </c>
      <c r="H39" s="181" t="s">
        <v>470</v>
      </c>
      <c r="I39" s="285">
        <v>10</v>
      </c>
      <c r="J39" s="285">
        <v>10</v>
      </c>
      <c r="K39" s="181">
        <v>200</v>
      </c>
      <c r="L39" s="181"/>
      <c r="M39" s="181">
        <v>200</v>
      </c>
      <c r="N39" s="181" t="s">
        <v>469</v>
      </c>
    </row>
    <row r="40" spans="1:14" ht="9.75" customHeight="1" x14ac:dyDescent="0.25">
      <c r="A40" s="527"/>
      <c r="B40" s="547"/>
      <c r="C40" s="181" t="s">
        <v>727</v>
      </c>
      <c r="D40" s="181" t="s">
        <v>498</v>
      </c>
      <c r="E40" s="285" t="s">
        <v>487</v>
      </c>
      <c r="F40" s="285" t="s">
        <v>470</v>
      </c>
      <c r="G40" s="285" t="s">
        <v>487</v>
      </c>
      <c r="H40" s="181" t="s">
        <v>470</v>
      </c>
      <c r="I40" s="285">
        <v>10</v>
      </c>
      <c r="J40" s="285">
        <v>10</v>
      </c>
      <c r="K40" s="181">
        <v>500</v>
      </c>
      <c r="L40" s="181"/>
      <c r="M40" s="181">
        <v>500</v>
      </c>
      <c r="N40" s="181" t="s">
        <v>469</v>
      </c>
    </row>
    <row r="41" spans="1:14" ht="9.75" customHeight="1" x14ac:dyDescent="0.25">
      <c r="A41" s="527"/>
      <c r="B41" s="547"/>
      <c r="C41" s="181" t="s">
        <v>563</v>
      </c>
      <c r="D41" s="181" t="s">
        <v>732</v>
      </c>
      <c r="E41" s="181"/>
      <c r="F41" s="181"/>
      <c r="G41" s="325"/>
      <c r="H41" s="181"/>
      <c r="I41" s="181"/>
      <c r="J41" s="181"/>
      <c r="K41" s="181"/>
      <c r="L41" s="181"/>
      <c r="M41" s="181"/>
      <c r="N41" s="181"/>
    </row>
    <row r="42" spans="1:14" ht="9.75" customHeight="1" x14ac:dyDescent="0.25">
      <c r="A42" s="527"/>
      <c r="B42" s="547"/>
      <c r="C42" s="181" t="s">
        <v>565</v>
      </c>
      <c r="D42" s="181"/>
      <c r="E42" s="285"/>
      <c r="F42" s="285"/>
      <c r="G42" s="285"/>
      <c r="H42" s="285"/>
      <c r="I42" s="285"/>
      <c r="J42" s="285"/>
      <c r="K42" s="285"/>
      <c r="L42" s="285"/>
      <c r="M42" s="285"/>
      <c r="N42" s="285"/>
    </row>
    <row r="43" spans="1:14" ht="9.75" customHeight="1" x14ac:dyDescent="0.25">
      <c r="A43" s="527"/>
      <c r="B43" s="547"/>
      <c r="C43" s="181" t="s">
        <v>409</v>
      </c>
      <c r="D43" s="181" t="s">
        <v>498</v>
      </c>
      <c r="E43" s="285" t="s">
        <v>487</v>
      </c>
      <c r="F43" s="285" t="s">
        <v>470</v>
      </c>
      <c r="G43" s="285" t="s">
        <v>487</v>
      </c>
      <c r="H43" s="181" t="s">
        <v>470</v>
      </c>
      <c r="I43" s="285">
        <v>5</v>
      </c>
      <c r="J43" s="285">
        <v>5</v>
      </c>
      <c r="K43" s="181">
        <v>5</v>
      </c>
      <c r="L43" s="181"/>
      <c r="M43" s="181">
        <v>5</v>
      </c>
      <c r="N43" s="181" t="s">
        <v>469</v>
      </c>
    </row>
    <row r="44" spans="1:14" x14ac:dyDescent="0.25">
      <c r="M44" s="260"/>
    </row>
    <row r="45" spans="1:14" x14ac:dyDescent="0.25">
      <c r="M45" s="260"/>
    </row>
  </sheetData>
  <protectedRanges>
    <protectedRange password="CDC0" sqref="G41 D29:D33" name="Range1_3_3"/>
    <protectedRange password="CDC0" sqref="I29:I30 K29:K30 I31:K33 M29:M33" name="Range1"/>
    <protectedRange password="CDC0" sqref="N27:N33 N41" name="Range1_1"/>
    <protectedRange password="CDC0" sqref="G31:H33" name="Range1_3"/>
    <protectedRange password="CDC0" sqref="G26:H26" name="Range1_3_4"/>
    <protectedRange password="CDC0" sqref="L9:L11 N9:N26 F9:F25 F34 H9:H25 H34:H40 H43" name="Range1_5"/>
    <protectedRange password="CDC0" sqref="I9:K9 K10:K11 I10:J25 M9:M11" name="Range1_1_2_1"/>
    <protectedRange password="CDC0" sqref="L12" name="Range1_9"/>
    <protectedRange password="CDC0" sqref="K12 M12" name="Range1_1_2_3"/>
    <protectedRange password="CDC0" sqref="L13:L16" name="Range1_11"/>
    <protectedRange password="CDC0" sqref="K13:K16 M13:M16" name="Range1_1_2_5"/>
    <protectedRange password="CDC0" sqref="C34" name="Range1_1_1_7"/>
    <protectedRange password="CDC0" sqref="L34:L37 N43 N34:N40" name="Range1_13"/>
    <protectedRange password="CDC0" sqref="K34 M34" name="Range1_1_5"/>
    <protectedRange password="CDC0" sqref="I34:J34" name="Range1_1_2_7"/>
    <protectedRange password="CDC0" sqref="L18" name="Range1_15"/>
    <protectedRange password="CDC0" sqref="K18 M18" name="Range1_1_2_9"/>
    <protectedRange password="CDC0" sqref="C19" name="Range1_4_4_1_3"/>
    <protectedRange password="CDC0" sqref="L19" name="Range1_17"/>
    <protectedRange password="CDC0" sqref="G19 E19" name="Range1_4_4_1_1_2"/>
    <protectedRange password="CDC0" sqref="K19 M19" name="Range1_1_2_11"/>
    <protectedRange password="CDC0" sqref="K17:M17" name="Range1_2_1_1"/>
    <protectedRange password="CDC0" sqref="L20" name="Range1_19"/>
    <protectedRange password="CDC0" sqref="K20 M20" name="Range1_1_7"/>
    <protectedRange password="CDC0" sqref="L40" name="Range1_22"/>
    <protectedRange password="CDC0" sqref="K40" name="Range1_1_10"/>
    <protectedRange password="CDC0" sqref="N42" name="Range1_5_4"/>
    <protectedRange password="CDC0" sqref="L23:L24" name="Range1_24"/>
    <protectedRange password="CDC0" sqref="C23:C24" name="Range1_33_3"/>
    <protectedRange password="CDC0" sqref="K23:K24 M23:M24" name="Range1_1_12"/>
    <protectedRange password="CDC0" sqref="L25" name="Range1_25"/>
    <protectedRange password="CDC0" sqref="K25 M25" name="Range1_1_13"/>
    <protectedRange password="CDC0" sqref="L43" name="Range1_27"/>
    <protectedRange password="CDC0" sqref="K43" name="Range1_1_15"/>
  </protectedRanges>
  <mergeCells count="6">
    <mergeCell ref="B9:B43"/>
    <mergeCell ref="A34:A38"/>
    <mergeCell ref="A39:A43"/>
    <mergeCell ref="A9:A19"/>
    <mergeCell ref="A20:A26"/>
    <mergeCell ref="A27:A33"/>
  </mergeCells>
  <hyperlinks>
    <hyperlink ref="L1" location="'b. List of templates'!A1" display="RETURN TO TEMPLATE LIST" xr:uid="{00000000-0004-0000-0800-000000000000}"/>
  </hyperlink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notes</vt:lpstr>
      <vt:lpstr>list of templates</vt:lpstr>
      <vt:lpstr>substances group</vt:lpstr>
      <vt:lpstr>frequency</vt:lpstr>
      <vt:lpstr>Ukupno uzoraka</vt:lpstr>
      <vt:lpstr>Group A substances to be tested</vt:lpstr>
      <vt:lpstr>Bovine group A</vt:lpstr>
      <vt:lpstr>Bovine group B</vt:lpstr>
      <vt:lpstr>Bovine pesticides</vt:lpstr>
      <vt:lpstr>Bovine contaminants</vt:lpstr>
      <vt:lpstr>Ovine Caprine group A</vt:lpstr>
      <vt:lpstr>Ovine Caprine group B</vt:lpstr>
      <vt:lpstr>Ovine Caprine pesticides</vt:lpstr>
      <vt:lpstr>Ovine Caprine contaminants</vt:lpstr>
      <vt:lpstr>Porcine group A</vt:lpstr>
      <vt:lpstr>Porcine group B</vt:lpstr>
      <vt:lpstr>Porcine pesticides </vt:lpstr>
      <vt:lpstr>Porcine contaminants</vt:lpstr>
      <vt:lpstr>Poultry group A</vt:lpstr>
      <vt:lpstr>Poultry group B</vt:lpstr>
      <vt:lpstr>Poultry pesticides</vt:lpstr>
      <vt:lpstr>Poultry contaminants</vt:lpstr>
      <vt:lpstr>Aquaculture group A</vt:lpstr>
      <vt:lpstr>Aquaculture group B</vt:lpstr>
      <vt:lpstr>Aquaculture pesticides</vt:lpstr>
      <vt:lpstr>Aquaculture Contaminants</vt:lpstr>
      <vt:lpstr>Raw milk Bovine group A</vt:lpstr>
      <vt:lpstr>Raw milk Bovine group B</vt:lpstr>
      <vt:lpstr>Raw milk Bovine Pesticides</vt:lpstr>
      <vt:lpstr>Raw milk Bovine Contaminants</vt:lpstr>
      <vt:lpstr>Other milk group A </vt:lpstr>
      <vt:lpstr>Other milk group B</vt:lpstr>
      <vt:lpstr>Other milk pesticides</vt:lpstr>
      <vt:lpstr>Other milk contaminants</vt:lpstr>
      <vt:lpstr>Eggs group A</vt:lpstr>
      <vt:lpstr>Eggs group B</vt:lpstr>
      <vt:lpstr>Eggs pesticides</vt:lpstr>
      <vt:lpstr>Eggs contaminants</vt:lpstr>
      <vt:lpstr>Honey group A</vt:lpstr>
      <vt:lpstr>Honey group B</vt:lpstr>
      <vt:lpstr>Honey pesticides</vt:lpstr>
      <vt:lpstr>Honey contaminants</vt:lpstr>
      <vt:lpstr>Casings group 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uprava</dc:creator>
  <cp:lastModifiedBy>Stefan Mitrovic</cp:lastModifiedBy>
  <dcterms:created xsi:type="dcterms:W3CDTF">2015-06-05T18:17:20Z</dcterms:created>
  <dcterms:modified xsi:type="dcterms:W3CDTF">2025-03-10T10:38:55Z</dcterms:modified>
</cp:coreProperties>
</file>