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NOVEMBAR 2024\Konačni izvještaji\"/>
    </mc:Choice>
  </mc:AlternateContent>
  <xr:revisionPtr revIDLastSave="0" documentId="13_ncr:1_{F75BD203-F624-4538-BA46-0EEF888F9325}" xr6:coauthVersionLast="36" xr6:coauthVersionMax="36" xr10:uidLastSave="{00000000-0000-0000-0000-000000000000}"/>
  <workbookProtection workbookAlgorithmName="SHA-512" workbookHashValue="ntl1Cs9rNioCmyXtdw31PTI6v2fcYS9JG5fW+uGqsajAWD9UqfFRLOf2czSrMz61icvw8meiLdqvhQk4V4qi4w==" workbookSaltValue="z3EL2DqSHWjd/XgOhKaWng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2024'!$B$3:$Q$265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1" l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O272" i="1" l="1"/>
  <c r="N272" i="1"/>
  <c r="M272" i="1"/>
  <c r="L272" i="1"/>
  <c r="K272" i="1"/>
  <c r="J272" i="1"/>
  <c r="I272" i="1"/>
  <c r="H272" i="1"/>
  <c r="G272" i="1"/>
  <c r="F272" i="1"/>
  <c r="E272" i="1"/>
  <c r="P7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72" i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E264" i="3" s="1"/>
  <c r="U254" i="1"/>
  <c r="F255" i="3" s="1"/>
  <c r="U258" i="1"/>
  <c r="F259" i="3" s="1"/>
  <c r="U262" i="1"/>
  <c r="F263" i="3" s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E262" i="3" s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E263" i="3" s="1"/>
  <c r="U253" i="1"/>
  <c r="F254" i="3" s="1"/>
  <c r="U257" i="1"/>
  <c r="F258" i="3" s="1"/>
  <c r="U261" i="1"/>
  <c r="F262" i="3" s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F264" i="3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G263" i="3"/>
  <c r="I263" i="3"/>
  <c r="J263" i="3" s="1"/>
  <c r="H263" i="3"/>
  <c r="G262" i="3"/>
  <c r="H262" i="3"/>
  <c r="I262" i="3"/>
  <c r="J262" i="3" s="1"/>
  <c r="H253" i="3"/>
  <c r="G253" i="3"/>
  <c r="I253" i="3"/>
  <c r="J253" i="3" s="1"/>
  <c r="G259" i="3"/>
  <c r="H259" i="3"/>
  <c r="I259" i="3"/>
  <c r="J259" i="3" s="1"/>
  <c r="L259" i="3"/>
  <c r="K261" i="3"/>
  <c r="L262" i="3"/>
  <c r="K262" i="3"/>
  <c r="K252" i="3"/>
  <c r="K253" i="3"/>
  <c r="K254" i="3"/>
  <c r="L261" i="3"/>
  <c r="K263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L263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64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6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64" i="3"/>
  <c r="I264" i="3"/>
  <c r="J264" i="3" s="1"/>
  <c r="G264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N253" i="3" l="1"/>
  <c r="M253" i="3"/>
  <c r="O253" i="3"/>
  <c r="P253" i="3" s="1"/>
  <c r="N258" i="3"/>
  <c r="O258" i="3"/>
  <c r="P258" i="3" s="1"/>
  <c r="M258" i="3"/>
  <c r="N259" i="3"/>
  <c r="O259" i="3"/>
  <c r="P259" i="3" s="1"/>
  <c r="M259" i="3"/>
  <c r="N263" i="3"/>
  <c r="M263" i="3"/>
  <c r="O263" i="3"/>
  <c r="P263" i="3" s="1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62" i="3"/>
  <c r="M262" i="3"/>
  <c r="O262" i="3"/>
  <c r="P262" i="3" s="1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64" i="3"/>
  <c r="P264" i="3" s="1"/>
  <c r="N264" i="3"/>
  <c r="M264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<sst xmlns="http://schemas.openxmlformats.org/spreadsheetml/2006/main" count="1639" uniqueCount="563">
  <si>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</si>
  <si>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</si>
  <si>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</si>
  <si>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</si>
  <si>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</si>
  <si>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</si>
  <si>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</si>
  <si>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</si>
  <si>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</si>
  <si>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</si>
  <si>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</si>
  <si>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</si>
  <si>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</si>
  <si>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</si>
  <si>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</si>
  <si>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</si>
  <si>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</si>
  <si>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</si>
  <si>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</si>
  <si>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</si>
  <si>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</si>
  <si>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</si>
  <si>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</si>
  <si>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</si>
  <si>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</si>
  <si>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</si>
  <si>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</si>
  <si>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</si>
  <si>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</si>
  <si>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</si>
  <si>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</si>
  <si>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</si>
  <si>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</si>
  <si>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</si>
  <si>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</si>
  <si>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</si>
  <si>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</si>
  <si>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</si>
  <si>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</si>
  <si>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</si>
  <si>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</si>
  <si>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</si>
  <si>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</si>
  <si>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</si>
  <si>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</si>
  <si>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</si>
  <si>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</si>
  <si>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</si>
  <si>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</si>
  <si>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</si>
  <si>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</si>
  <si>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</si>
  <si>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</si>
  <si>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</si>
  <si>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</si>
  <si>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</si>
  <si>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</si>
  <si>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</si>
  <si>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</si>
  <si>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</si>
  <si>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</si>
  <si>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</si>
  <si>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</si>
  <si>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</si>
  <si>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</si>
  <si>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</si>
  <si>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</si>
  <si>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</si>
  <si>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</si>
  <si>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</si>
  <si>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</si>
  <si>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</si>
  <si>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</si>
  <si>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</si>
  <si>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</si>
  <si>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</si>
  <si>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</si>
  <si>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</si>
  <si>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</si>
  <si>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</si>
  <si>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</si>
  <si>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</si>
  <si>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</si>
  <si>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</si>
  <si>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</si>
  <si>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</si>
  <si>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</si>
  <si>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</si>
  <si>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</si>
  <si>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</si>
  <si>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</si>
  <si>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</si>
  <si>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</si>
  <si>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</si>
  <si>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</si>
  <si>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</si>
  <si>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</si>
  <si>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</si>
  <si>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</si>
  <si>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</si>
  <si>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</si>
  <si>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</si>
  <si>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</si>
  <si>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</si>
  <si>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</si>
  <si>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</si>
  <si>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</si>
  <si>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</si>
  <si>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</si>
  <si>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</si>
  <si>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</si>
  <si>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</si>
  <si>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</si>
  <si>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</si>
  <si>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</si>
  <si>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</si>
  <si>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</si>
  <si>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</si>
  <si>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</si>
  <si>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</si>
  <si>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</si>
  <si>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</si>
  <si>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</si>
  <si>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</si>
  <si>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</si>
  <si>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</si>
  <si>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</si>
  <si>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</si>
  <si>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</si>
  <si>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</si>
  <si>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</si>
  <si>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</si>
  <si>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</si>
  <si>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</si>
  <si>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</si>
  <si>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</si>
  <si>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</si>
  <si>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</si>
  <si>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</si>
  <si>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</si>
  <si>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</si>
  <si>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</si>
  <si>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</si>
  <si>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</si>
  <si>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</si>
  <si>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</si>
  <si>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</si>
  <si>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</si>
  <si>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</si>
  <si>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</si>
  <si>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</si>
  <si>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</si>
  <si>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</si>
  <si>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</si>
  <si>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</si>
  <si>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</si>
  <si>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</si>
  <si>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</si>
  <si>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</si>
  <si>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</si>
  <si>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</si>
  <si>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</si>
  <si>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</si>
  <si>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</si>
  <si>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</si>
  <si>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</si>
  <si>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</si>
  <si>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</si>
  <si>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</si>
  <si>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</si>
  <si>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</si>
  <si>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</si>
  <si>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</si>
  <si>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</si>
  <si>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</si>
  <si>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</si>
  <si>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</si>
  <si>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</si>
  <si>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</si>
  <si>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</si>
  <si>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</si>
  <si>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</si>
  <si>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</si>
  <si>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</si>
  <si>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</si>
  <si>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</si>
  <si>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</si>
  <si>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</si>
  <si>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</si>
  <si>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</si>
  <si>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</si>
  <si>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</si>
  <si>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</si>
  <si>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</si>
  <si>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</si>
  <si>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</si>
  <si>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</si>
  <si>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</si>
  <si>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</si>
  <si>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</si>
  <si>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</si>
  <si>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</si>
  <si>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</si>
  <si>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</si>
  <si>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</si>
  <si>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</si>
  <si>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</si>
  <si>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</si>
  <si>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</si>
  <si>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</si>
  <si>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</si>
  <si>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</si>
  <si>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</si>
  <si>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</si>
  <si>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</si>
  <si>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</si>
  <si>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</si>
  <si>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</si>
  <si>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</si>
  <si>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</si>
  <si>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</si>
  <si>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</si>
  <si>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</si>
  <si>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</si>
  <si>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</si>
  <si>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</si>
  <si>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</si>
  <si>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</si>
  <si>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</si>
  <si>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</si>
  <si>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</si>
  <si>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</si>
  <si>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</si>
  <si>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</si>
  <si>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</si>
  <si>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</si>
  <si>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</si>
  <si>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</si>
  <si>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</si>
  <si>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</si>
  <si>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</si>
  <si>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</si>
  <si>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</si>
  <si>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</si>
  <si>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</si>
  <si>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</si>
  <si>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</si>
  <si>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</si>
  <si>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</si>
  <si>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</si>
  <si>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</si>
  <si>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</si>
  <si>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</si>
  <si>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</si>
  <si>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</si>
  <si>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</si>
  <si>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</si>
  <si>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</si>
  <si>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</si>
  <si>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</si>
  <si>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</si>
  <si>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</si>
  <si>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</si>
  <si>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</si>
  <si>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</si>
  <si>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</si>
  <si>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</si>
  <si>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</si>
  <si>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</si>
  <si>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</si>
  <si>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</si>
  <si>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</si>
  <si>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</si>
  <si>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</si>
  <si>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</si>
  <si>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</si>
  <si>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</si>
  <si>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</si>
  <si>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</si>
  <si>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</si>
  <si>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</si>
  <si>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</si>
  <si>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</si>
  <si>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</si>
  <si>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</si>
  <si>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</si>
  <si>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</si>
  <si>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</si>
  <si>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</si>
  <si>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</si>
  <si>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</si>
  <si>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</si>
  <si>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</si>
  <si>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</si>
  <si>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</si>
  <si>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</si>
  <si>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</si>
  <si>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</si>
  <si>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</si>
  <si>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</si>
  <si>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</si>
  <si>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</si>
  <si>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</si>
  <si>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</si>
  <si>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</si>
  <si>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</si>
  <si>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</si>
  <si>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</si>
  <si>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</si>
  <si>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</si>
  <si>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</si>
  <si>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</si>
  <si>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</si>
  <si>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</si>
  <si>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</si>
  <si>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</si>
  <si>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</si>
  <si>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</si>
  <si>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</si>
  <si>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</si>
  <si>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</si>
  <si>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</si>
  <si>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</si>
  <si>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</si>
  <si>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</si>
  <si>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</si>
  <si>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</si>
  <si>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</si>
  <si>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</si>
  <si>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</si>
  <si>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</si>
  <si>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</si>
  <si>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</si>
  <si>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</si>
  <si>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</si>
  <si>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</si>
  <si>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</si>
  <si>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</si>
  <si>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</si>
  <si>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</si>
  <si>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</si>
  <si>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</si>
  <si>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</si>
  <si>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</si>
  <si>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</si>
  <si>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</si>
  <si>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</si>
  <si>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</si>
  <si>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</si>
  <si>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</si>
  <si>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</si>
  <si>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</si>
  <si>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</si>
  <si>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</si>
  <si>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</si>
  <si>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</si>
  <si>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</si>
  <si>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</si>
  <si>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</si>
  <si>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</si>
  <si>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</si>
  <si>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</si>
  <si>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</si>
  <si>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</si>
  <si>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</si>
  <si>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</si>
  <si>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</si>
  <si>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</si>
  <si>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</si>
  <si>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</si>
  <si>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</si>
  <si>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</si>
  <si>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</si>
  <si>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</si>
  <si>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</si>
  <si>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</si>
  <si>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</si>
  <si>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</si>
  <si>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</si>
  <si>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</si>
  <si>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</si>
  <si>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</si>
  <si>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</si>
  <si>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</si>
  <si>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</si>
  <si>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</si>
  <si>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</si>
  <si>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</si>
  <si>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</si>
  <si>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</si>
  <si>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</si>
  <si>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</si>
  <si>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</si>
  <si>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</si>
  <si>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</si>
  <si>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</si>
  <si>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</si>
  <si>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</si>
  <si>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</si>
  <si>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</si>
  <si>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</si>
  <si>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</si>
  <si>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</si>
  <si>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</si>
  <si>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</si>
  <si>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</si>
  <si>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</si>
  <si>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</si>
  <si>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</si>
  <si>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</si>
  <si>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</si>
  <si>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</si>
  <si>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</si>
  <si>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</si>
  <si>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</si>
  <si>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</si>
  <si>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</si>
  <si>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</si>
  <si>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</si>
  <si>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</si>
  <si>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</si>
  <si>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</si>
  <si>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</si>
  <si>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</si>
  <si>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</si>
  <si>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</si>
  <si>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</si>
  <si>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</si>
  <si>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</si>
  <si>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</si>
  <si>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</si>
  <si>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</si>
  <si>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</si>
  <si>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</si>
  <si>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</si>
  <si>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</si>
  <si>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</si>
  <si>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</si>
  <si>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</si>
  <si>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</si>
  <si>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</si>
  <si>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</si>
  <si>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</si>
  <si>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</si>
  <si>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</si>
  <si>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</si>
  <si>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</si>
  <si>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</si>
  <si>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</si>
  <si>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</si>
  <si>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</si>
  <si>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</si>
  <si>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</si>
  <si>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</si>
  <si>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</si>
  <si>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</si>
  <si>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</si>
  <si>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</si>
  <si>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</si>
  <si>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</si>
  <si>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</si>
  <si>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</si>
  <si>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</si>
  <si>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</si>
  <si>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</si>
  <si>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</si>
  <si>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</si>
  <si>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</si>
  <si>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</si>
  <si>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</si>
  <si>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</si>
  <si>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</si>
  <si>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</si>
  <si>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</si>
  <si>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</si>
  <si>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</si>
  <si>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</si>
  <si>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</si>
  <si>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</si>
  <si>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</si>
  <si>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</si>
  <si>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</si>
  <si>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</si>
  <si>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</si>
  <si>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</si>
  <si>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</si>
  <si>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</si>
  <si>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</si>
  <si>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</si>
  <si>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</si>
  <si>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</si>
  <si>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</si>
  <si>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</si>
  <si>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</si>
  <si>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</si>
  <si>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</si>
  <si>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</si>
  <si>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</si>
  <si>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</si>
  <si>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</si>
  <si>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</si>
  <si>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</si>
  <si>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</si>
  <si>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</si>
  <si>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</si>
  <si>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</si>
  <si>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</si>
  <si>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</si>
  <si>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</si>
  <si>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</si>
  <si>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</si>
  <si>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</si>
  <si>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</si>
  <si>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</si>
  <si>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</si>
  <si>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</si>
  <si>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</si>
  <si>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</si>
  <si>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</si>
  <si>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</si>
  <si>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</si>
  <si>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</si>
  <si>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</si>
  <si>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</si>
  <si>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</si>
  <si>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</si>
  <si>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</si>
  <si>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</si>
  <si>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</si>
  <si>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</si>
  <si>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</si>
  <si>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</si>
  <si>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</si>
  <si>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</si>
  <si>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</si>
  <si>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</si>
  <si>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</si>
  <si>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</si>
  <si>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</si>
  <si>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</si>
  <si>
    <t>14 040 002</t>
  </si>
  <si>
    <t>Upravljenje sredstvima EU</t>
  </si>
  <si>
    <t>19 040 002</t>
  </si>
  <si>
    <t>Stručni i operativni poslovi Ministarstva nauke i tehnološkog razvoja</t>
  </si>
  <si>
    <t>18 004 004</t>
  </si>
  <si>
    <t>Stručni i operativni poslovi Ministarstva ekologije, prostornog planiranja i urbanizma</t>
  </si>
  <si>
    <t>14 044 003</t>
  </si>
  <si>
    <t>Poslovanje područnih jedinica Uprave za katastar i državnu imovinu</t>
  </si>
  <si>
    <t>14 044 002</t>
  </si>
  <si>
    <t>17 021 001</t>
  </si>
  <si>
    <t>Stručni i operativni poslovi Ministarstva pomorstva</t>
  </si>
  <si>
    <t>17 019 010</t>
  </si>
  <si>
    <t>Inspekcijski nadzor u oblasti pomorskog saobraćaja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</si>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</sst>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H6" sqref="H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Novembar</v>
      </c>
      <c r="K10" s="158"/>
      <c r="L10" s="140" t="s">
        <v>6</v>
      </c>
      <c r="M10" s="157" t="str">
        <f>IF(J10="Januar","-",'Analitika 2024'!F4)</f>
        <v>Januar - Novembar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2024'!$C$9:$C$264,2)))*('Analitika 2024'!$L$9:$L$264))</f>
        <v>7936241.4499999993</v>
      </c>
      <c r="K13" s="136">
        <f>IFERROR($J13/$J$37,0)</f>
        <v>2.537409054316498E-2</v>
      </c>
      <c r="L13" s="129"/>
      <c r="M13" s="141">
        <f>IF($J$10="Januar","-",
SUMPRODUCT((D13=VALUE(LEFT('Analitika 2024'!$C$9:$C$264,2)))*('Analitika 2024'!$F$9:$F$264)))</f>
        <v>77527648.129999995</v>
      </c>
      <c r="N13" s="136">
        <f>IF($J$10="Januar","-",IFERROR($M13/$M$37,0))</f>
        <v>2.6127793148785407E-2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2024'!$C$9:$C$264,2)))*('Analitika 2024'!$L$9:$L$264))</f>
        <v>6213512.1500000013</v>
      </c>
      <c r="K15" s="136">
        <f>IFERROR($J15/$J$37,0)</f>
        <v>1.9866106755755994E-2</v>
      </c>
      <c r="L15" s="129"/>
      <c r="M15" s="141">
        <f>IF($J$10="Januar","-",
SUMPRODUCT((D15=VALUE(LEFT('Analitika 2024'!$C$9:$C$264,2)))*('Analitika 2024'!$F$9:$F$264)))</f>
        <v>66046916.160000011</v>
      </c>
      <c r="N15" s="136">
        <f>IF($J$10="Januar","-",IFERROR($M15/$M$37,0))</f>
        <v>2.2258641983438337E-2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2024'!$C$9:$C$264,2)))*('Analitika 2024'!$L$9:$L$264))</f>
        <v>14906547.159999998</v>
      </c>
      <c r="K17" s="136">
        <f>IFERROR($J17/$J$37,0)</f>
        <v>4.7659850031881119E-2</v>
      </c>
      <c r="L17" s="129"/>
      <c r="M17" s="141">
        <f>IF($J$10="Januar","-",
SUMPRODUCT((D17=VALUE(LEFT('Analitika 2024'!$C$9:$C$264,2)))*('Analitika 2024'!$F$9:$F$264)))</f>
        <v>172272236.10999998</v>
      </c>
      <c r="N17" s="136">
        <f>IF($J$10="Januar","-",IFERROR($M17/$M$37,0))</f>
        <v>5.8057911711874348E-2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2024'!$C$9:$C$264,2)))*('Analitika 2024'!$L$9:$L$264))</f>
        <v>80353961.909999996</v>
      </c>
      <c r="K19" s="136">
        <f>IFERROR($J19/$J$37,0)</f>
        <v>0.25691112321266008</v>
      </c>
      <c r="L19" s="129"/>
      <c r="M19" s="141">
        <f>IF($J$10="Januar","-",
SUMPRODUCT((D19=VALUE(LEFT('Analitika 2024'!$C$9:$C$264,2)))*('Analitika 2024'!$F$9:$F$264)))</f>
        <v>708940961.69000018</v>
      </c>
      <c r="N19" s="136">
        <f>IF($J$10="Januar","-",IFERROR($M19/$M$37,0))</f>
        <v>0.2389220265095294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2024'!$C$9:$C$264,2)))*('Analitika 2024'!$L$9:$L$264))</f>
        <v>11697420.879999999</v>
      </c>
      <c r="K21" s="136">
        <f>IFERROR($J21/$J$37,0)</f>
        <v>3.739949425689771E-2</v>
      </c>
      <c r="L21" s="129"/>
      <c r="M21" s="141">
        <f>IF($J$10="Januar","-",
SUMPRODUCT((D21=VALUE(LEFT('Analitika 2024'!$C$9:$C$264,2)))*('Analitika 2024'!$F$9:$F$264)))</f>
        <v>111426310.87999997</v>
      </c>
      <c r="N21" s="136">
        <f>IF($J$10="Januar","-",IFERROR($M21/$M$37,0))</f>
        <v>3.755206912923667E-2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2024'!$C$9:$C$264,2)))*('Analitika 2024'!$L$9:$L$264))</f>
        <v>14240016.230000004</v>
      </c>
      <c r="K23" s="136">
        <f>IFERROR($J23/$J$37,0)</f>
        <v>4.552878883947753E-2</v>
      </c>
      <c r="L23" s="129"/>
      <c r="M23" s="141">
        <f>IF($J$10="Januar","-",
SUMPRODUCT((D23=VALUE(LEFT('Analitika 2024'!$C$9:$C$264,2)))*('Analitika 2024'!$F$9:$F$264)))</f>
        <v>65637751.050000004</v>
      </c>
      <c r="N23" s="136">
        <f>IF($J$10="Januar","-",IFERROR($M23/$M$37,0))</f>
        <v>2.2120748191795721E-2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2024'!$C$9:$C$264,2)))*('Analitika 2024'!$L$9:$L$264))</f>
        <v>18594257.429999996</v>
      </c>
      <c r="K25" s="136">
        <f>IFERROR($J25/$J$37,0)</f>
        <v>5.9450355005484123E-2</v>
      </c>
      <c r="L25" s="129"/>
      <c r="M25" s="141">
        <f>IF($J$10="Januar","-",
SUMPRODUCT((D25=VALUE(LEFT('Analitika 2024'!$C$9:$C$264,2)))*('Analitika 2024'!$F$9:$F$264)))</f>
        <v>131180788.56</v>
      </c>
      <c r="N25" s="136">
        <f>IF($J$10="Januar","-",IFERROR($M25/$M$37,0))</f>
        <v>4.4209576728588371E-2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2024'!$C$9:$C$264,2)))*('Analitika 2024'!$L$9:$L$264))</f>
        <v>3007800.6199999996</v>
      </c>
      <c r="K27" s="136">
        <f>IFERROR($J27/$J$37,0)</f>
        <v>9.6166687654982777E-3</v>
      </c>
      <c r="L27" s="129"/>
      <c r="M27" s="141">
        <f>IF($J$10="Januar","-",
SUMPRODUCT((D27=VALUE(LEFT('Analitika 2024'!$C$9:$C$264,2)))*('Analitika 2024'!$F$9:$F$264)))</f>
        <v>31101836.889999997</v>
      </c>
      <c r="N27" s="136">
        <f>IF($J$10="Januar","-",IFERROR($M27/$M$37,0))</f>
        <v>1.0481710466007699E-2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2024'!$C$9:$C$264,2)))*('Analitika 2024'!$L$9:$L$264))</f>
        <v>30009874.639999997</v>
      </c>
      <c r="K29" s="136">
        <f>IFERROR($J29/$J$37,0)</f>
        <v>9.5948854517826004E-2</v>
      </c>
      <c r="L29" s="129"/>
      <c r="M29" s="141">
        <f>IF($J$10="Januar","-",
SUMPRODUCT((D29=VALUE(LEFT('Analitika 2024'!$C$9:$C$264,2)))*('Analitika 2024'!$F$9:$F$264)))</f>
        <v>301328003.67000002</v>
      </c>
      <c r="N29" s="136">
        <f>IF($J$10="Januar","-",IFERROR($M29/$M$37,0))</f>
        <v>0.10155132961888046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2024'!$C$9:$C$264,2)))*('Analitika 2024'!$L$9:$L$264))</f>
        <v>2203703.5699999998</v>
      </c>
      <c r="K31" s="136">
        <f>IFERROR($J31/$J$37,0)</f>
        <v>7.0457752914606583E-3</v>
      </c>
      <c r="L31" s="129"/>
      <c r="M31" s="141">
        <f>IF($J$10="Januar","-",
SUMPRODUCT((D31=VALUE(LEFT('Analitika 2024'!$C$9:$C$264,2)))*('Analitika 2024'!$F$9:$F$264)))</f>
        <v>21406593.940000001</v>
      </c>
      <c r="N31" s="136">
        <f>IF($J$10="Januar","-",IFERROR($M31/$M$37,0))</f>
        <v>7.2142915717823067E-3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2024'!$C$9:$C$264,2)))*('Analitika 2024'!$L$9:$L$264))</f>
        <v>36902941.849999994</v>
      </c>
      <c r="K33" s="136">
        <f>IFERROR($J33/$J$37,0)</f>
        <v>0.11798766377137532</v>
      </c>
      <c r="L33" s="129"/>
      <c r="M33" s="141">
        <f>IF($J$10="Januar","-",
SUMPRODUCT((D33=VALUE(LEFT('Analitika 2024'!$C$9:$C$264,2)))*('Analitika 2024'!$F$9:$F$264)))</f>
        <v>388986809.92999995</v>
      </c>
      <c r="N33" s="136">
        <f>IF($J$10="Januar","-",IFERROR($M33/$M$37,0))</f>
        <v>0.13109345056378852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2024'!$C$9:$C$264,2)))*('Analitika 2024'!$L$9:$L$264))</f>
        <v>86703215.719999999</v>
      </c>
      <c r="K35" s="136">
        <f>IFERROR($J35/$J$37,0)</f>
        <v>0.2772112290085183</v>
      </c>
      <c r="L35" s="129"/>
      <c r="M35" s="141">
        <f>IF($J$10="Januar","-",
SUMPRODUCT((D35=VALUE(LEFT('Analitika 2024'!$C$9:$C$264,2)))*('Analitika 2024'!$F$9:$F$264)))</f>
        <v>891392378.9399997</v>
      </c>
      <c r="N35" s="136">
        <f>IF($J$10="Januar","-",IFERROR($M35/$M$37,0))</f>
        <v>0.30041045037629277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312769493.60999995</v>
      </c>
      <c r="K37" s="138">
        <f>IFERROR($J37/$J$37,0)</f>
        <v>1</v>
      </c>
      <c r="L37" s="135"/>
      <c r="M37" s="144">
        <f>SUM(M13:M35)</f>
        <v>2967248235.9499998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Y8eT4V+Q/je11O8pAPxrv8a+hm/pDCzbK50jb8vA7DUt/DRGnSWFmSAKfzg65kpOZ3GOPAnGo9Hy+oRd6JyBBw==" saltValue="EPxWUJezNyHSx4xp2XQc5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8"/>
  <sheetViews>
    <sheetView showGridLines="0" zoomScale="85" zoomScaleNormal="85" zoomScaleSheetLayoutView="85" workbookViewId="0">
      <selection activeCell="D12" sqref="D1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7279700000</v>
      </c>
      <c r="E4" s="42" t="s">
        <v>9</v>
      </c>
      <c r="F4" s="43" t="str">
        <f>Master!D6</f>
        <v>Januar - Novembar</v>
      </c>
      <c r="G4" s="43"/>
      <c r="H4" s="43"/>
      <c r="I4" s="43"/>
      <c r="J4" s="43"/>
      <c r="K4" s="44" t="s">
        <v>10</v>
      </c>
      <c r="L4" s="45" t="str">
        <f>Master!D4</f>
        <v>Novembar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SUM(E9:E264)</f>
        <v>3173389207.7400007</v>
      </c>
      <c r="F8" s="74">
        <f>SUM(F9:F264)</f>
        <v>2967248235.9499998</v>
      </c>
      <c r="G8" s="75">
        <f t="shared" ref="G8" si="0">IFERROR(F8/E8,0)</f>
        <v>0.93504075349874627</v>
      </c>
      <c r="H8" s="76">
        <f>F8/$D$4</f>
        <v>0.40760584034369546</v>
      </c>
      <c r="I8" s="74">
        <f>SUM(I9:I264)</f>
        <v>-206140971.78999993</v>
      </c>
      <c r="J8" s="77">
        <f t="shared" ref="J8:J9" si="1">IFERROR(I8/E8,0)</f>
        <v>-6.4959246501253398E-2</v>
      </c>
      <c r="K8" s="73">
        <f>SUM(K9:K264)</f>
        <v>347940075.93000025</v>
      </c>
      <c r="L8" s="74">
        <f>SUM(L9:L264)</f>
        <v>312769493.61000013</v>
      </c>
      <c r="M8" s="149">
        <f>IFERROR(L8/K8,0)</f>
        <v>0.89891770234861978</v>
      </c>
      <c r="N8" s="149">
        <f>L8/$D$4</f>
        <v>4.296461304861466E-2</v>
      </c>
      <c r="O8" s="74">
        <f>SUM(O9:O264)</f>
        <v>-35170582.320000008</v>
      </c>
      <c r="P8" s="77">
        <f t="shared" ref="P8:P9" si="2">IFERROR(O8/K8,0)</f>
        <v>-0.1010822976513799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IFERROR(VLOOKUP($C9,'2024'!$C$273:$U$528,19,FALSE),0)</f>
        <v>442482.16</v>
      </c>
      <c r="F9" s="83">
        <f>IFERROR(VLOOKUP($C9,'2024'!$C$8:$U$263,19,FALSE),0)</f>
        <v>328638.08999999991</v>
      </c>
      <c r="G9" s="84">
        <f t="shared" ref="G9" si="3">IFERROR(F9/E9,0)</f>
        <v>0.74271489273149438</v>
      </c>
      <c r="H9" s="85">
        <f t="shared" ref="H9" si="4">F9/$D$4</f>
        <v>4.5144455128645397E-5</v>
      </c>
      <c r="I9" s="86">
        <f t="shared" ref="I9" si="5">F9-E9</f>
        <v>-113844.07000000007</v>
      </c>
      <c r="J9" s="87">
        <f t="shared" si="1"/>
        <v>-0.25728510726850562</v>
      </c>
      <c r="K9" s="150">
        <f>VLOOKUP($C9,'2024'!$C$273:$U$528,VLOOKUP($L$4,Master!$D$9:$G$20,4,FALSE),FALSE)</f>
        <v>54898.920000000006</v>
      </c>
      <c r="L9" s="151">
        <f>VLOOKUP($C9,'2024'!$C$8:$U$263,VLOOKUP($L$4,Master!$D$9:$G$20,4,FALSE),FALSE)</f>
        <v>26623.61</v>
      </c>
      <c r="M9" s="152">
        <f>IFERROR(L9/K9,0)</f>
        <v>0.48495689896996147</v>
      </c>
      <c r="N9" s="152">
        <f>L9/$D$4</f>
        <v>3.6572399961536879E-6</v>
      </c>
      <c r="O9" s="151">
        <f>L9-K9</f>
        <v>-28275.310000000005</v>
      </c>
      <c r="P9" s="153">
        <f t="shared" si="2"/>
        <v>-0.51504310103003847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IFERROR(VLOOKUP($C10,'2024'!$C$273:$U$528,19,FALSE),0)</f>
        <v>40219.53</v>
      </c>
      <c r="F10" s="83">
        <f>IFERROR(VLOOKUP($C10,'2024'!$C$8:$U$263,19,FALSE),0)</f>
        <v>37420</v>
      </c>
      <c r="G10" s="84">
        <f t="shared" ref="G10:G73" si="6">IFERROR(F10/E10,0)</f>
        <v>0.93039376641149218</v>
      </c>
      <c r="H10" s="85">
        <f t="shared" ref="H10:H73" si="7">F10/$D$4</f>
        <v>5.1403217165542536E-6</v>
      </c>
      <c r="I10" s="86">
        <f t="shared" ref="I10:I73" si="8">F10-E10</f>
        <v>-2799.5299999999988</v>
      </c>
      <c r="J10" s="87">
        <f t="shared" ref="J10:J73" si="9">IFERROR(I10/E10,0)</f>
        <v>-6.9606233588507843E-2</v>
      </c>
      <c r="K10" s="82">
        <f>VLOOKUP($C10,'2024'!$C$273:$U$528,VLOOKUP($L$4,Master!$D$9:$G$20,4,FALSE),FALSE)</f>
        <v>3681.5</v>
      </c>
      <c r="L10" s="83">
        <f>VLOOKUP($C10,'2024'!$C$8:$U$263,VLOOKUP($L$4,Master!$D$9:$G$20,4,FALSE),FALSE)</f>
        <v>3780</v>
      </c>
      <c r="M10" s="154">
        <f t="shared" ref="M10:M73" si="10">IFERROR(L10/K10,0)</f>
        <v>1.0267553986146951</v>
      </c>
      <c r="N10" s="154">
        <f t="shared" ref="N10:N73" si="11">L10/$D$4</f>
        <v>5.1925216698490319E-7</v>
      </c>
      <c r="O10" s="83">
        <f t="shared" ref="O10:O73" si="12">L10-K10</f>
        <v>98.5</v>
      </c>
      <c r="P10" s="87">
        <f t="shared" ref="P10:P73" si="13">IFERROR(O10/K10,0)</f>
        <v>2.6755398614695097E-2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IFERROR(VLOOKUP($C11,'2024'!$C$273:$U$528,19,FALSE),0)</f>
        <v>1570322.6</v>
      </c>
      <c r="F11" s="83">
        <f>IFERROR(VLOOKUP($C11,'2024'!$C$8:$U$263,19,FALSE),0)</f>
        <v>1569651.7</v>
      </c>
      <c r="G11" s="84">
        <f t="shared" si="6"/>
        <v>0.99957276294692554</v>
      </c>
      <c r="H11" s="85">
        <f t="shared" si="7"/>
        <v>2.1562038270807863E-4</v>
      </c>
      <c r="I11" s="86">
        <f t="shared" si="8"/>
        <v>-670.9000000001397</v>
      </c>
      <c r="J11" s="87">
        <f t="shared" si="9"/>
        <v>-4.2723705307440627E-4</v>
      </c>
      <c r="K11" s="82">
        <f>VLOOKUP($C11,'2024'!$C$273:$U$528,VLOOKUP($L$4,Master!$D$9:$G$20,4,FALSE),FALSE)</f>
        <v>200275.70000000004</v>
      </c>
      <c r="L11" s="83">
        <f>VLOOKUP($C11,'2024'!$C$8:$U$263,VLOOKUP($L$4,Master!$D$9:$G$20,4,FALSE),FALSE)</f>
        <v>174202.94999999995</v>
      </c>
      <c r="M11" s="154">
        <f t="shared" si="10"/>
        <v>0.86981570904508099</v>
      </c>
      <c r="N11" s="154">
        <f t="shared" si="11"/>
        <v>2.3929962773191196E-5</v>
      </c>
      <c r="O11" s="83">
        <f t="shared" si="12"/>
        <v>-26072.750000000087</v>
      </c>
      <c r="P11" s="87">
        <f t="shared" si="13"/>
        <v>-0.13018429095491904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IFERROR(VLOOKUP($C12,'2024'!$C$273:$U$528,19,FALSE),0)</f>
        <v>517971.16000000003</v>
      </c>
      <c r="F12" s="83">
        <f>IFERROR(VLOOKUP($C12,'2024'!$C$8:$U$263,19,FALSE),0)</f>
        <v>477790.16</v>
      </c>
      <c r="G12" s="84">
        <f t="shared" si="6"/>
        <v>0.92242618295582313</v>
      </c>
      <c r="H12" s="85">
        <f t="shared" si="7"/>
        <v>6.5633221149223174E-5</v>
      </c>
      <c r="I12" s="86">
        <f t="shared" si="8"/>
        <v>-40181.000000000058</v>
      </c>
      <c r="J12" s="87">
        <f t="shared" si="9"/>
        <v>-7.7573817044176846E-2</v>
      </c>
      <c r="K12" s="82">
        <f>VLOOKUP($C12,'2024'!$C$273:$U$528,VLOOKUP($L$4,Master!$D$9:$G$20,4,FALSE),FALSE)</f>
        <v>42561.5</v>
      </c>
      <c r="L12" s="83">
        <f>VLOOKUP($C12,'2024'!$C$8:$U$263,VLOOKUP($L$4,Master!$D$9:$G$20,4,FALSE),FALSE)</f>
        <v>49580.32</v>
      </c>
      <c r="M12" s="154">
        <f t="shared" si="10"/>
        <v>1.1649100713085769</v>
      </c>
      <c r="N12" s="154">
        <f t="shared" si="11"/>
        <v>6.8107641798425757E-6</v>
      </c>
      <c r="O12" s="83">
        <f t="shared" si="12"/>
        <v>7018.82</v>
      </c>
      <c r="P12" s="87">
        <f t="shared" si="13"/>
        <v>0.16491007130857699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IFERROR(VLOOKUP($C13,'2024'!$C$273:$U$528,19,FALSE),0)</f>
        <v>1935612.2800000003</v>
      </c>
      <c r="F13" s="83">
        <f>IFERROR(VLOOKUP($C13,'2024'!$C$8:$U$263,19,FALSE),0)</f>
        <v>1534910.16</v>
      </c>
      <c r="G13" s="84">
        <f t="shared" si="6"/>
        <v>0.79298430572056489</v>
      </c>
      <c r="H13" s="85">
        <f t="shared" si="7"/>
        <v>2.1084799648337155E-4</v>
      </c>
      <c r="I13" s="86">
        <f t="shared" si="8"/>
        <v>-400702.12000000034</v>
      </c>
      <c r="J13" s="87">
        <f t="shared" si="9"/>
        <v>-0.20701569427943509</v>
      </c>
      <c r="K13" s="82">
        <f>VLOOKUP($C13,'2024'!$C$273:$U$528,VLOOKUP($L$4,Master!$D$9:$G$20,4,FALSE),FALSE)</f>
        <v>228799.41000000003</v>
      </c>
      <c r="L13" s="83">
        <f>VLOOKUP($C13,'2024'!$C$8:$U$263,VLOOKUP($L$4,Master!$D$9:$G$20,4,FALSE),FALSE)</f>
        <v>135747.04999999999</v>
      </c>
      <c r="M13" s="154">
        <f t="shared" si="10"/>
        <v>0.59330157363605074</v>
      </c>
      <c r="N13" s="154">
        <f t="shared" si="11"/>
        <v>1.864734123658942E-5</v>
      </c>
      <c r="O13" s="83">
        <f t="shared" si="12"/>
        <v>-93052.360000000044</v>
      </c>
      <c r="P13" s="87">
        <f t="shared" si="13"/>
        <v>-0.40669842636394926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IFERROR(VLOOKUP($C14,'2024'!$C$273:$U$528,19,FALSE),0)</f>
        <v>6612094.4099999983</v>
      </c>
      <c r="F14" s="83">
        <f>IFERROR(VLOOKUP($C14,'2024'!$C$8:$U$263,19,FALSE),0)</f>
        <v>5088730.9000000004</v>
      </c>
      <c r="G14" s="84">
        <f t="shared" si="6"/>
        <v>0.76960953435630108</v>
      </c>
      <c r="H14" s="85">
        <f t="shared" si="7"/>
        <v>6.9903030344657061E-4</v>
      </c>
      <c r="I14" s="86">
        <f t="shared" si="8"/>
        <v>-1523363.5099999979</v>
      </c>
      <c r="J14" s="87">
        <f t="shared" si="9"/>
        <v>-0.23039046564369886</v>
      </c>
      <c r="K14" s="82">
        <f>VLOOKUP($C14,'2024'!$C$273:$U$528,VLOOKUP($L$4,Master!$D$9:$G$20,4,FALSE),FALSE)</f>
        <v>655361.55999999982</v>
      </c>
      <c r="L14" s="83">
        <f>VLOOKUP($C14,'2024'!$C$8:$U$263,VLOOKUP($L$4,Master!$D$9:$G$20,4,FALSE),FALSE)</f>
        <v>0</v>
      </c>
      <c r="M14" s="154">
        <f t="shared" si="10"/>
        <v>0</v>
      </c>
      <c r="N14" s="154">
        <f t="shared" si="11"/>
        <v>0</v>
      </c>
      <c r="O14" s="83">
        <f t="shared" si="12"/>
        <v>-655361.55999999982</v>
      </c>
      <c r="P14" s="87">
        <f t="shared" si="13"/>
        <v>-1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IFERROR(VLOOKUP($C15,'2024'!$C$273:$U$528,19,FALSE),0)</f>
        <v>1093632.4499999997</v>
      </c>
      <c r="F15" s="83">
        <f>IFERROR(VLOOKUP($C15,'2024'!$C$8:$U$263,19,FALSE),0)</f>
        <v>690555.52</v>
      </c>
      <c r="G15" s="84">
        <f t="shared" si="6"/>
        <v>0.63143290965808507</v>
      </c>
      <c r="H15" s="85">
        <f t="shared" si="7"/>
        <v>9.4860436556451507E-5</v>
      </c>
      <c r="I15" s="86">
        <f t="shared" si="8"/>
        <v>-403076.9299999997</v>
      </c>
      <c r="J15" s="87">
        <f t="shared" si="9"/>
        <v>-0.36856709034191498</v>
      </c>
      <c r="K15" s="82">
        <f>VLOOKUP($C15,'2024'!$C$273:$U$528,VLOOKUP($L$4,Master!$D$9:$G$20,4,FALSE),FALSE)</f>
        <v>158173.69999999995</v>
      </c>
      <c r="L15" s="83">
        <f>VLOOKUP($C15,'2024'!$C$8:$U$263,VLOOKUP($L$4,Master!$D$9:$G$20,4,FALSE),FALSE)</f>
        <v>53211.17</v>
      </c>
      <c r="M15" s="154">
        <f t="shared" si="10"/>
        <v>0.33640971918846191</v>
      </c>
      <c r="N15" s="154">
        <f t="shared" si="11"/>
        <v>7.3095278651592784E-6</v>
      </c>
      <c r="O15" s="83">
        <f t="shared" si="12"/>
        <v>-104962.52999999996</v>
      </c>
      <c r="P15" s="87">
        <f t="shared" si="13"/>
        <v>-0.66359028081153815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IFERROR(VLOOKUP($C16,'2024'!$C$273:$U$528,19,FALSE),0)</f>
        <v>1091953.6499999999</v>
      </c>
      <c r="F16" s="83">
        <f>IFERROR(VLOOKUP($C16,'2024'!$C$8:$U$263,19,FALSE),0)</f>
        <v>634687.61</v>
      </c>
      <c r="G16" s="84">
        <f t="shared" si="6"/>
        <v>0.5812404308552841</v>
      </c>
      <c r="H16" s="85">
        <f t="shared" si="7"/>
        <v>8.7185956838880724E-5</v>
      </c>
      <c r="I16" s="86">
        <f t="shared" si="8"/>
        <v>-457266.03999999992</v>
      </c>
      <c r="J16" s="87">
        <f t="shared" si="9"/>
        <v>-0.41875956914471596</v>
      </c>
      <c r="K16" s="82">
        <f>VLOOKUP($C16,'2024'!$C$273:$U$528,VLOOKUP($L$4,Master!$D$9:$G$20,4,FALSE),FALSE)</f>
        <v>126240.42999999998</v>
      </c>
      <c r="L16" s="83">
        <f>VLOOKUP($C16,'2024'!$C$8:$U$263,VLOOKUP($L$4,Master!$D$9:$G$20,4,FALSE),FALSE)</f>
        <v>68350.789999999994</v>
      </c>
      <c r="M16" s="154">
        <f t="shared" si="10"/>
        <v>0.54143343776633213</v>
      </c>
      <c r="N16" s="154">
        <f t="shared" si="11"/>
        <v>9.3892316991084784E-6</v>
      </c>
      <c r="O16" s="83">
        <f t="shared" si="12"/>
        <v>-57889.639999999985</v>
      </c>
      <c r="P16" s="87">
        <f t="shared" si="13"/>
        <v>-0.45856656223366787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IFERROR(VLOOKUP($C17,'2024'!$C$273:$U$528,19,FALSE),0)</f>
        <v>159836.41</v>
      </c>
      <c r="F17" s="83">
        <f>IFERROR(VLOOKUP($C17,'2024'!$C$8:$U$263,19,FALSE),0)</f>
        <v>128586.41000000002</v>
      </c>
      <c r="G17" s="84">
        <f t="shared" si="6"/>
        <v>0.80448760079133419</v>
      </c>
      <c r="H17" s="85">
        <f t="shared" si="7"/>
        <v>1.7663696306166466E-5</v>
      </c>
      <c r="I17" s="86">
        <f t="shared" si="8"/>
        <v>-31249.999999999985</v>
      </c>
      <c r="J17" s="87">
        <f t="shared" si="9"/>
        <v>-0.19551239920866581</v>
      </c>
      <c r="K17" s="82">
        <f>VLOOKUP($C17,'2024'!$C$273:$U$528,VLOOKUP($L$4,Master!$D$9:$G$20,4,FALSE),FALSE)</f>
        <v>17463.599999999999</v>
      </c>
      <c r="L17" s="83">
        <f>VLOOKUP($C17,'2024'!$C$8:$U$263,VLOOKUP($L$4,Master!$D$9:$G$20,4,FALSE),FALSE)</f>
        <v>8713.6</v>
      </c>
      <c r="M17" s="154">
        <f t="shared" si="10"/>
        <v>0.49895783229116569</v>
      </c>
      <c r="N17" s="154">
        <f t="shared" si="11"/>
        <v>1.1969724027089028E-6</v>
      </c>
      <c r="O17" s="83">
        <f t="shared" si="12"/>
        <v>-8749.9999999999982</v>
      </c>
      <c r="P17" s="87">
        <f t="shared" si="13"/>
        <v>-0.50104216770883436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IFERROR(VLOOKUP($C18,'2024'!$C$273:$U$528,19,FALSE),0)</f>
        <v>1361969.1400000001</v>
      </c>
      <c r="F18" s="83">
        <f>IFERROR(VLOOKUP($C18,'2024'!$C$8:$U$263,19,FALSE),0)</f>
        <v>1296264.51</v>
      </c>
      <c r="G18" s="84">
        <f t="shared" si="6"/>
        <v>0.95175762205595926</v>
      </c>
      <c r="H18" s="85">
        <f t="shared" si="7"/>
        <v>1.7806564968336606E-4</v>
      </c>
      <c r="I18" s="86">
        <f t="shared" si="8"/>
        <v>-65704.630000000121</v>
      </c>
      <c r="J18" s="87">
        <f t="shared" si="9"/>
        <v>-4.8242377944040724E-2</v>
      </c>
      <c r="K18" s="82">
        <f>VLOOKUP($C18,'2024'!$C$273:$U$528,VLOOKUP($L$4,Master!$D$9:$G$20,4,FALSE),FALSE)</f>
        <v>93870.299999999988</v>
      </c>
      <c r="L18" s="83">
        <f>VLOOKUP($C18,'2024'!$C$8:$U$263,VLOOKUP($L$4,Master!$D$9:$G$20,4,FALSE),FALSE)</f>
        <v>93692.560000000027</v>
      </c>
      <c r="M18" s="154">
        <f t="shared" si="10"/>
        <v>0.99810653635921098</v>
      </c>
      <c r="N18" s="154">
        <f t="shared" si="11"/>
        <v>1.2870387515969069E-5</v>
      </c>
      <c r="O18" s="83">
        <f t="shared" si="12"/>
        <v>-177.73999999996158</v>
      </c>
      <c r="P18" s="87">
        <f t="shared" si="13"/>
        <v>-1.8934636407890633E-3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IFERROR(VLOOKUP($C19,'2024'!$C$273:$U$528,19,FALSE),0)</f>
        <v>5025392.6100000003</v>
      </c>
      <c r="F19" s="83">
        <f>IFERROR(VLOOKUP($C19,'2024'!$C$8:$U$263,19,FALSE),0)</f>
        <v>4377093.71</v>
      </c>
      <c r="G19" s="84">
        <f t="shared" si="6"/>
        <v>0.87099537283714823</v>
      </c>
      <c r="H19" s="85">
        <f t="shared" si="7"/>
        <v>6.0127391376018247E-4</v>
      </c>
      <c r="I19" s="86">
        <f t="shared" si="8"/>
        <v>-648298.90000000037</v>
      </c>
      <c r="J19" s="87">
        <f t="shared" si="9"/>
        <v>-0.12900462716285171</v>
      </c>
      <c r="K19" s="82">
        <f>VLOOKUP($C19,'2024'!$C$273:$U$528,VLOOKUP($L$4,Master!$D$9:$G$20,4,FALSE),FALSE)</f>
        <v>423114.85000000021</v>
      </c>
      <c r="L19" s="83">
        <f>VLOOKUP($C19,'2024'!$C$8:$U$263,VLOOKUP($L$4,Master!$D$9:$G$20,4,FALSE),FALSE)</f>
        <v>406838.43000000011</v>
      </c>
      <c r="M19" s="154">
        <f t="shared" si="10"/>
        <v>0.96153191030756757</v>
      </c>
      <c r="N19" s="154">
        <f t="shared" si="11"/>
        <v>5.588670274873966E-5</v>
      </c>
      <c r="O19" s="83">
        <f t="shared" si="12"/>
        <v>-16276.4200000001</v>
      </c>
      <c r="P19" s="87">
        <f t="shared" si="13"/>
        <v>-3.8468089692432428E-2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IFERROR(VLOOKUP($C20,'2024'!$C$273:$U$528,19,FALSE),0)</f>
        <v>5406325.0300000003</v>
      </c>
      <c r="F20" s="83">
        <f>IFERROR(VLOOKUP($C20,'2024'!$C$8:$U$263,19,FALSE),0)</f>
        <v>4878747.8099999996</v>
      </c>
      <c r="G20" s="84">
        <f t="shared" si="6"/>
        <v>0.90241481652093702</v>
      </c>
      <c r="H20" s="85">
        <f t="shared" si="7"/>
        <v>6.7018528373421972E-4</v>
      </c>
      <c r="I20" s="86">
        <f t="shared" si="8"/>
        <v>-527577.22000000067</v>
      </c>
      <c r="J20" s="87">
        <f t="shared" si="9"/>
        <v>-9.7585183479062976E-2</v>
      </c>
      <c r="K20" s="82">
        <f>VLOOKUP($C20,'2024'!$C$273:$U$528,VLOOKUP($L$4,Master!$D$9:$G$20,4,FALSE),FALSE)</f>
        <v>530810.63000000012</v>
      </c>
      <c r="L20" s="83">
        <f>VLOOKUP($C20,'2024'!$C$8:$U$263,VLOOKUP($L$4,Master!$D$9:$G$20,4,FALSE),FALSE)</f>
        <v>593865.17000000016</v>
      </c>
      <c r="M20" s="154">
        <f t="shared" si="10"/>
        <v>1.1187891433146318</v>
      </c>
      <c r="N20" s="154">
        <f t="shared" si="11"/>
        <v>8.1578247729988891E-5</v>
      </c>
      <c r="O20" s="83">
        <f t="shared" si="12"/>
        <v>63054.540000000037</v>
      </c>
      <c r="P20" s="87">
        <f t="shared" si="13"/>
        <v>0.11878914331463185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IFERROR(VLOOKUP($C21,'2024'!$C$273:$U$528,19,FALSE),0)</f>
        <v>5105581.7799999993</v>
      </c>
      <c r="F21" s="83">
        <f>IFERROR(VLOOKUP($C21,'2024'!$C$8:$U$263,19,FALSE),0)</f>
        <v>4337473.5</v>
      </c>
      <c r="G21" s="84">
        <f t="shared" si="6"/>
        <v>0.84955519016287318</v>
      </c>
      <c r="H21" s="85">
        <f t="shared" si="7"/>
        <v>5.9583135294036845E-4</v>
      </c>
      <c r="I21" s="86">
        <f t="shared" si="8"/>
        <v>-768108.27999999933</v>
      </c>
      <c r="J21" s="87">
        <f t="shared" si="9"/>
        <v>-0.15044480983712682</v>
      </c>
      <c r="K21" s="82">
        <f>VLOOKUP($C21,'2024'!$C$273:$U$528,VLOOKUP($L$4,Master!$D$9:$G$20,4,FALSE),FALSE)</f>
        <v>466043.81000000011</v>
      </c>
      <c r="L21" s="83">
        <f>VLOOKUP($C21,'2024'!$C$8:$U$263,VLOOKUP($L$4,Master!$D$9:$G$20,4,FALSE),FALSE)</f>
        <v>468697.83000000013</v>
      </c>
      <c r="M21" s="154">
        <f t="shared" si="10"/>
        <v>1.0056947865051571</v>
      </c>
      <c r="N21" s="154">
        <f t="shared" si="11"/>
        <v>6.4384223250958165E-5</v>
      </c>
      <c r="O21" s="83">
        <f t="shared" si="12"/>
        <v>2654.0200000000186</v>
      </c>
      <c r="P21" s="87">
        <f t="shared" si="13"/>
        <v>5.6947865051571395E-3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IFERROR(VLOOKUP($C22,'2024'!$C$273:$U$528,19,FALSE),0)</f>
        <v>191316.27000000005</v>
      </c>
      <c r="F22" s="83">
        <f>IFERROR(VLOOKUP($C22,'2024'!$C$8:$U$263,19,FALSE),0)</f>
        <v>171547.01000000004</v>
      </c>
      <c r="G22" s="84">
        <f t="shared" si="6"/>
        <v>0.8966671261153063</v>
      </c>
      <c r="H22" s="85">
        <f t="shared" si="7"/>
        <v>2.3565120815418222E-5</v>
      </c>
      <c r="I22" s="86">
        <f t="shared" si="8"/>
        <v>-19769.260000000009</v>
      </c>
      <c r="J22" s="87">
        <f t="shared" si="9"/>
        <v>-0.10333287388469367</v>
      </c>
      <c r="K22" s="82">
        <f>VLOOKUP($C22,'2024'!$C$273:$U$528,VLOOKUP($L$4,Master!$D$9:$G$20,4,FALSE),FALSE)</f>
        <v>18495.82</v>
      </c>
      <c r="L22" s="83">
        <f>VLOOKUP($C22,'2024'!$C$8:$U$263,VLOOKUP($L$4,Master!$D$9:$G$20,4,FALSE),FALSE)</f>
        <v>16343.79</v>
      </c>
      <c r="M22" s="154">
        <f t="shared" si="10"/>
        <v>0.88364776473819495</v>
      </c>
      <c r="N22" s="154">
        <f t="shared" si="11"/>
        <v>2.2451186175254476E-6</v>
      </c>
      <c r="O22" s="83">
        <f t="shared" si="12"/>
        <v>-2152.0299999999988</v>
      </c>
      <c r="P22" s="87">
        <f t="shared" si="13"/>
        <v>-0.11635223526180503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IFERROR(VLOOKUP($C23,'2024'!$C$273:$U$528,19,FALSE),0)</f>
        <v>46887.07</v>
      </c>
      <c r="F23" s="83">
        <f>IFERROR(VLOOKUP($C23,'2024'!$C$8:$U$263,19,FALSE),0)</f>
        <v>32829.919999999998</v>
      </c>
      <c r="G23" s="84">
        <f t="shared" si="6"/>
        <v>0.70019133206660167</v>
      </c>
      <c r="H23" s="85">
        <f t="shared" si="7"/>
        <v>4.5097902386087337E-6</v>
      </c>
      <c r="I23" s="86">
        <f t="shared" si="8"/>
        <v>-14057.150000000001</v>
      </c>
      <c r="J23" s="87">
        <f t="shared" si="9"/>
        <v>-0.29980866793339828</v>
      </c>
      <c r="K23" s="82">
        <f>VLOOKUP($C23,'2024'!$C$273:$U$528,VLOOKUP($L$4,Master!$D$9:$G$20,4,FALSE),FALSE)</f>
        <v>6183.4999999999991</v>
      </c>
      <c r="L23" s="83">
        <f>VLOOKUP($C23,'2024'!$C$8:$U$263,VLOOKUP($L$4,Master!$D$9:$G$20,4,FALSE),FALSE)</f>
        <v>1677.9</v>
      </c>
      <c r="M23" s="154">
        <f t="shared" si="10"/>
        <v>0.27135117651815321</v>
      </c>
      <c r="N23" s="154">
        <f t="shared" si="11"/>
        <v>2.3049026745607651E-7</v>
      </c>
      <c r="O23" s="83">
        <f t="shared" si="12"/>
        <v>-4505.5999999999985</v>
      </c>
      <c r="P23" s="87">
        <f t="shared" si="13"/>
        <v>-0.72864882348184667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IFERROR(VLOOKUP($C24,'2024'!$C$273:$U$528,19,FALSE),0)</f>
        <v>1029985.8899999999</v>
      </c>
      <c r="F24" s="83">
        <f>IFERROR(VLOOKUP($C24,'2024'!$C$8:$U$263,19,FALSE),0)</f>
        <v>915490.09000000008</v>
      </c>
      <c r="G24" s="84">
        <f t="shared" si="6"/>
        <v>0.88883750630797498</v>
      </c>
      <c r="H24" s="85">
        <f t="shared" si="7"/>
        <v>1.2575931563113866E-4</v>
      </c>
      <c r="I24" s="86">
        <f t="shared" si="8"/>
        <v>-114495.79999999981</v>
      </c>
      <c r="J24" s="87">
        <f t="shared" si="9"/>
        <v>-0.11116249369202506</v>
      </c>
      <c r="K24" s="82">
        <f>VLOOKUP($C24,'2024'!$C$273:$U$528,VLOOKUP($L$4,Master!$D$9:$G$20,4,FALSE),FALSE)</f>
        <v>112310.74</v>
      </c>
      <c r="L24" s="83">
        <f>VLOOKUP($C24,'2024'!$C$8:$U$263,VLOOKUP($L$4,Master!$D$9:$G$20,4,FALSE),FALSE)</f>
        <v>91029.760000000024</v>
      </c>
      <c r="M24" s="154">
        <f t="shared" si="10"/>
        <v>0.81051696391636296</v>
      </c>
      <c r="N24" s="154">
        <f t="shared" si="11"/>
        <v>1.2504603211670813E-5</v>
      </c>
      <c r="O24" s="83">
        <f t="shared" si="12"/>
        <v>-21280.979999999981</v>
      </c>
      <c r="P24" s="87">
        <f t="shared" si="13"/>
        <v>-0.18948303608363706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IFERROR(VLOOKUP($C25,'2024'!$C$273:$U$528,19,FALSE),0)</f>
        <v>521744.19000000006</v>
      </c>
      <c r="F25" s="83">
        <f>IFERROR(VLOOKUP($C25,'2024'!$C$8:$U$263,19,FALSE),0)</f>
        <v>505708</v>
      </c>
      <c r="G25" s="84">
        <f t="shared" si="6"/>
        <v>0.96926426722643511</v>
      </c>
      <c r="H25" s="85">
        <f t="shared" si="7"/>
        <v>6.9468247317883979E-5</v>
      </c>
      <c r="I25" s="86">
        <f t="shared" si="8"/>
        <v>-16036.190000000061</v>
      </c>
      <c r="J25" s="87">
        <f t="shared" si="9"/>
        <v>-3.0735732773564874E-2</v>
      </c>
      <c r="K25" s="82">
        <f>VLOOKUP($C25,'2024'!$C$273:$U$528,VLOOKUP($L$4,Master!$D$9:$G$20,4,FALSE),FALSE)</f>
        <v>46756.82</v>
      </c>
      <c r="L25" s="83">
        <f>VLOOKUP($C25,'2024'!$C$8:$U$263,VLOOKUP($L$4,Master!$D$9:$G$20,4,FALSE),FALSE)</f>
        <v>83431.98000000001</v>
      </c>
      <c r="M25" s="154">
        <f t="shared" si="10"/>
        <v>1.7843809737274694</v>
      </c>
      <c r="N25" s="154">
        <f t="shared" si="11"/>
        <v>1.1460909103397119E-5</v>
      </c>
      <c r="O25" s="83">
        <f t="shared" si="12"/>
        <v>36675.160000000011</v>
      </c>
      <c r="P25" s="87">
        <f t="shared" si="13"/>
        <v>0.78438097372746929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IFERROR(VLOOKUP($C26,'2024'!$C$273:$U$528,19,FALSE),0)</f>
        <v>416211.86999999994</v>
      </c>
      <c r="F26" s="83">
        <f>IFERROR(VLOOKUP($C26,'2024'!$C$8:$U$263,19,FALSE),0)</f>
        <v>363686.99000000005</v>
      </c>
      <c r="G26" s="84">
        <f t="shared" si="6"/>
        <v>0.87380254196018026</v>
      </c>
      <c r="H26" s="85">
        <f t="shared" si="7"/>
        <v>4.9959062873470069E-5</v>
      </c>
      <c r="I26" s="86">
        <f t="shared" si="8"/>
        <v>-52524.879999999888</v>
      </c>
      <c r="J26" s="87">
        <f t="shared" si="9"/>
        <v>-0.12619745803981972</v>
      </c>
      <c r="K26" s="82">
        <f>VLOOKUP($C26,'2024'!$C$273:$U$528,VLOOKUP($L$4,Master!$D$9:$G$20,4,FALSE),FALSE)</f>
        <v>48683.85</v>
      </c>
      <c r="L26" s="83">
        <f>VLOOKUP($C26,'2024'!$C$8:$U$263,VLOOKUP($L$4,Master!$D$9:$G$20,4,FALSE),FALSE)</f>
        <v>32460.19</v>
      </c>
      <c r="M26" s="154">
        <f t="shared" si="10"/>
        <v>0.66675478623814677</v>
      </c>
      <c r="N26" s="154">
        <f t="shared" si="11"/>
        <v>4.4590010577358954E-6</v>
      </c>
      <c r="O26" s="83">
        <f t="shared" si="12"/>
        <v>-16223.66</v>
      </c>
      <c r="P26" s="87">
        <f t="shared" si="13"/>
        <v>-0.33324521376185329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IFERROR(VLOOKUP($C27,'2024'!$C$273:$U$528,19,FALSE),0)</f>
        <v>36185.67</v>
      </c>
      <c r="F27" s="83">
        <f>IFERROR(VLOOKUP($C27,'2024'!$C$8:$U$263,19,FALSE),0)</f>
        <v>28525</v>
      </c>
      <c r="G27" s="84">
        <f t="shared" si="6"/>
        <v>0.78829547718751658</v>
      </c>
      <c r="H27" s="85">
        <f t="shared" si="7"/>
        <v>3.9184307045620013E-6</v>
      </c>
      <c r="I27" s="86">
        <f t="shared" si="8"/>
        <v>-7660.6699999999983</v>
      </c>
      <c r="J27" s="87">
        <f t="shared" si="9"/>
        <v>-0.21170452281248348</v>
      </c>
      <c r="K27" s="82">
        <f>VLOOKUP($C27,'2024'!$C$273:$U$528,VLOOKUP($L$4,Master!$D$9:$G$20,4,FALSE),FALSE)</f>
        <v>3361.87</v>
      </c>
      <c r="L27" s="83">
        <f>VLOOKUP($C27,'2024'!$C$8:$U$263,VLOOKUP($L$4,Master!$D$9:$G$20,4,FALSE),FALSE)</f>
        <v>2850</v>
      </c>
      <c r="M27" s="154">
        <f t="shared" si="10"/>
        <v>0.8477424766573366</v>
      </c>
      <c r="N27" s="154">
        <f t="shared" si="11"/>
        <v>3.9149964971083971E-7</v>
      </c>
      <c r="O27" s="83">
        <f t="shared" si="12"/>
        <v>-511.86999999999989</v>
      </c>
      <c r="P27" s="87">
        <f t="shared" si="13"/>
        <v>-0.15225752334266343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IFERROR(VLOOKUP($C28,'2024'!$C$273:$U$528,19,FALSE),0)</f>
        <v>9450</v>
      </c>
      <c r="F28" s="83">
        <f>IFERROR(VLOOKUP($C28,'2024'!$C$8:$U$263,19,FALSE),0)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-9450</v>
      </c>
      <c r="J28" s="87">
        <f t="shared" si="9"/>
        <v>-1</v>
      </c>
      <c r="K28" s="82">
        <f>VLOOKUP($C28,'2024'!$C$273:$U$528,VLOOKUP($L$4,Master!$D$9:$G$20,4,FALSE),FALSE)</f>
        <v>3150</v>
      </c>
      <c r="L28" s="83">
        <f>VLOOKUP($C28,'2024'!$C$8:$U$263,VLOOKUP($L$4,Master!$D$9:$G$20,4,FALSE),FALSE)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-3150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IFERROR(VLOOKUP($C29,'2024'!$C$273:$U$528,19,FALSE),0)</f>
        <v>6833864.6100000003</v>
      </c>
      <c r="F29" s="83">
        <f>IFERROR(VLOOKUP($C29,'2024'!$C$8:$U$263,19,FALSE),0)</f>
        <v>6357082.5999999987</v>
      </c>
      <c r="G29" s="84">
        <f t="shared" si="6"/>
        <v>0.93023244720091092</v>
      </c>
      <c r="H29" s="85">
        <f t="shared" si="7"/>
        <v>8.7326161792381537E-4</v>
      </c>
      <c r="I29" s="86">
        <f t="shared" si="8"/>
        <v>-476782.01000000164</v>
      </c>
      <c r="J29" s="87">
        <f t="shared" si="9"/>
        <v>-6.9767552799089125E-2</v>
      </c>
      <c r="K29" s="82">
        <f>VLOOKUP($C29,'2024'!$C$273:$U$528,VLOOKUP($L$4,Master!$D$9:$G$20,4,FALSE),FALSE)</f>
        <v>794635.40999999992</v>
      </c>
      <c r="L29" s="83">
        <f>VLOOKUP($C29,'2024'!$C$8:$U$263,VLOOKUP($L$4,Master!$D$9:$G$20,4,FALSE),FALSE)</f>
        <v>636243.36</v>
      </c>
      <c r="M29" s="154">
        <f t="shared" si="10"/>
        <v>0.80067330500663203</v>
      </c>
      <c r="N29" s="154">
        <f t="shared" si="11"/>
        <v>8.7399667568718493E-5</v>
      </c>
      <c r="O29" s="83">
        <f t="shared" si="12"/>
        <v>-158392.04999999993</v>
      </c>
      <c r="P29" s="87">
        <f t="shared" si="13"/>
        <v>-0.19932669499336803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IFERROR(VLOOKUP($C30,'2024'!$C$273:$U$528,19,FALSE),0)</f>
        <v>14119369.829999998</v>
      </c>
      <c r="F30" s="83">
        <f>IFERROR(VLOOKUP($C30,'2024'!$C$8:$U$263,19,FALSE),0)</f>
        <v>12859063.100000001</v>
      </c>
      <c r="G30" s="84">
        <f t="shared" si="6"/>
        <v>0.91073916575779668</v>
      </c>
      <c r="H30" s="85">
        <f t="shared" si="7"/>
        <v>1.7664276137752931E-3</v>
      </c>
      <c r="I30" s="86">
        <f t="shared" si="8"/>
        <v>-1260306.7299999967</v>
      </c>
      <c r="J30" s="87">
        <f t="shared" si="9"/>
        <v>-8.9260834242203352E-2</v>
      </c>
      <c r="K30" s="82">
        <f>VLOOKUP($C30,'2024'!$C$273:$U$528,VLOOKUP($L$4,Master!$D$9:$G$20,4,FALSE),FALSE)</f>
        <v>1451570.3099999996</v>
      </c>
      <c r="L30" s="83">
        <f>VLOOKUP($C30,'2024'!$C$8:$U$263,VLOOKUP($L$4,Master!$D$9:$G$20,4,FALSE),FALSE)</f>
        <v>1287500.3299999996</v>
      </c>
      <c r="M30" s="154">
        <f t="shared" si="10"/>
        <v>0.88697069727197708</v>
      </c>
      <c r="N30" s="154">
        <f t="shared" si="11"/>
        <v>1.7686172919213698E-4</v>
      </c>
      <c r="O30" s="83">
        <f t="shared" si="12"/>
        <v>-164069.97999999998</v>
      </c>
      <c r="P30" s="87">
        <f t="shared" si="13"/>
        <v>-0.11302930272802289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IFERROR(VLOOKUP($C31,'2024'!$C$273:$U$528,19,FALSE),0)</f>
        <v>3898144.2600000002</v>
      </c>
      <c r="F31" s="83">
        <f>IFERROR(VLOOKUP($C31,'2024'!$C$8:$U$263,19,FALSE),0)</f>
        <v>3274459.5200000005</v>
      </c>
      <c r="G31" s="84">
        <f t="shared" si="6"/>
        <v>0.84000470521324433</v>
      </c>
      <c r="H31" s="85">
        <f t="shared" si="7"/>
        <v>4.4980693160432441E-4</v>
      </c>
      <c r="I31" s="86">
        <f t="shared" si="8"/>
        <v>-623684.73999999976</v>
      </c>
      <c r="J31" s="87">
        <f t="shared" si="9"/>
        <v>-0.15999529478675573</v>
      </c>
      <c r="K31" s="82">
        <f>VLOOKUP($C31,'2024'!$C$273:$U$528,VLOOKUP($L$4,Master!$D$9:$G$20,4,FALSE),FALSE)</f>
        <v>449094.38999999996</v>
      </c>
      <c r="L31" s="83">
        <f>VLOOKUP($C31,'2024'!$C$8:$U$263,VLOOKUP($L$4,Master!$D$9:$G$20,4,FALSE),FALSE)</f>
        <v>613952.36999999988</v>
      </c>
      <c r="M31" s="154">
        <f t="shared" si="10"/>
        <v>1.36708982269852</v>
      </c>
      <c r="N31" s="154">
        <f t="shared" si="11"/>
        <v>8.4337592208470118E-5</v>
      </c>
      <c r="O31" s="83">
        <f t="shared" si="12"/>
        <v>164857.97999999992</v>
      </c>
      <c r="P31" s="87">
        <f t="shared" si="13"/>
        <v>0.36708982269851986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IFERROR(VLOOKUP($C32,'2024'!$C$273:$U$528,19,FALSE),0)</f>
        <v>804980.76</v>
      </c>
      <c r="F32" s="83">
        <f>IFERROR(VLOOKUP($C32,'2024'!$C$8:$U$263,19,FALSE),0)</f>
        <v>588004.25999999989</v>
      </c>
      <c r="G32" s="84">
        <f t="shared" si="6"/>
        <v>0.7304575329228985</v>
      </c>
      <c r="H32" s="85">
        <f t="shared" si="7"/>
        <v>8.0773144497712807E-5</v>
      </c>
      <c r="I32" s="86">
        <f t="shared" si="8"/>
        <v>-216976.50000000012</v>
      </c>
      <c r="J32" s="87">
        <f t="shared" si="9"/>
        <v>-0.26954246707710144</v>
      </c>
      <c r="K32" s="82">
        <f>VLOOKUP($C32,'2024'!$C$273:$U$528,VLOOKUP($L$4,Master!$D$9:$G$20,4,FALSE),FALSE)</f>
        <v>165919.4</v>
      </c>
      <c r="L32" s="83">
        <f>VLOOKUP($C32,'2024'!$C$8:$U$263,VLOOKUP($L$4,Master!$D$9:$G$20,4,FALSE),FALSE)</f>
        <v>46919.839999999997</v>
      </c>
      <c r="M32" s="154">
        <f t="shared" si="10"/>
        <v>0.28278694354005618</v>
      </c>
      <c r="N32" s="154">
        <f t="shared" si="11"/>
        <v>6.445298569996016E-6</v>
      </c>
      <c r="O32" s="83">
        <f t="shared" si="12"/>
        <v>-118999.56</v>
      </c>
      <c r="P32" s="87">
        <f t="shared" si="13"/>
        <v>-0.71721305645994382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IFERROR(VLOOKUP($C33,'2024'!$C$273:$U$528,19,FALSE),0)</f>
        <v>6675.6600000000008</v>
      </c>
      <c r="F33" s="83">
        <f>IFERROR(VLOOKUP($C33,'2024'!$C$8:$U$263,19,FALSE),0)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-6675.6600000000008</v>
      </c>
      <c r="J33" s="87">
        <f t="shared" si="9"/>
        <v>-1</v>
      </c>
      <c r="K33" s="82">
        <f>VLOOKUP($C33,'2024'!$C$273:$U$528,VLOOKUP($L$4,Master!$D$9:$G$20,4,FALSE),FALSE)</f>
        <v>2225.2200000000003</v>
      </c>
      <c r="L33" s="83">
        <f>VLOOKUP($C33,'2024'!$C$8:$U$263,VLOOKUP($L$4,Master!$D$9:$G$20,4,FALSE),FALSE)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-2225.2200000000003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IFERROR(VLOOKUP($C34,'2024'!$C$273:$U$528,19,FALSE),0)</f>
        <v>8647.6999999999989</v>
      </c>
      <c r="F34" s="83">
        <f>IFERROR(VLOOKUP($C34,'2024'!$C$8:$U$263,19,FALSE),0)</f>
        <v>7430.36</v>
      </c>
      <c r="G34" s="84">
        <f t="shared" si="6"/>
        <v>0.85922962174913564</v>
      </c>
      <c r="H34" s="85">
        <f t="shared" si="7"/>
        <v>1.0206959077983983E-6</v>
      </c>
      <c r="I34" s="86">
        <f t="shared" si="8"/>
        <v>-1217.3399999999992</v>
      </c>
      <c r="J34" s="87">
        <f t="shared" si="9"/>
        <v>-0.14077037825086433</v>
      </c>
      <c r="K34" s="82">
        <f>VLOOKUP($C34,'2024'!$C$273:$U$528,VLOOKUP($L$4,Master!$D$9:$G$20,4,FALSE),FALSE)</f>
        <v>260.22000000000014</v>
      </c>
      <c r="L34" s="83">
        <f>VLOOKUP($C34,'2024'!$C$8:$U$263,VLOOKUP($L$4,Master!$D$9:$G$20,4,FALSE),FALSE)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-260.22000000000014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IFERROR(VLOOKUP($C35,'2024'!$C$273:$U$528,19,FALSE),0)</f>
        <v>6609694.580000001</v>
      </c>
      <c r="F35" s="83">
        <f>IFERROR(VLOOKUP($C35,'2024'!$C$8:$U$263,19,FALSE),0)</f>
        <v>5914355.3999999994</v>
      </c>
      <c r="G35" s="84">
        <f t="shared" si="6"/>
        <v>0.89480010436427737</v>
      </c>
      <c r="H35" s="85">
        <f t="shared" si="7"/>
        <v>8.1244493591768889E-4</v>
      </c>
      <c r="I35" s="86">
        <f t="shared" si="8"/>
        <v>-695339.18000000156</v>
      </c>
      <c r="J35" s="87">
        <f t="shared" si="9"/>
        <v>-0.10519989563572262</v>
      </c>
      <c r="K35" s="82">
        <f>VLOOKUP($C35,'2024'!$C$273:$U$528,VLOOKUP($L$4,Master!$D$9:$G$20,4,FALSE),FALSE)</f>
        <v>751925.53999999992</v>
      </c>
      <c r="L35" s="83">
        <f>VLOOKUP($C35,'2024'!$C$8:$U$263,VLOOKUP($L$4,Master!$D$9:$G$20,4,FALSE),FALSE)</f>
        <v>1315439.7999999998</v>
      </c>
      <c r="M35" s="154">
        <f t="shared" si="10"/>
        <v>1.7494282745070742</v>
      </c>
      <c r="N35" s="154">
        <f t="shared" si="11"/>
        <v>1.8069972663708667E-4</v>
      </c>
      <c r="O35" s="83">
        <f t="shared" si="12"/>
        <v>563514.25999999989</v>
      </c>
      <c r="P35" s="87">
        <f t="shared" si="13"/>
        <v>0.74942827450707417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IFERROR(VLOOKUP($C36,'2024'!$C$273:$U$528,19,FALSE),0)</f>
        <v>764127.99</v>
      </c>
      <c r="F36" s="83">
        <f>IFERROR(VLOOKUP($C36,'2024'!$C$8:$U$263,19,FALSE),0)</f>
        <v>144510.37</v>
      </c>
      <c r="G36" s="84">
        <f t="shared" si="6"/>
        <v>0.18911801673434314</v>
      </c>
      <c r="H36" s="85">
        <f t="shared" si="7"/>
        <v>1.9851143591082049E-5</v>
      </c>
      <c r="I36" s="86">
        <f t="shared" si="8"/>
        <v>-619617.62</v>
      </c>
      <c r="J36" s="87">
        <f t="shared" si="9"/>
        <v>-0.81088198326565686</v>
      </c>
      <c r="K36" s="82">
        <f>VLOOKUP($C36,'2024'!$C$273:$U$528,VLOOKUP($L$4,Master!$D$9:$G$20,4,FALSE),FALSE)</f>
        <v>213162.02</v>
      </c>
      <c r="L36" s="83">
        <f>VLOOKUP($C36,'2024'!$C$8:$U$263,VLOOKUP($L$4,Master!$D$9:$G$20,4,FALSE),FALSE)</f>
        <v>19693.110000000004</v>
      </c>
      <c r="M36" s="154">
        <f t="shared" si="10"/>
        <v>9.2385641682322231E-2</v>
      </c>
      <c r="N36" s="154">
        <f t="shared" si="11"/>
        <v>2.7052090058656269E-6</v>
      </c>
      <c r="O36" s="83">
        <f t="shared" si="12"/>
        <v>-193468.90999999997</v>
      </c>
      <c r="P36" s="87">
        <f t="shared" si="13"/>
        <v>-0.90761435831767767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IFERROR(VLOOKUP($C37,'2024'!$C$273:$U$528,19,FALSE),0)</f>
        <v>17154239.959999997</v>
      </c>
      <c r="F37" s="83">
        <f>IFERROR(VLOOKUP($C37,'2024'!$C$8:$U$263,19,FALSE),0)</f>
        <v>17008388.599999998</v>
      </c>
      <c r="G37" s="84">
        <f t="shared" si="6"/>
        <v>0.99149764954086606</v>
      </c>
      <c r="H37" s="85">
        <f t="shared" si="7"/>
        <v>2.3364133961564348E-3</v>
      </c>
      <c r="I37" s="86">
        <f t="shared" si="8"/>
        <v>-145851.3599999994</v>
      </c>
      <c r="J37" s="87">
        <f t="shared" si="9"/>
        <v>-8.5023504591339189E-3</v>
      </c>
      <c r="K37" s="82">
        <f>VLOOKUP($C37,'2024'!$C$273:$U$528,VLOOKUP($L$4,Master!$D$9:$G$20,4,FALSE),FALSE)</f>
        <v>1559476.36</v>
      </c>
      <c r="L37" s="83">
        <f>VLOOKUP($C37,'2024'!$C$8:$U$263,VLOOKUP($L$4,Master!$D$9:$G$20,4,FALSE),FALSE)</f>
        <v>1413625</v>
      </c>
      <c r="M37" s="154">
        <f t="shared" si="10"/>
        <v>0.90647414494952649</v>
      </c>
      <c r="N37" s="154">
        <f t="shared" si="11"/>
        <v>1.9418726046403011E-4</v>
      </c>
      <c r="O37" s="83">
        <f t="shared" si="12"/>
        <v>-145851.3600000001</v>
      </c>
      <c r="P37" s="87">
        <f t="shared" si="13"/>
        <v>-9.3525855050473547E-2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IFERROR(VLOOKUP($C38,'2024'!$C$273:$U$528,19,FALSE),0)</f>
        <v>2201760.75</v>
      </c>
      <c r="F38" s="83">
        <f>IFERROR(VLOOKUP($C38,'2024'!$C$8:$U$263,19,FALSE),0)</f>
        <v>669383.98</v>
      </c>
      <c r="G38" s="84">
        <f t="shared" si="6"/>
        <v>0.30402212411135043</v>
      </c>
      <c r="H38" s="85">
        <f t="shared" si="7"/>
        <v>9.1952138137560611E-5</v>
      </c>
      <c r="I38" s="86">
        <f t="shared" si="8"/>
        <v>-1532376.77</v>
      </c>
      <c r="J38" s="87">
        <f t="shared" si="9"/>
        <v>-0.69597787588864957</v>
      </c>
      <c r="K38" s="82">
        <f>VLOOKUP($C38,'2024'!$C$273:$U$528,VLOOKUP($L$4,Master!$D$9:$G$20,4,FALSE),FALSE)</f>
        <v>572195.02</v>
      </c>
      <c r="L38" s="83">
        <f>VLOOKUP($C38,'2024'!$C$8:$U$263,VLOOKUP($L$4,Master!$D$9:$G$20,4,FALSE),FALSE)</f>
        <v>8697.4700000000012</v>
      </c>
      <c r="M38" s="154">
        <f t="shared" si="10"/>
        <v>1.5200184720237517E-2</v>
      </c>
      <c r="N38" s="154">
        <f t="shared" si="11"/>
        <v>1.1947566520598379E-6</v>
      </c>
      <c r="O38" s="83">
        <f t="shared" si="12"/>
        <v>-563497.55000000005</v>
      </c>
      <c r="P38" s="87">
        <f t="shared" si="13"/>
        <v>-0.98479981527976257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IFERROR(VLOOKUP($C39,'2024'!$C$273:$U$528,19,FALSE),0)</f>
        <v>1155959.3700000001</v>
      </c>
      <c r="F39" s="83">
        <f>IFERROR(VLOOKUP($C39,'2024'!$C$8:$U$263,19,FALSE),0)</f>
        <v>1007281.9999999999</v>
      </c>
      <c r="G39" s="84">
        <f t="shared" si="6"/>
        <v>0.87138183758136745</v>
      </c>
      <c r="H39" s="85">
        <f t="shared" si="7"/>
        <v>1.3836861409124E-4</v>
      </c>
      <c r="I39" s="86">
        <f t="shared" si="8"/>
        <v>-148677.37000000023</v>
      </c>
      <c r="J39" s="87">
        <f t="shared" si="9"/>
        <v>-0.12861816241863261</v>
      </c>
      <c r="K39" s="82">
        <f>VLOOKUP($C39,'2024'!$C$273:$U$528,VLOOKUP($L$4,Master!$D$9:$G$20,4,FALSE),FALSE)</f>
        <v>126475.34000000003</v>
      </c>
      <c r="L39" s="83">
        <f>VLOOKUP($C39,'2024'!$C$8:$U$263,VLOOKUP($L$4,Master!$D$9:$G$20,4,FALSE),FALSE)</f>
        <v>124439.86</v>
      </c>
      <c r="M39" s="154">
        <f t="shared" si="10"/>
        <v>0.98390611165781394</v>
      </c>
      <c r="N39" s="154">
        <f t="shared" si="11"/>
        <v>1.709409178949682E-5</v>
      </c>
      <c r="O39" s="83">
        <f t="shared" si="12"/>
        <v>-2035.480000000025</v>
      </c>
      <c r="P39" s="87">
        <f t="shared" si="13"/>
        <v>-1.609388834218611E-2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IFERROR(VLOOKUP($C40,'2024'!$C$273:$U$528,19,FALSE),0)</f>
        <v>2409858.3000000007</v>
      </c>
      <c r="F40" s="83">
        <f>IFERROR(VLOOKUP($C40,'2024'!$C$8:$U$263,19,FALSE),0)</f>
        <v>2299350.8499999996</v>
      </c>
      <c r="G40" s="84">
        <f t="shared" si="6"/>
        <v>0.95414359010237193</v>
      </c>
      <c r="H40" s="85">
        <f t="shared" si="7"/>
        <v>3.1585791310081453E-4</v>
      </c>
      <c r="I40" s="86">
        <f t="shared" si="8"/>
        <v>-110507.45000000112</v>
      </c>
      <c r="J40" s="87">
        <f t="shared" si="9"/>
        <v>-4.5856409897628042E-2</v>
      </c>
      <c r="K40" s="82">
        <f>VLOOKUP($C40,'2024'!$C$273:$U$528,VLOOKUP($L$4,Master!$D$9:$G$20,4,FALSE),FALSE)</f>
        <v>152215.45000000001</v>
      </c>
      <c r="L40" s="83">
        <f>VLOOKUP($C40,'2024'!$C$8:$U$263,VLOOKUP($L$4,Master!$D$9:$G$20,4,FALSE),FALSE)</f>
        <v>158633.21</v>
      </c>
      <c r="M40" s="154">
        <f t="shared" si="10"/>
        <v>1.0421623429159128</v>
      </c>
      <c r="N40" s="154">
        <f t="shared" si="11"/>
        <v>2.1791174086844236E-5</v>
      </c>
      <c r="O40" s="83">
        <f t="shared" si="12"/>
        <v>6417.7599999999802</v>
      </c>
      <c r="P40" s="87">
        <f t="shared" si="13"/>
        <v>4.2162342915912802E-2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IFERROR(VLOOKUP($C41,'2024'!$C$273:$U$528,19,FALSE),0)</f>
        <v>1151847.94</v>
      </c>
      <c r="F41" s="83">
        <f>IFERROR(VLOOKUP($C41,'2024'!$C$8:$U$263,19,FALSE),0)</f>
        <v>932355.24</v>
      </c>
      <c r="G41" s="84">
        <f t="shared" si="6"/>
        <v>0.80944298949738114</v>
      </c>
      <c r="H41" s="85">
        <f t="shared" si="7"/>
        <v>1.2807605258458453E-4</v>
      </c>
      <c r="I41" s="86">
        <f t="shared" si="8"/>
        <v>-219492.69999999995</v>
      </c>
      <c r="J41" s="87">
        <f t="shared" si="9"/>
        <v>-0.19055701050261892</v>
      </c>
      <c r="K41" s="82">
        <f>VLOOKUP($C41,'2024'!$C$273:$U$528,VLOOKUP($L$4,Master!$D$9:$G$20,4,FALSE),FALSE)</f>
        <v>142930.63</v>
      </c>
      <c r="L41" s="83">
        <f>VLOOKUP($C41,'2024'!$C$8:$U$263,VLOOKUP($L$4,Master!$D$9:$G$20,4,FALSE),FALSE)</f>
        <v>86596.1</v>
      </c>
      <c r="M41" s="154">
        <f t="shared" si="10"/>
        <v>0.60586103902291621</v>
      </c>
      <c r="N41" s="154">
        <f t="shared" si="11"/>
        <v>1.1895558882921E-5</v>
      </c>
      <c r="O41" s="83">
        <f t="shared" si="12"/>
        <v>-56334.53</v>
      </c>
      <c r="P41" s="87">
        <f t="shared" si="13"/>
        <v>-0.39413896097708373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IFERROR(VLOOKUP($C42,'2024'!$C$273:$U$528,19,FALSE),0)</f>
        <v>2656624.71</v>
      </c>
      <c r="F42" s="83">
        <f>IFERROR(VLOOKUP($C42,'2024'!$C$8:$U$263,19,FALSE),0)</f>
        <v>2343300.9500000002</v>
      </c>
      <c r="G42" s="84">
        <f t="shared" si="6"/>
        <v>0.8820594573179289</v>
      </c>
      <c r="H42" s="85">
        <f t="shared" si="7"/>
        <v>3.2189526354108001E-4</v>
      </c>
      <c r="I42" s="86">
        <f t="shared" si="8"/>
        <v>-313323.75999999978</v>
      </c>
      <c r="J42" s="87">
        <f t="shared" si="9"/>
        <v>-0.1179405426820711</v>
      </c>
      <c r="K42" s="82">
        <f>VLOOKUP($C42,'2024'!$C$273:$U$528,VLOOKUP($L$4,Master!$D$9:$G$20,4,FALSE),FALSE)</f>
        <v>296649.25</v>
      </c>
      <c r="L42" s="83">
        <f>VLOOKUP($C42,'2024'!$C$8:$U$263,VLOOKUP($L$4,Master!$D$9:$G$20,4,FALSE),FALSE)</f>
        <v>202895.02</v>
      </c>
      <c r="M42" s="154">
        <f t="shared" si="10"/>
        <v>0.68395595134658183</v>
      </c>
      <c r="N42" s="154">
        <f t="shared" si="11"/>
        <v>2.7871343599324148E-5</v>
      </c>
      <c r="O42" s="83">
        <f t="shared" si="12"/>
        <v>-93754.23000000001</v>
      </c>
      <c r="P42" s="87">
        <f t="shared" si="13"/>
        <v>-0.31604404865341817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IFERROR(VLOOKUP($C43,'2024'!$C$273:$U$528,19,FALSE),0)</f>
        <v>2681047.5099999993</v>
      </c>
      <c r="F43" s="83">
        <f>IFERROR(VLOOKUP($C43,'2024'!$C$8:$U$263,19,FALSE),0)</f>
        <v>2405356.7300000004</v>
      </c>
      <c r="G43" s="84">
        <f t="shared" si="6"/>
        <v>0.8971704981087788</v>
      </c>
      <c r="H43" s="85">
        <f t="shared" si="7"/>
        <v>3.3041976042968811E-4</v>
      </c>
      <c r="I43" s="86">
        <f t="shared" si="8"/>
        <v>-275690.77999999886</v>
      </c>
      <c r="J43" s="87">
        <f t="shared" si="9"/>
        <v>-0.10282950189122121</v>
      </c>
      <c r="K43" s="82">
        <f>VLOOKUP($C43,'2024'!$C$273:$U$528,VLOOKUP($L$4,Master!$D$9:$G$20,4,FALSE),FALSE)</f>
        <v>313222.97999999992</v>
      </c>
      <c r="L43" s="83">
        <f>VLOOKUP($C43,'2024'!$C$8:$U$263,VLOOKUP($L$4,Master!$D$9:$G$20,4,FALSE),FALSE)</f>
        <v>208684.70000000004</v>
      </c>
      <c r="M43" s="154">
        <f t="shared" si="10"/>
        <v>0.66624964745562443</v>
      </c>
      <c r="N43" s="154">
        <f t="shared" si="11"/>
        <v>2.8666662087723401E-5</v>
      </c>
      <c r="O43" s="83">
        <f t="shared" si="12"/>
        <v>-104538.27999999988</v>
      </c>
      <c r="P43" s="87">
        <f t="shared" si="13"/>
        <v>-0.33375035254437563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IFERROR(VLOOKUP($C44,'2024'!$C$273:$U$528,19,FALSE),0)</f>
        <v>4629109.76</v>
      </c>
      <c r="F44" s="83">
        <f>IFERROR(VLOOKUP($C44,'2024'!$C$8:$U$263,19,FALSE),0)</f>
        <v>5036237.55</v>
      </c>
      <c r="G44" s="84">
        <f t="shared" si="6"/>
        <v>1.0879494786487844</v>
      </c>
      <c r="H44" s="85">
        <f t="shared" si="7"/>
        <v>6.9181938129318516E-4</v>
      </c>
      <c r="I44" s="86">
        <f t="shared" si="8"/>
        <v>407127.79000000004</v>
      </c>
      <c r="J44" s="87">
        <f t="shared" si="9"/>
        <v>8.7949478648784524E-2</v>
      </c>
      <c r="K44" s="82">
        <f>VLOOKUP($C44,'2024'!$C$273:$U$528,VLOOKUP($L$4,Master!$D$9:$G$20,4,FALSE),FALSE)</f>
        <v>469504.67000000004</v>
      </c>
      <c r="L44" s="83">
        <f>VLOOKUP($C44,'2024'!$C$8:$U$263,VLOOKUP($L$4,Master!$D$9:$G$20,4,FALSE),FALSE)</f>
        <v>438379.91000000009</v>
      </c>
      <c r="M44" s="154">
        <f t="shared" si="10"/>
        <v>0.93370724086727408</v>
      </c>
      <c r="N44" s="154">
        <f t="shared" si="11"/>
        <v>6.021950217728754E-5</v>
      </c>
      <c r="O44" s="83">
        <f t="shared" si="12"/>
        <v>-31124.759999999951</v>
      </c>
      <c r="P44" s="87">
        <f t="shared" si="13"/>
        <v>-6.6292759132725879E-2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IFERROR(VLOOKUP($C45,'2024'!$C$273:$U$528,19,FALSE),0)</f>
        <v>11803749.079999987</v>
      </c>
      <c r="F45" s="83">
        <f>IFERROR(VLOOKUP($C45,'2024'!$C$8:$U$263,19,FALSE),0)</f>
        <v>11663644.099999998</v>
      </c>
      <c r="G45" s="84">
        <f t="shared" si="6"/>
        <v>0.98813046778185243</v>
      </c>
      <c r="H45" s="85">
        <f t="shared" si="7"/>
        <v>1.6022149401761058E-3</v>
      </c>
      <c r="I45" s="86">
        <f t="shared" si="8"/>
        <v>-140104.97999998927</v>
      </c>
      <c r="J45" s="87">
        <f t="shared" si="9"/>
        <v>-1.1869532218147544E-2</v>
      </c>
      <c r="K45" s="82">
        <f>VLOOKUP($C45,'2024'!$C$273:$U$528,VLOOKUP($L$4,Master!$D$9:$G$20,4,FALSE),FALSE)</f>
        <v>1253278.3199999975</v>
      </c>
      <c r="L45" s="83">
        <f>VLOOKUP($C45,'2024'!$C$8:$U$263,VLOOKUP($L$4,Master!$D$9:$G$20,4,FALSE),FALSE)</f>
        <v>1165999.96</v>
      </c>
      <c r="M45" s="154">
        <f t="shared" si="10"/>
        <v>0.93035995388478621</v>
      </c>
      <c r="N45" s="154">
        <f t="shared" si="11"/>
        <v>1.6017143014135198E-4</v>
      </c>
      <c r="O45" s="83">
        <f t="shared" si="12"/>
        <v>-87278.359999997541</v>
      </c>
      <c r="P45" s="87">
        <f t="shared" si="13"/>
        <v>-6.9640046115213836E-2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IFERROR(VLOOKUP($C46,'2024'!$C$273:$U$528,19,FALSE),0)</f>
        <v>5010498.2700000014</v>
      </c>
      <c r="F46" s="83">
        <f>IFERROR(VLOOKUP($C46,'2024'!$C$8:$U$263,19,FALSE),0)</f>
        <v>5395184.4100000001</v>
      </c>
      <c r="G46" s="84">
        <f t="shared" si="6"/>
        <v>1.0767760249121887</v>
      </c>
      <c r="H46" s="85">
        <f t="shared" si="7"/>
        <v>7.4112730057557317E-4</v>
      </c>
      <c r="I46" s="86">
        <f t="shared" si="8"/>
        <v>384686.13999999873</v>
      </c>
      <c r="J46" s="87">
        <f t="shared" si="9"/>
        <v>7.6776024912188753E-2</v>
      </c>
      <c r="K46" s="82">
        <f>VLOOKUP($C46,'2024'!$C$273:$U$528,VLOOKUP($L$4,Master!$D$9:$G$20,4,FALSE),FALSE)</f>
        <v>480886.83000000007</v>
      </c>
      <c r="L46" s="83">
        <f>VLOOKUP($C46,'2024'!$C$8:$U$263,VLOOKUP($L$4,Master!$D$9:$G$20,4,FALSE),FALSE)</f>
        <v>477209.53000000009</v>
      </c>
      <c r="M46" s="154">
        <f t="shared" si="10"/>
        <v>0.99235308648398624</v>
      </c>
      <c r="N46" s="154">
        <f t="shared" si="11"/>
        <v>6.5553460994271755E-5</v>
      </c>
      <c r="O46" s="83">
        <f t="shared" si="12"/>
        <v>-3677.2999999999884</v>
      </c>
      <c r="P46" s="87">
        <f t="shared" si="13"/>
        <v>-7.6469135160137109E-3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IFERROR(VLOOKUP($C47,'2024'!$C$273:$U$528,19,FALSE),0)</f>
        <v>5809010.2999999952</v>
      </c>
      <c r="F47" s="83">
        <f>IFERROR(VLOOKUP($C47,'2024'!$C$8:$U$263,19,FALSE),0)</f>
        <v>5523161.580000001</v>
      </c>
      <c r="G47" s="84">
        <f t="shared" si="6"/>
        <v>0.95079218227586992</v>
      </c>
      <c r="H47" s="85">
        <f t="shared" si="7"/>
        <v>7.5870730661977846E-4</v>
      </c>
      <c r="I47" s="86">
        <f t="shared" si="8"/>
        <v>-285848.71999999415</v>
      </c>
      <c r="J47" s="87">
        <f t="shared" si="9"/>
        <v>-4.9207817724130111E-2</v>
      </c>
      <c r="K47" s="82">
        <f>VLOOKUP($C47,'2024'!$C$273:$U$528,VLOOKUP($L$4,Master!$D$9:$G$20,4,FALSE),FALSE)</f>
        <v>702826.9999999986</v>
      </c>
      <c r="L47" s="83">
        <f>VLOOKUP($C47,'2024'!$C$8:$U$263,VLOOKUP($L$4,Master!$D$9:$G$20,4,FALSE),FALSE)</f>
        <v>513174.87000000023</v>
      </c>
      <c r="M47" s="154">
        <f t="shared" si="10"/>
        <v>0.7301581612544783</v>
      </c>
      <c r="N47" s="154">
        <f t="shared" si="11"/>
        <v>7.0493958542247655E-5</v>
      </c>
      <c r="O47" s="83">
        <f t="shared" si="12"/>
        <v>-189652.12999999837</v>
      </c>
      <c r="P47" s="87">
        <f t="shared" si="13"/>
        <v>-0.26984183874552164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IFERROR(VLOOKUP($C48,'2024'!$C$273:$U$528,19,FALSE),0)</f>
        <v>1595475.3399999999</v>
      </c>
      <c r="F48" s="83">
        <f>IFERROR(VLOOKUP($C48,'2024'!$C$8:$U$263,19,FALSE),0)</f>
        <v>1520227.07</v>
      </c>
      <c r="G48" s="84">
        <f t="shared" si="6"/>
        <v>0.95283645687685792</v>
      </c>
      <c r="H48" s="85">
        <f t="shared" si="7"/>
        <v>2.0883100539857412E-4</v>
      </c>
      <c r="I48" s="86">
        <f t="shared" si="8"/>
        <v>-75248.269999999786</v>
      </c>
      <c r="J48" s="87">
        <f t="shared" si="9"/>
        <v>-4.7163543123142096E-2</v>
      </c>
      <c r="K48" s="82">
        <f>VLOOKUP($C48,'2024'!$C$273:$U$528,VLOOKUP($L$4,Master!$D$9:$G$20,4,FALSE),FALSE)</f>
        <v>197953.36</v>
      </c>
      <c r="L48" s="83">
        <f>VLOOKUP($C48,'2024'!$C$8:$U$263,VLOOKUP($L$4,Master!$D$9:$G$20,4,FALSE),FALSE)</f>
        <v>163059.20000000004</v>
      </c>
      <c r="M48" s="154">
        <f t="shared" si="10"/>
        <v>0.82372534621286575</v>
      </c>
      <c r="N48" s="154">
        <f t="shared" si="11"/>
        <v>2.2399164800747288E-5</v>
      </c>
      <c r="O48" s="83">
        <f t="shared" si="12"/>
        <v>-34894.159999999945</v>
      </c>
      <c r="P48" s="87">
        <f t="shared" si="13"/>
        <v>-0.17627465378713425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IFERROR(VLOOKUP($C49,'2024'!$C$273:$U$528,19,FALSE),0)</f>
        <v>2641049.7600000007</v>
      </c>
      <c r="F49" s="83">
        <f>IFERROR(VLOOKUP($C49,'2024'!$C$8:$U$263,19,FALSE),0)</f>
        <v>1879056.75</v>
      </c>
      <c r="G49" s="84">
        <f t="shared" si="6"/>
        <v>0.71148100973303874</v>
      </c>
      <c r="H49" s="85">
        <f t="shared" si="7"/>
        <v>2.5812282786378561E-4</v>
      </c>
      <c r="I49" s="86">
        <f t="shared" si="8"/>
        <v>-761993.01000000071</v>
      </c>
      <c r="J49" s="87">
        <f t="shared" si="9"/>
        <v>-0.28851899026696132</v>
      </c>
      <c r="K49" s="82">
        <f>VLOOKUP($C49,'2024'!$C$273:$U$528,VLOOKUP($L$4,Master!$D$9:$G$20,4,FALSE),FALSE)</f>
        <v>350178.49000000005</v>
      </c>
      <c r="L49" s="83">
        <f>VLOOKUP($C49,'2024'!$C$8:$U$263,VLOOKUP($L$4,Master!$D$9:$G$20,4,FALSE),FALSE)</f>
        <v>162643.01999999999</v>
      </c>
      <c r="M49" s="154">
        <f t="shared" si="10"/>
        <v>0.46445748281112287</v>
      </c>
      <c r="N49" s="154">
        <f t="shared" si="11"/>
        <v>2.2341994862425648E-5</v>
      </c>
      <c r="O49" s="83">
        <f t="shared" si="12"/>
        <v>-187535.47000000006</v>
      </c>
      <c r="P49" s="87">
        <f t="shared" si="13"/>
        <v>-0.53554251718887713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IFERROR(VLOOKUP($C50,'2024'!$C$273:$U$528,19,FALSE),0)</f>
        <v>1167588.5600000003</v>
      </c>
      <c r="F50" s="83">
        <f>IFERROR(VLOOKUP($C50,'2024'!$C$8:$U$263,19,FALSE),0)</f>
        <v>922453.24</v>
      </c>
      <c r="G50" s="84">
        <f t="shared" si="6"/>
        <v>0.79004991278777159</v>
      </c>
      <c r="H50" s="85">
        <f t="shared" si="7"/>
        <v>1.2671583169636112E-4</v>
      </c>
      <c r="I50" s="86">
        <f t="shared" si="8"/>
        <v>-245135.3200000003</v>
      </c>
      <c r="J50" s="87">
        <f t="shared" si="9"/>
        <v>-0.20995008721222846</v>
      </c>
      <c r="K50" s="82">
        <f>VLOOKUP($C50,'2024'!$C$273:$U$528,VLOOKUP($L$4,Master!$D$9:$G$20,4,FALSE),FALSE)</f>
        <v>166821.93000000002</v>
      </c>
      <c r="L50" s="83">
        <f>VLOOKUP($C50,'2024'!$C$8:$U$263,VLOOKUP($L$4,Master!$D$9:$G$20,4,FALSE),FALSE)</f>
        <v>85086.709999999977</v>
      </c>
      <c r="M50" s="154">
        <f t="shared" si="10"/>
        <v>0.51004511217440041</v>
      </c>
      <c r="N50" s="154">
        <f t="shared" si="11"/>
        <v>1.1688216547385191E-5</v>
      </c>
      <c r="O50" s="83">
        <f t="shared" si="12"/>
        <v>-81735.220000000045</v>
      </c>
      <c r="P50" s="87">
        <f t="shared" si="13"/>
        <v>-0.48995488782559965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IFERROR(VLOOKUP($C51,'2024'!$C$273:$U$528,19,FALSE),0)</f>
        <v>13982676.719999999</v>
      </c>
      <c r="F51" s="83">
        <f>IFERROR(VLOOKUP($C51,'2024'!$C$8:$U$263,19,FALSE),0)</f>
        <v>12248585.84</v>
      </c>
      <c r="G51" s="84">
        <f t="shared" si="6"/>
        <v>0.87598290980155058</v>
      </c>
      <c r="H51" s="85">
        <f t="shared" si="7"/>
        <v>1.6825673915133864E-3</v>
      </c>
      <c r="I51" s="86">
        <f t="shared" si="8"/>
        <v>-1734090.879999999</v>
      </c>
      <c r="J51" s="87">
        <f t="shared" si="9"/>
        <v>-0.12401709019844943</v>
      </c>
      <c r="K51" s="82">
        <f>VLOOKUP($C51,'2024'!$C$273:$U$528,VLOOKUP($L$4,Master!$D$9:$G$20,4,FALSE),FALSE)</f>
        <v>1582369.6099999996</v>
      </c>
      <c r="L51" s="83">
        <f>VLOOKUP($C51,'2024'!$C$8:$U$263,VLOOKUP($L$4,Master!$D$9:$G$20,4,FALSE),FALSE)</f>
        <v>1192647.9300000002</v>
      </c>
      <c r="M51" s="154">
        <f t="shared" si="10"/>
        <v>0.75371008294326414</v>
      </c>
      <c r="N51" s="154">
        <f t="shared" si="11"/>
        <v>1.6383201642924849E-4</v>
      </c>
      <c r="O51" s="83">
        <f t="shared" si="12"/>
        <v>-389721.67999999947</v>
      </c>
      <c r="P51" s="87">
        <f t="shared" si="13"/>
        <v>-0.24628991705673592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IFERROR(VLOOKUP($C52,'2024'!$C$273:$U$528,19,FALSE),0)</f>
        <v>3038688.2999999993</v>
      </c>
      <c r="F52" s="83">
        <f>IFERROR(VLOOKUP($C52,'2024'!$C$8:$U$263,19,FALSE),0)</f>
        <v>1678899.5299999996</v>
      </c>
      <c r="G52" s="84">
        <f t="shared" si="6"/>
        <v>0.55250797852481282</v>
      </c>
      <c r="H52" s="85">
        <f t="shared" si="7"/>
        <v>2.3062757119112046E-4</v>
      </c>
      <c r="I52" s="86">
        <f t="shared" si="8"/>
        <v>-1359788.7699999998</v>
      </c>
      <c r="J52" s="87">
        <f t="shared" si="9"/>
        <v>-0.44749202147518718</v>
      </c>
      <c r="K52" s="82">
        <f>VLOOKUP($C52,'2024'!$C$273:$U$528,VLOOKUP($L$4,Master!$D$9:$G$20,4,FALSE),FALSE)</f>
        <v>51478.03</v>
      </c>
      <c r="L52" s="83">
        <f>VLOOKUP($C52,'2024'!$C$8:$U$263,VLOOKUP($L$4,Master!$D$9:$G$20,4,FALSE),FALSE)</f>
        <v>166541.99000000005</v>
      </c>
      <c r="M52" s="154">
        <f t="shared" si="10"/>
        <v>3.2352051933611299</v>
      </c>
      <c r="N52" s="154">
        <f t="shared" si="11"/>
        <v>2.287758973584077E-5</v>
      </c>
      <c r="O52" s="83">
        <f t="shared" si="12"/>
        <v>115063.96000000005</v>
      </c>
      <c r="P52" s="87">
        <f t="shared" si="13"/>
        <v>2.2352051933611299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IFERROR(VLOOKUP($C53,'2024'!$C$273:$U$528,19,FALSE),0)</f>
        <v>777695.47</v>
      </c>
      <c r="F53" s="83">
        <f>IFERROR(VLOOKUP($C53,'2024'!$C$8:$U$263,19,FALSE),0)</f>
        <v>690883.60000000009</v>
      </c>
      <c r="G53" s="84">
        <f t="shared" si="6"/>
        <v>0.88837292571602622</v>
      </c>
      <c r="H53" s="85">
        <f t="shared" si="7"/>
        <v>9.4905504347706651E-5</v>
      </c>
      <c r="I53" s="86">
        <f t="shared" si="8"/>
        <v>-86811.869999999879</v>
      </c>
      <c r="J53" s="87">
        <f t="shared" si="9"/>
        <v>-0.11162707428397375</v>
      </c>
      <c r="K53" s="82">
        <f>VLOOKUP($C53,'2024'!$C$273:$U$528,VLOOKUP($L$4,Master!$D$9:$G$20,4,FALSE),FALSE)</f>
        <v>93048.200000000012</v>
      </c>
      <c r="L53" s="83">
        <f>VLOOKUP($C53,'2024'!$C$8:$U$263,VLOOKUP($L$4,Master!$D$9:$G$20,4,FALSE),FALSE)</f>
        <v>71983.28</v>
      </c>
      <c r="M53" s="154">
        <f t="shared" si="10"/>
        <v>0.77361281572346363</v>
      </c>
      <c r="N53" s="154">
        <f t="shared" si="11"/>
        <v>9.8882206684341387E-6</v>
      </c>
      <c r="O53" s="83">
        <f t="shared" si="12"/>
        <v>-21064.920000000013</v>
      </c>
      <c r="P53" s="87">
        <f t="shared" si="13"/>
        <v>-0.22638718427653637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IFERROR(VLOOKUP($C54,'2024'!$C$273:$U$528,19,FALSE),0)</f>
        <v>760719.92000000016</v>
      </c>
      <c r="F54" s="83">
        <f>IFERROR(VLOOKUP($C54,'2024'!$C$8:$U$263,19,FALSE),0)</f>
        <v>1011846.98</v>
      </c>
      <c r="G54" s="84">
        <f t="shared" si="6"/>
        <v>1.3301176338329614</v>
      </c>
      <c r="H54" s="85">
        <f t="shared" si="7"/>
        <v>1.3899569762490212E-4</v>
      </c>
      <c r="I54" s="86">
        <f t="shared" si="8"/>
        <v>251127.05999999982</v>
      </c>
      <c r="J54" s="87">
        <f t="shared" si="9"/>
        <v>0.3301176338329615</v>
      </c>
      <c r="K54" s="82">
        <f>VLOOKUP($C54,'2024'!$C$273:$U$528,VLOOKUP($L$4,Master!$D$9:$G$20,4,FALSE),FALSE)</f>
        <v>80023.780000000028</v>
      </c>
      <c r="L54" s="83">
        <f>VLOOKUP($C54,'2024'!$C$8:$U$263,VLOOKUP($L$4,Master!$D$9:$G$20,4,FALSE),FALSE)</f>
        <v>88229.270000000019</v>
      </c>
      <c r="M54" s="154">
        <f t="shared" si="10"/>
        <v>1.1025381455362393</v>
      </c>
      <c r="N54" s="154">
        <f t="shared" si="11"/>
        <v>1.2119904666401091E-5</v>
      </c>
      <c r="O54" s="83">
        <f t="shared" si="12"/>
        <v>8205.4899999999907</v>
      </c>
      <c r="P54" s="87">
        <f t="shared" si="13"/>
        <v>0.1025381455362392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IFERROR(VLOOKUP($C55,'2024'!$C$273:$U$528,19,FALSE),0)</f>
        <v>2488666.5100000002</v>
      </c>
      <c r="F55" s="83">
        <f>IFERROR(VLOOKUP($C55,'2024'!$C$8:$U$263,19,FALSE),0)</f>
        <v>1589752.1799999997</v>
      </c>
      <c r="G55" s="84">
        <f t="shared" si="6"/>
        <v>0.63879679081629925</v>
      </c>
      <c r="H55" s="85">
        <f t="shared" si="7"/>
        <v>2.1838155143755921E-4</v>
      </c>
      <c r="I55" s="86">
        <f t="shared" si="8"/>
        <v>-898914.33000000054</v>
      </c>
      <c r="J55" s="87">
        <f t="shared" si="9"/>
        <v>-0.36120320918370075</v>
      </c>
      <c r="K55" s="82">
        <f>VLOOKUP($C55,'2024'!$C$273:$U$528,VLOOKUP($L$4,Master!$D$9:$G$20,4,FALSE),FALSE)</f>
        <v>336051.50000000006</v>
      </c>
      <c r="L55" s="83">
        <f>VLOOKUP($C55,'2024'!$C$8:$U$263,VLOOKUP($L$4,Master!$D$9:$G$20,4,FALSE),FALSE)</f>
        <v>94557.13</v>
      </c>
      <c r="M55" s="154">
        <f t="shared" si="10"/>
        <v>0.28137690205221516</v>
      </c>
      <c r="N55" s="154">
        <f t="shared" si="11"/>
        <v>1.2989152025495557E-5</v>
      </c>
      <c r="O55" s="83">
        <f t="shared" si="12"/>
        <v>-241494.37000000005</v>
      </c>
      <c r="P55" s="87">
        <f t="shared" si="13"/>
        <v>-0.71862309794778478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IFERROR(VLOOKUP($C56,'2024'!$C$273:$U$528,19,FALSE),0)</f>
        <v>2812941.8899999997</v>
      </c>
      <c r="F56" s="83">
        <f>IFERROR(VLOOKUP($C56,'2024'!$C$8:$U$263,19,FALSE),0)</f>
        <v>2022227.89</v>
      </c>
      <c r="G56" s="84">
        <f t="shared" si="6"/>
        <v>0.71890140965549776</v>
      </c>
      <c r="H56" s="85">
        <f t="shared" si="7"/>
        <v>2.7779000370894405E-4</v>
      </c>
      <c r="I56" s="86">
        <f t="shared" si="8"/>
        <v>-790713.99999999977</v>
      </c>
      <c r="J56" s="87">
        <f t="shared" si="9"/>
        <v>-0.28109859034450224</v>
      </c>
      <c r="K56" s="82">
        <f>VLOOKUP($C56,'2024'!$C$273:$U$528,VLOOKUP($L$4,Master!$D$9:$G$20,4,FALSE),FALSE)</f>
        <v>312393.63</v>
      </c>
      <c r="L56" s="83">
        <f>VLOOKUP($C56,'2024'!$C$8:$U$263,VLOOKUP($L$4,Master!$D$9:$G$20,4,FALSE),FALSE)</f>
        <v>171334.86999999997</v>
      </c>
      <c r="M56" s="154">
        <f t="shared" si="10"/>
        <v>0.54845827041991846</v>
      </c>
      <c r="N56" s="154">
        <f t="shared" si="11"/>
        <v>2.3535979504649913E-5</v>
      </c>
      <c r="O56" s="83">
        <f t="shared" si="12"/>
        <v>-141058.76000000004</v>
      </c>
      <c r="P56" s="87">
        <f t="shared" si="13"/>
        <v>-0.45154172958008149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IFERROR(VLOOKUP($C57,'2024'!$C$273:$U$528,19,FALSE),0)</f>
        <v>677949.09000000008</v>
      </c>
      <c r="F57" s="83">
        <f>IFERROR(VLOOKUP($C57,'2024'!$C$8:$U$263,19,FALSE),0)</f>
        <v>515571.39</v>
      </c>
      <c r="G57" s="84">
        <f t="shared" si="6"/>
        <v>0.76048688257697927</v>
      </c>
      <c r="H57" s="85">
        <f t="shared" si="7"/>
        <v>7.0823164416116053E-5</v>
      </c>
      <c r="I57" s="86">
        <f t="shared" si="8"/>
        <v>-162377.70000000007</v>
      </c>
      <c r="J57" s="87">
        <f t="shared" si="9"/>
        <v>-0.23951311742302073</v>
      </c>
      <c r="K57" s="82">
        <f>VLOOKUP($C57,'2024'!$C$273:$U$528,VLOOKUP($L$4,Master!$D$9:$G$20,4,FALSE),FALSE)</f>
        <v>111160.65000000001</v>
      </c>
      <c r="L57" s="83">
        <f>VLOOKUP($C57,'2024'!$C$8:$U$263,VLOOKUP($L$4,Master!$D$9:$G$20,4,FALSE),FALSE)</f>
        <v>59277.090000000011</v>
      </c>
      <c r="M57" s="154">
        <f t="shared" si="10"/>
        <v>0.53325605778663587</v>
      </c>
      <c r="N57" s="154">
        <f t="shared" si="11"/>
        <v>8.1427929722378686E-6</v>
      </c>
      <c r="O57" s="83">
        <f t="shared" si="12"/>
        <v>-51883.56</v>
      </c>
      <c r="P57" s="87">
        <f t="shared" si="13"/>
        <v>-0.46674394221336413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IFERROR(VLOOKUP($C58,'2024'!$C$273:$U$528,19,FALSE),0)</f>
        <v>717652.36000000022</v>
      </c>
      <c r="F58" s="83">
        <f>IFERROR(VLOOKUP($C58,'2024'!$C$8:$U$263,19,FALSE),0)</f>
        <v>543792.06000000006</v>
      </c>
      <c r="G58" s="84">
        <f t="shared" si="6"/>
        <v>0.75773743710673491</v>
      </c>
      <c r="H58" s="85">
        <f t="shared" si="7"/>
        <v>7.4699789826503853E-5</v>
      </c>
      <c r="I58" s="86">
        <f t="shared" si="8"/>
        <v>-173860.30000000016</v>
      </c>
      <c r="J58" s="87">
        <f t="shared" si="9"/>
        <v>-0.24226256289326509</v>
      </c>
      <c r="K58" s="82">
        <f>VLOOKUP($C58,'2024'!$C$273:$U$528,VLOOKUP($L$4,Master!$D$9:$G$20,4,FALSE),FALSE)</f>
        <v>81283.67</v>
      </c>
      <c r="L58" s="83">
        <f>VLOOKUP($C58,'2024'!$C$8:$U$263,VLOOKUP($L$4,Master!$D$9:$G$20,4,FALSE),FALSE)</f>
        <v>95569.920000000071</v>
      </c>
      <c r="M58" s="154">
        <f t="shared" si="10"/>
        <v>1.1757579351424472</v>
      </c>
      <c r="N58" s="154">
        <f t="shared" si="11"/>
        <v>1.3128277264172984E-5</v>
      </c>
      <c r="O58" s="83">
        <f t="shared" si="12"/>
        <v>14286.250000000073</v>
      </c>
      <c r="P58" s="87">
        <f t="shared" si="13"/>
        <v>0.17575793514244711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IFERROR(VLOOKUP($C59,'2024'!$C$273:$U$528,19,FALSE),0)</f>
        <v>458189.17999999993</v>
      </c>
      <c r="F59" s="83">
        <f>IFERROR(VLOOKUP($C59,'2024'!$C$8:$U$263,19,FALSE),0)</f>
        <v>366853.22000000003</v>
      </c>
      <c r="G59" s="84">
        <f t="shared" si="6"/>
        <v>0.80065884576322832</v>
      </c>
      <c r="H59" s="85">
        <f t="shared" si="7"/>
        <v>5.0394002500103029E-5</v>
      </c>
      <c r="I59" s="86">
        <f t="shared" si="8"/>
        <v>-91335.959999999905</v>
      </c>
      <c r="J59" s="87">
        <f t="shared" si="9"/>
        <v>-0.19934115423677162</v>
      </c>
      <c r="K59" s="82">
        <f>VLOOKUP($C59,'2024'!$C$273:$U$528,VLOOKUP($L$4,Master!$D$9:$G$20,4,FALSE),FALSE)</f>
        <v>39877.07999999998</v>
      </c>
      <c r="L59" s="83">
        <f>VLOOKUP($C59,'2024'!$C$8:$U$263,VLOOKUP($L$4,Master!$D$9:$G$20,4,FALSE),FALSE)</f>
        <v>32037.970000000005</v>
      </c>
      <c r="M59" s="154">
        <f t="shared" si="10"/>
        <v>0.80341815398720318</v>
      </c>
      <c r="N59" s="154">
        <f t="shared" si="11"/>
        <v>4.4010014148934717E-6</v>
      </c>
      <c r="O59" s="83">
        <f t="shared" si="12"/>
        <v>-7839.1099999999751</v>
      </c>
      <c r="P59" s="87">
        <f t="shared" si="13"/>
        <v>-0.1965818460127968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IFERROR(VLOOKUP($C60,'2024'!$C$273:$U$528,19,FALSE),0)</f>
        <v>281683.00999999995</v>
      </c>
      <c r="F60" s="83">
        <f>IFERROR(VLOOKUP($C60,'2024'!$C$8:$U$263,19,FALSE),0)</f>
        <v>251639.86999999994</v>
      </c>
      <c r="G60" s="84">
        <f t="shared" si="6"/>
        <v>0.89334415306056258</v>
      </c>
      <c r="H60" s="85">
        <f t="shared" si="7"/>
        <v>3.4567340687116216E-5</v>
      </c>
      <c r="I60" s="86">
        <f t="shared" si="8"/>
        <v>-30043.140000000014</v>
      </c>
      <c r="J60" s="87">
        <f t="shared" si="9"/>
        <v>-0.10665584693943742</v>
      </c>
      <c r="K60" s="82">
        <f>VLOOKUP($C60,'2024'!$C$273:$U$528,VLOOKUP($L$4,Master!$D$9:$G$20,4,FALSE),FALSE)</f>
        <v>25510.299999999996</v>
      </c>
      <c r="L60" s="83">
        <f>VLOOKUP($C60,'2024'!$C$8:$U$263,VLOOKUP($L$4,Master!$D$9:$G$20,4,FALSE),FALSE)</f>
        <v>21898.89999999998</v>
      </c>
      <c r="M60" s="154">
        <f t="shared" si="10"/>
        <v>0.85843365228946678</v>
      </c>
      <c r="N60" s="154">
        <f t="shared" si="11"/>
        <v>3.0082146242290178E-6</v>
      </c>
      <c r="O60" s="83">
        <f t="shared" si="12"/>
        <v>-3611.400000000016</v>
      </c>
      <c r="P60" s="87">
        <f t="shared" si="13"/>
        <v>-0.14156634771053325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IFERROR(VLOOKUP($C61,'2024'!$C$273:$U$528,19,FALSE),0)</f>
        <v>1562334.8499999999</v>
      </c>
      <c r="F61" s="83">
        <f>IFERROR(VLOOKUP($C61,'2024'!$C$8:$U$263,19,FALSE),0)</f>
        <v>1604344.79</v>
      </c>
      <c r="G61" s="84">
        <f t="shared" si="6"/>
        <v>1.0268892036812725</v>
      </c>
      <c r="H61" s="85">
        <f t="shared" si="7"/>
        <v>2.2038611343874062E-4</v>
      </c>
      <c r="I61" s="86">
        <f t="shared" si="8"/>
        <v>42009.940000000177</v>
      </c>
      <c r="J61" s="87">
        <f t="shared" si="9"/>
        <v>2.688920368127241E-2</v>
      </c>
      <c r="K61" s="82">
        <f>VLOOKUP($C61,'2024'!$C$273:$U$528,VLOOKUP($L$4,Master!$D$9:$G$20,4,FALSE),FALSE)</f>
        <v>224382.4</v>
      </c>
      <c r="L61" s="83">
        <f>VLOOKUP($C61,'2024'!$C$8:$U$263,VLOOKUP($L$4,Master!$D$9:$G$20,4,FALSE),FALSE)</f>
        <v>0</v>
      </c>
      <c r="M61" s="154">
        <f t="shared" si="10"/>
        <v>0</v>
      </c>
      <c r="N61" s="154">
        <f t="shared" si="11"/>
        <v>0</v>
      </c>
      <c r="O61" s="83">
        <f t="shared" si="12"/>
        <v>-224382.4</v>
      </c>
      <c r="P61" s="87">
        <f t="shared" si="13"/>
        <v>-1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IFERROR(VLOOKUP($C62,'2024'!$C$273:$U$528,19,FALSE),0)</f>
        <v>1264975.3599999996</v>
      </c>
      <c r="F62" s="83">
        <f>IFERROR(VLOOKUP($C62,'2024'!$C$8:$U$263,19,FALSE),0)</f>
        <v>2616905.8100000005</v>
      </c>
      <c r="G62" s="84">
        <f t="shared" si="6"/>
        <v>2.0687405405272092</v>
      </c>
      <c r="H62" s="85">
        <f t="shared" si="7"/>
        <v>3.5947989752324968E-4</v>
      </c>
      <c r="I62" s="86">
        <f t="shared" si="8"/>
        <v>1351930.4500000009</v>
      </c>
      <c r="J62" s="87">
        <f t="shared" si="9"/>
        <v>1.0687405405272095</v>
      </c>
      <c r="K62" s="82">
        <f>VLOOKUP($C62,'2024'!$C$273:$U$528,VLOOKUP($L$4,Master!$D$9:$G$20,4,FALSE),FALSE)</f>
        <v>103798.14</v>
      </c>
      <c r="L62" s="83">
        <f>VLOOKUP($C62,'2024'!$C$8:$U$263,VLOOKUP($L$4,Master!$D$9:$G$20,4,FALSE),FALSE)</f>
        <v>448025.76</v>
      </c>
      <c r="M62" s="154">
        <f t="shared" si="10"/>
        <v>4.3163178068508747</v>
      </c>
      <c r="N62" s="154">
        <f t="shared" si="11"/>
        <v>6.1544536175941312E-5</v>
      </c>
      <c r="O62" s="83">
        <f t="shared" si="12"/>
        <v>344227.62</v>
      </c>
      <c r="P62" s="87">
        <f t="shared" si="13"/>
        <v>3.3163178068508743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IFERROR(VLOOKUP($C63,'2024'!$C$273:$U$528,19,FALSE),0)</f>
        <v>1710164.41</v>
      </c>
      <c r="F63" s="83">
        <f>IFERROR(VLOOKUP($C63,'2024'!$C$8:$U$263,19,FALSE),0)</f>
        <v>1592380.4699999997</v>
      </c>
      <c r="G63" s="84">
        <f t="shared" si="6"/>
        <v>0.93112712478913051</v>
      </c>
      <c r="H63" s="85">
        <f t="shared" si="7"/>
        <v>2.1874259516188851E-4</v>
      </c>
      <c r="I63" s="86">
        <f t="shared" si="8"/>
        <v>-117783.94000000018</v>
      </c>
      <c r="J63" s="87">
        <f t="shared" si="9"/>
        <v>-6.8872875210869447E-2</v>
      </c>
      <c r="K63" s="82">
        <f>VLOOKUP($C63,'2024'!$C$273:$U$528,VLOOKUP($L$4,Master!$D$9:$G$20,4,FALSE),FALSE)</f>
        <v>185117.95</v>
      </c>
      <c r="L63" s="83">
        <f>VLOOKUP($C63,'2024'!$C$8:$U$263,VLOOKUP($L$4,Master!$D$9:$G$20,4,FALSE),FALSE)</f>
        <v>147737.70000000001</v>
      </c>
      <c r="M63" s="154">
        <f t="shared" si="10"/>
        <v>0.7980733364862781</v>
      </c>
      <c r="N63" s="154">
        <f t="shared" si="11"/>
        <v>2.0294476420731624E-5</v>
      </c>
      <c r="O63" s="83">
        <f t="shared" si="12"/>
        <v>-37380.25</v>
      </c>
      <c r="P63" s="87">
        <f t="shared" si="13"/>
        <v>-0.2019266635137219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IFERROR(VLOOKUP($C64,'2024'!$C$273:$U$528,19,FALSE),0)</f>
        <v>1632643.42</v>
      </c>
      <c r="F64" s="83">
        <f>IFERROR(VLOOKUP($C64,'2024'!$C$8:$U$263,19,FALSE),0)</f>
        <v>331041.67000000004</v>
      </c>
      <c r="G64" s="84">
        <f t="shared" si="6"/>
        <v>0.20276422024841165</v>
      </c>
      <c r="H64" s="85">
        <f t="shared" si="7"/>
        <v>4.5474630822698743E-5</v>
      </c>
      <c r="I64" s="86">
        <f t="shared" si="8"/>
        <v>-1301601.75</v>
      </c>
      <c r="J64" s="87">
        <f t="shared" si="9"/>
        <v>-0.79723577975158844</v>
      </c>
      <c r="K64" s="82">
        <f>VLOOKUP($C64,'2024'!$C$273:$U$528,VLOOKUP($L$4,Master!$D$9:$G$20,4,FALSE),FALSE)</f>
        <v>447856.61</v>
      </c>
      <c r="L64" s="83">
        <f>VLOOKUP($C64,'2024'!$C$8:$U$263,VLOOKUP($L$4,Master!$D$9:$G$20,4,FALSE),FALSE)</f>
        <v>26755.81</v>
      </c>
      <c r="M64" s="154">
        <f t="shared" si="10"/>
        <v>5.9741911590854943E-2</v>
      </c>
      <c r="N64" s="154">
        <f t="shared" si="11"/>
        <v>3.675400085168345E-6</v>
      </c>
      <c r="O64" s="83">
        <f t="shared" si="12"/>
        <v>-421100.79999999999</v>
      </c>
      <c r="P64" s="87">
        <f t="shared" si="13"/>
        <v>-0.94025808840914504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IFERROR(VLOOKUP($C65,'2024'!$C$273:$U$528,19,FALSE),0)</f>
        <v>1459563.8200000003</v>
      </c>
      <c r="F65" s="83">
        <f>IFERROR(VLOOKUP($C65,'2024'!$C$8:$U$263,19,FALSE),0)</f>
        <v>1042313.24</v>
      </c>
      <c r="G65" s="84">
        <f t="shared" si="6"/>
        <v>0.71412652582742131</v>
      </c>
      <c r="H65" s="85">
        <f t="shared" si="7"/>
        <v>1.4318079591191945E-4</v>
      </c>
      <c r="I65" s="86">
        <f t="shared" si="8"/>
        <v>-417250.58000000031</v>
      </c>
      <c r="J65" s="87">
        <f t="shared" si="9"/>
        <v>-0.28587347417257863</v>
      </c>
      <c r="K65" s="82">
        <f>VLOOKUP($C65,'2024'!$C$273:$U$528,VLOOKUP($L$4,Master!$D$9:$G$20,4,FALSE),FALSE)</f>
        <v>210759.64</v>
      </c>
      <c r="L65" s="83">
        <f>VLOOKUP($C65,'2024'!$C$8:$U$263,VLOOKUP($L$4,Master!$D$9:$G$20,4,FALSE),FALSE)</f>
        <v>93185.50999999998</v>
      </c>
      <c r="M65" s="154">
        <f t="shared" si="10"/>
        <v>0.44214115188277969</v>
      </c>
      <c r="N65" s="154">
        <f t="shared" si="11"/>
        <v>1.2800734920395068E-5</v>
      </c>
      <c r="O65" s="83">
        <f t="shared" si="12"/>
        <v>-117574.13000000003</v>
      </c>
      <c r="P65" s="87">
        <f t="shared" si="13"/>
        <v>-0.55785884811722031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IFERROR(VLOOKUP($C66,'2024'!$C$273:$U$528,19,FALSE),0)</f>
        <v>261215.96999999997</v>
      </c>
      <c r="F66" s="83">
        <f>IFERROR(VLOOKUP($C66,'2024'!$C$8:$U$263,19,FALSE),0)</f>
        <v>318900</v>
      </c>
      <c r="G66" s="84">
        <f t="shared" si="6"/>
        <v>1.2208288796431552</v>
      </c>
      <c r="H66" s="85">
        <f t="shared" si="7"/>
        <v>4.3806750278170802E-5</v>
      </c>
      <c r="I66" s="86">
        <f t="shared" si="8"/>
        <v>57684.030000000028</v>
      </c>
      <c r="J66" s="87">
        <f t="shared" si="9"/>
        <v>0.22082887964315517</v>
      </c>
      <c r="K66" s="82">
        <f>VLOOKUP($C66,'2024'!$C$273:$U$528,VLOOKUP($L$4,Master!$D$9:$G$20,4,FALSE),FALSE)</f>
        <v>18331.989999999998</v>
      </c>
      <c r="L66" s="83">
        <f>VLOOKUP($C66,'2024'!$C$8:$U$263,VLOOKUP($L$4,Master!$D$9:$G$20,4,FALSE),FALSE)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-18331.989999999998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IFERROR(VLOOKUP($C67,'2024'!$C$273:$U$528,19,FALSE),0)</f>
        <v>5673210.0499999989</v>
      </c>
      <c r="F67" s="83">
        <f>IFERROR(VLOOKUP($C67,'2024'!$C$8:$U$263,19,FALSE),0)</f>
        <v>4919517.669999999</v>
      </c>
      <c r="G67" s="84">
        <f t="shared" si="6"/>
        <v>0.8671488675093213</v>
      </c>
      <c r="H67" s="85">
        <f t="shared" si="7"/>
        <v>6.7578577001799515E-4</v>
      </c>
      <c r="I67" s="86">
        <f t="shared" si="8"/>
        <v>-753692.37999999989</v>
      </c>
      <c r="J67" s="87">
        <f t="shared" si="9"/>
        <v>-0.13285113249067873</v>
      </c>
      <c r="K67" s="82">
        <f>VLOOKUP($C67,'2024'!$C$273:$U$528,VLOOKUP($L$4,Master!$D$9:$G$20,4,FALSE),FALSE)</f>
        <v>404127.63000000012</v>
      </c>
      <c r="L67" s="83">
        <f>VLOOKUP($C67,'2024'!$C$8:$U$263,VLOOKUP($L$4,Master!$D$9:$G$20,4,FALSE),FALSE)</f>
        <v>343163.83999999991</v>
      </c>
      <c r="M67" s="154">
        <f t="shared" si="10"/>
        <v>0.84914718649650311</v>
      </c>
      <c r="N67" s="154">
        <f t="shared" si="11"/>
        <v>4.7139832685412847E-5</v>
      </c>
      <c r="O67" s="83">
        <f t="shared" si="12"/>
        <v>-60963.790000000212</v>
      </c>
      <c r="P67" s="87">
        <f t="shared" si="13"/>
        <v>-0.15085281350349689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IFERROR(VLOOKUP($C68,'2024'!$C$273:$U$528,19,FALSE),0)</f>
        <v>619625.37</v>
      </c>
      <c r="F68" s="83">
        <f>IFERROR(VLOOKUP($C68,'2024'!$C$8:$U$263,19,FALSE),0)</f>
        <v>412040.12999999995</v>
      </c>
      <c r="G68" s="84">
        <f t="shared" si="6"/>
        <v>0.66498266525142435</v>
      </c>
      <c r="H68" s="85">
        <f t="shared" si="7"/>
        <v>5.6601251425196088E-5</v>
      </c>
      <c r="I68" s="86">
        <f t="shared" si="8"/>
        <v>-207585.24000000005</v>
      </c>
      <c r="J68" s="87">
        <f t="shared" si="9"/>
        <v>-0.33501733474857565</v>
      </c>
      <c r="K68" s="82">
        <f>VLOOKUP($C68,'2024'!$C$273:$U$528,VLOOKUP($L$4,Master!$D$9:$G$20,4,FALSE),FALSE)</f>
        <v>76019.63</v>
      </c>
      <c r="L68" s="83">
        <f>VLOOKUP($C68,'2024'!$C$8:$U$263,VLOOKUP($L$4,Master!$D$9:$G$20,4,FALSE),FALSE)</f>
        <v>37885.680000000008</v>
      </c>
      <c r="M68" s="154">
        <f t="shared" si="10"/>
        <v>0.4983670665063748</v>
      </c>
      <c r="N68" s="154">
        <f t="shared" si="11"/>
        <v>5.2042913856340243E-6</v>
      </c>
      <c r="O68" s="83">
        <f t="shared" si="12"/>
        <v>-38133.949999999997</v>
      </c>
      <c r="P68" s="87">
        <f t="shared" si="13"/>
        <v>-0.50163293349362514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IFERROR(VLOOKUP($C69,'2024'!$C$273:$U$528,19,FALSE),0)</f>
        <v>14636088.66</v>
      </c>
      <c r="F69" s="83">
        <f>IFERROR(VLOOKUP($C69,'2024'!$C$8:$U$263,19,FALSE),0)</f>
        <v>11834224.389999999</v>
      </c>
      <c r="G69" s="84">
        <f t="shared" si="6"/>
        <v>0.80856468315490504</v>
      </c>
      <c r="H69" s="85">
        <f t="shared" si="7"/>
        <v>1.6256472643103423E-3</v>
      </c>
      <c r="I69" s="86">
        <f t="shared" si="8"/>
        <v>-2801864.2700000014</v>
      </c>
      <c r="J69" s="87">
        <f t="shared" si="9"/>
        <v>-0.19143531684509496</v>
      </c>
      <c r="K69" s="82">
        <f>VLOOKUP($C69,'2024'!$C$273:$U$528,VLOOKUP($L$4,Master!$D$9:$G$20,4,FALSE),FALSE)</f>
        <v>1822031.01</v>
      </c>
      <c r="L69" s="83">
        <f>VLOOKUP($C69,'2024'!$C$8:$U$263,VLOOKUP($L$4,Master!$D$9:$G$20,4,FALSE),FALSE)</f>
        <v>1085730.1900000002</v>
      </c>
      <c r="M69" s="154">
        <f t="shared" si="10"/>
        <v>0.59589007214536938</v>
      </c>
      <c r="N69" s="154">
        <f t="shared" si="11"/>
        <v>1.4914490844402932E-4</v>
      </c>
      <c r="O69" s="83">
        <f t="shared" si="12"/>
        <v>-736300.81999999983</v>
      </c>
      <c r="P69" s="87">
        <f t="shared" si="13"/>
        <v>-0.40410992785463068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IFERROR(VLOOKUP($C70,'2024'!$C$273:$U$528,19,FALSE),0)</f>
        <v>438375.14</v>
      </c>
      <c r="F70" s="83">
        <f>IFERROR(VLOOKUP($C70,'2024'!$C$8:$U$263,19,FALSE),0)</f>
        <v>417991.02000000014</v>
      </c>
      <c r="G70" s="84">
        <f t="shared" si="6"/>
        <v>0.95350073911581779</v>
      </c>
      <c r="H70" s="85">
        <f t="shared" si="7"/>
        <v>5.7418715056939175E-5</v>
      </c>
      <c r="I70" s="86">
        <f t="shared" si="8"/>
        <v>-20384.119999999879</v>
      </c>
      <c r="J70" s="87">
        <f t="shared" si="9"/>
        <v>-4.6499260884182159E-2</v>
      </c>
      <c r="K70" s="82">
        <f>VLOOKUP($C70,'2024'!$C$273:$U$528,VLOOKUP($L$4,Master!$D$9:$G$20,4,FALSE),FALSE)</f>
        <v>47809.229999999996</v>
      </c>
      <c r="L70" s="83">
        <f>VLOOKUP($C70,'2024'!$C$8:$U$263,VLOOKUP($L$4,Master!$D$9:$G$20,4,FALSE),FALSE)</f>
        <v>41952.78</v>
      </c>
      <c r="M70" s="154">
        <f t="shared" si="10"/>
        <v>0.87750377908198907</v>
      </c>
      <c r="N70" s="154">
        <f t="shared" si="11"/>
        <v>5.7629819910161132E-6</v>
      </c>
      <c r="O70" s="83">
        <f t="shared" si="12"/>
        <v>-5856.4499999999971</v>
      </c>
      <c r="P70" s="87">
        <f t="shared" si="13"/>
        <v>-0.12249622091801098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IFERROR(VLOOKUP($C71,'2024'!$C$273:$U$528,19,FALSE),0)</f>
        <v>16819332.829999998</v>
      </c>
      <c r="F71" s="83">
        <f>IFERROR(VLOOKUP($C71,'2024'!$C$8:$U$263,19,FALSE),0)</f>
        <v>12684618.870000001</v>
      </c>
      <c r="G71" s="84">
        <f t="shared" si="6"/>
        <v>0.754168967236021</v>
      </c>
      <c r="H71" s="85">
        <f t="shared" si="7"/>
        <v>1.7424645067791256E-3</v>
      </c>
      <c r="I71" s="86">
        <f t="shared" si="8"/>
        <v>-4134713.9599999972</v>
      </c>
      <c r="J71" s="87">
        <f t="shared" si="9"/>
        <v>-0.245831032763979</v>
      </c>
      <c r="K71" s="82">
        <f>VLOOKUP($C71,'2024'!$C$273:$U$528,VLOOKUP($L$4,Master!$D$9:$G$20,4,FALSE),FALSE)</f>
        <v>2004473.8300000003</v>
      </c>
      <c r="L71" s="83">
        <f>VLOOKUP($C71,'2024'!$C$8:$U$263,VLOOKUP($L$4,Master!$D$9:$G$20,4,FALSE),FALSE)</f>
        <v>974103.52999999991</v>
      </c>
      <c r="M71" s="154">
        <f t="shared" si="10"/>
        <v>0.48596470326579405</v>
      </c>
      <c r="N71" s="154">
        <f t="shared" si="11"/>
        <v>1.3381094413231312E-4</v>
      </c>
      <c r="O71" s="83">
        <f t="shared" si="12"/>
        <v>-1030370.3000000004</v>
      </c>
      <c r="P71" s="87">
        <f t="shared" si="13"/>
        <v>-0.51403529673420589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IFERROR(VLOOKUP($C72,'2024'!$C$273:$U$528,19,FALSE),0)</f>
        <v>80675433.409999996</v>
      </c>
      <c r="F72" s="83">
        <f>IFERROR(VLOOKUP($C72,'2024'!$C$8:$U$263,19,FALSE),0)</f>
        <v>75707589.539999977</v>
      </c>
      <c r="G72" s="84">
        <f t="shared" si="6"/>
        <v>0.93842185086564112</v>
      </c>
      <c r="H72" s="85">
        <f t="shared" si="7"/>
        <v>1.0399822731705973E-2</v>
      </c>
      <c r="I72" s="86">
        <f t="shared" si="8"/>
        <v>-4967843.8700000197</v>
      </c>
      <c r="J72" s="87">
        <f t="shared" si="9"/>
        <v>-6.1578149134358891E-2</v>
      </c>
      <c r="K72" s="82">
        <f>VLOOKUP($C72,'2024'!$C$273:$U$528,VLOOKUP($L$4,Master!$D$9:$G$20,4,FALSE),FALSE)</f>
        <v>7730717.9799999986</v>
      </c>
      <c r="L72" s="83">
        <f>VLOOKUP($C72,'2024'!$C$8:$U$263,VLOOKUP($L$4,Master!$D$9:$G$20,4,FALSE),FALSE)</f>
        <v>6779232.6099999985</v>
      </c>
      <c r="M72" s="154">
        <f t="shared" si="10"/>
        <v>0.87692147450449354</v>
      </c>
      <c r="N72" s="154">
        <f t="shared" si="11"/>
        <v>9.31251646359053E-4</v>
      </c>
      <c r="O72" s="83">
        <f t="shared" si="12"/>
        <v>-951485.37000000011</v>
      </c>
      <c r="P72" s="87">
        <f t="shared" si="13"/>
        <v>-0.12307852549550648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IFERROR(VLOOKUP($C73,'2024'!$C$273:$U$528,19,FALSE),0)</f>
        <v>171750</v>
      </c>
      <c r="F73" s="83">
        <f>IFERROR(VLOOKUP($C73,'2024'!$C$8:$U$263,19,FALSE),0)</f>
        <v>134197.24</v>
      </c>
      <c r="G73" s="84">
        <f t="shared" si="6"/>
        <v>0.78135219796215427</v>
      </c>
      <c r="H73" s="85">
        <f t="shared" si="7"/>
        <v>1.8434446474442625E-5</v>
      </c>
      <c r="I73" s="86">
        <f t="shared" si="8"/>
        <v>-37552.760000000009</v>
      </c>
      <c r="J73" s="87">
        <f t="shared" si="9"/>
        <v>-0.21864780203784576</v>
      </c>
      <c r="K73" s="82">
        <f>VLOOKUP($C73,'2024'!$C$273:$U$528,VLOOKUP($L$4,Master!$D$9:$G$20,4,FALSE),FALSE)</f>
        <v>11050</v>
      </c>
      <c r="L73" s="83">
        <f>VLOOKUP($C73,'2024'!$C$8:$U$263,VLOOKUP($L$4,Master!$D$9:$G$20,4,FALSE),FALSE)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-11050</v>
      </c>
      <c r="P73" s="87">
        <f t="shared" si="13"/>
        <v>-1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IFERROR(VLOOKUP($C74,'2024'!$C$273:$U$528,19,FALSE),0)</f>
        <v>5637826.5600000005</v>
      </c>
      <c r="F74" s="83">
        <f>IFERROR(VLOOKUP($C74,'2024'!$C$8:$U$263,19,FALSE),0)</f>
        <v>4225815.1900000004</v>
      </c>
      <c r="G74" s="84">
        <f t="shared" ref="G74:G137" si="14">IFERROR(F74/E74,0)</f>
        <v>0.74954685906478113</v>
      </c>
      <c r="H74" s="85">
        <f t="shared" ref="H74:H137" si="15">F74/$D$4</f>
        <v>5.8049304092201606E-4</v>
      </c>
      <c r="I74" s="86">
        <f t="shared" ref="I74:I137" si="16">F74-E74</f>
        <v>-1412011.37</v>
      </c>
      <c r="J74" s="87">
        <f t="shared" ref="J74:J137" si="17">IFERROR(I74/E74,0)</f>
        <v>-0.25045314093521881</v>
      </c>
      <c r="K74" s="82">
        <f>VLOOKUP($C74,'2024'!$C$273:$U$528,VLOOKUP($L$4,Master!$D$9:$G$20,4,FALSE),FALSE)</f>
        <v>968673.49000000011</v>
      </c>
      <c r="L74" s="83">
        <f>VLOOKUP($C74,'2024'!$C$8:$U$263,VLOOKUP($L$4,Master!$D$9:$G$20,4,FALSE),FALSE)</f>
        <v>196750.16999999998</v>
      </c>
      <c r="M74" s="154">
        <f t="shared" ref="M74:M137" si="18">IFERROR(L74/K74,0)</f>
        <v>0.20311299114833831</v>
      </c>
      <c r="N74" s="154">
        <f t="shared" ref="N74:N137" si="19">L74/$D$4</f>
        <v>2.7027236012473041E-5</v>
      </c>
      <c r="O74" s="83">
        <f t="shared" ref="O74:O137" si="20">L74-K74</f>
        <v>-771923.32000000007</v>
      </c>
      <c r="P74" s="87">
        <f t="shared" ref="P74:P137" si="21">IFERROR(O74/K74,0)</f>
        <v>-0.79688700885166164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IFERROR(VLOOKUP($C75,'2024'!$C$273:$U$528,19,FALSE),0)</f>
        <v>6913524.2599999988</v>
      </c>
      <c r="F75" s="83">
        <f>IFERROR(VLOOKUP($C75,'2024'!$C$8:$U$263,19,FALSE),0)</f>
        <v>5736410.4399999995</v>
      </c>
      <c r="G75" s="84">
        <f t="shared" si="14"/>
        <v>0.82973751508901195</v>
      </c>
      <c r="H75" s="85">
        <f t="shared" si="15"/>
        <v>7.8800093959915918E-4</v>
      </c>
      <c r="I75" s="86">
        <f t="shared" si="16"/>
        <v>-1177113.8199999994</v>
      </c>
      <c r="J75" s="87">
        <f t="shared" si="17"/>
        <v>-0.170262484910988</v>
      </c>
      <c r="K75" s="82">
        <f>VLOOKUP($C75,'2024'!$C$273:$U$528,VLOOKUP($L$4,Master!$D$9:$G$20,4,FALSE),FALSE)</f>
        <v>544022.18000000005</v>
      </c>
      <c r="L75" s="83">
        <f>VLOOKUP($C75,'2024'!$C$8:$U$263,VLOOKUP($L$4,Master!$D$9:$G$20,4,FALSE),FALSE)</f>
        <v>484477.18</v>
      </c>
      <c r="M75" s="154">
        <f t="shared" si="18"/>
        <v>0.89054674204643636</v>
      </c>
      <c r="N75" s="154">
        <f t="shared" si="19"/>
        <v>6.65518057062791E-5</v>
      </c>
      <c r="O75" s="83">
        <f t="shared" si="20"/>
        <v>-59545.000000000058</v>
      </c>
      <c r="P75" s="87">
        <f t="shared" si="21"/>
        <v>-0.10945325795356368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IFERROR(VLOOKUP($C76,'2024'!$C$273:$U$528,19,FALSE),0)</f>
        <v>2140849.94</v>
      </c>
      <c r="F76" s="83">
        <f>IFERROR(VLOOKUP($C76,'2024'!$C$8:$U$263,19,FALSE),0)</f>
        <v>380385.67000000004</v>
      </c>
      <c r="G76" s="84">
        <f t="shared" si="14"/>
        <v>0.1776797443355605</v>
      </c>
      <c r="H76" s="85">
        <f t="shared" si="15"/>
        <v>5.2252932126323895E-5</v>
      </c>
      <c r="I76" s="86">
        <f t="shared" si="16"/>
        <v>-1760464.27</v>
      </c>
      <c r="J76" s="87">
        <f t="shared" si="17"/>
        <v>-0.82232025566443956</v>
      </c>
      <c r="K76" s="82">
        <f>VLOOKUP($C76,'2024'!$C$273:$U$528,VLOOKUP($L$4,Master!$D$9:$G$20,4,FALSE),FALSE)</f>
        <v>290633.08</v>
      </c>
      <c r="L76" s="83">
        <f>VLOOKUP($C76,'2024'!$C$8:$U$263,VLOOKUP($L$4,Master!$D$9:$G$20,4,FALSE),FALSE)</f>
        <v>19444.28</v>
      </c>
      <c r="M76" s="154">
        <f t="shared" si="18"/>
        <v>6.6903189409822164E-2</v>
      </c>
      <c r="N76" s="154">
        <f t="shared" si="19"/>
        <v>2.6710276522384163E-6</v>
      </c>
      <c r="O76" s="83">
        <f t="shared" si="20"/>
        <v>-271188.80000000005</v>
      </c>
      <c r="P76" s="87">
        <f t="shared" si="21"/>
        <v>-0.93309681059017791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IFERROR(VLOOKUP($C77,'2024'!$C$273:$U$528,19,FALSE),0)</f>
        <v>7468875.6999999993</v>
      </c>
      <c r="F77" s="83">
        <f>IFERROR(VLOOKUP($C77,'2024'!$C$8:$U$263,19,FALSE),0)</f>
        <v>6972138.1299999999</v>
      </c>
      <c r="G77" s="84">
        <f t="shared" si="14"/>
        <v>0.93349232334928278</v>
      </c>
      <c r="H77" s="85">
        <f t="shared" si="15"/>
        <v>9.5775074934406634E-4</v>
      </c>
      <c r="I77" s="86">
        <f t="shared" si="16"/>
        <v>-496737.56999999937</v>
      </c>
      <c r="J77" s="87">
        <f t="shared" si="17"/>
        <v>-6.6507676650717246E-2</v>
      </c>
      <c r="K77" s="82">
        <f>VLOOKUP($C77,'2024'!$C$273:$U$528,VLOOKUP($L$4,Master!$D$9:$G$20,4,FALSE),FALSE)</f>
        <v>714797.4600000002</v>
      </c>
      <c r="L77" s="83">
        <f>VLOOKUP($C77,'2024'!$C$8:$U$263,VLOOKUP($L$4,Master!$D$9:$G$20,4,FALSE),FALSE)</f>
        <v>726825.49999999988</v>
      </c>
      <c r="M77" s="154">
        <f t="shared" si="18"/>
        <v>1.0168272002533412</v>
      </c>
      <c r="N77" s="154">
        <f t="shared" si="19"/>
        <v>9.9842781982773996E-5</v>
      </c>
      <c r="O77" s="83">
        <f t="shared" si="20"/>
        <v>12028.039999999688</v>
      </c>
      <c r="P77" s="87">
        <f t="shared" si="21"/>
        <v>1.6827200253341255E-2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IFERROR(VLOOKUP($C78,'2024'!$C$273:$U$528,19,FALSE),0)</f>
        <v>3118643.2300000009</v>
      </c>
      <c r="F78" s="83">
        <f>IFERROR(VLOOKUP($C78,'2024'!$C$8:$U$263,19,FALSE),0)</f>
        <v>2569200.6800000002</v>
      </c>
      <c r="G78" s="84">
        <f t="shared" si="14"/>
        <v>0.8238200045729499</v>
      </c>
      <c r="H78" s="85">
        <f t="shared" si="15"/>
        <v>3.5292672500240397E-4</v>
      </c>
      <c r="I78" s="86">
        <f t="shared" si="16"/>
        <v>-549442.55000000075</v>
      </c>
      <c r="J78" s="87">
        <f t="shared" si="17"/>
        <v>-0.17617999542705004</v>
      </c>
      <c r="K78" s="82">
        <f>VLOOKUP($C78,'2024'!$C$273:$U$528,VLOOKUP($L$4,Master!$D$9:$G$20,4,FALSE),FALSE)</f>
        <v>313659.93</v>
      </c>
      <c r="L78" s="83">
        <f>VLOOKUP($C78,'2024'!$C$8:$U$263,VLOOKUP($L$4,Master!$D$9:$G$20,4,FALSE),FALSE)</f>
        <v>388115.31</v>
      </c>
      <c r="M78" s="154">
        <f t="shared" si="18"/>
        <v>1.2373761289814738</v>
      </c>
      <c r="N78" s="154">
        <f t="shared" si="19"/>
        <v>5.331473961839087E-5</v>
      </c>
      <c r="O78" s="83">
        <f t="shared" si="20"/>
        <v>74455.38</v>
      </c>
      <c r="P78" s="87">
        <f t="shared" si="21"/>
        <v>0.23737612898147367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IFERROR(VLOOKUP($C79,'2024'!$C$273:$U$528,19,FALSE),0)</f>
        <v>3063304.1299999994</v>
      </c>
      <c r="F79" s="83">
        <f>IFERROR(VLOOKUP($C79,'2024'!$C$8:$U$263,19,FALSE),0)</f>
        <v>2057310.4400000002</v>
      </c>
      <c r="G79" s="84">
        <f t="shared" si="14"/>
        <v>0.67159849387856918</v>
      </c>
      <c r="H79" s="85">
        <f t="shared" si="15"/>
        <v>2.8260923389700129E-4</v>
      </c>
      <c r="I79" s="86">
        <f t="shared" si="16"/>
        <v>-1005993.6899999992</v>
      </c>
      <c r="J79" s="87">
        <f t="shared" si="17"/>
        <v>-0.32840150612143088</v>
      </c>
      <c r="K79" s="82">
        <f>VLOOKUP($C79,'2024'!$C$273:$U$528,VLOOKUP($L$4,Master!$D$9:$G$20,4,FALSE),FALSE)</f>
        <v>343702.73999999993</v>
      </c>
      <c r="L79" s="83">
        <f>VLOOKUP($C79,'2024'!$C$8:$U$263,VLOOKUP($L$4,Master!$D$9:$G$20,4,FALSE),FALSE)</f>
        <v>166138.05000000002</v>
      </c>
      <c r="M79" s="154">
        <f t="shared" si="18"/>
        <v>0.48337714735704479</v>
      </c>
      <c r="N79" s="154">
        <f t="shared" si="19"/>
        <v>2.2822101185488417E-5</v>
      </c>
      <c r="O79" s="83">
        <f t="shared" si="20"/>
        <v>-177564.68999999992</v>
      </c>
      <c r="P79" s="87">
        <f t="shared" si="21"/>
        <v>-0.51662285264295527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IFERROR(VLOOKUP($C80,'2024'!$C$273:$U$528,19,FALSE),0)</f>
        <v>36689605.469999999</v>
      </c>
      <c r="F80" s="83">
        <f>IFERROR(VLOOKUP($C80,'2024'!$C$8:$U$263,19,FALSE),0)</f>
        <v>31796530.490000006</v>
      </c>
      <c r="G80" s="84">
        <f t="shared" si="14"/>
        <v>0.86663593360247726</v>
      </c>
      <c r="H80" s="85">
        <f t="shared" si="15"/>
        <v>4.3678352803000128E-3</v>
      </c>
      <c r="I80" s="86">
        <f t="shared" si="16"/>
        <v>-4893074.979999993</v>
      </c>
      <c r="J80" s="87">
        <f t="shared" si="17"/>
        <v>-0.13336406639752274</v>
      </c>
      <c r="K80" s="82">
        <f>VLOOKUP($C80,'2024'!$C$273:$U$528,VLOOKUP($L$4,Master!$D$9:$G$20,4,FALSE),FALSE)</f>
        <v>4117871.5799999991</v>
      </c>
      <c r="L80" s="83">
        <f>VLOOKUP($C80,'2024'!$C$8:$U$263,VLOOKUP($L$4,Master!$D$9:$G$20,4,FALSE),FALSE)</f>
        <v>2782437.4299999997</v>
      </c>
      <c r="M80" s="154">
        <f t="shared" si="18"/>
        <v>0.67569796093544043</v>
      </c>
      <c r="N80" s="154">
        <f t="shared" si="19"/>
        <v>3.8221869445169437E-4</v>
      </c>
      <c r="O80" s="83">
        <f t="shared" si="20"/>
        <v>-1335434.1499999994</v>
      </c>
      <c r="P80" s="87">
        <f t="shared" si="21"/>
        <v>-0.32430203906455957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IFERROR(VLOOKUP($C81,'2024'!$C$273:$U$528,19,FALSE),0)</f>
        <v>1253822.6899999997</v>
      </c>
      <c r="F81" s="83">
        <f>IFERROR(VLOOKUP($C81,'2024'!$C$8:$U$263,19,FALSE),0)</f>
        <v>908738.11999999988</v>
      </c>
      <c r="G81" s="84">
        <f t="shared" si="14"/>
        <v>0.72477402686020942</v>
      </c>
      <c r="H81" s="85">
        <f t="shared" si="15"/>
        <v>1.2483180900311824E-4</v>
      </c>
      <c r="I81" s="86">
        <f t="shared" si="16"/>
        <v>-345084.56999999983</v>
      </c>
      <c r="J81" s="87">
        <f t="shared" si="17"/>
        <v>-0.27522597313979053</v>
      </c>
      <c r="K81" s="82">
        <f>VLOOKUP($C81,'2024'!$C$273:$U$528,VLOOKUP($L$4,Master!$D$9:$G$20,4,FALSE),FALSE)</f>
        <v>130852.91999999998</v>
      </c>
      <c r="L81" s="83">
        <f>VLOOKUP($C81,'2024'!$C$8:$U$263,VLOOKUP($L$4,Master!$D$9:$G$20,4,FALSE),FALSE)</f>
        <v>106711.53</v>
      </c>
      <c r="M81" s="154">
        <f t="shared" si="18"/>
        <v>0.81550744148468379</v>
      </c>
      <c r="N81" s="154">
        <f t="shared" si="19"/>
        <v>1.4658781268458865E-5</v>
      </c>
      <c r="O81" s="83">
        <f t="shared" si="20"/>
        <v>-24141.389999999985</v>
      </c>
      <c r="P81" s="87">
        <f t="shared" si="21"/>
        <v>-0.18449255851531618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IFERROR(VLOOKUP($C82,'2024'!$C$273:$U$528,19,FALSE),0)</f>
        <v>1646704.94</v>
      </c>
      <c r="F82" s="83">
        <f>IFERROR(VLOOKUP($C82,'2024'!$C$8:$U$263,19,FALSE),0)</f>
        <v>612699.86999999988</v>
      </c>
      <c r="G82" s="84">
        <f t="shared" si="14"/>
        <v>0.37207629315789864</v>
      </c>
      <c r="H82" s="85">
        <f t="shared" si="15"/>
        <v>8.4165538415044555E-5</v>
      </c>
      <c r="I82" s="86">
        <f t="shared" si="16"/>
        <v>-1034005.0700000001</v>
      </c>
      <c r="J82" s="87">
        <f t="shared" si="17"/>
        <v>-0.6279237068421013</v>
      </c>
      <c r="K82" s="82">
        <f>VLOOKUP($C82,'2024'!$C$273:$U$528,VLOOKUP($L$4,Master!$D$9:$G$20,4,FALSE),FALSE)</f>
        <v>307849.7</v>
      </c>
      <c r="L82" s="83">
        <f>VLOOKUP($C82,'2024'!$C$8:$U$263,VLOOKUP($L$4,Master!$D$9:$G$20,4,FALSE),FALSE)</f>
        <v>103812.93</v>
      </c>
      <c r="M82" s="154">
        <f t="shared" si="18"/>
        <v>0.33721952628181867</v>
      </c>
      <c r="N82" s="154">
        <f t="shared" si="19"/>
        <v>1.4260605519458219E-5</v>
      </c>
      <c r="O82" s="83">
        <f t="shared" si="20"/>
        <v>-204036.77000000002</v>
      </c>
      <c r="P82" s="87">
        <f t="shared" si="21"/>
        <v>-0.66278047371818138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IFERROR(VLOOKUP($C83,'2024'!$C$273:$U$528,19,FALSE),0)</f>
        <v>10600130.550000001</v>
      </c>
      <c r="F83" s="83">
        <f>IFERROR(VLOOKUP($C83,'2024'!$C$8:$U$263,19,FALSE),0)</f>
        <v>5979864.7299999995</v>
      </c>
      <c r="G83" s="84">
        <f t="shared" si="14"/>
        <v>0.5641312342139031</v>
      </c>
      <c r="H83" s="85">
        <f t="shared" si="15"/>
        <v>8.214438410923526E-4</v>
      </c>
      <c r="I83" s="86">
        <f t="shared" si="16"/>
        <v>-4620265.8200000012</v>
      </c>
      <c r="J83" s="87">
        <f t="shared" si="17"/>
        <v>-0.43586876578609696</v>
      </c>
      <c r="K83" s="82">
        <f>VLOOKUP($C83,'2024'!$C$273:$U$528,VLOOKUP($L$4,Master!$D$9:$G$20,4,FALSE),FALSE)</f>
        <v>2508921.46</v>
      </c>
      <c r="L83" s="83">
        <f>VLOOKUP($C83,'2024'!$C$8:$U$263,VLOOKUP($L$4,Master!$D$9:$G$20,4,FALSE),FALSE)</f>
        <v>213460.47</v>
      </c>
      <c r="M83" s="154">
        <f t="shared" si="18"/>
        <v>8.5080570836203059E-2</v>
      </c>
      <c r="N83" s="154">
        <f t="shared" si="19"/>
        <v>2.9322701484951305E-5</v>
      </c>
      <c r="O83" s="83">
        <f t="shared" si="20"/>
        <v>-2295460.9899999998</v>
      </c>
      <c r="P83" s="87">
        <f t="shared" si="21"/>
        <v>-0.91491942916379687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IFERROR(VLOOKUP($C84,'2024'!$C$273:$U$528,19,FALSE),0)</f>
        <v>1141921.4800000002</v>
      </c>
      <c r="F84" s="83">
        <f>IFERROR(VLOOKUP($C84,'2024'!$C$8:$U$263,19,FALSE),0)</f>
        <v>399756.27</v>
      </c>
      <c r="G84" s="84">
        <f t="shared" si="14"/>
        <v>0.35007334304631871</v>
      </c>
      <c r="H84" s="85">
        <f t="shared" si="15"/>
        <v>5.4913838482355048E-5</v>
      </c>
      <c r="I84" s="86">
        <f t="shared" si="16"/>
        <v>-742165.2100000002</v>
      </c>
      <c r="J84" s="87">
        <f t="shared" si="17"/>
        <v>-0.64992665695368135</v>
      </c>
      <c r="K84" s="82">
        <f>VLOOKUP($C84,'2024'!$C$273:$U$528,VLOOKUP($L$4,Master!$D$9:$G$20,4,FALSE),FALSE)</f>
        <v>262446.06</v>
      </c>
      <c r="L84" s="83">
        <f>VLOOKUP($C84,'2024'!$C$8:$U$263,VLOOKUP($L$4,Master!$D$9:$G$20,4,FALSE),FALSE)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-262446.06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IFERROR(VLOOKUP($C85,'2024'!$C$273:$U$528,19,FALSE),0)</f>
        <v>3231482.7</v>
      </c>
      <c r="F85" s="83">
        <f>IFERROR(VLOOKUP($C85,'2024'!$C$8:$U$263,19,FALSE),0)</f>
        <v>2184956.98</v>
      </c>
      <c r="G85" s="84">
        <f t="shared" si="14"/>
        <v>0.67614689071366518</v>
      </c>
      <c r="H85" s="85">
        <f t="shared" si="15"/>
        <v>3.0014382186079096E-4</v>
      </c>
      <c r="I85" s="86">
        <f t="shared" si="16"/>
        <v>-1046525.7200000002</v>
      </c>
      <c r="J85" s="87">
        <f t="shared" si="17"/>
        <v>-0.32385310928633476</v>
      </c>
      <c r="K85" s="82">
        <f>VLOOKUP($C85,'2024'!$C$273:$U$528,VLOOKUP($L$4,Master!$D$9:$G$20,4,FALSE),FALSE)</f>
        <v>341851.51</v>
      </c>
      <c r="L85" s="83">
        <f>VLOOKUP($C85,'2024'!$C$8:$U$263,VLOOKUP($L$4,Master!$D$9:$G$20,4,FALSE),FALSE)</f>
        <v>146875.16000000003</v>
      </c>
      <c r="M85" s="154">
        <f t="shared" si="18"/>
        <v>0.42964607644997688</v>
      </c>
      <c r="N85" s="154">
        <f t="shared" si="19"/>
        <v>2.017599076885037E-5</v>
      </c>
      <c r="O85" s="83">
        <f t="shared" si="20"/>
        <v>-194976.34999999998</v>
      </c>
      <c r="P85" s="87">
        <f t="shared" si="21"/>
        <v>-0.57035392355002312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IFERROR(VLOOKUP($C86,'2024'!$C$273:$U$528,19,FALSE),0)</f>
        <v>539894.96000000008</v>
      </c>
      <c r="F86" s="83">
        <f>IFERROR(VLOOKUP($C86,'2024'!$C$8:$U$263,19,FALSE),0)</f>
        <v>484240.05999999994</v>
      </c>
      <c r="G86" s="84">
        <f t="shared" si="14"/>
        <v>0.89691531849084105</v>
      </c>
      <c r="H86" s="85">
        <f t="shared" si="15"/>
        <v>6.6519232935423152E-5</v>
      </c>
      <c r="I86" s="86">
        <f t="shared" si="16"/>
        <v>-55654.90000000014</v>
      </c>
      <c r="J86" s="87">
        <f t="shared" si="17"/>
        <v>-0.10308468150915899</v>
      </c>
      <c r="K86" s="82">
        <f>VLOOKUP($C86,'2024'!$C$273:$U$528,VLOOKUP($L$4,Master!$D$9:$G$20,4,FALSE),FALSE)</f>
        <v>44752.78</v>
      </c>
      <c r="L86" s="83">
        <f>VLOOKUP($C86,'2024'!$C$8:$U$263,VLOOKUP($L$4,Master!$D$9:$G$20,4,FALSE),FALSE)</f>
        <v>44256.9</v>
      </c>
      <c r="M86" s="154">
        <f t="shared" si="18"/>
        <v>0.98891957103000083</v>
      </c>
      <c r="N86" s="154">
        <f t="shared" si="19"/>
        <v>6.079495034136022E-6</v>
      </c>
      <c r="O86" s="83">
        <f t="shared" si="20"/>
        <v>-495.87999999999738</v>
      </c>
      <c r="P86" s="87">
        <f t="shared" si="21"/>
        <v>-1.1080428969999124E-2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IFERROR(VLOOKUP($C87,'2024'!$C$273:$U$528,19,FALSE),0)</f>
        <v>1989932.3999999994</v>
      </c>
      <c r="F87" s="83">
        <f>IFERROR(VLOOKUP($C87,'2024'!$C$8:$U$263,19,FALSE),0)</f>
        <v>1854010.1799999997</v>
      </c>
      <c r="G87" s="84">
        <f t="shared" si="14"/>
        <v>0.93169505657579132</v>
      </c>
      <c r="H87" s="85">
        <f t="shared" si="15"/>
        <v>2.5468222316853714E-4</v>
      </c>
      <c r="I87" s="86">
        <f t="shared" si="16"/>
        <v>-135922.21999999974</v>
      </c>
      <c r="J87" s="87">
        <f t="shared" si="17"/>
        <v>-6.8304943424208675E-2</v>
      </c>
      <c r="K87" s="82">
        <f>VLOOKUP($C87,'2024'!$C$273:$U$528,VLOOKUP($L$4,Master!$D$9:$G$20,4,FALSE),FALSE)</f>
        <v>122398.79999999993</v>
      </c>
      <c r="L87" s="83">
        <f>VLOOKUP($C87,'2024'!$C$8:$U$263,VLOOKUP($L$4,Master!$D$9:$G$20,4,FALSE),FALSE)</f>
        <v>265173.62</v>
      </c>
      <c r="M87" s="154">
        <f t="shared" si="18"/>
        <v>2.1664723837161812</v>
      </c>
      <c r="N87" s="154">
        <f t="shared" si="19"/>
        <v>3.6426448892124677E-5</v>
      </c>
      <c r="O87" s="83">
        <f t="shared" si="20"/>
        <v>142774.82000000007</v>
      </c>
      <c r="P87" s="87">
        <f t="shared" si="21"/>
        <v>1.1664723837161814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IFERROR(VLOOKUP($C88,'2024'!$C$273:$U$528,19,FALSE),0)</f>
        <v>24603128.149999999</v>
      </c>
      <c r="F88" s="83">
        <f>IFERROR(VLOOKUP($C88,'2024'!$C$8:$U$263,19,FALSE),0)</f>
        <v>25705164.99000001</v>
      </c>
      <c r="G88" s="84">
        <f t="shared" si="14"/>
        <v>1.0447925496823465</v>
      </c>
      <c r="H88" s="85">
        <f t="shared" si="15"/>
        <v>3.5310747681909982E-3</v>
      </c>
      <c r="I88" s="86">
        <f t="shared" si="16"/>
        <v>1102036.840000011</v>
      </c>
      <c r="J88" s="87">
        <f t="shared" si="17"/>
        <v>4.479254968234643E-2</v>
      </c>
      <c r="K88" s="82">
        <f>VLOOKUP($C88,'2024'!$C$273:$U$528,VLOOKUP($L$4,Master!$D$9:$G$20,4,FALSE),FALSE)</f>
        <v>1475730.2</v>
      </c>
      <c r="L88" s="83">
        <f>VLOOKUP($C88,'2024'!$C$8:$U$263,VLOOKUP($L$4,Master!$D$9:$G$20,4,FALSE),FALSE)</f>
        <v>2306260.1</v>
      </c>
      <c r="M88" s="154">
        <f t="shared" si="18"/>
        <v>1.5627925077361704</v>
      </c>
      <c r="N88" s="154">
        <f t="shared" si="19"/>
        <v>3.1680702501476712E-4</v>
      </c>
      <c r="O88" s="83">
        <f t="shared" si="20"/>
        <v>830529.90000000014</v>
      </c>
      <c r="P88" s="87">
        <f t="shared" si="21"/>
        <v>0.56279250773617029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IFERROR(VLOOKUP($C89,'2024'!$C$273:$U$528,19,FALSE),0)</f>
        <v>4097034.9999999995</v>
      </c>
      <c r="F89" s="83">
        <f>IFERROR(VLOOKUP($C89,'2024'!$C$8:$U$263,19,FALSE),0)</f>
        <v>1846285.7599999998</v>
      </c>
      <c r="G89" s="84">
        <f t="shared" si="14"/>
        <v>0.4506394892892055</v>
      </c>
      <c r="H89" s="85">
        <f t="shared" si="15"/>
        <v>2.5362113273898646E-4</v>
      </c>
      <c r="I89" s="86">
        <f t="shared" si="16"/>
        <v>-2250749.2399999998</v>
      </c>
      <c r="J89" s="87">
        <f t="shared" si="17"/>
        <v>-0.5493605107107945</v>
      </c>
      <c r="K89" s="82">
        <f>VLOOKUP($C89,'2024'!$C$273:$U$528,VLOOKUP($L$4,Master!$D$9:$G$20,4,FALSE),FALSE)</f>
        <v>999565.34</v>
      </c>
      <c r="L89" s="83">
        <f>VLOOKUP($C89,'2024'!$C$8:$U$263,VLOOKUP($L$4,Master!$D$9:$G$20,4,FALSE),FALSE)</f>
        <v>54173.670000000006</v>
      </c>
      <c r="M89" s="154">
        <f t="shared" si="18"/>
        <v>5.4197227366847282E-2</v>
      </c>
      <c r="N89" s="154">
        <f t="shared" si="19"/>
        <v>7.4417448521230281E-6</v>
      </c>
      <c r="O89" s="83">
        <f t="shared" si="20"/>
        <v>-945391.66999999993</v>
      </c>
      <c r="P89" s="87">
        <f t="shared" si="21"/>
        <v>-0.94580277263315271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IFERROR(VLOOKUP($C90,'2024'!$C$273:$U$528,19,FALSE),0)</f>
        <v>51673176.57</v>
      </c>
      <c r="F90" s="83">
        <f>IFERROR(VLOOKUP($C90,'2024'!$C$8:$U$263,19,FALSE),0)</f>
        <v>23440393.640000001</v>
      </c>
      <c r="G90" s="84">
        <f t="shared" si="14"/>
        <v>0.45362788192914844</v>
      </c>
      <c r="H90" s="85">
        <f t="shared" si="15"/>
        <v>3.2199669821558583E-3</v>
      </c>
      <c r="I90" s="86">
        <f t="shared" si="16"/>
        <v>-28232782.93</v>
      </c>
      <c r="J90" s="87">
        <f t="shared" si="17"/>
        <v>-0.54637211807085151</v>
      </c>
      <c r="K90" s="82">
        <f>VLOOKUP($C90,'2024'!$C$273:$U$528,VLOOKUP($L$4,Master!$D$9:$G$20,4,FALSE),FALSE)</f>
        <v>10387962.93</v>
      </c>
      <c r="L90" s="83">
        <f>VLOOKUP($C90,'2024'!$C$8:$U$263,VLOOKUP($L$4,Master!$D$9:$G$20,4,FALSE),FALSE)</f>
        <v>623337.71</v>
      </c>
      <c r="M90" s="154">
        <f t="shared" si="18"/>
        <v>6.0005769581620946E-2</v>
      </c>
      <c r="N90" s="154">
        <f t="shared" si="19"/>
        <v>8.5626840391774382E-5</v>
      </c>
      <c r="O90" s="83">
        <f t="shared" si="20"/>
        <v>-9764625.2199999988</v>
      </c>
      <c r="P90" s="87">
        <f t="shared" si="21"/>
        <v>-0.93999423041837893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IFERROR(VLOOKUP($C91,'2024'!$C$273:$U$528,19,FALSE),0)</f>
        <v>615806130.03999996</v>
      </c>
      <c r="F91" s="83">
        <f>IFERROR(VLOOKUP($C91,'2024'!$C$8:$U$263,19,FALSE),0)</f>
        <v>599434914.63999999</v>
      </c>
      <c r="G91" s="84">
        <f t="shared" si="14"/>
        <v>0.97341498468205157</v>
      </c>
      <c r="H91" s="85">
        <f t="shared" si="15"/>
        <v>8.2343354072283201E-2</v>
      </c>
      <c r="I91" s="86">
        <f t="shared" si="16"/>
        <v>-16371215.399999976</v>
      </c>
      <c r="J91" s="87">
        <f t="shared" si="17"/>
        <v>-2.6585015317948487E-2</v>
      </c>
      <c r="K91" s="82">
        <f>VLOOKUP($C91,'2024'!$C$273:$U$528,VLOOKUP($L$4,Master!$D$9:$G$20,4,FALSE),FALSE)</f>
        <v>60562846.980000004</v>
      </c>
      <c r="L91" s="83">
        <f>VLOOKUP($C91,'2024'!$C$8:$U$263,VLOOKUP($L$4,Master!$D$9:$G$20,4,FALSE),FALSE)</f>
        <v>72507930.609999999</v>
      </c>
      <c r="M91" s="154">
        <f t="shared" si="18"/>
        <v>1.1972345130001019</v>
      </c>
      <c r="N91" s="154">
        <f t="shared" si="19"/>
        <v>9.9602910298501306E-3</v>
      </c>
      <c r="O91" s="83">
        <f t="shared" si="20"/>
        <v>11945083.629999995</v>
      </c>
      <c r="P91" s="87">
        <f t="shared" si="21"/>
        <v>0.19723451300010195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IFERROR(VLOOKUP($C92,'2024'!$C$273:$U$528,19,FALSE),0)</f>
        <v>947944.36</v>
      </c>
      <c r="F92" s="83">
        <f>IFERROR(VLOOKUP($C92,'2024'!$C$8:$U$263,19,FALSE),0)</f>
        <v>889101.7</v>
      </c>
      <c r="G92" s="84">
        <f t="shared" si="14"/>
        <v>0.93792604030050875</v>
      </c>
      <c r="H92" s="85">
        <f t="shared" si="15"/>
        <v>1.2213438740607443E-4</v>
      </c>
      <c r="I92" s="86">
        <f t="shared" si="16"/>
        <v>-58842.660000000033</v>
      </c>
      <c r="J92" s="87">
        <f t="shared" si="17"/>
        <v>-6.2073959699491262E-2</v>
      </c>
      <c r="K92" s="82">
        <f>VLOOKUP($C92,'2024'!$C$273:$U$528,VLOOKUP($L$4,Master!$D$9:$G$20,4,FALSE),FALSE)</f>
        <v>95401.390000000029</v>
      </c>
      <c r="L92" s="83">
        <f>VLOOKUP($C92,'2024'!$C$8:$U$263,VLOOKUP($L$4,Master!$D$9:$G$20,4,FALSE),FALSE)</f>
        <v>100854.68000000001</v>
      </c>
      <c r="M92" s="154">
        <f t="shared" si="18"/>
        <v>1.057161536115983</v>
      </c>
      <c r="N92" s="154">
        <f t="shared" si="19"/>
        <v>1.3854235751473276E-5</v>
      </c>
      <c r="O92" s="83">
        <f t="shared" si="20"/>
        <v>5453.289999999979</v>
      </c>
      <c r="P92" s="87">
        <f t="shared" si="21"/>
        <v>5.7161536115982979E-2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IFERROR(VLOOKUP($C93,'2024'!$C$273:$U$528,19,FALSE),0)</f>
        <v>10042191.869999999</v>
      </c>
      <c r="F93" s="83">
        <f>IFERROR(VLOOKUP($C93,'2024'!$C$8:$U$263,19,FALSE),0)</f>
        <v>7082033.7899999972</v>
      </c>
      <c r="G93" s="84">
        <f t="shared" si="14"/>
        <v>0.70522789065172464</v>
      </c>
      <c r="H93" s="85">
        <f t="shared" si="15"/>
        <v>9.7284692913169463E-4</v>
      </c>
      <c r="I93" s="86">
        <f t="shared" si="16"/>
        <v>-2960158.0800000019</v>
      </c>
      <c r="J93" s="87">
        <f t="shared" si="17"/>
        <v>-0.29477210934827541</v>
      </c>
      <c r="K93" s="82">
        <f>VLOOKUP($C93,'2024'!$C$273:$U$528,VLOOKUP($L$4,Master!$D$9:$G$20,4,FALSE),FALSE)</f>
        <v>1029344.09</v>
      </c>
      <c r="L93" s="83">
        <f>VLOOKUP($C93,'2024'!$C$8:$U$263,VLOOKUP($L$4,Master!$D$9:$G$20,4,FALSE),FALSE)</f>
        <v>175586.27000000002</v>
      </c>
      <c r="M93" s="154">
        <f t="shared" si="18"/>
        <v>0.17058073360094778</v>
      </c>
      <c r="N93" s="154">
        <f t="shared" si="19"/>
        <v>2.4119987087379977E-5</v>
      </c>
      <c r="O93" s="83">
        <f t="shared" si="20"/>
        <v>-853757.82</v>
      </c>
      <c r="P93" s="87">
        <f t="shared" si="21"/>
        <v>-0.82941926639905217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IFERROR(VLOOKUP($C94,'2024'!$C$273:$U$528,19,FALSE),0)</f>
        <v>455549.02</v>
      </c>
      <c r="F94" s="83">
        <f>IFERROR(VLOOKUP($C94,'2024'!$C$8:$U$263,19,FALSE),0)</f>
        <v>389191.83000000007</v>
      </c>
      <c r="G94" s="84">
        <f t="shared" si="14"/>
        <v>0.85433578586120118</v>
      </c>
      <c r="H94" s="85">
        <f t="shared" si="15"/>
        <v>5.3462619338709025E-5</v>
      </c>
      <c r="I94" s="86">
        <f t="shared" si="16"/>
        <v>-66357.189999999944</v>
      </c>
      <c r="J94" s="87">
        <f t="shared" si="17"/>
        <v>-0.14566421413879882</v>
      </c>
      <c r="K94" s="82">
        <f>VLOOKUP($C94,'2024'!$C$273:$U$528,VLOOKUP($L$4,Master!$D$9:$G$20,4,FALSE),FALSE)</f>
        <v>52439.63</v>
      </c>
      <c r="L94" s="83">
        <f>VLOOKUP($C94,'2024'!$C$8:$U$263,VLOOKUP($L$4,Master!$D$9:$G$20,4,FALSE),FALSE)</f>
        <v>44701.830000000009</v>
      </c>
      <c r="M94" s="154">
        <f t="shared" si="18"/>
        <v>0.85244365759254992</v>
      </c>
      <c r="N94" s="154">
        <f t="shared" si="19"/>
        <v>6.1406143110293023E-6</v>
      </c>
      <c r="O94" s="83">
        <f t="shared" si="20"/>
        <v>-7737.7999999999884</v>
      </c>
      <c r="P94" s="87">
        <f t="shared" si="21"/>
        <v>-0.14755634240745003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IFERROR(VLOOKUP($C95,'2024'!$C$273:$U$528,19,FALSE),0)</f>
        <v>471149.15000000008</v>
      </c>
      <c r="F95" s="83">
        <f>IFERROR(VLOOKUP($C95,'2024'!$C$8:$U$263,19,FALSE),0)</f>
        <v>421934.84999999992</v>
      </c>
      <c r="G95" s="84">
        <f t="shared" si="14"/>
        <v>0.89554411803565781</v>
      </c>
      <c r="H95" s="85">
        <f t="shared" si="15"/>
        <v>5.7960472272209012E-5</v>
      </c>
      <c r="I95" s="86">
        <f t="shared" si="16"/>
        <v>-49214.300000000163</v>
      </c>
      <c r="J95" s="87">
        <f t="shared" si="17"/>
        <v>-0.10445588196434219</v>
      </c>
      <c r="K95" s="82">
        <f>VLOOKUP($C95,'2024'!$C$273:$U$528,VLOOKUP($L$4,Master!$D$9:$G$20,4,FALSE),FALSE)</f>
        <v>54252.040000000037</v>
      </c>
      <c r="L95" s="83">
        <f>VLOOKUP($C95,'2024'!$C$8:$U$263,VLOOKUP($L$4,Master!$D$9:$G$20,4,FALSE),FALSE)</f>
        <v>38805.839999999989</v>
      </c>
      <c r="M95" s="154">
        <f t="shared" si="18"/>
        <v>0.71528812557094557</v>
      </c>
      <c r="N95" s="154">
        <f t="shared" si="19"/>
        <v>5.3306921988543466E-6</v>
      </c>
      <c r="O95" s="83">
        <f t="shared" si="20"/>
        <v>-15446.200000000048</v>
      </c>
      <c r="P95" s="87">
        <f t="shared" si="21"/>
        <v>-0.28471187442905443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IFERROR(VLOOKUP($C96,'2024'!$C$273:$U$528,19,FALSE),0)</f>
        <v>21625.1</v>
      </c>
      <c r="F96" s="83">
        <f>IFERROR(VLOOKUP($C96,'2024'!$C$8:$U$263,19,FALSE),0)</f>
        <v>15471.95</v>
      </c>
      <c r="G96" s="84">
        <f t="shared" si="14"/>
        <v>0.71546258745624303</v>
      </c>
      <c r="H96" s="85">
        <f t="shared" si="15"/>
        <v>2.1253554404714481E-6</v>
      </c>
      <c r="I96" s="86">
        <f t="shared" si="16"/>
        <v>-6153.1499999999978</v>
      </c>
      <c r="J96" s="87">
        <f t="shared" si="17"/>
        <v>-0.28453741254375692</v>
      </c>
      <c r="K96" s="82">
        <f>VLOOKUP($C96,'2024'!$C$273:$U$528,VLOOKUP($L$4,Master!$D$9:$G$20,4,FALSE),FALSE)</f>
        <v>3084.91</v>
      </c>
      <c r="L96" s="83">
        <f>VLOOKUP($C96,'2024'!$C$8:$U$263,VLOOKUP($L$4,Master!$D$9:$G$20,4,FALSE),FALSE)</f>
        <v>1329.35</v>
      </c>
      <c r="M96" s="154">
        <f t="shared" si="18"/>
        <v>0.43092018891961192</v>
      </c>
      <c r="N96" s="154">
        <f t="shared" si="19"/>
        <v>1.826105471379315E-7</v>
      </c>
      <c r="O96" s="83">
        <f t="shared" si="20"/>
        <v>-1755.56</v>
      </c>
      <c r="P96" s="87">
        <f t="shared" si="21"/>
        <v>-0.56907981108038808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IFERROR(VLOOKUP($C97,'2024'!$C$273:$U$528,19,FALSE),0)</f>
        <v>2084509.4899999998</v>
      </c>
      <c r="F97" s="83">
        <f>IFERROR(VLOOKUP($C97,'2024'!$C$8:$U$263,19,FALSE),0)</f>
        <v>2298858.88</v>
      </c>
      <c r="G97" s="84">
        <f t="shared" si="14"/>
        <v>1.1028296541840164</v>
      </c>
      <c r="H97" s="85">
        <f t="shared" si="15"/>
        <v>3.1579033201917662E-4</v>
      </c>
      <c r="I97" s="86">
        <f t="shared" si="16"/>
        <v>214349.39000000013</v>
      </c>
      <c r="J97" s="87">
        <f t="shared" si="17"/>
        <v>0.10282965418401628</v>
      </c>
      <c r="K97" s="82">
        <f>VLOOKUP($C97,'2024'!$C$273:$U$528,VLOOKUP($L$4,Master!$D$9:$G$20,4,FALSE),FALSE)</f>
        <v>397583.0199999999</v>
      </c>
      <c r="L97" s="83">
        <f>VLOOKUP($C97,'2024'!$C$8:$U$263,VLOOKUP($L$4,Master!$D$9:$G$20,4,FALSE),FALSE)</f>
        <v>77796.41</v>
      </c>
      <c r="M97" s="154">
        <f t="shared" si="18"/>
        <v>0.19567337156400699</v>
      </c>
      <c r="N97" s="154">
        <f t="shared" si="19"/>
        <v>1.0686760443424866E-5</v>
      </c>
      <c r="O97" s="83">
        <f t="shared" si="20"/>
        <v>-319786.60999999987</v>
      </c>
      <c r="P97" s="87">
        <f t="shared" si="21"/>
        <v>-0.8043266284359929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IFERROR(VLOOKUP($C98,'2024'!$C$273:$U$528,19,FALSE),0)</f>
        <v>9268430.8699999973</v>
      </c>
      <c r="F98" s="83">
        <f>IFERROR(VLOOKUP($C98,'2024'!$C$8:$U$263,19,FALSE),0)</f>
        <v>7849397.1300000018</v>
      </c>
      <c r="G98" s="84">
        <f t="shared" si="14"/>
        <v>0.84689601078073362</v>
      </c>
      <c r="H98" s="85">
        <f t="shared" si="15"/>
        <v>1.0782583252057093E-3</v>
      </c>
      <c r="I98" s="86">
        <f t="shared" si="16"/>
        <v>-1419033.7399999956</v>
      </c>
      <c r="J98" s="87">
        <f t="shared" si="17"/>
        <v>-0.15310398921926641</v>
      </c>
      <c r="K98" s="82">
        <f>VLOOKUP($C98,'2024'!$C$273:$U$528,VLOOKUP($L$4,Master!$D$9:$G$20,4,FALSE),FALSE)</f>
        <v>26481.190000000002</v>
      </c>
      <c r="L98" s="83">
        <f>VLOOKUP($C98,'2024'!$C$8:$U$263,VLOOKUP($L$4,Master!$D$9:$G$20,4,FALSE),FALSE)</f>
        <v>223237.60999999993</v>
      </c>
      <c r="M98" s="154">
        <f t="shared" si="18"/>
        <v>8.4300444957345153</v>
      </c>
      <c r="N98" s="154">
        <f t="shared" si="19"/>
        <v>3.0665770567468427E-5</v>
      </c>
      <c r="O98" s="83">
        <f t="shared" si="20"/>
        <v>196756.41999999993</v>
      </c>
      <c r="P98" s="87">
        <f t="shared" si="21"/>
        <v>7.4300444957345162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IFERROR(VLOOKUP($C99,'2024'!$C$273:$U$528,19,FALSE),0)</f>
        <v>820243.97000000009</v>
      </c>
      <c r="F99" s="83">
        <f>IFERROR(VLOOKUP($C99,'2024'!$C$8:$U$263,19,FALSE),0)</f>
        <v>759584.08</v>
      </c>
      <c r="G99" s="84">
        <f t="shared" si="14"/>
        <v>0.92604652735209969</v>
      </c>
      <c r="H99" s="85">
        <f t="shared" si="15"/>
        <v>1.0434277236699314E-4</v>
      </c>
      <c r="I99" s="86">
        <f t="shared" si="16"/>
        <v>-60659.89000000013</v>
      </c>
      <c r="J99" s="87">
        <f t="shared" si="17"/>
        <v>-7.3953472647900267E-2</v>
      </c>
      <c r="K99" s="82">
        <f>VLOOKUP($C99,'2024'!$C$273:$U$528,VLOOKUP($L$4,Master!$D$9:$G$20,4,FALSE),FALSE)</f>
        <v>80652.139999999985</v>
      </c>
      <c r="L99" s="83">
        <f>VLOOKUP($C99,'2024'!$C$8:$U$263,VLOOKUP($L$4,Master!$D$9:$G$20,4,FALSE),FALSE)</f>
        <v>94938.579999999987</v>
      </c>
      <c r="M99" s="154">
        <f t="shared" si="18"/>
        <v>1.1771365273134724</v>
      </c>
      <c r="N99" s="154">
        <f t="shared" si="19"/>
        <v>1.3041551162822641E-5</v>
      </c>
      <c r="O99" s="83">
        <f t="shared" si="20"/>
        <v>14286.440000000002</v>
      </c>
      <c r="P99" s="87">
        <f t="shared" si="21"/>
        <v>0.17713652731347246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IFERROR(VLOOKUP($C100,'2024'!$C$273:$U$528,19,FALSE),0)</f>
        <v>2016954.4400000002</v>
      </c>
      <c r="F100" s="83">
        <f>IFERROR(VLOOKUP($C100,'2024'!$C$8:$U$263,19,FALSE),0)</f>
        <v>1582827.7499999998</v>
      </c>
      <c r="G100" s="84">
        <f t="shared" si="14"/>
        <v>0.7847612809737039</v>
      </c>
      <c r="H100" s="85">
        <f t="shared" si="15"/>
        <v>2.1743035427284089E-4</v>
      </c>
      <c r="I100" s="86">
        <f t="shared" si="16"/>
        <v>-434126.69000000041</v>
      </c>
      <c r="J100" s="87">
        <f t="shared" si="17"/>
        <v>-0.2152387190262961</v>
      </c>
      <c r="K100" s="82">
        <f>VLOOKUP($C100,'2024'!$C$273:$U$528,VLOOKUP($L$4,Master!$D$9:$G$20,4,FALSE),FALSE)</f>
        <v>275158.24999999994</v>
      </c>
      <c r="L100" s="83">
        <f>VLOOKUP($C100,'2024'!$C$8:$U$263,VLOOKUP($L$4,Master!$D$9:$G$20,4,FALSE),FALSE)</f>
        <v>134816.54999999999</v>
      </c>
      <c r="M100" s="154">
        <f t="shared" si="18"/>
        <v>0.48996005026198569</v>
      </c>
      <c r="N100" s="154">
        <f t="shared" si="19"/>
        <v>1.8519520035166283E-5</v>
      </c>
      <c r="O100" s="83">
        <f t="shared" si="20"/>
        <v>-140341.69999999995</v>
      </c>
      <c r="P100" s="87">
        <f t="shared" si="21"/>
        <v>-0.51003994973801436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IFERROR(VLOOKUP($C101,'2024'!$C$273:$U$528,19,FALSE),0)</f>
        <v>428710.20999999996</v>
      </c>
      <c r="F101" s="83">
        <f>IFERROR(VLOOKUP($C101,'2024'!$C$8:$U$263,19,FALSE),0)</f>
        <v>82062.689999999973</v>
      </c>
      <c r="G101" s="84">
        <f t="shared" si="14"/>
        <v>0.19141762450677341</v>
      </c>
      <c r="H101" s="85">
        <f t="shared" si="15"/>
        <v>1.1272812066431306E-5</v>
      </c>
      <c r="I101" s="86">
        <f t="shared" si="16"/>
        <v>-346647.52</v>
      </c>
      <c r="J101" s="87">
        <f t="shared" si="17"/>
        <v>-0.80858237549322665</v>
      </c>
      <c r="K101" s="82">
        <f>VLOOKUP($C101,'2024'!$C$273:$U$528,VLOOKUP($L$4,Master!$D$9:$G$20,4,FALSE),FALSE)</f>
        <v>63189.79</v>
      </c>
      <c r="L101" s="83">
        <f>VLOOKUP($C101,'2024'!$C$8:$U$263,VLOOKUP($L$4,Master!$D$9:$G$20,4,FALSE),FALSE)</f>
        <v>2621.12</v>
      </c>
      <c r="M101" s="154">
        <f t="shared" si="18"/>
        <v>4.1480118860974212E-2</v>
      </c>
      <c r="N101" s="154">
        <f t="shared" si="19"/>
        <v>3.6005879363160571E-7</v>
      </c>
      <c r="O101" s="83">
        <f t="shared" si="20"/>
        <v>-60568.67</v>
      </c>
      <c r="P101" s="87">
        <f t="shared" si="21"/>
        <v>-0.95851988113902575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IFERROR(VLOOKUP($C102,'2024'!$C$273:$U$528,19,FALSE),0)</f>
        <v>484122.33</v>
      </c>
      <c r="F102" s="83">
        <f>IFERROR(VLOOKUP($C102,'2024'!$C$8:$U$263,19,FALSE),0)</f>
        <v>375882.59</v>
      </c>
      <c r="G102" s="84">
        <f t="shared" si="14"/>
        <v>0.77642068276420961</v>
      </c>
      <c r="H102" s="85">
        <f t="shared" si="15"/>
        <v>5.1634351690316911E-5</v>
      </c>
      <c r="I102" s="86">
        <f t="shared" si="16"/>
        <v>-108239.73999999999</v>
      </c>
      <c r="J102" s="87">
        <f t="shared" si="17"/>
        <v>-0.22357931723579036</v>
      </c>
      <c r="K102" s="82">
        <f>VLOOKUP($C102,'2024'!$C$273:$U$528,VLOOKUP($L$4,Master!$D$9:$G$20,4,FALSE),FALSE)</f>
        <v>54124.929999999993</v>
      </c>
      <c r="L102" s="83">
        <f>VLOOKUP($C102,'2024'!$C$8:$U$263,VLOOKUP($L$4,Master!$D$9:$G$20,4,FALSE),FALSE)</f>
        <v>26710.720000000008</v>
      </c>
      <c r="M102" s="154">
        <f t="shared" si="18"/>
        <v>0.49350123870829971</v>
      </c>
      <c r="N102" s="154">
        <f t="shared" si="19"/>
        <v>3.6692061486050261E-6</v>
      </c>
      <c r="O102" s="83">
        <f t="shared" si="20"/>
        <v>-27414.209999999985</v>
      </c>
      <c r="P102" s="87">
        <f t="shared" si="21"/>
        <v>-0.50649876129170035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IFERROR(VLOOKUP($C103,'2024'!$C$273:$U$528,19,FALSE),0)</f>
        <v>21010997.43</v>
      </c>
      <c r="F103" s="83">
        <f>IFERROR(VLOOKUP($C103,'2024'!$C$8:$U$263,19,FALSE),0)</f>
        <v>12719118.639999999</v>
      </c>
      <c r="G103" s="84">
        <f t="shared" si="14"/>
        <v>0.60535529940331823</v>
      </c>
      <c r="H103" s="85">
        <f t="shared" si="15"/>
        <v>1.74720368147039E-3</v>
      </c>
      <c r="I103" s="86">
        <f t="shared" si="16"/>
        <v>-8291878.790000001</v>
      </c>
      <c r="J103" s="87">
        <f t="shared" si="17"/>
        <v>-0.39464470059668183</v>
      </c>
      <c r="K103" s="82">
        <f>VLOOKUP($C103,'2024'!$C$273:$U$528,VLOOKUP($L$4,Master!$D$9:$G$20,4,FALSE),FALSE)</f>
        <v>2701186.0999999996</v>
      </c>
      <c r="L103" s="83">
        <f>VLOOKUP($C103,'2024'!$C$8:$U$263,VLOOKUP($L$4,Master!$D$9:$G$20,4,FALSE),FALSE)</f>
        <v>1309284.48</v>
      </c>
      <c r="M103" s="154">
        <f t="shared" si="18"/>
        <v>0.48470724767908446</v>
      </c>
      <c r="N103" s="154">
        <f t="shared" si="19"/>
        <v>1.7985418080415403E-4</v>
      </c>
      <c r="O103" s="83">
        <f t="shared" si="20"/>
        <v>-1391901.6199999996</v>
      </c>
      <c r="P103" s="87">
        <f t="shared" si="21"/>
        <v>-0.51529275232091554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IFERROR(VLOOKUP($C104,'2024'!$C$273:$U$528,19,FALSE),0)</f>
        <v>2186320.2200000002</v>
      </c>
      <c r="F104" s="83">
        <f>IFERROR(VLOOKUP($C104,'2024'!$C$8:$U$263,19,FALSE),0)</f>
        <v>954778.36</v>
      </c>
      <c r="G104" s="84">
        <f t="shared" si="14"/>
        <v>0.43670563500528753</v>
      </c>
      <c r="H104" s="85">
        <f t="shared" si="15"/>
        <v>1.3115627841806668E-4</v>
      </c>
      <c r="I104" s="86">
        <f t="shared" si="16"/>
        <v>-1231541.8600000003</v>
      </c>
      <c r="J104" s="87">
        <f t="shared" si="17"/>
        <v>-0.56329436499471253</v>
      </c>
      <c r="K104" s="82">
        <f>VLOOKUP($C104,'2024'!$C$273:$U$528,VLOOKUP($L$4,Master!$D$9:$G$20,4,FALSE),FALSE)</f>
        <v>512417.96</v>
      </c>
      <c r="L104" s="83">
        <f>VLOOKUP($C104,'2024'!$C$8:$U$263,VLOOKUP($L$4,Master!$D$9:$G$20,4,FALSE),FALSE)</f>
        <v>194838.86000000002</v>
      </c>
      <c r="M104" s="154">
        <f t="shared" si="18"/>
        <v>0.38023425252307708</v>
      </c>
      <c r="N104" s="154">
        <f t="shared" si="19"/>
        <v>2.6764682610547141E-5</v>
      </c>
      <c r="O104" s="83">
        <f t="shared" si="20"/>
        <v>-317579.09999999998</v>
      </c>
      <c r="P104" s="87">
        <f t="shared" si="21"/>
        <v>-0.61976574747692292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IFERROR(VLOOKUP($C105,'2024'!$C$273:$U$528,19,FALSE),0)</f>
        <v>4284305.7700000014</v>
      </c>
      <c r="F105" s="83">
        <f>IFERROR(VLOOKUP($C105,'2024'!$C$8:$U$263,19,FALSE),0)</f>
        <v>3624947.82</v>
      </c>
      <c r="G105" s="84">
        <f t="shared" si="14"/>
        <v>0.84609923161483369</v>
      </c>
      <c r="H105" s="85">
        <f t="shared" si="15"/>
        <v>4.9795291289476214E-4</v>
      </c>
      <c r="I105" s="86">
        <f t="shared" si="16"/>
        <v>-659357.95000000158</v>
      </c>
      <c r="J105" s="87">
        <f t="shared" si="17"/>
        <v>-0.15390076838516625</v>
      </c>
      <c r="K105" s="82">
        <f>VLOOKUP($C105,'2024'!$C$273:$U$528,VLOOKUP($L$4,Master!$D$9:$G$20,4,FALSE),FALSE)</f>
        <v>538049.78</v>
      </c>
      <c r="L105" s="83">
        <f>VLOOKUP($C105,'2024'!$C$8:$U$263,VLOOKUP($L$4,Master!$D$9:$G$20,4,FALSE),FALSE)</f>
        <v>284254.10999999993</v>
      </c>
      <c r="M105" s="154">
        <f t="shared" si="18"/>
        <v>0.52830448141805753</v>
      </c>
      <c r="N105" s="154">
        <f t="shared" si="19"/>
        <v>3.9047503331181219E-5</v>
      </c>
      <c r="O105" s="83">
        <f t="shared" si="20"/>
        <v>-253795.6700000001</v>
      </c>
      <c r="P105" s="87">
        <f t="shared" si="21"/>
        <v>-0.47169551858194253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IFERROR(VLOOKUP($C106,'2024'!$C$273:$U$528,19,FALSE),0)</f>
        <v>4709405.59</v>
      </c>
      <c r="F106" s="83">
        <f>IFERROR(VLOOKUP($C106,'2024'!$C$8:$U$263,19,FALSE),0)</f>
        <v>4522057.6100000003</v>
      </c>
      <c r="G106" s="84">
        <f t="shared" si="14"/>
        <v>0.96021833829776393</v>
      </c>
      <c r="H106" s="85">
        <f t="shared" si="15"/>
        <v>6.2118735799552183E-4</v>
      </c>
      <c r="I106" s="86">
        <f t="shared" si="16"/>
        <v>-187347.97999999952</v>
      </c>
      <c r="J106" s="87">
        <f t="shared" si="17"/>
        <v>-3.9781661702236085E-2</v>
      </c>
      <c r="K106" s="82">
        <f>VLOOKUP($C106,'2024'!$C$273:$U$528,VLOOKUP($L$4,Master!$D$9:$G$20,4,FALSE),FALSE)</f>
        <v>454021.98</v>
      </c>
      <c r="L106" s="83">
        <f>VLOOKUP($C106,'2024'!$C$8:$U$263,VLOOKUP($L$4,Master!$D$9:$G$20,4,FALSE),FALSE)</f>
        <v>388668.77999999997</v>
      </c>
      <c r="M106" s="154">
        <f t="shared" si="18"/>
        <v>0.85605718912551321</v>
      </c>
      <c r="N106" s="154">
        <f t="shared" si="19"/>
        <v>5.339076885036471E-5</v>
      </c>
      <c r="O106" s="83">
        <f t="shared" si="20"/>
        <v>-65353.200000000012</v>
      </c>
      <c r="P106" s="87">
        <f t="shared" si="21"/>
        <v>-0.14394281087448677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IFERROR(VLOOKUP($C107,'2024'!$C$273:$U$528,19,FALSE),0)</f>
        <v>563893.94999999995</v>
      </c>
      <c r="F107" s="83">
        <f>IFERROR(VLOOKUP($C107,'2024'!$C$8:$U$263,19,FALSE),0)</f>
        <v>422705.02</v>
      </c>
      <c r="G107" s="84">
        <f t="shared" si="14"/>
        <v>0.74961793791190712</v>
      </c>
      <c r="H107" s="85">
        <f t="shared" si="15"/>
        <v>5.8066269214390705E-5</v>
      </c>
      <c r="I107" s="86">
        <f t="shared" si="16"/>
        <v>-141188.92999999993</v>
      </c>
      <c r="J107" s="87">
        <f t="shared" si="17"/>
        <v>-0.25038206208809288</v>
      </c>
      <c r="K107" s="82">
        <f>VLOOKUP($C107,'2024'!$C$273:$U$528,VLOOKUP($L$4,Master!$D$9:$G$20,4,FALSE),FALSE)</f>
        <v>82899.12</v>
      </c>
      <c r="L107" s="83">
        <f>VLOOKUP($C107,'2024'!$C$8:$U$263,VLOOKUP($L$4,Master!$D$9:$G$20,4,FALSE),FALSE)</f>
        <v>50742.28</v>
      </c>
      <c r="M107" s="154">
        <f t="shared" si="18"/>
        <v>0.61209672672038018</v>
      </c>
      <c r="N107" s="154">
        <f t="shared" si="19"/>
        <v>6.9703806475541569E-6</v>
      </c>
      <c r="O107" s="83">
        <f t="shared" si="20"/>
        <v>-32156.839999999997</v>
      </c>
      <c r="P107" s="87">
        <f t="shared" si="21"/>
        <v>-0.38790327327961982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IFERROR(VLOOKUP($C108,'2024'!$C$273:$U$528,19,FALSE),0)</f>
        <v>2057680.7500000002</v>
      </c>
      <c r="F108" s="83">
        <f>IFERROR(VLOOKUP($C108,'2024'!$C$8:$U$263,19,FALSE),0)</f>
        <v>1697777.81</v>
      </c>
      <c r="G108" s="84">
        <f t="shared" si="14"/>
        <v>0.82509291589572376</v>
      </c>
      <c r="H108" s="85">
        <f t="shared" si="15"/>
        <v>2.3322084838660936E-4</v>
      </c>
      <c r="I108" s="86">
        <f t="shared" si="16"/>
        <v>-359902.94000000018</v>
      </c>
      <c r="J108" s="87">
        <f t="shared" si="17"/>
        <v>-0.17490708410427622</v>
      </c>
      <c r="K108" s="82">
        <f>VLOOKUP($C108,'2024'!$C$273:$U$528,VLOOKUP($L$4,Master!$D$9:$G$20,4,FALSE),FALSE)</f>
        <v>217208.59000000003</v>
      </c>
      <c r="L108" s="83">
        <f>VLOOKUP($C108,'2024'!$C$8:$U$263,VLOOKUP($L$4,Master!$D$9:$G$20,4,FALSE),FALSE)</f>
        <v>126298.76000000001</v>
      </c>
      <c r="M108" s="154">
        <f t="shared" si="18"/>
        <v>0.58146300751733615</v>
      </c>
      <c r="N108" s="154">
        <f t="shared" si="19"/>
        <v>1.7349445718916988E-5</v>
      </c>
      <c r="O108" s="83">
        <f t="shared" si="20"/>
        <v>-90909.830000000016</v>
      </c>
      <c r="P108" s="87">
        <f t="shared" si="21"/>
        <v>-0.41853699248266379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IFERROR(VLOOKUP($C109,'2024'!$C$273:$U$528,19,FALSE),0)</f>
        <v>5516306.4000000004</v>
      </c>
      <c r="F109" s="83">
        <f>IFERROR(VLOOKUP($C109,'2024'!$C$8:$U$263,19,FALSE),0)</f>
        <v>4794689.959999999</v>
      </c>
      <c r="G109" s="84">
        <f t="shared" si="14"/>
        <v>0.86918485166088644</v>
      </c>
      <c r="H109" s="85">
        <f t="shared" si="15"/>
        <v>6.586383999340631E-4</v>
      </c>
      <c r="I109" s="86">
        <f t="shared" si="16"/>
        <v>-721616.44000000134</v>
      </c>
      <c r="J109" s="87">
        <f t="shared" si="17"/>
        <v>-0.13081514833911354</v>
      </c>
      <c r="K109" s="82">
        <f>VLOOKUP($C109,'2024'!$C$273:$U$528,VLOOKUP($L$4,Master!$D$9:$G$20,4,FALSE),FALSE)</f>
        <v>579308.78999999992</v>
      </c>
      <c r="L109" s="83">
        <f>VLOOKUP($C109,'2024'!$C$8:$U$263,VLOOKUP($L$4,Master!$D$9:$G$20,4,FALSE),FALSE)</f>
        <v>414408.3</v>
      </c>
      <c r="M109" s="154">
        <f t="shared" si="18"/>
        <v>0.71534958066146392</v>
      </c>
      <c r="N109" s="154">
        <f t="shared" si="19"/>
        <v>5.6926562907812136E-5</v>
      </c>
      <c r="O109" s="83">
        <f t="shared" si="20"/>
        <v>-164900.48999999993</v>
      </c>
      <c r="P109" s="87">
        <f t="shared" si="21"/>
        <v>-0.28465041933853613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IFERROR(VLOOKUP($C110,'2024'!$C$273:$U$528,19,FALSE),0)</f>
        <v>2265193.9299999997</v>
      </c>
      <c r="F110" s="83">
        <f>IFERROR(VLOOKUP($C110,'2024'!$C$8:$U$263,19,FALSE),0)</f>
        <v>1508752.5600000003</v>
      </c>
      <c r="G110" s="84">
        <f t="shared" si="14"/>
        <v>0.66605889236159155</v>
      </c>
      <c r="H110" s="85">
        <f t="shared" si="15"/>
        <v>2.0725477148783608E-4</v>
      </c>
      <c r="I110" s="86">
        <f t="shared" si="16"/>
        <v>-756441.36999999941</v>
      </c>
      <c r="J110" s="87">
        <f t="shared" si="17"/>
        <v>-0.33394110763840845</v>
      </c>
      <c r="K110" s="82">
        <f>VLOOKUP($C110,'2024'!$C$273:$U$528,VLOOKUP($L$4,Master!$D$9:$G$20,4,FALSE),FALSE)</f>
        <v>400458.72</v>
      </c>
      <c r="L110" s="83">
        <f>VLOOKUP($C110,'2024'!$C$8:$U$263,VLOOKUP($L$4,Master!$D$9:$G$20,4,FALSE),FALSE)</f>
        <v>112557.57</v>
      </c>
      <c r="M110" s="154">
        <f t="shared" si="18"/>
        <v>0.28107159209818183</v>
      </c>
      <c r="N110" s="154">
        <f t="shared" si="19"/>
        <v>1.5461841834141516E-5</v>
      </c>
      <c r="O110" s="83">
        <f t="shared" si="20"/>
        <v>-287901.14999999997</v>
      </c>
      <c r="P110" s="87">
        <f t="shared" si="21"/>
        <v>-0.71892840790181811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IFERROR(VLOOKUP($C111,'2024'!$C$273:$U$528,19,FALSE),0)</f>
        <v>712135.6399999999</v>
      </c>
      <c r="F111" s="83">
        <f>IFERROR(VLOOKUP($C111,'2024'!$C$8:$U$263,19,FALSE),0)</f>
        <v>609492.06000000006</v>
      </c>
      <c r="G111" s="84">
        <f t="shared" si="14"/>
        <v>0.85586512704237094</v>
      </c>
      <c r="H111" s="85">
        <f t="shared" si="15"/>
        <v>8.3724887014574787E-5</v>
      </c>
      <c r="I111" s="86">
        <f t="shared" si="16"/>
        <v>-102643.57999999984</v>
      </c>
      <c r="J111" s="87">
        <f t="shared" si="17"/>
        <v>-0.14413487295762906</v>
      </c>
      <c r="K111" s="82">
        <f>VLOOKUP($C111,'2024'!$C$273:$U$528,VLOOKUP($L$4,Master!$D$9:$G$20,4,FALSE),FALSE)</f>
        <v>90633.789999999979</v>
      </c>
      <c r="L111" s="83">
        <f>VLOOKUP($C111,'2024'!$C$8:$U$263,VLOOKUP($L$4,Master!$D$9:$G$20,4,FALSE),FALSE)</f>
        <v>56161.81</v>
      </c>
      <c r="M111" s="154">
        <f t="shared" si="18"/>
        <v>0.6196564217385151</v>
      </c>
      <c r="N111" s="154">
        <f t="shared" si="19"/>
        <v>7.7148522603953463E-6</v>
      </c>
      <c r="O111" s="83">
        <f t="shared" si="20"/>
        <v>-34471.979999999981</v>
      </c>
      <c r="P111" s="87">
        <f t="shared" si="21"/>
        <v>-0.3803435782614849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IFERROR(VLOOKUP($C112,'2024'!$C$273:$U$528,19,FALSE),0)</f>
        <v>1435079.1399999997</v>
      </c>
      <c r="F112" s="83">
        <f>IFERROR(VLOOKUP($C112,'2024'!$C$8:$U$263,19,FALSE),0)</f>
        <v>2399952.9600000004</v>
      </c>
      <c r="G112" s="84">
        <f t="shared" si="14"/>
        <v>1.6723488573598813</v>
      </c>
      <c r="H112" s="85">
        <f t="shared" si="15"/>
        <v>3.2967745374122564E-4</v>
      </c>
      <c r="I112" s="86">
        <f t="shared" si="16"/>
        <v>964873.82000000076</v>
      </c>
      <c r="J112" s="87">
        <f t="shared" si="17"/>
        <v>0.67234885735988126</v>
      </c>
      <c r="K112" s="82">
        <f>VLOOKUP($C112,'2024'!$C$273:$U$528,VLOOKUP($L$4,Master!$D$9:$G$20,4,FALSE),FALSE)</f>
        <v>153393.26</v>
      </c>
      <c r="L112" s="83">
        <f>VLOOKUP($C112,'2024'!$C$8:$U$263,VLOOKUP($L$4,Master!$D$9:$G$20,4,FALSE),FALSE)</f>
        <v>706867.16</v>
      </c>
      <c r="M112" s="154">
        <f t="shared" si="18"/>
        <v>4.6082022117529808</v>
      </c>
      <c r="N112" s="154">
        <f t="shared" si="19"/>
        <v>9.7101138783191622E-5</v>
      </c>
      <c r="O112" s="83">
        <f t="shared" si="20"/>
        <v>553473.9</v>
      </c>
      <c r="P112" s="87">
        <f t="shared" si="21"/>
        <v>3.6082022117529804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IFERROR(VLOOKUP($C113,'2024'!$C$273:$U$528,19,FALSE),0)</f>
        <v>2541433.9700000002</v>
      </c>
      <c r="F113" s="83">
        <f>IFERROR(VLOOKUP($C113,'2024'!$C$8:$U$263,19,FALSE),0)</f>
        <v>1578893.6500000001</v>
      </c>
      <c r="G113" s="84">
        <f t="shared" si="14"/>
        <v>0.62126093718657582</v>
      </c>
      <c r="H113" s="85">
        <f t="shared" si="15"/>
        <v>2.1688993365111202E-4</v>
      </c>
      <c r="I113" s="86">
        <f t="shared" si="16"/>
        <v>-962540.32000000007</v>
      </c>
      <c r="J113" s="87">
        <f t="shared" si="17"/>
        <v>-0.37873906281342418</v>
      </c>
      <c r="K113" s="82">
        <f>VLOOKUP($C113,'2024'!$C$273:$U$528,VLOOKUP($L$4,Master!$D$9:$G$20,4,FALSE),FALSE)</f>
        <v>273415.12000000005</v>
      </c>
      <c r="L113" s="83">
        <f>VLOOKUP($C113,'2024'!$C$8:$U$263,VLOOKUP($L$4,Master!$D$9:$G$20,4,FALSE),FALSE)</f>
        <v>119646.41999999997</v>
      </c>
      <c r="M113" s="154">
        <f t="shared" si="18"/>
        <v>0.43759986645946991</v>
      </c>
      <c r="N113" s="154">
        <f t="shared" si="19"/>
        <v>1.6435625094440702E-5</v>
      </c>
      <c r="O113" s="83">
        <f t="shared" si="20"/>
        <v>-153768.70000000007</v>
      </c>
      <c r="P113" s="87">
        <f t="shared" si="21"/>
        <v>-0.56240013354052998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IFERROR(VLOOKUP($C114,'2024'!$C$273:$U$528,19,FALSE),0)</f>
        <v>1519711.6300000004</v>
      </c>
      <c r="F114" s="83">
        <f>IFERROR(VLOOKUP($C114,'2024'!$C$8:$U$263,19,FALSE),0)</f>
        <v>1934688.9700000002</v>
      </c>
      <c r="G114" s="84">
        <f t="shared" si="14"/>
        <v>1.2730632126569958</v>
      </c>
      <c r="H114" s="85">
        <f t="shared" si="15"/>
        <v>2.6576493124716682E-4</v>
      </c>
      <c r="I114" s="86">
        <f t="shared" si="16"/>
        <v>414977.33999999985</v>
      </c>
      <c r="J114" s="87">
        <f t="shared" si="17"/>
        <v>0.27306321265699585</v>
      </c>
      <c r="K114" s="82">
        <f>VLOOKUP($C114,'2024'!$C$273:$U$528,VLOOKUP($L$4,Master!$D$9:$G$20,4,FALSE),FALSE)</f>
        <v>36327.360000000001</v>
      </c>
      <c r="L114" s="83">
        <f>VLOOKUP($C114,'2024'!$C$8:$U$263,VLOOKUP($L$4,Master!$D$9:$G$20,4,FALSE),FALSE)</f>
        <v>177132.33</v>
      </c>
      <c r="M114" s="154">
        <f t="shared" si="18"/>
        <v>4.8760033759678647</v>
      </c>
      <c r="N114" s="154">
        <f t="shared" si="19"/>
        <v>2.4332366718408726E-5</v>
      </c>
      <c r="O114" s="83">
        <f t="shared" si="20"/>
        <v>140804.96999999997</v>
      </c>
      <c r="P114" s="87">
        <f t="shared" si="21"/>
        <v>3.8760033759678647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IFERROR(VLOOKUP($C115,'2024'!$C$273:$U$528,19,FALSE),0)</f>
        <v>1122545.07</v>
      </c>
      <c r="F115" s="83">
        <f>IFERROR(VLOOKUP($C115,'2024'!$C$8:$U$263,19,FALSE),0)</f>
        <v>474751.42000000004</v>
      </c>
      <c r="G115" s="84">
        <f t="shared" si="14"/>
        <v>0.42292415038622905</v>
      </c>
      <c r="H115" s="85">
        <f t="shared" si="15"/>
        <v>6.5215794606920618E-5</v>
      </c>
      <c r="I115" s="86">
        <f t="shared" si="16"/>
        <v>-647793.65</v>
      </c>
      <c r="J115" s="87">
        <f t="shared" si="17"/>
        <v>-0.5770758496137709</v>
      </c>
      <c r="K115" s="82">
        <f>VLOOKUP($C115,'2024'!$C$273:$U$528,VLOOKUP($L$4,Master!$D$9:$G$20,4,FALSE),FALSE)</f>
        <v>191727.12000000002</v>
      </c>
      <c r="L115" s="83">
        <f>VLOOKUP($C115,'2024'!$C$8:$U$263,VLOOKUP($L$4,Master!$D$9:$G$20,4,FALSE),FALSE)</f>
        <v>109541.75999999999</v>
      </c>
      <c r="M115" s="154">
        <f t="shared" si="18"/>
        <v>0.57134201984570565</v>
      </c>
      <c r="N115" s="154">
        <f t="shared" si="19"/>
        <v>1.5047565146915394E-5</v>
      </c>
      <c r="O115" s="83">
        <f t="shared" si="20"/>
        <v>-82185.36000000003</v>
      </c>
      <c r="P115" s="87">
        <f t="shared" si="21"/>
        <v>-0.4286579801542944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IFERROR(VLOOKUP($C116,'2024'!$C$273:$U$528,19,FALSE),0)</f>
        <v>592715.14</v>
      </c>
      <c r="F116" s="83">
        <f>IFERROR(VLOOKUP($C116,'2024'!$C$8:$U$263,19,FALSE),0)</f>
        <v>419106.72000000003</v>
      </c>
      <c r="G116" s="84">
        <f t="shared" si="14"/>
        <v>0.70709636335592851</v>
      </c>
      <c r="H116" s="85">
        <f t="shared" si="15"/>
        <v>5.7571976867178594E-5</v>
      </c>
      <c r="I116" s="86">
        <f t="shared" si="16"/>
        <v>-173608.41999999998</v>
      </c>
      <c r="J116" s="87">
        <f t="shared" si="17"/>
        <v>-0.29290363664407154</v>
      </c>
      <c r="K116" s="82">
        <f>VLOOKUP($C116,'2024'!$C$273:$U$528,VLOOKUP($L$4,Master!$D$9:$G$20,4,FALSE),FALSE)</f>
        <v>78190.05</v>
      </c>
      <c r="L116" s="83">
        <f>VLOOKUP($C116,'2024'!$C$8:$U$263,VLOOKUP($L$4,Master!$D$9:$G$20,4,FALSE),FALSE)</f>
        <v>45238.94000000001</v>
      </c>
      <c r="M116" s="154">
        <f t="shared" si="18"/>
        <v>0.57857668590824551</v>
      </c>
      <c r="N116" s="154">
        <f t="shared" si="19"/>
        <v>6.2143961976455084E-6</v>
      </c>
      <c r="O116" s="83">
        <f t="shared" si="20"/>
        <v>-32951.109999999993</v>
      </c>
      <c r="P116" s="87">
        <f t="shared" si="21"/>
        <v>-0.42142331409175454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IFERROR(VLOOKUP($C117,'2024'!$C$273:$U$528,19,FALSE),0)</f>
        <v>747836.0700000003</v>
      </c>
      <c r="F117" s="83">
        <f>IFERROR(VLOOKUP($C117,'2024'!$C$8:$U$263,19,FALSE),0)</f>
        <v>656133.72999999986</v>
      </c>
      <c r="G117" s="84">
        <f t="shared" si="14"/>
        <v>0.87737641486054507</v>
      </c>
      <c r="H117" s="85">
        <f t="shared" si="15"/>
        <v>9.0131973845076013E-5</v>
      </c>
      <c r="I117" s="86">
        <f t="shared" si="16"/>
        <v>-91702.340000000433</v>
      </c>
      <c r="J117" s="87">
        <f t="shared" si="17"/>
        <v>-0.12262358513945495</v>
      </c>
      <c r="K117" s="82">
        <f>VLOOKUP($C117,'2024'!$C$273:$U$528,VLOOKUP($L$4,Master!$D$9:$G$20,4,FALSE),FALSE)</f>
        <v>87840.850000000035</v>
      </c>
      <c r="L117" s="83">
        <f>VLOOKUP($C117,'2024'!$C$8:$U$263,VLOOKUP($L$4,Master!$D$9:$G$20,4,FALSE),FALSE)</f>
        <v>63229.819999999992</v>
      </c>
      <c r="M117" s="154">
        <f t="shared" si="18"/>
        <v>0.71982249716390456</v>
      </c>
      <c r="N117" s="154">
        <f t="shared" si="19"/>
        <v>8.6857727653612097E-6</v>
      </c>
      <c r="O117" s="83">
        <f t="shared" si="20"/>
        <v>-24611.030000000042</v>
      </c>
      <c r="P117" s="87">
        <f t="shared" si="21"/>
        <v>-0.28017750283609544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IFERROR(VLOOKUP($C118,'2024'!$C$273:$U$528,19,FALSE),0)</f>
        <v>884373.95000000007</v>
      </c>
      <c r="F118" s="83">
        <f>IFERROR(VLOOKUP($C118,'2024'!$C$8:$U$263,19,FALSE),0)</f>
        <v>867293.51</v>
      </c>
      <c r="G118" s="84">
        <f t="shared" si="14"/>
        <v>0.98068640533792284</v>
      </c>
      <c r="H118" s="85">
        <f t="shared" si="15"/>
        <v>1.1913863346017006E-4</v>
      </c>
      <c r="I118" s="86">
        <f t="shared" si="16"/>
        <v>-17080.440000000061</v>
      </c>
      <c r="J118" s="87">
        <f t="shared" si="17"/>
        <v>-1.9313594662077122E-2</v>
      </c>
      <c r="K118" s="82">
        <f>VLOOKUP($C118,'2024'!$C$273:$U$528,VLOOKUP($L$4,Master!$D$9:$G$20,4,FALSE),FALSE)</f>
        <v>34510.15</v>
      </c>
      <c r="L118" s="83">
        <f>VLOOKUP($C118,'2024'!$C$8:$U$263,VLOOKUP($L$4,Master!$D$9:$G$20,4,FALSE),FALSE)</f>
        <v>3361.51</v>
      </c>
      <c r="M118" s="154">
        <f t="shared" si="18"/>
        <v>9.7406415214074699E-2</v>
      </c>
      <c r="N118" s="154">
        <f t="shared" si="19"/>
        <v>4.6176490789455614E-7</v>
      </c>
      <c r="O118" s="83">
        <f t="shared" si="20"/>
        <v>-31148.639999999999</v>
      </c>
      <c r="P118" s="87">
        <f t="shared" si="21"/>
        <v>-0.90259358478592522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IFERROR(VLOOKUP($C119,'2024'!$C$273:$U$528,19,FALSE),0)</f>
        <v>722563.61999999988</v>
      </c>
      <c r="F119" s="83">
        <f>IFERROR(VLOOKUP($C119,'2024'!$C$8:$U$263,19,FALSE),0)</f>
        <v>473368.89999999997</v>
      </c>
      <c r="G119" s="84">
        <f t="shared" si="14"/>
        <v>0.65512418131430428</v>
      </c>
      <c r="H119" s="85">
        <f t="shared" si="15"/>
        <v>6.5025880187370358E-5</v>
      </c>
      <c r="I119" s="86">
        <f t="shared" si="16"/>
        <v>-249194.71999999991</v>
      </c>
      <c r="J119" s="87">
        <f t="shared" si="17"/>
        <v>-0.34487581868569572</v>
      </c>
      <c r="K119" s="82">
        <f>VLOOKUP($C119,'2024'!$C$273:$U$528,VLOOKUP($L$4,Master!$D$9:$G$20,4,FALSE),FALSE)</f>
        <v>107934.92999999998</v>
      </c>
      <c r="L119" s="83">
        <f>VLOOKUP($C119,'2024'!$C$8:$U$263,VLOOKUP($L$4,Master!$D$9:$G$20,4,FALSE),FALSE)</f>
        <v>34453.049999999996</v>
      </c>
      <c r="M119" s="154">
        <f t="shared" si="18"/>
        <v>0.31920204145219722</v>
      </c>
      <c r="N119" s="154">
        <f t="shared" si="19"/>
        <v>4.7327568443754545E-6</v>
      </c>
      <c r="O119" s="83">
        <f t="shared" si="20"/>
        <v>-73481.879999999976</v>
      </c>
      <c r="P119" s="87">
        <f t="shared" si="21"/>
        <v>-0.68079795854780278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IFERROR(VLOOKUP($C120,'2024'!$C$273:$U$528,19,FALSE),0)</f>
        <v>740783.8600000001</v>
      </c>
      <c r="F120" s="83">
        <f>IFERROR(VLOOKUP($C120,'2024'!$C$8:$U$263,19,FALSE),0)</f>
        <v>341033.76</v>
      </c>
      <c r="G120" s="84">
        <f t="shared" si="14"/>
        <v>0.46036877747309446</v>
      </c>
      <c r="H120" s="85">
        <f t="shared" si="15"/>
        <v>4.6847227220901959E-5</v>
      </c>
      <c r="I120" s="86">
        <f t="shared" si="16"/>
        <v>-399750.10000000009</v>
      </c>
      <c r="J120" s="87">
        <f t="shared" si="17"/>
        <v>-0.53963122252690554</v>
      </c>
      <c r="K120" s="82">
        <f>VLOOKUP($C120,'2024'!$C$273:$U$528,VLOOKUP($L$4,Master!$D$9:$G$20,4,FALSE),FALSE)</f>
        <v>184439.05</v>
      </c>
      <c r="L120" s="83">
        <f>VLOOKUP($C120,'2024'!$C$8:$U$263,VLOOKUP($L$4,Master!$D$9:$G$20,4,FALSE),FALSE)</f>
        <v>143995.76999999999</v>
      </c>
      <c r="M120" s="154">
        <f t="shared" si="18"/>
        <v>0.78072279162140557</v>
      </c>
      <c r="N120" s="154">
        <f t="shared" si="19"/>
        <v>1.9780453864857068E-5</v>
      </c>
      <c r="O120" s="83">
        <f t="shared" si="20"/>
        <v>-40443.279999999999</v>
      </c>
      <c r="P120" s="87">
        <f t="shared" si="21"/>
        <v>-0.21927720837859446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IFERROR(VLOOKUP($C121,'2024'!$C$273:$U$528,19,FALSE),0)</f>
        <v>495309.17999999993</v>
      </c>
      <c r="F121" s="83">
        <f>IFERROR(VLOOKUP($C121,'2024'!$C$8:$U$263,19,FALSE),0)</f>
        <v>403500</v>
      </c>
      <c r="G121" s="84">
        <f t="shared" si="14"/>
        <v>0.81464268439361465</v>
      </c>
      <c r="H121" s="85">
        <f t="shared" si="15"/>
        <v>5.5428108301166258E-5</v>
      </c>
      <c r="I121" s="86">
        <f t="shared" si="16"/>
        <v>-91809.179999999935</v>
      </c>
      <c r="J121" s="87">
        <f t="shared" si="17"/>
        <v>-0.18535731560638538</v>
      </c>
      <c r="K121" s="82">
        <f>VLOOKUP($C121,'2024'!$C$273:$U$528,VLOOKUP($L$4,Master!$D$9:$G$20,4,FALSE),FALSE)</f>
        <v>61710.84</v>
      </c>
      <c r="L121" s="83">
        <f>VLOOKUP($C121,'2024'!$C$8:$U$263,VLOOKUP($L$4,Master!$D$9:$G$20,4,FALSE),FALSE)</f>
        <v>112100</v>
      </c>
      <c r="M121" s="154">
        <f t="shared" si="18"/>
        <v>1.8165366084791588</v>
      </c>
      <c r="N121" s="154">
        <f t="shared" si="19"/>
        <v>1.5398986221959696E-5</v>
      </c>
      <c r="O121" s="83">
        <f t="shared" si="20"/>
        <v>50389.16</v>
      </c>
      <c r="P121" s="87">
        <f t="shared" si="21"/>
        <v>0.81653660847915865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IFERROR(VLOOKUP($C122,'2024'!$C$273:$U$528,19,FALSE),0)</f>
        <v>681718.89000000013</v>
      </c>
      <c r="F122" s="83">
        <f>IFERROR(VLOOKUP($C122,'2024'!$C$8:$U$263,19,FALSE),0)</f>
        <v>6336.69</v>
      </c>
      <c r="G122" s="84">
        <f t="shared" si="14"/>
        <v>9.2951656363812925E-3</v>
      </c>
      <c r="H122" s="85">
        <f t="shared" si="15"/>
        <v>8.7046032116708098E-7</v>
      </c>
      <c r="I122" s="86">
        <f t="shared" si="16"/>
        <v>-675382.20000000019</v>
      </c>
      <c r="J122" s="87">
        <f t="shared" si="17"/>
        <v>-0.99070483436361878</v>
      </c>
      <c r="K122" s="82">
        <f>VLOOKUP($C122,'2024'!$C$273:$U$528,VLOOKUP($L$4,Master!$D$9:$G$20,4,FALSE),FALSE)</f>
        <v>199051.30000000002</v>
      </c>
      <c r="L122" s="83">
        <f>VLOOKUP($C122,'2024'!$C$8:$U$263,VLOOKUP($L$4,Master!$D$9:$G$20,4,FALSE),FALSE)</f>
        <v>3287.7</v>
      </c>
      <c r="M122" s="154">
        <f t="shared" si="18"/>
        <v>1.6516847666907974E-2</v>
      </c>
      <c r="N122" s="154">
        <f t="shared" si="19"/>
        <v>4.5162575380853602E-7</v>
      </c>
      <c r="O122" s="83">
        <f t="shared" si="20"/>
        <v>-195763.6</v>
      </c>
      <c r="P122" s="87">
        <f t="shared" si="21"/>
        <v>-0.98348315233309191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IFERROR(VLOOKUP($C123,'2024'!$C$273:$U$528,19,FALSE),0)</f>
        <v>2886328.8600000003</v>
      </c>
      <c r="F123" s="83">
        <f>IFERROR(VLOOKUP($C123,'2024'!$C$8:$U$263,19,FALSE),0)</f>
        <v>2667627.3899999997</v>
      </c>
      <c r="G123" s="84">
        <f t="shared" si="14"/>
        <v>0.92422849903527604</v>
      </c>
      <c r="H123" s="85">
        <f t="shared" si="15"/>
        <v>3.6644743464703212E-4</v>
      </c>
      <c r="I123" s="86">
        <f t="shared" si="16"/>
        <v>-218701.47000000067</v>
      </c>
      <c r="J123" s="87">
        <f t="shared" si="17"/>
        <v>-7.5771500964723973E-2</v>
      </c>
      <c r="K123" s="82">
        <f>VLOOKUP($C123,'2024'!$C$273:$U$528,VLOOKUP($L$4,Master!$D$9:$G$20,4,FALSE),FALSE)</f>
        <v>279392.51000000007</v>
      </c>
      <c r="L123" s="83">
        <f>VLOOKUP($C123,'2024'!$C$8:$U$263,VLOOKUP($L$4,Master!$D$9:$G$20,4,FALSE),FALSE)</f>
        <v>249710.48</v>
      </c>
      <c r="M123" s="154">
        <f t="shared" si="18"/>
        <v>0.89376225583141067</v>
      </c>
      <c r="N123" s="154">
        <f t="shared" si="19"/>
        <v>3.4302303666359878E-5</v>
      </c>
      <c r="O123" s="83">
        <f t="shared" si="20"/>
        <v>-29682.030000000057</v>
      </c>
      <c r="P123" s="87">
        <f t="shared" si="21"/>
        <v>-0.10623774416858937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IFERROR(VLOOKUP($C124,'2024'!$C$273:$U$528,19,FALSE),0)</f>
        <v>13522366.83</v>
      </c>
      <c r="F124" s="83">
        <f>IFERROR(VLOOKUP($C124,'2024'!$C$8:$U$263,19,FALSE),0)</f>
        <v>14136746.309999999</v>
      </c>
      <c r="G124" s="84">
        <f t="shared" si="14"/>
        <v>1.045434315436331</v>
      </c>
      <c r="H124" s="85">
        <f t="shared" si="15"/>
        <v>1.9419407819003529E-3</v>
      </c>
      <c r="I124" s="86">
        <f t="shared" si="16"/>
        <v>614379.47999999858</v>
      </c>
      <c r="J124" s="87">
        <f t="shared" si="17"/>
        <v>4.5434315436330946E-2</v>
      </c>
      <c r="K124" s="82">
        <f>VLOOKUP($C124,'2024'!$C$273:$U$528,VLOOKUP($L$4,Master!$D$9:$G$20,4,FALSE),FALSE)</f>
        <v>3564941.98</v>
      </c>
      <c r="L124" s="83">
        <f>VLOOKUP($C124,'2024'!$C$8:$U$263,VLOOKUP($L$4,Master!$D$9:$G$20,4,FALSE),FALSE)</f>
        <v>2846418.55</v>
      </c>
      <c r="M124" s="154">
        <f t="shared" si="18"/>
        <v>0.79844737052354486</v>
      </c>
      <c r="N124" s="154">
        <f t="shared" si="19"/>
        <v>3.9100767201945134E-4</v>
      </c>
      <c r="O124" s="83">
        <f t="shared" si="20"/>
        <v>-718523.43000000017</v>
      </c>
      <c r="P124" s="87">
        <f t="shared" si="21"/>
        <v>-0.20155262947645508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IFERROR(VLOOKUP($C125,'2024'!$C$273:$U$528,19,FALSE),0)</f>
        <v>2065689.77</v>
      </c>
      <c r="F125" s="83">
        <f>IFERROR(VLOOKUP($C125,'2024'!$C$8:$U$263,19,FALSE),0)</f>
        <v>2046566.48</v>
      </c>
      <c r="G125" s="84">
        <f t="shared" si="14"/>
        <v>0.99074241917749339</v>
      </c>
      <c r="H125" s="85">
        <f t="shared" si="15"/>
        <v>2.8113335439647238E-4</v>
      </c>
      <c r="I125" s="86">
        <f t="shared" si="16"/>
        <v>-19123.290000000037</v>
      </c>
      <c r="J125" s="87">
        <f t="shared" si="17"/>
        <v>-9.257580822506585E-3</v>
      </c>
      <c r="K125" s="82">
        <f>VLOOKUP($C125,'2024'!$C$273:$U$528,VLOOKUP($L$4,Master!$D$9:$G$20,4,FALSE),FALSE)</f>
        <v>313358.10000000003</v>
      </c>
      <c r="L125" s="83">
        <f>VLOOKUP($C125,'2024'!$C$8:$U$263,VLOOKUP($L$4,Master!$D$9:$G$20,4,FALSE),FALSE)</f>
        <v>79199.350000000006</v>
      </c>
      <c r="M125" s="154">
        <f t="shared" si="18"/>
        <v>0.25274390545513264</v>
      </c>
      <c r="N125" s="154">
        <f t="shared" si="19"/>
        <v>1.0879479923623227E-5</v>
      </c>
      <c r="O125" s="83">
        <f t="shared" si="20"/>
        <v>-234158.75000000003</v>
      </c>
      <c r="P125" s="87">
        <f t="shared" si="21"/>
        <v>-0.74725609454486741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IFERROR(VLOOKUP($C126,'2024'!$C$273:$U$528,19,FALSE),0)</f>
        <v>34218749.990000002</v>
      </c>
      <c r="F126" s="83">
        <f>IFERROR(VLOOKUP($C126,'2024'!$C$8:$U$263,19,FALSE),0)</f>
        <v>32319162.109999962</v>
      </c>
      <c r="G126" s="84">
        <f t="shared" si="14"/>
        <v>0.94448692951802238</v>
      </c>
      <c r="H126" s="85">
        <f t="shared" si="15"/>
        <v>4.4396282964957292E-3</v>
      </c>
      <c r="I126" s="86">
        <f t="shared" si="16"/>
        <v>-1899587.8800000399</v>
      </c>
      <c r="J126" s="87">
        <f t="shared" si="17"/>
        <v>-5.5513070481977587E-2</v>
      </c>
      <c r="K126" s="82">
        <f>VLOOKUP($C126,'2024'!$C$273:$U$528,VLOOKUP($L$4,Master!$D$9:$G$20,4,FALSE),FALSE)</f>
        <v>3681250</v>
      </c>
      <c r="L126" s="83">
        <f>VLOOKUP($C126,'2024'!$C$8:$U$263,VLOOKUP($L$4,Master!$D$9:$G$20,4,FALSE),FALSE)</f>
        <v>2701588.2499999995</v>
      </c>
      <c r="M126" s="154">
        <f t="shared" si="18"/>
        <v>0.73387796264855676</v>
      </c>
      <c r="N126" s="154">
        <f t="shared" si="19"/>
        <v>3.7111258018874399E-4</v>
      </c>
      <c r="O126" s="83">
        <f t="shared" si="20"/>
        <v>-979661.75000000047</v>
      </c>
      <c r="P126" s="87">
        <f t="shared" si="21"/>
        <v>-0.26612203735144324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IFERROR(VLOOKUP($C127,'2024'!$C$273:$U$528,19,FALSE),0)</f>
        <v>2944167.4099999997</v>
      </c>
      <c r="F127" s="83">
        <f>IFERROR(VLOOKUP($C127,'2024'!$C$8:$U$263,19,FALSE),0)</f>
        <v>1745885.8100000026</v>
      </c>
      <c r="G127" s="84">
        <f t="shared" si="14"/>
        <v>0.59299814408311879</v>
      </c>
      <c r="H127" s="85">
        <f t="shared" si="15"/>
        <v>2.3982936247372868E-4</v>
      </c>
      <c r="I127" s="86">
        <f t="shared" si="16"/>
        <v>-1198281.5999999971</v>
      </c>
      <c r="J127" s="87">
        <f t="shared" si="17"/>
        <v>-0.40700185591688115</v>
      </c>
      <c r="K127" s="82">
        <f>VLOOKUP($C127,'2024'!$C$273:$U$528,VLOOKUP($L$4,Master!$D$9:$G$20,4,FALSE),FALSE)</f>
        <v>625833.59</v>
      </c>
      <c r="L127" s="83">
        <f>VLOOKUP($C127,'2024'!$C$8:$U$263,VLOOKUP($L$4,Master!$D$9:$G$20,4,FALSE),FALSE)</f>
        <v>479445.74000000086</v>
      </c>
      <c r="M127" s="154">
        <f t="shared" si="18"/>
        <v>0.76609141417289683</v>
      </c>
      <c r="N127" s="154">
        <f t="shared" si="19"/>
        <v>6.5860645356264803E-5</v>
      </c>
      <c r="O127" s="83">
        <f t="shared" si="20"/>
        <v>-146387.8499999991</v>
      </c>
      <c r="P127" s="87">
        <f t="shared" si="21"/>
        <v>-0.23390858582710319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IFERROR(VLOOKUP($C128,'2024'!$C$273:$U$528,19,FALSE),0)</f>
        <v>5123123</v>
      </c>
      <c r="F128" s="83">
        <f>IFERROR(VLOOKUP($C128,'2024'!$C$8:$U$263,19,FALSE),0)</f>
        <v>4568428.16</v>
      </c>
      <c r="G128" s="84">
        <f t="shared" si="14"/>
        <v>0.89172720623728929</v>
      </c>
      <c r="H128" s="85">
        <f t="shared" si="15"/>
        <v>6.2755720153303022E-4</v>
      </c>
      <c r="I128" s="86">
        <f t="shared" si="16"/>
        <v>-554694.83999999985</v>
      </c>
      <c r="J128" s="87">
        <f t="shared" si="17"/>
        <v>-0.10827279376271072</v>
      </c>
      <c r="K128" s="82">
        <f>VLOOKUP($C128,'2024'!$C$273:$U$528,VLOOKUP($L$4,Master!$D$9:$G$20,4,FALSE),FALSE)</f>
        <v>553535.74</v>
      </c>
      <c r="L128" s="83">
        <f>VLOOKUP($C128,'2024'!$C$8:$U$263,VLOOKUP($L$4,Master!$D$9:$G$20,4,FALSE),FALSE)</f>
        <v>410422.8400000002</v>
      </c>
      <c r="M128" s="154">
        <f t="shared" si="18"/>
        <v>0.74145680277121795</v>
      </c>
      <c r="N128" s="154">
        <f t="shared" si="19"/>
        <v>5.6379087050290563E-5</v>
      </c>
      <c r="O128" s="83">
        <f t="shared" si="20"/>
        <v>-143112.89999999979</v>
      </c>
      <c r="P128" s="87">
        <f t="shared" si="21"/>
        <v>-0.258543197228782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IFERROR(VLOOKUP($C129,'2024'!$C$273:$U$528,19,FALSE),0)</f>
        <v>813345.82999999984</v>
      </c>
      <c r="F129" s="83">
        <f>IFERROR(VLOOKUP($C129,'2024'!$C$8:$U$263,19,FALSE),0)</f>
        <v>306884.08999999997</v>
      </c>
      <c r="G129" s="84">
        <f t="shared" si="14"/>
        <v>0.37731070681213186</v>
      </c>
      <c r="H129" s="85">
        <f t="shared" si="15"/>
        <v>4.2156145170817473E-5</v>
      </c>
      <c r="I129" s="86">
        <f t="shared" si="16"/>
        <v>-506461.73999999987</v>
      </c>
      <c r="J129" s="87">
        <f t="shared" si="17"/>
        <v>-0.62268929318786814</v>
      </c>
      <c r="K129" s="82">
        <f>VLOOKUP($C129,'2024'!$C$273:$U$528,VLOOKUP($L$4,Master!$D$9:$G$20,4,FALSE),FALSE)</f>
        <v>192954.16999999998</v>
      </c>
      <c r="L129" s="83">
        <f>VLOOKUP($C129,'2024'!$C$8:$U$263,VLOOKUP($L$4,Master!$D$9:$G$20,4,FALSE),FALSE)</f>
        <v>47587.73</v>
      </c>
      <c r="M129" s="154">
        <f t="shared" si="18"/>
        <v>0.24662711357831762</v>
      </c>
      <c r="N129" s="154">
        <f t="shared" si="19"/>
        <v>6.5370454826435162E-6</v>
      </c>
      <c r="O129" s="83">
        <f t="shared" si="20"/>
        <v>-145366.43999999997</v>
      </c>
      <c r="P129" s="87">
        <f t="shared" si="21"/>
        <v>-0.75337288642168232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IFERROR(VLOOKUP($C130,'2024'!$C$273:$U$528,19,FALSE),0)</f>
        <v>268390.77</v>
      </c>
      <c r="F130" s="83">
        <f>IFERROR(VLOOKUP($C130,'2024'!$C$8:$U$263,19,FALSE),0)</f>
        <v>208510.15</v>
      </c>
      <c r="G130" s="84">
        <f t="shared" si="14"/>
        <v>0.77689016652845388</v>
      </c>
      <c r="H130" s="85">
        <f t="shared" si="15"/>
        <v>2.8642684451282331E-5</v>
      </c>
      <c r="I130" s="86">
        <f t="shared" si="16"/>
        <v>-59880.620000000024</v>
      </c>
      <c r="J130" s="87">
        <f t="shared" si="17"/>
        <v>-0.22310983347154606</v>
      </c>
      <c r="K130" s="82">
        <f>VLOOKUP($C130,'2024'!$C$273:$U$528,VLOOKUP($L$4,Master!$D$9:$G$20,4,FALSE),FALSE)</f>
        <v>35839.71</v>
      </c>
      <c r="L130" s="83">
        <f>VLOOKUP($C130,'2024'!$C$8:$U$263,VLOOKUP($L$4,Master!$D$9:$G$20,4,FALSE),FALSE)</f>
        <v>24266.46</v>
      </c>
      <c r="M130" s="154">
        <f t="shared" si="18"/>
        <v>0.67708304559383992</v>
      </c>
      <c r="N130" s="154">
        <f t="shared" si="19"/>
        <v>3.3334423121831941E-6</v>
      </c>
      <c r="O130" s="83">
        <f t="shared" si="20"/>
        <v>-11573.25</v>
      </c>
      <c r="P130" s="87">
        <f t="shared" si="21"/>
        <v>-0.32291695440616008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IFERROR(VLOOKUP($C131,'2024'!$C$273:$U$528,19,FALSE),0)</f>
        <v>337789.47</v>
      </c>
      <c r="F131" s="83">
        <f>IFERROR(VLOOKUP($C131,'2024'!$C$8:$U$263,19,FALSE),0)</f>
        <v>287499.61000000004</v>
      </c>
      <c r="G131" s="84">
        <f t="shared" si="14"/>
        <v>0.85112069952920699</v>
      </c>
      <c r="H131" s="85">
        <f t="shared" si="15"/>
        <v>3.9493332142808086E-5</v>
      </c>
      <c r="I131" s="86">
        <f t="shared" si="16"/>
        <v>-50289.859999999928</v>
      </c>
      <c r="J131" s="87">
        <f t="shared" si="17"/>
        <v>-0.14887930047079304</v>
      </c>
      <c r="K131" s="82">
        <f>VLOOKUP($C131,'2024'!$C$273:$U$528,VLOOKUP($L$4,Master!$D$9:$G$20,4,FALSE),FALSE)</f>
        <v>45632.049999999988</v>
      </c>
      <c r="L131" s="83">
        <f>VLOOKUP($C131,'2024'!$C$8:$U$263,VLOOKUP($L$4,Master!$D$9:$G$20,4,FALSE),FALSE)</f>
        <v>31586.12</v>
      </c>
      <c r="M131" s="154">
        <f t="shared" si="18"/>
        <v>0.69219156272838955</v>
      </c>
      <c r="N131" s="154">
        <f t="shared" si="19"/>
        <v>4.3389315493770348E-6</v>
      </c>
      <c r="O131" s="83">
        <f t="shared" si="20"/>
        <v>-14045.929999999989</v>
      </c>
      <c r="P131" s="87">
        <f t="shared" si="21"/>
        <v>-0.3078084372716105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IFERROR(VLOOKUP($C132,'2024'!$C$273:$U$528,19,FALSE),0)</f>
        <v>18345244.359999999</v>
      </c>
      <c r="F132" s="83">
        <f>IFERROR(VLOOKUP($C132,'2024'!$C$8:$U$263,19,FALSE),0)</f>
        <v>18479503.549999997</v>
      </c>
      <c r="G132" s="84">
        <f t="shared" si="14"/>
        <v>1.0073184737889203</v>
      </c>
      <c r="H132" s="85">
        <f t="shared" si="15"/>
        <v>2.5384979532123574E-3</v>
      </c>
      <c r="I132" s="86">
        <f t="shared" si="16"/>
        <v>134259.18999999762</v>
      </c>
      <c r="J132" s="87">
        <f t="shared" si="17"/>
        <v>7.3184737889202814E-3</v>
      </c>
      <c r="K132" s="82">
        <f>VLOOKUP($C132,'2024'!$C$273:$U$528,VLOOKUP($L$4,Master!$D$9:$G$20,4,FALSE),FALSE)</f>
        <v>1633755.65</v>
      </c>
      <c r="L132" s="83">
        <f>VLOOKUP($C132,'2024'!$C$8:$U$263,VLOOKUP($L$4,Master!$D$9:$G$20,4,FALSE),FALSE)</f>
        <v>1659319.93</v>
      </c>
      <c r="M132" s="154">
        <f t="shared" si="18"/>
        <v>1.0156475541492389</v>
      </c>
      <c r="N132" s="154">
        <f t="shared" si="19"/>
        <v>2.2793795486077722E-4</v>
      </c>
      <c r="O132" s="83">
        <f t="shared" si="20"/>
        <v>25564.280000000028</v>
      </c>
      <c r="P132" s="87">
        <f t="shared" si="21"/>
        <v>1.5647554149238921E-2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IFERROR(VLOOKUP($C133,'2024'!$C$273:$U$528,19,FALSE),0)</f>
        <v>485382.83000000007</v>
      </c>
      <c r="F133" s="83">
        <f>IFERROR(VLOOKUP($C133,'2024'!$C$8:$U$263,19,FALSE),0)</f>
        <v>432085.94999999995</v>
      </c>
      <c r="G133" s="84">
        <f t="shared" si="14"/>
        <v>0.89019619832864683</v>
      </c>
      <c r="H133" s="85">
        <f t="shared" si="15"/>
        <v>5.935491160350014E-5</v>
      </c>
      <c r="I133" s="86">
        <f t="shared" si="16"/>
        <v>-53296.880000000121</v>
      </c>
      <c r="J133" s="87">
        <f t="shared" si="17"/>
        <v>-0.10980380167135313</v>
      </c>
      <c r="K133" s="82">
        <f>VLOOKUP($C133,'2024'!$C$273:$U$528,VLOOKUP($L$4,Master!$D$9:$G$20,4,FALSE),FALSE)</f>
        <v>48385.53</v>
      </c>
      <c r="L133" s="83">
        <f>VLOOKUP($C133,'2024'!$C$8:$U$263,VLOOKUP($L$4,Master!$D$9:$G$20,4,FALSE),FALSE)</f>
        <v>40549.789999999986</v>
      </c>
      <c r="M133" s="154">
        <f t="shared" si="18"/>
        <v>0.83805612959080922</v>
      </c>
      <c r="N133" s="154">
        <f t="shared" si="19"/>
        <v>5.5702556424028443E-6</v>
      </c>
      <c r="O133" s="83">
        <f t="shared" si="20"/>
        <v>-7835.7400000000125</v>
      </c>
      <c r="P133" s="87">
        <f t="shared" si="21"/>
        <v>-0.16194387040919078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IFERROR(VLOOKUP($C134,'2024'!$C$273:$U$528,19,FALSE),0)</f>
        <v>185112.46</v>
      </c>
      <c r="F134" s="83">
        <f>IFERROR(VLOOKUP($C134,'2024'!$C$8:$U$263,19,FALSE),0)</f>
        <v>57911.1</v>
      </c>
      <c r="G134" s="84">
        <f t="shared" si="14"/>
        <v>0.31284279837240564</v>
      </c>
      <c r="H134" s="85">
        <f t="shared" si="15"/>
        <v>7.955149250655933E-6</v>
      </c>
      <c r="I134" s="86">
        <f t="shared" si="16"/>
        <v>-127201.35999999999</v>
      </c>
      <c r="J134" s="87">
        <f t="shared" si="17"/>
        <v>-0.68715720162759431</v>
      </c>
      <c r="K134" s="82">
        <f>VLOOKUP($C134,'2024'!$C$273:$U$528,VLOOKUP($L$4,Master!$D$9:$G$20,4,FALSE),FALSE)</f>
        <v>19498.099999999999</v>
      </c>
      <c r="L134" s="83">
        <f>VLOOKUP($C134,'2024'!$C$8:$U$263,VLOOKUP($L$4,Master!$D$9:$G$20,4,FALSE),FALSE)</f>
        <v>13596.58</v>
      </c>
      <c r="M134" s="154">
        <f t="shared" si="18"/>
        <v>0.69732845764459106</v>
      </c>
      <c r="N134" s="154">
        <f t="shared" si="19"/>
        <v>1.8677390551808454E-6</v>
      </c>
      <c r="O134" s="83">
        <f t="shared" si="20"/>
        <v>-5901.5199999999986</v>
      </c>
      <c r="P134" s="87">
        <f t="shared" si="21"/>
        <v>-0.30267154235540894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IFERROR(VLOOKUP($C135,'2024'!$C$273:$U$528,19,FALSE),0)</f>
        <v>978528.6100000001</v>
      </c>
      <c r="F135" s="83">
        <f>IFERROR(VLOOKUP($C135,'2024'!$C$8:$U$263,19,FALSE),0)</f>
        <v>883224.78999999992</v>
      </c>
      <c r="G135" s="84">
        <f t="shared" si="14"/>
        <v>0.90260497339980672</v>
      </c>
      <c r="H135" s="85">
        <f t="shared" si="15"/>
        <v>1.2132708628102806E-4</v>
      </c>
      <c r="I135" s="86">
        <f t="shared" si="16"/>
        <v>-95303.820000000182</v>
      </c>
      <c r="J135" s="87">
        <f t="shared" si="17"/>
        <v>-9.7395026600193293E-2</v>
      </c>
      <c r="K135" s="82">
        <f>VLOOKUP($C135,'2024'!$C$273:$U$528,VLOOKUP($L$4,Master!$D$9:$G$20,4,FALSE),FALSE)</f>
        <v>99777.5</v>
      </c>
      <c r="L135" s="83">
        <f>VLOOKUP($C135,'2024'!$C$8:$U$263,VLOOKUP($L$4,Master!$D$9:$G$20,4,FALSE),FALSE)</f>
        <v>77529.7</v>
      </c>
      <c r="M135" s="154">
        <f t="shared" si="18"/>
        <v>0.77702588258875993</v>
      </c>
      <c r="N135" s="154">
        <f t="shared" si="19"/>
        <v>1.0650122944626838E-5</v>
      </c>
      <c r="O135" s="83">
        <f t="shared" si="20"/>
        <v>-22247.800000000003</v>
      </c>
      <c r="P135" s="87">
        <f t="shared" si="21"/>
        <v>-0.22297411741124004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IFERROR(VLOOKUP($C136,'2024'!$C$273:$U$528,19,FALSE),0)</f>
        <v>717407.99999999988</v>
      </c>
      <c r="F136" s="83">
        <f>IFERROR(VLOOKUP($C136,'2024'!$C$8:$U$263,19,FALSE),0)</f>
        <v>545483.52000000002</v>
      </c>
      <c r="G136" s="84">
        <f t="shared" si="14"/>
        <v>0.7603532717784024</v>
      </c>
      <c r="H136" s="85">
        <f t="shared" si="15"/>
        <v>7.4932142808082749E-5</v>
      </c>
      <c r="I136" s="86">
        <f t="shared" si="16"/>
        <v>-171924.47999999986</v>
      </c>
      <c r="J136" s="87">
        <f t="shared" si="17"/>
        <v>-0.2396467282215976</v>
      </c>
      <c r="K136" s="82">
        <f>VLOOKUP($C136,'2024'!$C$273:$U$528,VLOOKUP($L$4,Master!$D$9:$G$20,4,FALSE),FALSE)</f>
        <v>101331.46999999996</v>
      </c>
      <c r="L136" s="83">
        <f>VLOOKUP($C136,'2024'!$C$8:$U$263,VLOOKUP($L$4,Master!$D$9:$G$20,4,FALSE),FALSE)</f>
        <v>66424.179999999993</v>
      </c>
      <c r="M136" s="154">
        <f t="shared" si="18"/>
        <v>0.655513830007598</v>
      </c>
      <c r="N136" s="154">
        <f t="shared" si="19"/>
        <v>9.1245765622209699E-6</v>
      </c>
      <c r="O136" s="83">
        <f t="shared" si="20"/>
        <v>-34907.289999999964</v>
      </c>
      <c r="P136" s="87">
        <f t="shared" si="21"/>
        <v>-0.34448616999240195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IFERROR(VLOOKUP($C137,'2024'!$C$273:$U$528,19,FALSE),0)</f>
        <v>2652568.7099999995</v>
      </c>
      <c r="F137" s="83">
        <f>IFERROR(VLOOKUP($C137,'2024'!$C$8:$U$263,19,FALSE),0)</f>
        <v>1686918.85</v>
      </c>
      <c r="G137" s="84">
        <f t="shared" si="14"/>
        <v>0.63595670251271286</v>
      </c>
      <c r="H137" s="85">
        <f t="shared" si="15"/>
        <v>2.3172917153179391E-4</v>
      </c>
      <c r="I137" s="86">
        <f t="shared" si="16"/>
        <v>-965649.8599999994</v>
      </c>
      <c r="J137" s="87">
        <f t="shared" si="17"/>
        <v>-0.3640432974872872</v>
      </c>
      <c r="K137" s="82">
        <f>VLOOKUP($C137,'2024'!$C$273:$U$528,VLOOKUP($L$4,Master!$D$9:$G$20,4,FALSE),FALSE)</f>
        <v>254837.57</v>
      </c>
      <c r="L137" s="83">
        <f>VLOOKUP($C137,'2024'!$C$8:$U$263,VLOOKUP($L$4,Master!$D$9:$G$20,4,FALSE),FALSE)</f>
        <v>49538.76</v>
      </c>
      <c r="M137" s="154">
        <f t="shared" si="18"/>
        <v>0.19439347188877998</v>
      </c>
      <c r="N137" s="154">
        <f t="shared" si="19"/>
        <v>6.8050551533717049E-6</v>
      </c>
      <c r="O137" s="83">
        <f t="shared" si="20"/>
        <v>-205298.81</v>
      </c>
      <c r="P137" s="87">
        <f t="shared" si="21"/>
        <v>-0.80560652811122002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IFERROR(VLOOKUP($C138,'2024'!$C$273:$U$528,19,FALSE),0)</f>
        <v>1118275.97</v>
      </c>
      <c r="F138" s="83">
        <f>IFERROR(VLOOKUP($C138,'2024'!$C$8:$U$263,19,FALSE),0)</f>
        <v>1098805.24</v>
      </c>
      <c r="G138" s="84">
        <f t="shared" ref="G138:G201" si="22">IFERROR(F138/E138,0)</f>
        <v>0.98258861808503317</v>
      </c>
      <c r="H138" s="85">
        <f t="shared" ref="H138:H201" si="23">F138/$D$4</f>
        <v>1.5094100581067901E-4</v>
      </c>
      <c r="I138" s="86">
        <f t="shared" ref="I138:I201" si="24">F138-E138</f>
        <v>-19470.729999999981</v>
      </c>
      <c r="J138" s="87">
        <f t="shared" ref="J138:J201" si="25">IFERROR(I138/E138,0)</f>
        <v>-1.7411381914966825E-2</v>
      </c>
      <c r="K138" s="82">
        <f>VLOOKUP($C138,'2024'!$C$273:$U$528,VLOOKUP($L$4,Master!$D$9:$G$20,4,FALSE),FALSE)</f>
        <v>300109.52</v>
      </c>
      <c r="L138" s="83">
        <f>VLOOKUP($C138,'2024'!$C$8:$U$263,VLOOKUP($L$4,Master!$D$9:$G$20,4,FALSE),FALSE)</f>
        <v>904651.11</v>
      </c>
      <c r="M138" s="154">
        <f t="shared" ref="M138:M201" si="26">IFERROR(L138/K138,0)</f>
        <v>3.0144032418565061</v>
      </c>
      <c r="N138" s="154">
        <f t="shared" ref="N138:N201" si="27">L138/$D$4</f>
        <v>1.2427038339492011E-4</v>
      </c>
      <c r="O138" s="83">
        <f t="shared" ref="O138:O201" si="28">L138-K138</f>
        <v>604541.59</v>
      </c>
      <c r="P138" s="87">
        <f t="shared" ref="P138:P201" si="29">IFERROR(O138/K138,0)</f>
        <v>2.0144032418565061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IFERROR(VLOOKUP($C139,'2024'!$C$273:$U$528,19,FALSE),0)</f>
        <v>126927.33</v>
      </c>
      <c r="F139" s="83">
        <f>IFERROR(VLOOKUP($C139,'2024'!$C$8:$U$263,19,FALSE),0)</f>
        <v>89301.969999999987</v>
      </c>
      <c r="G139" s="84">
        <f t="shared" si="22"/>
        <v>0.70356770287376236</v>
      </c>
      <c r="H139" s="85">
        <f t="shared" si="23"/>
        <v>1.2267259639820321E-5</v>
      </c>
      <c r="I139" s="86">
        <f t="shared" si="24"/>
        <v>-37625.360000000015</v>
      </c>
      <c r="J139" s="87">
        <f t="shared" si="25"/>
        <v>-0.29643229712623764</v>
      </c>
      <c r="K139" s="82">
        <f>VLOOKUP($C139,'2024'!$C$273:$U$528,VLOOKUP($L$4,Master!$D$9:$G$20,4,FALSE),FALSE)</f>
        <v>16205.589999999997</v>
      </c>
      <c r="L139" s="83">
        <f>VLOOKUP($C139,'2024'!$C$8:$U$263,VLOOKUP($L$4,Master!$D$9:$G$20,4,FALSE),FALSE)</f>
        <v>12417.170000000002</v>
      </c>
      <c r="M139" s="154">
        <f t="shared" si="26"/>
        <v>0.76622757949571751</v>
      </c>
      <c r="N139" s="154">
        <f t="shared" si="27"/>
        <v>1.7057255106666486E-6</v>
      </c>
      <c r="O139" s="83">
        <f t="shared" si="28"/>
        <v>-3788.4199999999946</v>
      </c>
      <c r="P139" s="87">
        <f t="shared" si="29"/>
        <v>-0.23377242050428251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IFERROR(VLOOKUP($C140,'2024'!$C$273:$U$528,19,FALSE),0)</f>
        <v>8040045.0800000001</v>
      </c>
      <c r="F140" s="83">
        <f>IFERROR(VLOOKUP($C140,'2024'!$C$8:$U$263,19,FALSE),0)</f>
        <v>7001605.7000000002</v>
      </c>
      <c r="G140" s="84">
        <f t="shared" si="22"/>
        <v>0.87084159732099409</v>
      </c>
      <c r="H140" s="85">
        <f t="shared" si="23"/>
        <v>9.6179865928541016E-4</v>
      </c>
      <c r="I140" s="86">
        <f t="shared" si="24"/>
        <v>-1038439.3799999999</v>
      </c>
      <c r="J140" s="87">
        <f t="shared" si="25"/>
        <v>-0.12915840267900586</v>
      </c>
      <c r="K140" s="82">
        <f>VLOOKUP($C140,'2024'!$C$273:$U$528,VLOOKUP($L$4,Master!$D$9:$G$20,4,FALSE),FALSE)</f>
        <v>960554.93</v>
      </c>
      <c r="L140" s="83">
        <f>VLOOKUP($C140,'2024'!$C$8:$U$263,VLOOKUP($L$4,Master!$D$9:$G$20,4,FALSE),FALSE)</f>
        <v>631401.46000000008</v>
      </c>
      <c r="M140" s="154">
        <f t="shared" si="26"/>
        <v>0.65732988325821207</v>
      </c>
      <c r="N140" s="154">
        <f t="shared" si="27"/>
        <v>8.6734544005934321E-5</v>
      </c>
      <c r="O140" s="83">
        <f t="shared" si="28"/>
        <v>-329153.46999999997</v>
      </c>
      <c r="P140" s="87">
        <f t="shared" si="29"/>
        <v>-0.34267011674178793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IFERROR(VLOOKUP($C141,'2024'!$C$273:$U$528,19,FALSE),0)</f>
        <v>978731.52000000002</v>
      </c>
      <c r="F141" s="83">
        <f>IFERROR(VLOOKUP($C141,'2024'!$C$8:$U$263,19,FALSE),0)</f>
        <v>847911.59000000008</v>
      </c>
      <c r="G141" s="84">
        <f t="shared" si="22"/>
        <v>0.86633726683289003</v>
      </c>
      <c r="H141" s="85">
        <f t="shared" si="23"/>
        <v>1.1647617209500392E-4</v>
      </c>
      <c r="I141" s="86">
        <f t="shared" si="24"/>
        <v>-130819.92999999993</v>
      </c>
      <c r="J141" s="87">
        <f t="shared" si="25"/>
        <v>-0.13366273316710994</v>
      </c>
      <c r="K141" s="82">
        <f>VLOOKUP($C141,'2024'!$C$273:$U$528,VLOOKUP($L$4,Master!$D$9:$G$20,4,FALSE),FALSE)</f>
        <v>108121.64999999998</v>
      </c>
      <c r="L141" s="83">
        <f>VLOOKUP($C141,'2024'!$C$8:$U$263,VLOOKUP($L$4,Master!$D$9:$G$20,4,FALSE),FALSE)</f>
        <v>106001.25000000001</v>
      </c>
      <c r="M141" s="154">
        <f t="shared" si="26"/>
        <v>0.98038875655338253</v>
      </c>
      <c r="N141" s="154">
        <f t="shared" si="27"/>
        <v>1.4561211313653036E-5</v>
      </c>
      <c r="O141" s="83">
        <f t="shared" si="28"/>
        <v>-2120.3999999999651</v>
      </c>
      <c r="P141" s="87">
        <f t="shared" si="29"/>
        <v>-1.9611243446617448E-2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IFERROR(VLOOKUP($C142,'2024'!$C$273:$U$528,19,FALSE),0)</f>
        <v>2002759.65</v>
      </c>
      <c r="F142" s="83">
        <f>IFERROR(VLOOKUP($C142,'2024'!$C$8:$U$263,19,FALSE),0)</f>
        <v>7414311.5700000003</v>
      </c>
      <c r="G142" s="84">
        <f t="shared" si="22"/>
        <v>3.7020476071604502</v>
      </c>
      <c r="H142" s="85">
        <f t="shared" si="23"/>
        <v>1.0184913622814128E-3</v>
      </c>
      <c r="I142" s="86">
        <f t="shared" si="24"/>
        <v>5411551.9199999999</v>
      </c>
      <c r="J142" s="87">
        <f t="shared" si="25"/>
        <v>2.7020476071604498</v>
      </c>
      <c r="K142" s="82">
        <f>VLOOKUP($C142,'2024'!$C$273:$U$528,VLOOKUP($L$4,Master!$D$9:$G$20,4,FALSE),FALSE)</f>
        <v>415770</v>
      </c>
      <c r="L142" s="83">
        <f>VLOOKUP($C142,'2024'!$C$8:$U$263,VLOOKUP($L$4,Master!$D$9:$G$20,4,FALSE),FALSE)</f>
        <v>66032.399999999994</v>
      </c>
      <c r="M142" s="154">
        <f t="shared" si="26"/>
        <v>0.15881953964932533</v>
      </c>
      <c r="N142" s="154">
        <f t="shared" si="27"/>
        <v>9.0707584103740524E-6</v>
      </c>
      <c r="O142" s="83">
        <f t="shared" si="28"/>
        <v>-349737.6</v>
      </c>
      <c r="P142" s="87">
        <f t="shared" si="29"/>
        <v>-0.84118046035067462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IFERROR(VLOOKUP($C143,'2024'!$C$273:$U$528,19,FALSE),0)</f>
        <v>637875.89000000013</v>
      </c>
      <c r="F143" s="83">
        <f>IFERROR(VLOOKUP($C143,'2024'!$C$8:$U$263,19,FALSE),0)</f>
        <v>562634.8600000001</v>
      </c>
      <c r="G143" s="84">
        <f t="shared" si="22"/>
        <v>0.88204440522120997</v>
      </c>
      <c r="H143" s="85">
        <f t="shared" si="23"/>
        <v>7.7288193194774519E-5</v>
      </c>
      <c r="I143" s="86">
        <f t="shared" si="24"/>
        <v>-75241.030000000028</v>
      </c>
      <c r="J143" s="87">
        <f t="shared" si="25"/>
        <v>-0.11795559477878999</v>
      </c>
      <c r="K143" s="82">
        <f>VLOOKUP($C143,'2024'!$C$273:$U$528,VLOOKUP($L$4,Master!$D$9:$G$20,4,FALSE),FALSE)</f>
        <v>92072.670000000013</v>
      </c>
      <c r="L143" s="83">
        <f>VLOOKUP($C143,'2024'!$C$8:$U$263,VLOOKUP($L$4,Master!$D$9:$G$20,4,FALSE),FALSE)</f>
        <v>96399.49</v>
      </c>
      <c r="M143" s="154">
        <f t="shared" si="26"/>
        <v>1.0469935323913164</v>
      </c>
      <c r="N143" s="154">
        <f t="shared" si="27"/>
        <v>1.3242233883264421E-5</v>
      </c>
      <c r="O143" s="83">
        <f t="shared" si="28"/>
        <v>4326.8199999999924</v>
      </c>
      <c r="P143" s="87">
        <f t="shared" si="29"/>
        <v>4.6993532391316463E-2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IFERROR(VLOOKUP($C144,'2024'!$C$273:$U$528,19,FALSE),0)</f>
        <v>460127.04</v>
      </c>
      <c r="F144" s="83">
        <f>IFERROR(VLOOKUP($C144,'2024'!$C$8:$U$263,19,FALSE),0)</f>
        <v>161271.94999999998</v>
      </c>
      <c r="G144" s="84">
        <f t="shared" si="22"/>
        <v>0.35049439824271139</v>
      </c>
      <c r="H144" s="85">
        <f t="shared" si="23"/>
        <v>2.2153653309889141E-5</v>
      </c>
      <c r="I144" s="86">
        <f t="shared" si="24"/>
        <v>-298855.08999999997</v>
      </c>
      <c r="J144" s="87">
        <f t="shared" si="25"/>
        <v>-0.64950560175728855</v>
      </c>
      <c r="K144" s="82">
        <f>VLOOKUP($C144,'2024'!$C$273:$U$528,VLOOKUP($L$4,Master!$D$9:$G$20,4,FALSE),FALSE)</f>
        <v>87518.929999999978</v>
      </c>
      <c r="L144" s="83">
        <f>VLOOKUP($C144,'2024'!$C$8:$U$263,VLOOKUP($L$4,Master!$D$9:$G$20,4,FALSE),FALSE)</f>
        <v>18090.999999999996</v>
      </c>
      <c r="M144" s="154">
        <f t="shared" si="26"/>
        <v>0.20670956557627018</v>
      </c>
      <c r="N144" s="154">
        <f t="shared" si="27"/>
        <v>2.485129881725895E-6</v>
      </c>
      <c r="O144" s="83">
        <f t="shared" si="28"/>
        <v>-69427.929999999978</v>
      </c>
      <c r="P144" s="87">
        <f t="shared" si="29"/>
        <v>-0.79329043442372982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IFERROR(VLOOKUP($C145,'2024'!$C$273:$U$528,19,FALSE),0)</f>
        <v>251380.82</v>
      </c>
      <c r="F145" s="83">
        <f>IFERROR(VLOOKUP($C145,'2024'!$C$8:$U$263,19,FALSE),0)</f>
        <v>242327.92000000004</v>
      </c>
      <c r="G145" s="84">
        <f t="shared" si="22"/>
        <v>0.96398730818047307</v>
      </c>
      <c r="H145" s="85">
        <f t="shared" si="23"/>
        <v>3.3288173963212776E-5</v>
      </c>
      <c r="I145" s="86">
        <f t="shared" si="24"/>
        <v>-9052.8999999999651</v>
      </c>
      <c r="J145" s="87">
        <f t="shared" si="25"/>
        <v>-3.6012691819526904E-2</v>
      </c>
      <c r="K145" s="82">
        <f>VLOOKUP($C145,'2024'!$C$273:$U$528,VLOOKUP($L$4,Master!$D$9:$G$20,4,FALSE),FALSE)</f>
        <v>31433.000000000004</v>
      </c>
      <c r="L145" s="83">
        <f>VLOOKUP($C145,'2024'!$C$8:$U$263,VLOOKUP($L$4,Master!$D$9:$G$20,4,FALSE),FALSE)</f>
        <v>28270.61</v>
      </c>
      <c r="M145" s="154">
        <f t="shared" si="26"/>
        <v>0.89939267648649501</v>
      </c>
      <c r="N145" s="154">
        <f t="shared" si="27"/>
        <v>3.8834855831971097E-6</v>
      </c>
      <c r="O145" s="83">
        <f t="shared" si="28"/>
        <v>-3162.3900000000031</v>
      </c>
      <c r="P145" s="87">
        <f t="shared" si="29"/>
        <v>-0.100607323513505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IFERROR(VLOOKUP($C146,'2024'!$C$273:$U$528,19,FALSE),0)</f>
        <v>2561014.37</v>
      </c>
      <c r="F146" s="83">
        <f>IFERROR(VLOOKUP($C146,'2024'!$C$8:$U$263,19,FALSE),0)</f>
        <v>372201.25</v>
      </c>
      <c r="G146" s="84">
        <f t="shared" si="22"/>
        <v>0.14533352657447213</v>
      </c>
      <c r="H146" s="85">
        <f t="shared" si="23"/>
        <v>5.1128652279626907E-5</v>
      </c>
      <c r="I146" s="86">
        <f t="shared" si="24"/>
        <v>-2188813.12</v>
      </c>
      <c r="J146" s="87">
        <f t="shared" si="25"/>
        <v>-0.85466647342552793</v>
      </c>
      <c r="K146" s="82">
        <f>VLOOKUP($C146,'2024'!$C$273:$U$528,VLOOKUP($L$4,Master!$D$9:$G$20,4,FALSE),FALSE)</f>
        <v>744647.12</v>
      </c>
      <c r="L146" s="83">
        <f>VLOOKUP($C146,'2024'!$C$8:$U$263,VLOOKUP($L$4,Master!$D$9:$G$20,4,FALSE),FALSE)</f>
        <v>96227.6</v>
      </c>
      <c r="M146" s="154">
        <f t="shared" si="26"/>
        <v>0.12922577341063241</v>
      </c>
      <c r="N146" s="154">
        <f t="shared" si="27"/>
        <v>1.3218621646496423E-5</v>
      </c>
      <c r="O146" s="83">
        <f t="shared" si="28"/>
        <v>-648419.52</v>
      </c>
      <c r="P146" s="87">
        <f t="shared" si="29"/>
        <v>-0.87077422658936765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IFERROR(VLOOKUP($C147,'2024'!$C$273:$U$528,19,FALSE),0)</f>
        <v>25093.030000000002</v>
      </c>
      <c r="F147" s="83">
        <f>IFERROR(VLOOKUP($C147,'2024'!$C$8:$U$263,19,FALSE),0)</f>
        <v>19727.27</v>
      </c>
      <c r="G147" s="84">
        <f t="shared" si="22"/>
        <v>0.78616532160524255</v>
      </c>
      <c r="H147" s="85">
        <f t="shared" si="23"/>
        <v>2.7099015069302309E-6</v>
      </c>
      <c r="I147" s="86">
        <f t="shared" si="24"/>
        <v>-5365.760000000002</v>
      </c>
      <c r="J147" s="87">
        <f t="shared" si="25"/>
        <v>-0.21383467839475748</v>
      </c>
      <c r="K147" s="82">
        <f>VLOOKUP($C147,'2024'!$C$273:$U$528,VLOOKUP($L$4,Master!$D$9:$G$20,4,FALSE),FALSE)</f>
        <v>6021.77</v>
      </c>
      <c r="L147" s="83">
        <f>VLOOKUP($C147,'2024'!$C$8:$U$263,VLOOKUP($L$4,Master!$D$9:$G$20,4,FALSE),FALSE)</f>
        <v>12470.980000000001</v>
      </c>
      <c r="M147" s="154">
        <f t="shared" si="26"/>
        <v>2.0709824520033147</v>
      </c>
      <c r="N147" s="154">
        <f t="shared" si="27"/>
        <v>1.7131172987897854E-6</v>
      </c>
      <c r="O147" s="83">
        <f t="shared" si="28"/>
        <v>6449.2100000000009</v>
      </c>
      <c r="P147" s="87">
        <f t="shared" si="29"/>
        <v>1.0709824520033147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IFERROR(VLOOKUP($C148,'2024'!$C$273:$U$528,19,FALSE),0)</f>
        <v>616022.35</v>
      </c>
      <c r="F148" s="83">
        <f>IFERROR(VLOOKUP($C148,'2024'!$C$8:$U$263,19,FALSE),0)</f>
        <v>183257.16</v>
      </c>
      <c r="G148" s="84">
        <f t="shared" si="22"/>
        <v>0.29748459613518896</v>
      </c>
      <c r="H148" s="85">
        <f t="shared" si="23"/>
        <v>2.5173724191930986E-5</v>
      </c>
      <c r="I148" s="86">
        <f t="shared" si="24"/>
        <v>-432765.18999999994</v>
      </c>
      <c r="J148" s="87">
        <f t="shared" si="25"/>
        <v>-0.70251540386481104</v>
      </c>
      <c r="K148" s="82">
        <f>VLOOKUP($C148,'2024'!$C$273:$U$528,VLOOKUP($L$4,Master!$D$9:$G$20,4,FALSE),FALSE)</f>
        <v>130644.20999999999</v>
      </c>
      <c r="L148" s="83">
        <f>VLOOKUP($C148,'2024'!$C$8:$U$263,VLOOKUP($L$4,Master!$D$9:$G$20,4,FALSE),FALSE)</f>
        <v>12543.359999999999</v>
      </c>
      <c r="M148" s="154">
        <f t="shared" si="26"/>
        <v>9.6011602810411573E-2</v>
      </c>
      <c r="N148" s="154">
        <f t="shared" si="27"/>
        <v>1.723060016209459E-6</v>
      </c>
      <c r="O148" s="83">
        <f t="shared" si="28"/>
        <v>-118100.84999999999</v>
      </c>
      <c r="P148" s="87">
        <f t="shared" si="29"/>
        <v>-0.90398839718958846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IFERROR(VLOOKUP($C149,'2024'!$C$273:$U$528,19,FALSE),0)</f>
        <v>3737500</v>
      </c>
      <c r="F149" s="83">
        <f>IFERROR(VLOOKUP($C149,'2024'!$C$8:$U$263,19,FALSE),0)</f>
        <v>3550000</v>
      </c>
      <c r="G149" s="84">
        <f t="shared" si="22"/>
        <v>0.94983277591973247</v>
      </c>
      <c r="H149" s="85">
        <f t="shared" si="23"/>
        <v>4.8765745841174775E-4</v>
      </c>
      <c r="I149" s="86">
        <f t="shared" si="24"/>
        <v>-187500</v>
      </c>
      <c r="J149" s="87">
        <f t="shared" si="25"/>
        <v>-5.016722408026756E-2</v>
      </c>
      <c r="K149" s="82">
        <f>VLOOKUP($C149,'2024'!$C$273:$U$528,VLOOKUP($L$4,Master!$D$9:$G$20,4,FALSE),FALSE)</f>
        <v>62500</v>
      </c>
      <c r="L149" s="83">
        <f>VLOOKUP($C149,'2024'!$C$8:$U$263,VLOOKUP($L$4,Master!$D$9:$G$20,4,FALSE),FALSE)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-62500</v>
      </c>
      <c r="P149" s="87">
        <f t="shared" si="29"/>
        <v>-1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IFERROR(VLOOKUP($C150,'2024'!$C$273:$U$528,19,FALSE),0)</f>
        <v>281741.83</v>
      </c>
      <c r="F150" s="83">
        <f>IFERROR(VLOOKUP($C150,'2024'!$C$8:$U$263,19,FALSE),0)</f>
        <v>178649.79</v>
      </c>
      <c r="G150" s="84">
        <f t="shared" si="22"/>
        <v>0.63409040113070891</v>
      </c>
      <c r="H150" s="85">
        <f t="shared" si="23"/>
        <v>2.4540817616110557E-5</v>
      </c>
      <c r="I150" s="86">
        <f t="shared" si="24"/>
        <v>-103092.04000000001</v>
      </c>
      <c r="J150" s="87">
        <f t="shared" si="25"/>
        <v>-0.36590959886929109</v>
      </c>
      <c r="K150" s="82">
        <f>VLOOKUP($C150,'2024'!$C$273:$U$528,VLOOKUP($L$4,Master!$D$9:$G$20,4,FALSE),FALSE)</f>
        <v>23494.55</v>
      </c>
      <c r="L150" s="83">
        <f>VLOOKUP($C150,'2024'!$C$8:$U$263,VLOOKUP($L$4,Master!$D$9:$G$20,4,FALSE),FALSE)</f>
        <v>12860.269999999999</v>
      </c>
      <c r="M150" s="154">
        <f t="shared" si="26"/>
        <v>0.54737247574437475</v>
      </c>
      <c r="N150" s="154">
        <f t="shared" si="27"/>
        <v>1.7665934035743229E-6</v>
      </c>
      <c r="O150" s="83">
        <f t="shared" si="28"/>
        <v>-10634.28</v>
      </c>
      <c r="P150" s="87">
        <f t="shared" si="29"/>
        <v>-0.4526275242556253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IFERROR(VLOOKUP($C151,'2024'!$C$273:$U$528,19,FALSE),0)</f>
        <v>581301.28</v>
      </c>
      <c r="F151" s="83">
        <f>IFERROR(VLOOKUP($C151,'2024'!$C$8:$U$263,19,FALSE),0)</f>
        <v>74803.259999999995</v>
      </c>
      <c r="G151" s="84">
        <f t="shared" si="22"/>
        <v>0.1286824278109279</v>
      </c>
      <c r="H151" s="85">
        <f t="shared" si="23"/>
        <v>1.0275596521834691E-5</v>
      </c>
      <c r="I151" s="86">
        <f t="shared" si="24"/>
        <v>-506498.02</v>
      </c>
      <c r="J151" s="87">
        <f t="shared" si="25"/>
        <v>-0.87131757218907202</v>
      </c>
      <c r="K151" s="82">
        <f>VLOOKUP($C151,'2024'!$C$273:$U$528,VLOOKUP($L$4,Master!$D$9:$G$20,4,FALSE),FALSE)</f>
        <v>122893.78</v>
      </c>
      <c r="L151" s="83">
        <f>VLOOKUP($C151,'2024'!$C$8:$U$263,VLOOKUP($L$4,Master!$D$9:$G$20,4,FALSE),FALSE)</f>
        <v>744.2700000000001</v>
      </c>
      <c r="M151" s="154">
        <f t="shared" si="26"/>
        <v>6.056205611056964E-3</v>
      </c>
      <c r="N151" s="154">
        <f t="shared" si="27"/>
        <v>1.0223910325974973E-7</v>
      </c>
      <c r="O151" s="83">
        <f t="shared" si="28"/>
        <v>-122149.51</v>
      </c>
      <c r="P151" s="87">
        <f t="shared" si="29"/>
        <v>-0.99394379438894298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IFERROR(VLOOKUP($C152,'2024'!$C$273:$U$528,19,FALSE),0)</f>
        <v>764498.77000000014</v>
      </c>
      <c r="F152" s="83">
        <f>IFERROR(VLOOKUP($C152,'2024'!$C$8:$U$263,19,FALSE),0)</f>
        <v>853496.73</v>
      </c>
      <c r="G152" s="84">
        <f t="shared" si="22"/>
        <v>1.1164134770288772</v>
      </c>
      <c r="H152" s="85">
        <f t="shared" si="23"/>
        <v>1.1724339327170076E-4</v>
      </c>
      <c r="I152" s="86">
        <f t="shared" si="24"/>
        <v>88997.959999999846</v>
      </c>
      <c r="J152" s="87">
        <f t="shared" si="25"/>
        <v>0.11641347702887714</v>
      </c>
      <c r="K152" s="82">
        <f>VLOOKUP($C152,'2024'!$C$273:$U$528,VLOOKUP($L$4,Master!$D$9:$G$20,4,FALSE),FALSE)</f>
        <v>53796.18</v>
      </c>
      <c r="L152" s="83">
        <f>VLOOKUP($C152,'2024'!$C$8:$U$263,VLOOKUP($L$4,Master!$D$9:$G$20,4,FALSE),FALSE)</f>
        <v>58971.600000000013</v>
      </c>
      <c r="M152" s="154">
        <f t="shared" si="26"/>
        <v>1.0962042286273861</v>
      </c>
      <c r="N152" s="154">
        <f t="shared" si="27"/>
        <v>8.1008283308378118E-6</v>
      </c>
      <c r="O152" s="83">
        <f t="shared" si="28"/>
        <v>5175.4200000000128</v>
      </c>
      <c r="P152" s="87">
        <f t="shared" si="29"/>
        <v>9.6204228627386049E-2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IFERROR(VLOOKUP($C153,'2024'!$C$273:$U$528,19,FALSE),0)</f>
        <v>1105903.93</v>
      </c>
      <c r="F153" s="83">
        <f>IFERROR(VLOOKUP($C153,'2024'!$C$8:$U$263,19,FALSE),0)</f>
        <v>1180897.27</v>
      </c>
      <c r="G153" s="84">
        <f t="shared" si="22"/>
        <v>1.0678118035081041</v>
      </c>
      <c r="H153" s="85">
        <f t="shared" si="23"/>
        <v>1.6221784826297788E-4</v>
      </c>
      <c r="I153" s="86">
        <f t="shared" si="24"/>
        <v>74993.340000000084</v>
      </c>
      <c r="J153" s="87">
        <f t="shared" si="25"/>
        <v>6.7811803508104077E-2</v>
      </c>
      <c r="K153" s="82">
        <f>VLOOKUP($C153,'2024'!$C$273:$U$528,VLOOKUP($L$4,Master!$D$9:$G$20,4,FALSE),FALSE)</f>
        <v>116333.66999999997</v>
      </c>
      <c r="L153" s="83">
        <f>VLOOKUP($C153,'2024'!$C$8:$U$263,VLOOKUP($L$4,Master!$D$9:$G$20,4,FALSE),FALSE)</f>
        <v>51070.380000000005</v>
      </c>
      <c r="M153" s="154">
        <f t="shared" si="26"/>
        <v>0.43899913069019503</v>
      </c>
      <c r="N153" s="154">
        <f t="shared" si="27"/>
        <v>7.0154511861752551E-6</v>
      </c>
      <c r="O153" s="83">
        <f t="shared" si="28"/>
        <v>-65263.289999999964</v>
      </c>
      <c r="P153" s="87">
        <f t="shared" si="29"/>
        <v>-0.56100086930980497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IFERROR(VLOOKUP($C154,'2024'!$C$273:$U$528,19,FALSE),0)</f>
        <v>2890535.9899999998</v>
      </c>
      <c r="F154" s="83">
        <f>IFERROR(VLOOKUP($C154,'2024'!$C$8:$U$263,19,FALSE),0)</f>
        <v>3013600.77</v>
      </c>
      <c r="G154" s="84">
        <f t="shared" si="22"/>
        <v>1.0425750727289855</v>
      </c>
      <c r="H154" s="85">
        <f t="shared" si="23"/>
        <v>4.1397320906081297E-4</v>
      </c>
      <c r="I154" s="86">
        <f t="shared" si="24"/>
        <v>123064.78000000026</v>
      </c>
      <c r="J154" s="87">
        <f t="shared" si="25"/>
        <v>4.2575072728985558E-2</v>
      </c>
      <c r="K154" s="82">
        <f>VLOOKUP($C154,'2024'!$C$273:$U$528,VLOOKUP($L$4,Master!$D$9:$G$20,4,FALSE),FALSE)</f>
        <v>71738.89999999998</v>
      </c>
      <c r="L154" s="83">
        <f>VLOOKUP($C154,'2024'!$C$8:$U$263,VLOOKUP($L$4,Master!$D$9:$G$20,4,FALSE),FALSE)</f>
        <v>158707.62999999998</v>
      </c>
      <c r="M154" s="154">
        <f t="shared" si="26"/>
        <v>2.2122952819181787</v>
      </c>
      <c r="N154" s="154">
        <f t="shared" si="27"/>
        <v>2.1801397035592124E-5</v>
      </c>
      <c r="O154" s="83">
        <f t="shared" si="28"/>
        <v>86968.73</v>
      </c>
      <c r="P154" s="87">
        <f t="shared" si="29"/>
        <v>1.2122952819181785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IFERROR(VLOOKUP($C155,'2024'!$C$273:$U$528,19,FALSE),0)</f>
        <v>397796.35000000003</v>
      </c>
      <c r="F155" s="83">
        <f>IFERROR(VLOOKUP($C155,'2024'!$C$8:$U$263,19,FALSE),0)</f>
        <v>368632.17</v>
      </c>
      <c r="G155" s="84">
        <f t="shared" si="22"/>
        <v>0.92668565209308718</v>
      </c>
      <c r="H155" s="85">
        <f t="shared" si="23"/>
        <v>5.0638373834086569E-5</v>
      </c>
      <c r="I155" s="86">
        <f t="shared" si="24"/>
        <v>-29164.180000000051</v>
      </c>
      <c r="J155" s="87">
        <f t="shared" si="25"/>
        <v>-7.3314347906912797E-2</v>
      </c>
      <c r="K155" s="82">
        <f>VLOOKUP($C155,'2024'!$C$273:$U$528,VLOOKUP($L$4,Master!$D$9:$G$20,4,FALSE),FALSE)</f>
        <v>45027.810000000005</v>
      </c>
      <c r="L155" s="83">
        <f>VLOOKUP($C155,'2024'!$C$8:$U$263,VLOOKUP($L$4,Master!$D$9:$G$20,4,FALSE),FALSE)</f>
        <v>40968.17</v>
      </c>
      <c r="M155" s="154">
        <f t="shared" si="26"/>
        <v>0.90984149573341444</v>
      </c>
      <c r="N155" s="154">
        <f t="shared" si="27"/>
        <v>5.6277277909803972E-6</v>
      </c>
      <c r="O155" s="83">
        <f t="shared" si="28"/>
        <v>-4059.6400000000067</v>
      </c>
      <c r="P155" s="87">
        <f t="shared" si="29"/>
        <v>-9.0158504266585615E-2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IFERROR(VLOOKUP($C156,'2024'!$C$273:$U$528,19,FALSE),0)</f>
        <v>27116679.300000001</v>
      </c>
      <c r="F156" s="83">
        <f>IFERROR(VLOOKUP($C156,'2024'!$C$8:$U$263,19,FALSE),0)</f>
        <v>25679711.580000002</v>
      </c>
      <c r="G156" s="84">
        <f t="shared" si="22"/>
        <v>0.94700797600980591</v>
      </c>
      <c r="H156" s="85">
        <f t="shared" si="23"/>
        <v>3.5275782765773317E-3</v>
      </c>
      <c r="I156" s="86">
        <f t="shared" si="24"/>
        <v>-1436967.7199999988</v>
      </c>
      <c r="J156" s="87">
        <f t="shared" si="25"/>
        <v>-5.2992023990194065E-2</v>
      </c>
      <c r="K156" s="82">
        <f>VLOOKUP($C156,'2024'!$C$273:$U$528,VLOOKUP($L$4,Master!$D$9:$G$20,4,FALSE),FALSE)</f>
        <v>4195875.21</v>
      </c>
      <c r="L156" s="83">
        <f>VLOOKUP($C156,'2024'!$C$8:$U$263,VLOOKUP($L$4,Master!$D$9:$G$20,4,FALSE),FALSE)</f>
        <v>7194541.0499999998</v>
      </c>
      <c r="M156" s="154">
        <f t="shared" si="26"/>
        <v>1.7146699293757117</v>
      </c>
      <c r="N156" s="154">
        <f t="shared" si="27"/>
        <v>9.883018599667569E-4</v>
      </c>
      <c r="O156" s="83">
        <f t="shared" si="28"/>
        <v>2998665.84</v>
      </c>
      <c r="P156" s="87">
        <f t="shared" si="29"/>
        <v>0.71466992937571183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IFERROR(VLOOKUP($C157,'2024'!$C$273:$U$528,19,FALSE),0)</f>
        <v>4417617.91</v>
      </c>
      <c r="F157" s="83">
        <f>IFERROR(VLOOKUP($C157,'2024'!$C$8:$U$263,19,FALSE),0)</f>
        <v>3657421.6799999997</v>
      </c>
      <c r="G157" s="84">
        <f t="shared" si="22"/>
        <v>0.82791716135540561</v>
      </c>
      <c r="H157" s="85">
        <f t="shared" si="23"/>
        <v>5.0241379177713361E-4</v>
      </c>
      <c r="I157" s="86">
        <f t="shared" si="24"/>
        <v>-760196.23000000045</v>
      </c>
      <c r="J157" s="87">
        <f t="shared" si="25"/>
        <v>-0.17208283864459442</v>
      </c>
      <c r="K157" s="82">
        <f>VLOOKUP($C157,'2024'!$C$273:$U$528,VLOOKUP($L$4,Master!$D$9:$G$20,4,FALSE),FALSE)</f>
        <v>541936.21000000008</v>
      </c>
      <c r="L157" s="83">
        <f>VLOOKUP($C157,'2024'!$C$8:$U$263,VLOOKUP($L$4,Master!$D$9:$G$20,4,FALSE),FALSE)</f>
        <v>486025.29</v>
      </c>
      <c r="M157" s="154">
        <f t="shared" si="26"/>
        <v>0.89683117871012885</v>
      </c>
      <c r="N157" s="154">
        <f t="shared" si="27"/>
        <v>6.6764466942319053E-5</v>
      </c>
      <c r="O157" s="83">
        <f t="shared" si="28"/>
        <v>-55910.9200000001</v>
      </c>
      <c r="P157" s="87">
        <f t="shared" si="29"/>
        <v>-0.10316882128987116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IFERROR(VLOOKUP($C158,'2024'!$C$273:$U$528,19,FALSE),0)</f>
        <v>5953830.8499999996</v>
      </c>
      <c r="F158" s="83">
        <f>IFERROR(VLOOKUP($C158,'2024'!$C$8:$U$263,19,FALSE),0)</f>
        <v>4122123.8800000004</v>
      </c>
      <c r="G158" s="84">
        <f t="shared" si="22"/>
        <v>0.6923481677347284</v>
      </c>
      <c r="H158" s="85">
        <f t="shared" si="23"/>
        <v>5.6624914213497816E-4</v>
      </c>
      <c r="I158" s="86">
        <f t="shared" si="24"/>
        <v>-1831706.9699999993</v>
      </c>
      <c r="J158" s="87">
        <f t="shared" si="25"/>
        <v>-0.3076518322652716</v>
      </c>
      <c r="K158" s="82">
        <f>VLOOKUP($C158,'2024'!$C$273:$U$528,VLOOKUP($L$4,Master!$D$9:$G$20,4,FALSE),FALSE)</f>
        <v>690073.21</v>
      </c>
      <c r="L158" s="83">
        <f>VLOOKUP($C158,'2024'!$C$8:$U$263,VLOOKUP($L$4,Master!$D$9:$G$20,4,FALSE),FALSE)</f>
        <v>727411.12000000011</v>
      </c>
      <c r="M158" s="154">
        <f t="shared" si="26"/>
        <v>1.0541071721940924</v>
      </c>
      <c r="N158" s="154">
        <f t="shared" si="27"/>
        <v>9.9923227605533215E-5</v>
      </c>
      <c r="O158" s="83">
        <f t="shared" si="28"/>
        <v>37337.910000000149</v>
      </c>
      <c r="P158" s="87">
        <f t="shared" si="29"/>
        <v>5.4107172194092494E-2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IFERROR(VLOOKUP($C159,'2024'!$C$273:$U$528,19,FALSE),0)</f>
        <v>15426117.58</v>
      </c>
      <c r="F159" s="83">
        <f>IFERROR(VLOOKUP($C159,'2024'!$C$8:$U$263,19,FALSE),0)</f>
        <v>21125229.5</v>
      </c>
      <c r="G159" s="84">
        <f t="shared" si="22"/>
        <v>1.369445642459572</v>
      </c>
      <c r="H159" s="85">
        <f t="shared" si="23"/>
        <v>2.9019368243196836E-3</v>
      </c>
      <c r="I159" s="86">
        <f t="shared" si="24"/>
        <v>5699111.9199999999</v>
      </c>
      <c r="J159" s="87">
        <f t="shared" si="25"/>
        <v>0.36944564245957212</v>
      </c>
      <c r="K159" s="82">
        <f>VLOOKUP($C159,'2024'!$C$273:$U$528,VLOOKUP($L$4,Master!$D$9:$G$20,4,FALSE),FALSE)</f>
        <v>2117883.41</v>
      </c>
      <c r="L159" s="83">
        <f>VLOOKUP($C159,'2024'!$C$8:$U$263,VLOOKUP($L$4,Master!$D$9:$G$20,4,FALSE),FALSE)</f>
        <v>4071917.5300000007</v>
      </c>
      <c r="M159" s="154">
        <f t="shared" si="26"/>
        <v>1.9226353588557552</v>
      </c>
      <c r="N159" s="154">
        <f t="shared" si="27"/>
        <v>5.5935238127944838E-4</v>
      </c>
      <c r="O159" s="83">
        <f t="shared" si="28"/>
        <v>1954034.1200000006</v>
      </c>
      <c r="P159" s="87">
        <f t="shared" si="29"/>
        <v>0.92263535885575521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IFERROR(VLOOKUP($C160,'2024'!$C$273:$U$528,19,FALSE),0)</f>
        <v>15318.75</v>
      </c>
      <c r="F160" s="83">
        <f>IFERROR(VLOOKUP($C160,'2024'!$C$8:$U$263,19,FALSE),0)</f>
        <v>11.13</v>
      </c>
      <c r="G160" s="84">
        <f t="shared" si="22"/>
        <v>7.2656058751529987E-4</v>
      </c>
      <c r="H160" s="85">
        <f t="shared" si="23"/>
        <v>1.5289091583444373E-9</v>
      </c>
      <c r="I160" s="86">
        <f t="shared" si="24"/>
        <v>-15307.62</v>
      </c>
      <c r="J160" s="87">
        <f t="shared" si="25"/>
        <v>-0.9992734394124847</v>
      </c>
      <c r="K160" s="82">
        <f>VLOOKUP($C160,'2024'!$C$273:$U$528,VLOOKUP($L$4,Master!$D$9:$G$20,4,FALSE),FALSE)</f>
        <v>5106.25</v>
      </c>
      <c r="L160" s="83">
        <f>VLOOKUP($C160,'2024'!$C$8:$U$263,VLOOKUP($L$4,Master!$D$9:$G$20,4,FALSE),FALSE)</f>
        <v>11.13</v>
      </c>
      <c r="M160" s="154">
        <f t="shared" si="26"/>
        <v>2.1796817625458998E-3</v>
      </c>
      <c r="N160" s="154">
        <f t="shared" si="27"/>
        <v>1.5289091583444373E-9</v>
      </c>
      <c r="O160" s="83">
        <f t="shared" si="28"/>
        <v>-5095.12</v>
      </c>
      <c r="P160" s="87">
        <f t="shared" si="29"/>
        <v>-0.9978203182374541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IFERROR(VLOOKUP($C161,'2024'!$C$273:$U$528,19,FALSE),0)</f>
        <v>1142940.06</v>
      </c>
      <c r="F161" s="83">
        <f>IFERROR(VLOOKUP($C161,'2024'!$C$8:$U$263,19,FALSE),0)</f>
        <v>651184.97</v>
      </c>
      <c r="G161" s="84">
        <f t="shared" si="22"/>
        <v>0.56974551228871961</v>
      </c>
      <c r="H161" s="85">
        <f t="shared" si="23"/>
        <v>8.9452171105952171E-5</v>
      </c>
      <c r="I161" s="86">
        <f t="shared" si="24"/>
        <v>-491755.09000000008</v>
      </c>
      <c r="J161" s="87">
        <f t="shared" si="25"/>
        <v>-0.43025448771128039</v>
      </c>
      <c r="K161" s="82">
        <f>VLOOKUP($C161,'2024'!$C$273:$U$528,VLOOKUP($L$4,Master!$D$9:$G$20,4,FALSE),FALSE)</f>
        <v>291367.38</v>
      </c>
      <c r="L161" s="83">
        <f>VLOOKUP($C161,'2024'!$C$8:$U$263,VLOOKUP($L$4,Master!$D$9:$G$20,4,FALSE),FALSE)</f>
        <v>237907.23000000007</v>
      </c>
      <c r="M161" s="154">
        <f t="shared" si="26"/>
        <v>0.81651978337451525</v>
      </c>
      <c r="N161" s="154">
        <f t="shared" si="27"/>
        <v>3.2680911301289895E-5</v>
      </c>
      <c r="O161" s="83">
        <f t="shared" si="28"/>
        <v>-53460.149999999936</v>
      </c>
      <c r="P161" s="87">
        <f t="shared" si="29"/>
        <v>-0.18348021662548475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IFERROR(VLOOKUP($C162,'2024'!$C$273:$U$528,19,FALSE),0)</f>
        <v>344440.39</v>
      </c>
      <c r="F162" s="83">
        <f>IFERROR(VLOOKUP($C162,'2024'!$C$8:$U$263,19,FALSE),0)</f>
        <v>203557.97999999998</v>
      </c>
      <c r="G162" s="84">
        <f t="shared" si="22"/>
        <v>0.59098173707212431</v>
      </c>
      <c r="H162" s="85">
        <f t="shared" si="23"/>
        <v>2.7962413286261795E-5</v>
      </c>
      <c r="I162" s="86">
        <f t="shared" si="24"/>
        <v>-140882.41000000003</v>
      </c>
      <c r="J162" s="87">
        <f t="shared" si="25"/>
        <v>-0.40901826292787563</v>
      </c>
      <c r="K162" s="82">
        <f>VLOOKUP($C162,'2024'!$C$273:$U$528,VLOOKUP($L$4,Master!$D$9:$G$20,4,FALSE),FALSE)</f>
        <v>59870.64</v>
      </c>
      <c r="L162" s="83">
        <f>VLOOKUP($C162,'2024'!$C$8:$U$263,VLOOKUP($L$4,Master!$D$9:$G$20,4,FALSE),FALSE)</f>
        <v>20080.75</v>
      </c>
      <c r="M162" s="154">
        <f t="shared" si="26"/>
        <v>0.33540229401255772</v>
      </c>
      <c r="N162" s="154">
        <f t="shared" si="27"/>
        <v>2.7584584529582263E-6</v>
      </c>
      <c r="O162" s="83">
        <f t="shared" si="28"/>
        <v>-39789.89</v>
      </c>
      <c r="P162" s="87">
        <f t="shared" si="29"/>
        <v>-0.66459770598744228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IFERROR(VLOOKUP($C163,'2024'!$C$273:$U$528,19,FALSE),0)</f>
        <v>6154331.1299999999</v>
      </c>
      <c r="F163" s="83">
        <f>IFERROR(VLOOKUP($C163,'2024'!$C$8:$U$263,19,FALSE),0)</f>
        <v>6520351.3400000008</v>
      </c>
      <c r="G163" s="84">
        <f t="shared" si="22"/>
        <v>1.0594735970925895</v>
      </c>
      <c r="H163" s="85">
        <f t="shared" si="23"/>
        <v>8.9568956687775608E-4</v>
      </c>
      <c r="I163" s="86">
        <f t="shared" si="24"/>
        <v>366020.21000000089</v>
      </c>
      <c r="J163" s="87">
        <f t="shared" si="25"/>
        <v>5.9473597092589474E-2</v>
      </c>
      <c r="K163" s="82">
        <f>VLOOKUP($C163,'2024'!$C$273:$U$528,VLOOKUP($L$4,Master!$D$9:$G$20,4,FALSE),FALSE)</f>
        <v>639572.28999999992</v>
      </c>
      <c r="L163" s="83">
        <f>VLOOKUP($C163,'2024'!$C$8:$U$263,VLOOKUP($L$4,Master!$D$9:$G$20,4,FALSE),FALSE)</f>
        <v>720682.16999999993</v>
      </c>
      <c r="M163" s="154">
        <f t="shared" si="26"/>
        <v>1.1268189402014275</v>
      </c>
      <c r="N163" s="154">
        <f t="shared" si="27"/>
        <v>9.8998883195736072E-5</v>
      </c>
      <c r="O163" s="83">
        <f t="shared" si="28"/>
        <v>81109.88</v>
      </c>
      <c r="P163" s="87">
        <f t="shared" si="29"/>
        <v>0.12681894020142745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IFERROR(VLOOKUP($C164,'2024'!$C$273:$U$528,19,FALSE),0)</f>
        <v>1754590.3799999997</v>
      </c>
      <c r="F164" s="83">
        <f>IFERROR(VLOOKUP($C164,'2024'!$C$8:$U$263,19,FALSE),0)</f>
        <v>2235427.9500000002</v>
      </c>
      <c r="G164" s="84">
        <f t="shared" si="22"/>
        <v>1.2740454840519533</v>
      </c>
      <c r="H164" s="85">
        <f t="shared" si="23"/>
        <v>3.0707693311537564E-4</v>
      </c>
      <c r="I164" s="86">
        <f t="shared" si="24"/>
        <v>480837.57000000053</v>
      </c>
      <c r="J164" s="87">
        <f t="shared" si="25"/>
        <v>0.27404548405195328</v>
      </c>
      <c r="K164" s="82">
        <f>VLOOKUP($C164,'2024'!$C$273:$U$528,VLOOKUP($L$4,Master!$D$9:$G$20,4,FALSE),FALSE)</f>
        <v>38276.990000000013</v>
      </c>
      <c r="L164" s="83">
        <f>VLOOKUP($C164,'2024'!$C$8:$U$263,VLOOKUP($L$4,Master!$D$9:$G$20,4,FALSE),FALSE)</f>
        <v>583671.12000000011</v>
      </c>
      <c r="M164" s="154">
        <f t="shared" si="26"/>
        <v>15.248615943939164</v>
      </c>
      <c r="N164" s="154">
        <f t="shared" si="27"/>
        <v>8.0177908430292472E-5</v>
      </c>
      <c r="O164" s="83">
        <f t="shared" si="28"/>
        <v>545394.13000000012</v>
      </c>
      <c r="P164" s="87">
        <f t="shared" si="29"/>
        <v>14.248615943939164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IFERROR(VLOOKUP($C165,'2024'!$C$273:$U$528,19,FALSE),0)</f>
        <v>664893.55999999994</v>
      </c>
      <c r="F165" s="83">
        <f>IFERROR(VLOOKUP($C165,'2024'!$C$8:$U$263,19,FALSE),0)</f>
        <v>318963.93</v>
      </c>
      <c r="G165" s="84">
        <f t="shared" si="22"/>
        <v>0.47972179186094088</v>
      </c>
      <c r="H165" s="85">
        <f t="shared" si="23"/>
        <v>4.3815532233471156E-5</v>
      </c>
      <c r="I165" s="86">
        <f t="shared" si="24"/>
        <v>-345929.62999999995</v>
      </c>
      <c r="J165" s="87">
        <f t="shared" si="25"/>
        <v>-0.52027820813905912</v>
      </c>
      <c r="K165" s="82">
        <f>VLOOKUP($C165,'2024'!$C$273:$U$528,VLOOKUP($L$4,Master!$D$9:$G$20,4,FALSE),FALSE)</f>
        <v>96831.439999999988</v>
      </c>
      <c r="L165" s="83">
        <f>VLOOKUP($C165,'2024'!$C$8:$U$263,VLOOKUP($L$4,Master!$D$9:$G$20,4,FALSE),FALSE)</f>
        <v>89735.5</v>
      </c>
      <c r="M165" s="154">
        <f t="shared" si="26"/>
        <v>0.92671863601326188</v>
      </c>
      <c r="N165" s="154">
        <f t="shared" si="27"/>
        <v>1.2326812918114758E-5</v>
      </c>
      <c r="O165" s="83">
        <f t="shared" si="28"/>
        <v>-7095.9399999999878</v>
      </c>
      <c r="P165" s="87">
        <f t="shared" si="29"/>
        <v>-7.3281363986738068E-2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IFERROR(VLOOKUP($C166,'2024'!$C$273:$U$528,19,FALSE),0)</f>
        <v>1347595.25</v>
      </c>
      <c r="F166" s="83">
        <f>IFERROR(VLOOKUP($C166,'2024'!$C$8:$U$263,19,FALSE),0)</f>
        <v>1123767.1100000001</v>
      </c>
      <c r="G166" s="84">
        <f t="shared" si="22"/>
        <v>0.8339055142855395</v>
      </c>
      <c r="H166" s="85">
        <f t="shared" si="23"/>
        <v>1.5436997541107465E-4</v>
      </c>
      <c r="I166" s="86">
        <f t="shared" si="24"/>
        <v>-223828.1399999999</v>
      </c>
      <c r="J166" s="87">
        <f t="shared" si="25"/>
        <v>-0.16609448571446056</v>
      </c>
      <c r="K166" s="82">
        <f>VLOOKUP($C166,'2024'!$C$273:$U$528,VLOOKUP($L$4,Master!$D$9:$G$20,4,FALSE),FALSE)</f>
        <v>146746.01999999999</v>
      </c>
      <c r="L166" s="83">
        <f>VLOOKUP($C166,'2024'!$C$8:$U$263,VLOOKUP($L$4,Master!$D$9:$G$20,4,FALSE),FALSE)</f>
        <v>108033.33999999998</v>
      </c>
      <c r="M166" s="154">
        <f t="shared" si="26"/>
        <v>0.73619264086344549</v>
      </c>
      <c r="N166" s="154">
        <f t="shared" si="27"/>
        <v>1.4840356058628787E-5</v>
      </c>
      <c r="O166" s="83">
        <f t="shared" si="28"/>
        <v>-38712.680000000008</v>
      </c>
      <c r="P166" s="87">
        <f t="shared" si="29"/>
        <v>-0.26380735913655451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IFERROR(VLOOKUP($C167,'2024'!$C$273:$U$528,19,FALSE),0)</f>
        <v>603303.87</v>
      </c>
      <c r="F167" s="83">
        <f>IFERROR(VLOOKUP($C167,'2024'!$C$8:$U$263,19,FALSE),0)</f>
        <v>478270.6</v>
      </c>
      <c r="G167" s="84">
        <f t="shared" si="22"/>
        <v>0.79275241513037198</v>
      </c>
      <c r="H167" s="85">
        <f t="shared" si="23"/>
        <v>6.5699218374383554E-5</v>
      </c>
      <c r="I167" s="86">
        <f t="shared" si="24"/>
        <v>-125033.27000000002</v>
      </c>
      <c r="J167" s="87">
        <f t="shared" si="25"/>
        <v>-0.20724758486962799</v>
      </c>
      <c r="K167" s="82">
        <f>VLOOKUP($C167,'2024'!$C$273:$U$528,VLOOKUP($L$4,Master!$D$9:$G$20,4,FALSE),FALSE)</f>
        <v>92484.29</v>
      </c>
      <c r="L167" s="83">
        <f>VLOOKUP($C167,'2024'!$C$8:$U$263,VLOOKUP($L$4,Master!$D$9:$G$20,4,FALSE),FALSE)</f>
        <v>47173.77</v>
      </c>
      <c r="M167" s="154">
        <f t="shared" si="26"/>
        <v>0.51007333245462549</v>
      </c>
      <c r="N167" s="154">
        <f t="shared" si="27"/>
        <v>6.4801805019437613E-6</v>
      </c>
      <c r="O167" s="83">
        <f t="shared" si="28"/>
        <v>-45310.52</v>
      </c>
      <c r="P167" s="87">
        <f t="shared" si="29"/>
        <v>-0.48992666754537445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IFERROR(VLOOKUP($C168,'2024'!$C$273:$U$528,19,FALSE),0)</f>
        <v>133867.65</v>
      </c>
      <c r="F168" s="83">
        <f>IFERROR(VLOOKUP($C168,'2024'!$C$8:$U$263,19,FALSE),0)</f>
        <v>114247.26</v>
      </c>
      <c r="G168" s="84">
        <f t="shared" si="22"/>
        <v>0.85343441824817268</v>
      </c>
      <c r="H168" s="85">
        <f t="shared" si="23"/>
        <v>1.5693951673832713E-5</v>
      </c>
      <c r="I168" s="86">
        <f t="shared" si="24"/>
        <v>-19620.39</v>
      </c>
      <c r="J168" s="87">
        <f t="shared" si="25"/>
        <v>-0.14656558175182727</v>
      </c>
      <c r="K168" s="82">
        <f>VLOOKUP($C168,'2024'!$C$273:$U$528,VLOOKUP($L$4,Master!$D$9:$G$20,4,FALSE),FALSE)</f>
        <v>17923.370000000003</v>
      </c>
      <c r="L168" s="83">
        <f>VLOOKUP($C168,'2024'!$C$8:$U$263,VLOOKUP($L$4,Master!$D$9:$G$20,4,FALSE),FALSE)</f>
        <v>7371.4900000000007</v>
      </c>
      <c r="M168" s="154">
        <f t="shared" si="26"/>
        <v>0.41127812459375662</v>
      </c>
      <c r="N168" s="154">
        <f t="shared" si="27"/>
        <v>1.0126090360866521E-6</v>
      </c>
      <c r="O168" s="83">
        <f t="shared" si="28"/>
        <v>-10551.880000000001</v>
      </c>
      <c r="P168" s="87">
        <f t="shared" si="29"/>
        <v>-0.58872187540624332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IFERROR(VLOOKUP($C169,'2024'!$C$273:$U$528,19,FALSE),0)</f>
        <v>1096452.67</v>
      </c>
      <c r="F169" s="83">
        <f>IFERROR(VLOOKUP($C169,'2024'!$C$8:$U$263,19,FALSE),0)</f>
        <v>837049.8600000001</v>
      </c>
      <c r="G169" s="84">
        <f t="shared" si="22"/>
        <v>0.76341631782427977</v>
      </c>
      <c r="H169" s="85">
        <f t="shared" si="23"/>
        <v>1.1498411473000262E-4</v>
      </c>
      <c r="I169" s="86">
        <f t="shared" si="24"/>
        <v>-259402.80999999982</v>
      </c>
      <c r="J169" s="87">
        <f t="shared" si="25"/>
        <v>-0.23658368217572021</v>
      </c>
      <c r="K169" s="82">
        <f>VLOOKUP($C169,'2024'!$C$273:$U$528,VLOOKUP($L$4,Master!$D$9:$G$20,4,FALSE),FALSE)</f>
        <v>168827.46</v>
      </c>
      <c r="L169" s="83">
        <f>VLOOKUP($C169,'2024'!$C$8:$U$263,VLOOKUP($L$4,Master!$D$9:$G$20,4,FALSE),FALSE)</f>
        <v>68211.62</v>
      </c>
      <c r="M169" s="154">
        <f t="shared" si="26"/>
        <v>0.40403154794842022</v>
      </c>
      <c r="N169" s="154">
        <f t="shared" si="27"/>
        <v>9.3701141530557571E-6</v>
      </c>
      <c r="O169" s="83">
        <f t="shared" si="28"/>
        <v>-100615.84</v>
      </c>
      <c r="P169" s="87">
        <f t="shared" si="29"/>
        <v>-0.59596845205157978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IFERROR(VLOOKUP($C170,'2024'!$C$273:$U$528,19,FALSE),0)</f>
        <v>279145.27999999997</v>
      </c>
      <c r="F170" s="83">
        <f>IFERROR(VLOOKUP($C170,'2024'!$C$8:$U$263,19,FALSE),0)</f>
        <v>226246.69999999995</v>
      </c>
      <c r="G170" s="84">
        <f t="shared" si="22"/>
        <v>0.81049803170592738</v>
      </c>
      <c r="H170" s="85">
        <f t="shared" si="23"/>
        <v>3.1079124139731025E-5</v>
      </c>
      <c r="I170" s="86">
        <f t="shared" si="24"/>
        <v>-52898.580000000016</v>
      </c>
      <c r="J170" s="87">
        <f t="shared" si="25"/>
        <v>-0.18950196829407262</v>
      </c>
      <c r="K170" s="82">
        <f>VLOOKUP($C170,'2024'!$C$273:$U$528,VLOOKUP($L$4,Master!$D$9:$G$20,4,FALSE),FALSE)</f>
        <v>37355.049999999996</v>
      </c>
      <c r="L170" s="83">
        <f>VLOOKUP($C170,'2024'!$C$8:$U$263,VLOOKUP($L$4,Master!$D$9:$G$20,4,FALSE),FALSE)</f>
        <v>10761.27</v>
      </c>
      <c r="M170" s="154">
        <f t="shared" si="26"/>
        <v>0.28808072804078705</v>
      </c>
      <c r="N170" s="154">
        <f t="shared" si="27"/>
        <v>1.4782573457697434E-6</v>
      </c>
      <c r="O170" s="83">
        <f t="shared" si="28"/>
        <v>-26593.779999999995</v>
      </c>
      <c r="P170" s="87">
        <f t="shared" si="29"/>
        <v>-0.71191927195921301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IFERROR(VLOOKUP($C171,'2024'!$C$273:$U$528,19,FALSE),0)</f>
        <v>327654.89</v>
      </c>
      <c r="F171" s="83">
        <f>IFERROR(VLOOKUP($C171,'2024'!$C$8:$U$263,19,FALSE),0)</f>
        <v>287556.45</v>
      </c>
      <c r="G171" s="84">
        <f t="shared" si="22"/>
        <v>0.87761989451767375</v>
      </c>
      <c r="H171" s="85">
        <f t="shared" si="23"/>
        <v>3.9501140156874598E-5</v>
      </c>
      <c r="I171" s="86">
        <f t="shared" si="24"/>
        <v>-40098.44</v>
      </c>
      <c r="J171" s="87">
        <f t="shared" si="25"/>
        <v>-0.12238010548232624</v>
      </c>
      <c r="K171" s="82">
        <f>VLOOKUP($C171,'2024'!$C$273:$U$528,VLOOKUP($L$4,Master!$D$9:$G$20,4,FALSE),FALSE)</f>
        <v>34560.269999999997</v>
      </c>
      <c r="L171" s="83">
        <f>VLOOKUP($C171,'2024'!$C$8:$U$263,VLOOKUP($L$4,Master!$D$9:$G$20,4,FALSE),FALSE)</f>
        <v>23527.329999999994</v>
      </c>
      <c r="M171" s="154">
        <f t="shared" si="26"/>
        <v>0.68076233200724401</v>
      </c>
      <c r="N171" s="154">
        <f t="shared" si="27"/>
        <v>3.2319092819759048E-6</v>
      </c>
      <c r="O171" s="83">
        <f t="shared" si="28"/>
        <v>-11032.940000000002</v>
      </c>
      <c r="P171" s="87">
        <f t="shared" si="29"/>
        <v>-0.31923766799275594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IFERROR(VLOOKUP($C172,'2024'!$C$273:$U$528,19,FALSE),0)</f>
        <v>1440818.8700000003</v>
      </c>
      <c r="F172" s="83">
        <f>IFERROR(VLOOKUP($C172,'2024'!$C$8:$U$263,19,FALSE),0)</f>
        <v>1162898.1499999999</v>
      </c>
      <c r="G172" s="84">
        <f t="shared" si="22"/>
        <v>0.80710918923486863</v>
      </c>
      <c r="H172" s="85">
        <f t="shared" si="23"/>
        <v>1.5974533978048544E-4</v>
      </c>
      <c r="I172" s="86">
        <f t="shared" si="24"/>
        <v>-277920.72000000044</v>
      </c>
      <c r="J172" s="87">
        <f t="shared" si="25"/>
        <v>-0.19289081076513134</v>
      </c>
      <c r="K172" s="82">
        <f>VLOOKUP($C172,'2024'!$C$273:$U$528,VLOOKUP($L$4,Master!$D$9:$G$20,4,FALSE),FALSE)</f>
        <v>202652.55000000005</v>
      </c>
      <c r="L172" s="83">
        <f>VLOOKUP($C172,'2024'!$C$8:$U$263,VLOOKUP($L$4,Master!$D$9:$G$20,4,FALSE),FALSE)</f>
        <v>107029.81999999999</v>
      </c>
      <c r="M172" s="154">
        <f t="shared" si="26"/>
        <v>0.52814445216702166</v>
      </c>
      <c r="N172" s="154">
        <f t="shared" si="27"/>
        <v>1.4702504224075168E-5</v>
      </c>
      <c r="O172" s="83">
        <f t="shared" si="28"/>
        <v>-95622.730000000054</v>
      </c>
      <c r="P172" s="87">
        <f t="shared" si="29"/>
        <v>-0.47185554783297834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IFERROR(VLOOKUP($C173,'2024'!$C$273:$U$528,19,FALSE),0)</f>
        <v>13345146.710000001</v>
      </c>
      <c r="F173" s="83">
        <f>IFERROR(VLOOKUP($C173,'2024'!$C$8:$U$263,19,FALSE),0)</f>
        <v>15880884.010000002</v>
      </c>
      <c r="G173" s="84">
        <f t="shared" si="22"/>
        <v>1.1900119462980412</v>
      </c>
      <c r="H173" s="85">
        <f t="shared" si="23"/>
        <v>2.1815300094784129E-3</v>
      </c>
      <c r="I173" s="86">
        <f t="shared" si="24"/>
        <v>2535737.3000000007</v>
      </c>
      <c r="J173" s="87">
        <f t="shared" si="25"/>
        <v>0.19001194629804116</v>
      </c>
      <c r="K173" s="82">
        <f>VLOOKUP($C173,'2024'!$C$273:$U$528,VLOOKUP($L$4,Master!$D$9:$G$20,4,FALSE),FALSE)</f>
        <v>1572286.4199999997</v>
      </c>
      <c r="L173" s="83">
        <f>VLOOKUP($C173,'2024'!$C$8:$U$263,VLOOKUP($L$4,Master!$D$9:$G$20,4,FALSE),FALSE)</f>
        <v>1300392.8299999998</v>
      </c>
      <c r="M173" s="154">
        <f t="shared" si="26"/>
        <v>0.82707120881957374</v>
      </c>
      <c r="N173" s="154">
        <f t="shared" si="27"/>
        <v>1.7863274997596053E-4</v>
      </c>
      <c r="O173" s="83">
        <f t="shared" si="28"/>
        <v>-271893.58999999985</v>
      </c>
      <c r="P173" s="87">
        <f t="shared" si="29"/>
        <v>-0.1729287911804262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IFERROR(VLOOKUP($C174,'2024'!$C$273:$U$528,19,FALSE),0)</f>
        <v>21307588.930000003</v>
      </c>
      <c r="F174" s="83">
        <f>IFERROR(VLOOKUP($C174,'2024'!$C$8:$U$263,19,FALSE),0)</f>
        <v>20114691.98</v>
      </c>
      <c r="G174" s="84">
        <f t="shared" si="22"/>
        <v>0.94401539498819298</v>
      </c>
      <c r="H174" s="85">
        <f t="shared" si="23"/>
        <v>2.7631210049864695E-3</v>
      </c>
      <c r="I174" s="86">
        <f t="shared" si="24"/>
        <v>-1192896.950000003</v>
      </c>
      <c r="J174" s="87">
        <f t="shared" si="25"/>
        <v>-5.5984605011807069E-2</v>
      </c>
      <c r="K174" s="82">
        <f>VLOOKUP($C174,'2024'!$C$273:$U$528,VLOOKUP($L$4,Master!$D$9:$G$20,4,FALSE),FALSE)</f>
        <v>2264809.19</v>
      </c>
      <c r="L174" s="83">
        <f>VLOOKUP($C174,'2024'!$C$8:$U$263,VLOOKUP($L$4,Master!$D$9:$G$20,4,FALSE),FALSE)</f>
        <v>1629415.66</v>
      </c>
      <c r="M174" s="154">
        <f t="shared" si="26"/>
        <v>0.71944942081412167</v>
      </c>
      <c r="N174" s="154">
        <f t="shared" si="27"/>
        <v>2.2383005618363392E-4</v>
      </c>
      <c r="O174" s="83">
        <f t="shared" si="28"/>
        <v>-635393.53</v>
      </c>
      <c r="P174" s="87">
        <f t="shared" si="29"/>
        <v>-0.28055057918587839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IFERROR(VLOOKUP($C175,'2024'!$C$273:$U$528,19,FALSE),0)</f>
        <v>66184.44</v>
      </c>
      <c r="F175" s="83">
        <f>IFERROR(VLOOKUP($C175,'2024'!$C$8:$U$263,19,FALSE),0)</f>
        <v>51137.119999999995</v>
      </c>
      <c r="G175" s="84">
        <f t="shared" si="22"/>
        <v>0.77264565508146621</v>
      </c>
      <c r="H175" s="85">
        <f t="shared" si="23"/>
        <v>7.0246191463933945E-6</v>
      </c>
      <c r="I175" s="86">
        <f t="shared" si="24"/>
        <v>-15047.320000000007</v>
      </c>
      <c r="J175" s="87">
        <f t="shared" si="25"/>
        <v>-0.22735434491853382</v>
      </c>
      <c r="K175" s="82">
        <f>VLOOKUP($C175,'2024'!$C$273:$U$528,VLOOKUP($L$4,Master!$D$9:$G$20,4,FALSE),FALSE)</f>
        <v>9066.3700000000008</v>
      </c>
      <c r="L175" s="83">
        <f>VLOOKUP($C175,'2024'!$C$8:$U$263,VLOOKUP($L$4,Master!$D$9:$G$20,4,FALSE),FALSE)</f>
        <v>8317.48</v>
      </c>
      <c r="M175" s="154">
        <f t="shared" si="26"/>
        <v>0.91739913548641838</v>
      </c>
      <c r="N175" s="154">
        <f t="shared" si="27"/>
        <v>1.1425580724480404E-6</v>
      </c>
      <c r="O175" s="83">
        <f t="shared" si="28"/>
        <v>-748.89000000000124</v>
      </c>
      <c r="P175" s="87">
        <f t="shared" si="29"/>
        <v>-8.2600864513581645E-2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IFERROR(VLOOKUP($C176,'2024'!$C$273:$U$528,19,FALSE),0)</f>
        <v>670058.75000000012</v>
      </c>
      <c r="F176" s="83">
        <f>IFERROR(VLOOKUP($C176,'2024'!$C$8:$U$263,19,FALSE),0)</f>
        <v>2211553.69</v>
      </c>
      <c r="G176" s="84">
        <f t="shared" si="22"/>
        <v>3.3005369902266026</v>
      </c>
      <c r="H176" s="85">
        <f t="shared" si="23"/>
        <v>3.0379736664972454E-4</v>
      </c>
      <c r="I176" s="86">
        <f t="shared" si="24"/>
        <v>1541494.94</v>
      </c>
      <c r="J176" s="87">
        <f t="shared" si="25"/>
        <v>2.3005369902266026</v>
      </c>
      <c r="K176" s="82">
        <f>VLOOKUP($C176,'2024'!$C$273:$U$528,VLOOKUP($L$4,Master!$D$9:$G$20,4,FALSE),FALSE)</f>
        <v>121668.41</v>
      </c>
      <c r="L176" s="83">
        <f>VLOOKUP($C176,'2024'!$C$8:$U$263,VLOOKUP($L$4,Master!$D$9:$G$20,4,FALSE),FALSE)</f>
        <v>535654.71</v>
      </c>
      <c r="M176" s="154">
        <f t="shared" si="26"/>
        <v>4.4025783685346092</v>
      </c>
      <c r="N176" s="154">
        <f t="shared" si="27"/>
        <v>7.3581975905600498E-5</v>
      </c>
      <c r="O176" s="83">
        <f t="shared" si="28"/>
        <v>413986.29999999993</v>
      </c>
      <c r="P176" s="87">
        <f t="shared" si="29"/>
        <v>3.4025783685346092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IFERROR(VLOOKUP($C177,'2024'!$C$273:$U$528,19,FALSE),0)</f>
        <v>55237978.969999999</v>
      </c>
      <c r="F177" s="83">
        <f>IFERROR(VLOOKUP($C177,'2024'!$C$8:$U$263,19,FALSE),0)</f>
        <v>55306521.830000006</v>
      </c>
      <c r="G177" s="84">
        <f t="shared" si="22"/>
        <v>1.0012408647325282</v>
      </c>
      <c r="H177" s="85">
        <f t="shared" si="23"/>
        <v>7.5973627800596183E-3</v>
      </c>
      <c r="I177" s="86">
        <f t="shared" si="24"/>
        <v>68542.860000006855</v>
      </c>
      <c r="J177" s="87">
        <f t="shared" si="25"/>
        <v>1.2408647325281904E-3</v>
      </c>
      <c r="K177" s="82">
        <f>VLOOKUP($C177,'2024'!$C$273:$U$528,VLOOKUP($L$4,Master!$D$9:$G$20,4,FALSE),FALSE)</f>
        <v>10887510.890000001</v>
      </c>
      <c r="L177" s="83">
        <f>VLOOKUP($C177,'2024'!$C$8:$U$263,VLOOKUP($L$4,Master!$D$9:$G$20,4,FALSE),FALSE)</f>
        <v>9853582</v>
      </c>
      <c r="M177" s="154">
        <f t="shared" si="26"/>
        <v>0.9050353289704034</v>
      </c>
      <c r="N177" s="154">
        <f t="shared" si="27"/>
        <v>1.3535697899638721E-3</v>
      </c>
      <c r="O177" s="83">
        <f t="shared" si="28"/>
        <v>-1033928.8900000006</v>
      </c>
      <c r="P177" s="87">
        <f t="shared" si="29"/>
        <v>-9.4964671029596603E-2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IFERROR(VLOOKUP($C178,'2024'!$C$273:$U$528,19,FALSE),0)</f>
        <v>994624.2699999999</v>
      </c>
      <c r="F178" s="83">
        <f>IFERROR(VLOOKUP($C178,'2024'!$C$8:$U$263,19,FALSE),0)</f>
        <v>232392.51</v>
      </c>
      <c r="G178" s="84">
        <f t="shared" si="22"/>
        <v>0.2336485414738573</v>
      </c>
      <c r="H178" s="85">
        <f t="shared" si="23"/>
        <v>3.1923363600148361E-5</v>
      </c>
      <c r="I178" s="86">
        <f t="shared" si="24"/>
        <v>-762231.75999999989</v>
      </c>
      <c r="J178" s="87">
        <f t="shared" si="25"/>
        <v>-0.76635145852614273</v>
      </c>
      <c r="K178" s="82">
        <f>VLOOKUP($C178,'2024'!$C$273:$U$528,VLOOKUP($L$4,Master!$D$9:$G$20,4,FALSE),FALSE)</f>
        <v>301955.71999999997</v>
      </c>
      <c r="L178" s="83">
        <f>VLOOKUP($C178,'2024'!$C$8:$U$263,VLOOKUP($L$4,Master!$D$9:$G$20,4,FALSE),FALSE)</f>
        <v>95819.85</v>
      </c>
      <c r="M178" s="154">
        <f t="shared" si="26"/>
        <v>0.31733079936356234</v>
      </c>
      <c r="N178" s="154">
        <f t="shared" si="27"/>
        <v>1.3162609722928144E-5</v>
      </c>
      <c r="O178" s="83">
        <f t="shared" si="28"/>
        <v>-206135.86999999997</v>
      </c>
      <c r="P178" s="87">
        <f t="shared" si="29"/>
        <v>-0.68266920063643766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IFERROR(VLOOKUP($C179,'2024'!$C$273:$U$528,19,FALSE),0)</f>
        <v>25790741.699999996</v>
      </c>
      <c r="F179" s="83">
        <f>IFERROR(VLOOKUP($C179,'2024'!$C$8:$U$263,19,FALSE),0)</f>
        <v>2435205.62</v>
      </c>
      <c r="G179" s="84">
        <f t="shared" si="22"/>
        <v>9.4421697845161259E-2</v>
      </c>
      <c r="H179" s="85">
        <f t="shared" si="23"/>
        <v>3.3452005165048011E-4</v>
      </c>
      <c r="I179" s="86">
        <f t="shared" si="24"/>
        <v>-23355536.079999994</v>
      </c>
      <c r="J179" s="87">
        <f t="shared" si="25"/>
        <v>-0.9055783021548387</v>
      </c>
      <c r="K179" s="82">
        <f>VLOOKUP($C179,'2024'!$C$273:$U$528,VLOOKUP($L$4,Master!$D$9:$G$20,4,FALSE),FALSE)</f>
        <v>8295258.3300000001</v>
      </c>
      <c r="L179" s="83">
        <f>VLOOKUP($C179,'2024'!$C$8:$U$263,VLOOKUP($L$4,Master!$D$9:$G$20,4,FALSE),FALSE)</f>
        <v>1094373.7399999998</v>
      </c>
      <c r="M179" s="154">
        <f t="shared" si="26"/>
        <v>0.1319276261767727</v>
      </c>
      <c r="N179" s="154">
        <f t="shared" si="27"/>
        <v>1.5033225819745315E-4</v>
      </c>
      <c r="O179" s="83">
        <f t="shared" si="28"/>
        <v>-7200884.5899999999</v>
      </c>
      <c r="P179" s="87">
        <f t="shared" si="29"/>
        <v>-0.86807237382322722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IFERROR(VLOOKUP($C180,'2024'!$C$273:$U$528,19,FALSE),0)</f>
        <v>27881734.169999998</v>
      </c>
      <c r="F180" s="83">
        <f>IFERROR(VLOOKUP($C180,'2024'!$C$8:$U$263,19,FALSE),0)</f>
        <v>24524678.279999997</v>
      </c>
      <c r="G180" s="84">
        <f t="shared" si="22"/>
        <v>0.87959658931071427</v>
      </c>
      <c r="H180" s="85">
        <f t="shared" si="23"/>
        <v>3.3689133178565049E-3</v>
      </c>
      <c r="I180" s="86">
        <f t="shared" si="24"/>
        <v>-3357055.8900000006</v>
      </c>
      <c r="J180" s="87">
        <f t="shared" si="25"/>
        <v>-0.12040341068928571</v>
      </c>
      <c r="K180" s="82">
        <f>VLOOKUP($C180,'2024'!$C$273:$U$528,VLOOKUP($L$4,Master!$D$9:$G$20,4,FALSE),FALSE)</f>
        <v>5558932.6600000001</v>
      </c>
      <c r="L180" s="83">
        <f>VLOOKUP($C180,'2024'!$C$8:$U$263,VLOOKUP($L$4,Master!$D$9:$G$20,4,FALSE),FALSE)</f>
        <v>3365565.7699999996</v>
      </c>
      <c r="M180" s="154">
        <f t="shared" si="26"/>
        <v>0.60543380822317772</v>
      </c>
      <c r="N180" s="154">
        <f t="shared" si="27"/>
        <v>4.6232204211712016E-4</v>
      </c>
      <c r="O180" s="83">
        <f t="shared" si="28"/>
        <v>-2193366.8900000006</v>
      </c>
      <c r="P180" s="87">
        <f t="shared" si="29"/>
        <v>-0.39456619177682223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IFERROR(VLOOKUP($C181,'2024'!$C$273:$U$528,19,FALSE),0)</f>
        <v>11492584.6</v>
      </c>
      <c r="F181" s="83">
        <f>IFERROR(VLOOKUP($C181,'2024'!$C$8:$U$263,19,FALSE),0)</f>
        <v>6493901.1100000003</v>
      </c>
      <c r="G181" s="84">
        <f t="shared" si="22"/>
        <v>0.56505140801834952</v>
      </c>
      <c r="H181" s="85">
        <f t="shared" si="23"/>
        <v>8.9205614379713459E-4</v>
      </c>
      <c r="I181" s="86">
        <f t="shared" si="24"/>
        <v>-4998683.4899999993</v>
      </c>
      <c r="J181" s="87">
        <f t="shared" si="25"/>
        <v>-0.43494859198165042</v>
      </c>
      <c r="K181" s="82">
        <f>VLOOKUP($C181,'2024'!$C$273:$U$528,VLOOKUP($L$4,Master!$D$9:$G$20,4,FALSE),FALSE)</f>
        <v>2711664.43</v>
      </c>
      <c r="L181" s="83">
        <f>VLOOKUP($C181,'2024'!$C$8:$U$263,VLOOKUP($L$4,Master!$D$9:$G$20,4,FALSE),FALSE)</f>
        <v>411125.07999999996</v>
      </c>
      <c r="M181" s="154">
        <f t="shared" si="26"/>
        <v>0.15161355345137598</v>
      </c>
      <c r="N181" s="154">
        <f t="shared" si="27"/>
        <v>5.6475552563979277E-5</v>
      </c>
      <c r="O181" s="83">
        <f t="shared" si="28"/>
        <v>-2300539.35</v>
      </c>
      <c r="P181" s="87">
        <f t="shared" si="29"/>
        <v>-0.84838644654862394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IFERROR(VLOOKUP($C182,'2024'!$C$273:$U$528,19,FALSE),0)</f>
        <v>872476.2200000002</v>
      </c>
      <c r="F182" s="83">
        <f>IFERROR(VLOOKUP($C182,'2024'!$C$8:$U$263,19,FALSE),0)</f>
        <v>575917.80000000005</v>
      </c>
      <c r="G182" s="84">
        <f t="shared" si="22"/>
        <v>0.66009569865411333</v>
      </c>
      <c r="H182" s="85">
        <f t="shared" si="23"/>
        <v>7.9112848056925436E-5</v>
      </c>
      <c r="I182" s="86">
        <f t="shared" si="24"/>
        <v>-296558.42000000016</v>
      </c>
      <c r="J182" s="87">
        <f t="shared" si="25"/>
        <v>-0.33990430134588662</v>
      </c>
      <c r="K182" s="82">
        <f>VLOOKUP($C182,'2024'!$C$273:$U$528,VLOOKUP($L$4,Master!$D$9:$G$20,4,FALSE),FALSE)</f>
        <v>155200.06</v>
      </c>
      <c r="L182" s="83">
        <f>VLOOKUP($C182,'2024'!$C$8:$U$263,VLOOKUP($L$4,Master!$D$9:$G$20,4,FALSE),FALSE)</f>
        <v>116514.88</v>
      </c>
      <c r="M182" s="154">
        <f t="shared" si="26"/>
        <v>0.75073991595106349</v>
      </c>
      <c r="N182" s="154">
        <f t="shared" si="27"/>
        <v>1.600545077407036E-5</v>
      </c>
      <c r="O182" s="83">
        <f t="shared" si="28"/>
        <v>-38685.179999999993</v>
      </c>
      <c r="P182" s="87">
        <f t="shared" si="29"/>
        <v>-0.24926008404893654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IFERROR(VLOOKUP($C183,'2024'!$C$273:$U$528,19,FALSE),0)</f>
        <v>1105257.17</v>
      </c>
      <c r="F183" s="83">
        <f>IFERROR(VLOOKUP($C183,'2024'!$C$8:$U$263,19,FALSE),0)</f>
        <v>1294610.3899999997</v>
      </c>
      <c r="G183" s="84">
        <f t="shared" si="22"/>
        <v>1.1713205081492479</v>
      </c>
      <c r="H183" s="85">
        <f t="shared" si="23"/>
        <v>1.7783842603403982E-4</v>
      </c>
      <c r="I183" s="86">
        <f t="shared" si="24"/>
        <v>189353.21999999974</v>
      </c>
      <c r="J183" s="87">
        <f t="shared" si="25"/>
        <v>0.17132050814924799</v>
      </c>
      <c r="K183" s="82">
        <f>VLOOKUP($C183,'2024'!$C$273:$U$528,VLOOKUP($L$4,Master!$D$9:$G$20,4,FALSE),FALSE)</f>
        <v>76685.08</v>
      </c>
      <c r="L183" s="83">
        <f>VLOOKUP($C183,'2024'!$C$8:$U$263,VLOOKUP($L$4,Master!$D$9:$G$20,4,FALSE),FALSE)</f>
        <v>111143.43999999999</v>
      </c>
      <c r="M183" s="154">
        <f t="shared" si="26"/>
        <v>1.4493489476701333</v>
      </c>
      <c r="N183" s="154">
        <f t="shared" si="27"/>
        <v>1.5267585202686922E-5</v>
      </c>
      <c r="O183" s="83">
        <f t="shared" si="28"/>
        <v>34458.359999999986</v>
      </c>
      <c r="P183" s="87">
        <f t="shared" si="29"/>
        <v>0.44934894767013328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IFERROR(VLOOKUP($C184,'2024'!$C$273:$U$528,19,FALSE),0)</f>
        <v>2349736.85</v>
      </c>
      <c r="F184" s="83">
        <f>IFERROR(VLOOKUP($C184,'2024'!$C$8:$U$263,19,FALSE),0)</f>
        <v>4354078.0600000005</v>
      </c>
      <c r="G184" s="84">
        <f t="shared" si="22"/>
        <v>1.8530066717896518</v>
      </c>
      <c r="H184" s="85">
        <f t="shared" si="23"/>
        <v>5.9811229308900102E-4</v>
      </c>
      <c r="I184" s="86">
        <f t="shared" si="24"/>
        <v>2004341.2100000004</v>
      </c>
      <c r="J184" s="87">
        <f t="shared" si="25"/>
        <v>0.85300667178965184</v>
      </c>
      <c r="K184" s="82">
        <f>VLOOKUP($C184,'2024'!$C$273:$U$528,VLOOKUP($L$4,Master!$D$9:$G$20,4,FALSE),FALSE)</f>
        <v>300513.03000000003</v>
      </c>
      <c r="L184" s="83">
        <f>VLOOKUP($C184,'2024'!$C$8:$U$263,VLOOKUP($L$4,Master!$D$9:$G$20,4,FALSE),FALSE)</f>
        <v>330883.50000000006</v>
      </c>
      <c r="M184" s="154">
        <f t="shared" si="26"/>
        <v>1.1010620737476842</v>
      </c>
      <c r="N184" s="154">
        <f t="shared" si="27"/>
        <v>4.5452903278981287E-5</v>
      </c>
      <c r="O184" s="83">
        <f t="shared" si="28"/>
        <v>30370.47000000003</v>
      </c>
      <c r="P184" s="87">
        <f t="shared" si="29"/>
        <v>0.10106207374768418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IFERROR(VLOOKUP($C185,'2024'!$C$273:$U$528,19,FALSE),0)</f>
        <v>12545151.020000005</v>
      </c>
      <c r="F185" s="83">
        <f>IFERROR(VLOOKUP($C185,'2024'!$C$8:$U$263,19,FALSE),0)</f>
        <v>7594833.0000000009</v>
      </c>
      <c r="G185" s="84">
        <f t="shared" si="22"/>
        <v>0.60539988621037721</v>
      </c>
      <c r="H185" s="85">
        <f t="shared" si="23"/>
        <v>1.043289283899062E-3</v>
      </c>
      <c r="I185" s="86">
        <f t="shared" si="24"/>
        <v>-4950318.0200000042</v>
      </c>
      <c r="J185" s="87">
        <f t="shared" si="25"/>
        <v>-0.39460011378962279</v>
      </c>
      <c r="K185" s="82">
        <f>VLOOKUP($C185,'2024'!$C$273:$U$528,VLOOKUP($L$4,Master!$D$9:$G$20,4,FALSE),FALSE)</f>
        <v>2138111.600000001</v>
      </c>
      <c r="L185" s="83">
        <f>VLOOKUP($C185,'2024'!$C$8:$U$263,VLOOKUP($L$4,Master!$D$9:$G$20,4,FALSE),FALSE)</f>
        <v>350714.6</v>
      </c>
      <c r="M185" s="154">
        <f t="shared" si="26"/>
        <v>0.16403007214403581</v>
      </c>
      <c r="N185" s="154">
        <f t="shared" si="27"/>
        <v>4.8177067736307811E-5</v>
      </c>
      <c r="O185" s="83">
        <f t="shared" si="28"/>
        <v>-1787397.0000000009</v>
      </c>
      <c r="P185" s="87">
        <f t="shared" si="29"/>
        <v>-0.83596992785596413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IFERROR(VLOOKUP($C186,'2024'!$C$273:$U$528,19,FALSE),0)</f>
        <v>1330396.04</v>
      </c>
      <c r="F186" s="83">
        <f>IFERROR(VLOOKUP($C186,'2024'!$C$8:$U$263,19,FALSE),0)</f>
        <v>1559391.35</v>
      </c>
      <c r="G186" s="84">
        <f t="shared" si="22"/>
        <v>1.1721256701876532</v>
      </c>
      <c r="H186" s="85">
        <f t="shared" si="23"/>
        <v>2.1421093589021526E-4</v>
      </c>
      <c r="I186" s="86">
        <f t="shared" si="24"/>
        <v>228995.31000000006</v>
      </c>
      <c r="J186" s="87">
        <f t="shared" si="25"/>
        <v>0.17212567018765332</v>
      </c>
      <c r="K186" s="82">
        <f>VLOOKUP($C186,'2024'!$C$273:$U$528,VLOOKUP($L$4,Master!$D$9:$G$20,4,FALSE),FALSE)</f>
        <v>420442.82</v>
      </c>
      <c r="L186" s="83">
        <f>VLOOKUP($C186,'2024'!$C$8:$U$263,VLOOKUP($L$4,Master!$D$9:$G$20,4,FALSE),FALSE)</f>
        <v>513600</v>
      </c>
      <c r="M186" s="154">
        <f t="shared" si="26"/>
        <v>1.2215692017287867</v>
      </c>
      <c r="N186" s="154">
        <f t="shared" si="27"/>
        <v>7.0552357926837649E-5</v>
      </c>
      <c r="O186" s="83">
        <f t="shared" si="28"/>
        <v>93157.18</v>
      </c>
      <c r="P186" s="87">
        <f t="shared" si="29"/>
        <v>0.22156920172878677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IFERROR(VLOOKUP($C187,'2024'!$C$273:$U$528,19,FALSE),0)</f>
        <v>2352161.69</v>
      </c>
      <c r="F187" s="83">
        <f>IFERROR(VLOOKUP($C187,'2024'!$C$8:$U$263,19,FALSE),0)</f>
        <v>1589727.5300000003</v>
      </c>
      <c r="G187" s="84">
        <f t="shared" si="22"/>
        <v>0.67585809970402178</v>
      </c>
      <c r="H187" s="85">
        <f t="shared" si="23"/>
        <v>2.1837816530901003E-4</v>
      </c>
      <c r="I187" s="86">
        <f t="shared" si="24"/>
        <v>-762434.15999999968</v>
      </c>
      <c r="J187" s="87">
        <f t="shared" si="25"/>
        <v>-0.32414190029597822</v>
      </c>
      <c r="K187" s="82">
        <f>VLOOKUP($C187,'2024'!$C$273:$U$528,VLOOKUP($L$4,Master!$D$9:$G$20,4,FALSE),FALSE)</f>
        <v>364463.3</v>
      </c>
      <c r="L187" s="83">
        <f>VLOOKUP($C187,'2024'!$C$8:$U$263,VLOOKUP($L$4,Master!$D$9:$G$20,4,FALSE),FALSE)</f>
        <v>120108.74999999999</v>
      </c>
      <c r="M187" s="154">
        <f t="shared" si="26"/>
        <v>0.32954964189810054</v>
      </c>
      <c r="N187" s="154">
        <f t="shared" si="27"/>
        <v>1.6499134579721691E-5</v>
      </c>
      <c r="O187" s="83">
        <f t="shared" si="28"/>
        <v>-244354.55</v>
      </c>
      <c r="P187" s="87">
        <f t="shared" si="29"/>
        <v>-0.67045035810189946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IFERROR(VLOOKUP($C188,'2024'!$C$273:$U$528,19,FALSE),0)</f>
        <v>1173753.3999999999</v>
      </c>
      <c r="F188" s="83">
        <f>IFERROR(VLOOKUP($C188,'2024'!$C$8:$U$263,19,FALSE),0)</f>
        <v>927488.28</v>
      </c>
      <c r="G188" s="84">
        <f t="shared" si="22"/>
        <v>0.79019006888499754</v>
      </c>
      <c r="H188" s="85">
        <f t="shared" si="23"/>
        <v>1.2740748657224886E-4</v>
      </c>
      <c r="I188" s="86">
        <f t="shared" si="24"/>
        <v>-246265.11999999988</v>
      </c>
      <c r="J188" s="87">
        <f t="shared" si="25"/>
        <v>-0.20980993111500243</v>
      </c>
      <c r="K188" s="82">
        <f>VLOOKUP($C188,'2024'!$C$273:$U$528,VLOOKUP($L$4,Master!$D$9:$G$20,4,FALSE),FALSE)</f>
        <v>140019.69999999998</v>
      </c>
      <c r="L188" s="83">
        <f>VLOOKUP($C188,'2024'!$C$8:$U$263,VLOOKUP($L$4,Master!$D$9:$G$20,4,FALSE),FALSE)</f>
        <v>123600.07</v>
      </c>
      <c r="M188" s="154">
        <f t="shared" si="26"/>
        <v>0.8827334296531133</v>
      </c>
      <c r="N188" s="154">
        <f t="shared" si="27"/>
        <v>1.6978731266398342E-5</v>
      </c>
      <c r="O188" s="83">
        <f t="shared" si="28"/>
        <v>-16419.629999999976</v>
      </c>
      <c r="P188" s="87">
        <f t="shared" si="29"/>
        <v>-0.11726657034688674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IFERROR(VLOOKUP($C189,'2024'!$C$273:$U$528,19,FALSE),0)</f>
        <v>1161676.6599999999</v>
      </c>
      <c r="F189" s="83">
        <f>IFERROR(VLOOKUP($C189,'2024'!$C$8:$U$263,19,FALSE),0)</f>
        <v>1709294.01</v>
      </c>
      <c r="G189" s="84">
        <f t="shared" si="22"/>
        <v>1.4714025587808575</v>
      </c>
      <c r="H189" s="85">
        <f t="shared" si="23"/>
        <v>2.3480280918169704E-4</v>
      </c>
      <c r="I189" s="86">
        <f t="shared" si="24"/>
        <v>547617.35000000009</v>
      </c>
      <c r="J189" s="87">
        <f t="shared" si="25"/>
        <v>0.47140255878085741</v>
      </c>
      <c r="K189" s="82">
        <f>VLOOKUP($C189,'2024'!$C$273:$U$528,VLOOKUP($L$4,Master!$D$9:$G$20,4,FALSE),FALSE)</f>
        <v>113387.79000000001</v>
      </c>
      <c r="L189" s="83">
        <f>VLOOKUP($C189,'2024'!$C$8:$U$263,VLOOKUP($L$4,Master!$D$9:$G$20,4,FALSE),FALSE)</f>
        <v>107344.25</v>
      </c>
      <c r="M189" s="154">
        <f t="shared" si="26"/>
        <v>0.94670025758505383</v>
      </c>
      <c r="N189" s="154">
        <f t="shared" si="27"/>
        <v>1.4745696938060635E-5</v>
      </c>
      <c r="O189" s="83">
        <f t="shared" si="28"/>
        <v>-6043.5400000000081</v>
      </c>
      <c r="P189" s="87">
        <f t="shared" si="29"/>
        <v>-5.3299742414946158E-2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IFERROR(VLOOKUP($C190,'2024'!$C$273:$U$528,19,FALSE),0)</f>
        <v>1635766.43</v>
      </c>
      <c r="F190" s="83">
        <f>IFERROR(VLOOKUP($C190,'2024'!$C$8:$U$263,19,FALSE),0)</f>
        <v>1414606.34</v>
      </c>
      <c r="G190" s="84">
        <f t="shared" si="22"/>
        <v>0.86479726815276436</v>
      </c>
      <c r="H190" s="85">
        <f t="shared" si="23"/>
        <v>1.943220654697309E-4</v>
      </c>
      <c r="I190" s="86">
        <f t="shared" si="24"/>
        <v>-221160.08999999985</v>
      </c>
      <c r="J190" s="87">
        <f t="shared" si="25"/>
        <v>-0.13520273184723558</v>
      </c>
      <c r="K190" s="82">
        <f>VLOOKUP($C190,'2024'!$C$273:$U$528,VLOOKUP($L$4,Master!$D$9:$G$20,4,FALSE),FALSE)</f>
        <v>158788.69000000003</v>
      </c>
      <c r="L190" s="83">
        <f>VLOOKUP($C190,'2024'!$C$8:$U$263,VLOOKUP($L$4,Master!$D$9:$G$20,4,FALSE),FALSE)</f>
        <v>119247.52000000002</v>
      </c>
      <c r="M190" s="154">
        <f t="shared" si="26"/>
        <v>0.75098245347322912</v>
      </c>
      <c r="N190" s="154">
        <f t="shared" si="27"/>
        <v>1.6380828880311006E-5</v>
      </c>
      <c r="O190" s="83">
        <f t="shared" si="28"/>
        <v>-39541.170000000013</v>
      </c>
      <c r="P190" s="87">
        <f t="shared" si="29"/>
        <v>-0.24901754652677091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IFERROR(VLOOKUP($C191,'2024'!$C$273:$U$528,19,FALSE),0)</f>
        <v>150144.86999999997</v>
      </c>
      <c r="F191" s="83">
        <f>IFERROR(VLOOKUP($C191,'2024'!$C$8:$U$263,19,FALSE),0)</f>
        <v>115121.80999999998</v>
      </c>
      <c r="G191" s="84">
        <f t="shared" si="22"/>
        <v>0.76673821756281124</v>
      </c>
      <c r="H191" s="85">
        <f t="shared" si="23"/>
        <v>1.5814087118974681E-5</v>
      </c>
      <c r="I191" s="86">
        <f t="shared" si="24"/>
        <v>-35023.059999999983</v>
      </c>
      <c r="J191" s="87">
        <f t="shared" si="25"/>
        <v>-0.23326178243718876</v>
      </c>
      <c r="K191" s="82">
        <f>VLOOKUP($C191,'2024'!$C$273:$U$528,VLOOKUP($L$4,Master!$D$9:$G$20,4,FALSE),FALSE)</f>
        <v>14429.3</v>
      </c>
      <c r="L191" s="83">
        <f>VLOOKUP($C191,'2024'!$C$8:$U$263,VLOOKUP($L$4,Master!$D$9:$G$20,4,FALSE),FALSE)</f>
        <v>8460.6700000000019</v>
      </c>
      <c r="M191" s="154">
        <f t="shared" si="26"/>
        <v>0.5863534613598721</v>
      </c>
      <c r="N191" s="154">
        <f t="shared" si="27"/>
        <v>1.1622278390593022E-6</v>
      </c>
      <c r="O191" s="83">
        <f t="shared" si="28"/>
        <v>-5968.6299999999974</v>
      </c>
      <c r="P191" s="87">
        <f t="shared" si="29"/>
        <v>-0.4136465386401279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IFERROR(VLOOKUP($C192,'2024'!$C$273:$U$528,19,FALSE),0)</f>
        <v>1772418.7700000003</v>
      </c>
      <c r="F192" s="83">
        <f>IFERROR(VLOOKUP($C192,'2024'!$C$8:$U$263,19,FALSE),0)</f>
        <v>4516822.5699999994</v>
      </c>
      <c r="G192" s="84">
        <f t="shared" si="22"/>
        <v>2.5483946832722828</v>
      </c>
      <c r="H192" s="85">
        <f t="shared" si="23"/>
        <v>6.2046822946000514E-4</v>
      </c>
      <c r="I192" s="86">
        <f t="shared" si="24"/>
        <v>2744403.7999999989</v>
      </c>
      <c r="J192" s="87">
        <f t="shared" si="25"/>
        <v>1.5483946832722826</v>
      </c>
      <c r="K192" s="82">
        <f>VLOOKUP($C192,'2024'!$C$273:$U$528,VLOOKUP($L$4,Master!$D$9:$G$20,4,FALSE),FALSE)</f>
        <v>95810.280000000013</v>
      </c>
      <c r="L192" s="83">
        <f>VLOOKUP($C192,'2024'!$C$8:$U$263,VLOOKUP($L$4,Master!$D$9:$G$20,4,FALSE),FALSE)</f>
        <v>299835.43</v>
      </c>
      <c r="M192" s="154">
        <f t="shared" si="26"/>
        <v>3.1294703449358456</v>
      </c>
      <c r="N192" s="154">
        <f t="shared" si="27"/>
        <v>4.1187882742420702E-5</v>
      </c>
      <c r="O192" s="83">
        <f t="shared" si="28"/>
        <v>204025.14999999997</v>
      </c>
      <c r="P192" s="87">
        <f t="shared" si="29"/>
        <v>2.1294703449358456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IFERROR(VLOOKUP($C193,'2024'!$C$273:$U$528,19,FALSE),0)</f>
        <v>1296261.21</v>
      </c>
      <c r="F193" s="83">
        <f>IFERROR(VLOOKUP($C193,'2024'!$C$8:$U$263,19,FALSE),0)</f>
        <v>857023.07000000007</v>
      </c>
      <c r="G193" s="84">
        <f t="shared" si="22"/>
        <v>0.66114997763452332</v>
      </c>
      <c r="H193" s="85">
        <f t="shared" si="23"/>
        <v>1.1772780059617843E-4</v>
      </c>
      <c r="I193" s="86">
        <f t="shared" si="24"/>
        <v>-439238.1399999999</v>
      </c>
      <c r="J193" s="87">
        <f t="shared" si="25"/>
        <v>-0.33885002236547673</v>
      </c>
      <c r="K193" s="82">
        <f>VLOOKUP($C193,'2024'!$C$273:$U$528,VLOOKUP($L$4,Master!$D$9:$G$20,4,FALSE),FALSE)</f>
        <v>152711.28999999998</v>
      </c>
      <c r="L193" s="83">
        <f>VLOOKUP($C193,'2024'!$C$8:$U$263,VLOOKUP($L$4,Master!$D$9:$G$20,4,FALSE),FALSE)</f>
        <v>89718.279999999984</v>
      </c>
      <c r="M193" s="154">
        <f t="shared" si="26"/>
        <v>0.58750260049535297</v>
      </c>
      <c r="N193" s="154">
        <f t="shared" si="27"/>
        <v>1.2324447436020713E-5</v>
      </c>
      <c r="O193" s="83">
        <f t="shared" si="28"/>
        <v>-62993.009999999995</v>
      </c>
      <c r="P193" s="87">
        <f t="shared" si="29"/>
        <v>-0.41249739950464698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IFERROR(VLOOKUP($C194,'2024'!$C$273:$U$528,19,FALSE),0)</f>
        <v>1239482.6099999999</v>
      </c>
      <c r="F194" s="83">
        <f>IFERROR(VLOOKUP($C194,'2024'!$C$8:$U$263,19,FALSE),0)</f>
        <v>886554.72000000009</v>
      </c>
      <c r="G194" s="84">
        <f t="shared" si="22"/>
        <v>0.71526192690997104</v>
      </c>
      <c r="H194" s="85">
        <f t="shared" si="23"/>
        <v>1.2178451309806725E-4</v>
      </c>
      <c r="I194" s="86">
        <f t="shared" si="24"/>
        <v>-352927.88999999978</v>
      </c>
      <c r="J194" s="87">
        <f t="shared" si="25"/>
        <v>-0.28473807309002891</v>
      </c>
      <c r="K194" s="82">
        <f>VLOOKUP($C194,'2024'!$C$273:$U$528,VLOOKUP($L$4,Master!$D$9:$G$20,4,FALSE),FALSE)</f>
        <v>137823.58999999997</v>
      </c>
      <c r="L194" s="83">
        <f>VLOOKUP($C194,'2024'!$C$8:$U$263,VLOOKUP($L$4,Master!$D$9:$G$20,4,FALSE),FALSE)</f>
        <v>105428.79</v>
      </c>
      <c r="M194" s="154">
        <f t="shared" si="26"/>
        <v>0.7649546061019018</v>
      </c>
      <c r="N194" s="154">
        <f t="shared" si="27"/>
        <v>1.4482573457697431E-5</v>
      </c>
      <c r="O194" s="83">
        <f t="shared" si="28"/>
        <v>-32394.799999999974</v>
      </c>
      <c r="P194" s="87">
        <f t="shared" si="29"/>
        <v>-0.23504539389809814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IFERROR(VLOOKUP($C195,'2024'!$C$273:$U$528,19,FALSE),0)</f>
        <v>3756812.2</v>
      </c>
      <c r="F195" s="83">
        <f>IFERROR(VLOOKUP($C195,'2024'!$C$8:$U$263,19,FALSE),0)</f>
        <v>3375094.38</v>
      </c>
      <c r="G195" s="84">
        <f t="shared" si="22"/>
        <v>0.8983931589659977</v>
      </c>
      <c r="H195" s="85">
        <f t="shared" si="23"/>
        <v>4.6363097105649956E-4</v>
      </c>
      <c r="I195" s="86">
        <f t="shared" si="24"/>
        <v>-381717.8200000003</v>
      </c>
      <c r="J195" s="87">
        <f t="shared" si="25"/>
        <v>-0.10160684103400225</v>
      </c>
      <c r="K195" s="82">
        <f>VLOOKUP($C195,'2024'!$C$273:$U$528,VLOOKUP($L$4,Master!$D$9:$G$20,4,FALSE),FALSE)</f>
        <v>437907.72</v>
      </c>
      <c r="L195" s="83">
        <f>VLOOKUP($C195,'2024'!$C$8:$U$263,VLOOKUP($L$4,Master!$D$9:$G$20,4,FALSE),FALSE)</f>
        <v>455397.64</v>
      </c>
      <c r="M195" s="154">
        <f t="shared" si="26"/>
        <v>1.0399397389020684</v>
      </c>
      <c r="N195" s="154">
        <f t="shared" si="27"/>
        <v>6.2557198785664244E-5</v>
      </c>
      <c r="O195" s="83">
        <f t="shared" si="28"/>
        <v>17489.920000000042</v>
      </c>
      <c r="P195" s="87">
        <f t="shared" si="29"/>
        <v>3.9939738902068325E-2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IFERROR(VLOOKUP($C196,'2024'!$C$273:$U$528,19,FALSE),0)</f>
        <v>10751073.390000001</v>
      </c>
      <c r="F196" s="83">
        <f>IFERROR(VLOOKUP($C196,'2024'!$C$8:$U$263,19,FALSE),0)</f>
        <v>8757601.8300000001</v>
      </c>
      <c r="G196" s="84">
        <f t="shared" si="22"/>
        <v>0.81457929941635343</v>
      </c>
      <c r="H196" s="85">
        <f t="shared" si="23"/>
        <v>1.2030168592112311E-3</v>
      </c>
      <c r="I196" s="86">
        <f t="shared" si="24"/>
        <v>-1993471.5600000005</v>
      </c>
      <c r="J196" s="87">
        <f t="shared" si="25"/>
        <v>-0.1854207005836466</v>
      </c>
      <c r="K196" s="82">
        <f>VLOOKUP($C196,'2024'!$C$273:$U$528,VLOOKUP($L$4,Master!$D$9:$G$20,4,FALSE),FALSE)</f>
        <v>2372339.92</v>
      </c>
      <c r="L196" s="83">
        <f>VLOOKUP($C196,'2024'!$C$8:$U$263,VLOOKUP($L$4,Master!$D$9:$G$20,4,FALSE),FALSE)</f>
        <v>353380.70000000013</v>
      </c>
      <c r="M196" s="154">
        <f t="shared" si="26"/>
        <v>0.14895871245972211</v>
      </c>
      <c r="N196" s="154">
        <f t="shared" si="27"/>
        <v>4.8543305355989964E-5</v>
      </c>
      <c r="O196" s="83">
        <f t="shared" si="28"/>
        <v>-2018959.2199999997</v>
      </c>
      <c r="P196" s="87">
        <f t="shared" si="29"/>
        <v>-0.85104128754027786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IFERROR(VLOOKUP($C197,'2024'!$C$273:$U$528,19,FALSE),0)</f>
        <v>5314619.290000001</v>
      </c>
      <c r="F197" s="83">
        <f>IFERROR(VLOOKUP($C197,'2024'!$C$8:$U$263,19,FALSE),0)</f>
        <v>5004568.33</v>
      </c>
      <c r="G197" s="84">
        <f t="shared" si="22"/>
        <v>0.94166073935278982</v>
      </c>
      <c r="H197" s="85">
        <f t="shared" si="23"/>
        <v>6.8746903443823234E-4</v>
      </c>
      <c r="I197" s="86">
        <f t="shared" si="24"/>
        <v>-310050.96000000089</v>
      </c>
      <c r="J197" s="87">
        <f t="shared" si="25"/>
        <v>-5.833926064721013E-2</v>
      </c>
      <c r="K197" s="82">
        <f>VLOOKUP($C197,'2024'!$C$273:$U$528,VLOOKUP($L$4,Master!$D$9:$G$20,4,FALSE),FALSE)</f>
        <v>320452.23</v>
      </c>
      <c r="L197" s="83">
        <f>VLOOKUP($C197,'2024'!$C$8:$U$263,VLOOKUP($L$4,Master!$D$9:$G$20,4,FALSE),FALSE)</f>
        <v>297266.65000000002</v>
      </c>
      <c r="M197" s="154">
        <f t="shared" si="26"/>
        <v>0.92764731267434164</v>
      </c>
      <c r="N197" s="154">
        <f t="shared" si="27"/>
        <v>4.0835013805513967E-5</v>
      </c>
      <c r="O197" s="83">
        <f t="shared" si="28"/>
        <v>-23185.579999999958</v>
      </c>
      <c r="P197" s="87">
        <f t="shared" si="29"/>
        <v>-7.235268732565836E-2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IFERROR(VLOOKUP($C198,'2024'!$C$273:$U$528,19,FALSE),0)</f>
        <v>1679027.7200000004</v>
      </c>
      <c r="F198" s="83">
        <f>IFERROR(VLOOKUP($C198,'2024'!$C$8:$U$263,19,FALSE),0)</f>
        <v>1343808.2299999997</v>
      </c>
      <c r="G198" s="84">
        <f t="shared" si="22"/>
        <v>0.80034904367153592</v>
      </c>
      <c r="H198" s="85">
        <f t="shared" si="23"/>
        <v>1.8459664958720822E-4</v>
      </c>
      <c r="I198" s="86">
        <f t="shared" si="24"/>
        <v>-335219.49000000069</v>
      </c>
      <c r="J198" s="87">
        <f t="shared" si="25"/>
        <v>-0.19965095632846408</v>
      </c>
      <c r="K198" s="82">
        <f>VLOOKUP($C198,'2024'!$C$273:$U$528,VLOOKUP($L$4,Master!$D$9:$G$20,4,FALSE),FALSE)</f>
        <v>183977.62000000002</v>
      </c>
      <c r="L198" s="83">
        <f>VLOOKUP($C198,'2024'!$C$8:$U$263,VLOOKUP($L$4,Master!$D$9:$G$20,4,FALSE),FALSE)</f>
        <v>97432.239999999991</v>
      </c>
      <c r="M198" s="154">
        <f t="shared" si="26"/>
        <v>0.52958745743096347</v>
      </c>
      <c r="N198" s="154">
        <f t="shared" si="27"/>
        <v>1.3384100993172795E-5</v>
      </c>
      <c r="O198" s="83">
        <f t="shared" si="28"/>
        <v>-86545.380000000034</v>
      </c>
      <c r="P198" s="87">
        <f t="shared" si="29"/>
        <v>-0.47041254256903653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IFERROR(VLOOKUP($C199,'2024'!$C$273:$U$528,19,FALSE),0)</f>
        <v>1162676.45</v>
      </c>
      <c r="F199" s="83">
        <f>IFERROR(VLOOKUP($C199,'2024'!$C$8:$U$263,19,FALSE),0)</f>
        <v>1136989.24</v>
      </c>
      <c r="G199" s="84">
        <f t="shared" si="22"/>
        <v>0.9779068286796383</v>
      </c>
      <c r="H199" s="85">
        <f t="shared" si="23"/>
        <v>1.5618627690701541E-4</v>
      </c>
      <c r="I199" s="86">
        <f t="shared" si="24"/>
        <v>-25687.209999999963</v>
      </c>
      <c r="J199" s="87">
        <f t="shared" si="25"/>
        <v>-2.2093171320361708E-2</v>
      </c>
      <c r="K199" s="82">
        <f>VLOOKUP($C199,'2024'!$C$273:$U$528,VLOOKUP($L$4,Master!$D$9:$G$20,4,FALSE),FALSE)</f>
        <v>139893.44</v>
      </c>
      <c r="L199" s="83">
        <f>VLOOKUP($C199,'2024'!$C$8:$U$263,VLOOKUP($L$4,Master!$D$9:$G$20,4,FALSE),FALSE)</f>
        <v>87636.45</v>
      </c>
      <c r="M199" s="154">
        <f t="shared" si="26"/>
        <v>0.62645146191272438</v>
      </c>
      <c r="N199" s="154">
        <f t="shared" si="27"/>
        <v>1.203846999189527E-5</v>
      </c>
      <c r="O199" s="83">
        <f t="shared" si="28"/>
        <v>-52256.990000000005</v>
      </c>
      <c r="P199" s="87">
        <f t="shared" si="29"/>
        <v>-0.37354853808727562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IFERROR(VLOOKUP($C200,'2024'!$C$273:$U$528,19,FALSE),0)</f>
        <v>683605.86</v>
      </c>
      <c r="F200" s="83">
        <f>IFERROR(VLOOKUP($C200,'2024'!$C$8:$U$263,19,FALSE),0)</f>
        <v>645210.10000000009</v>
      </c>
      <c r="G200" s="84">
        <f t="shared" si="22"/>
        <v>0.94383348322964944</v>
      </c>
      <c r="H200" s="85">
        <f t="shared" si="23"/>
        <v>8.8631413382419616E-5</v>
      </c>
      <c r="I200" s="86">
        <f t="shared" si="24"/>
        <v>-38395.759999999893</v>
      </c>
      <c r="J200" s="87">
        <f t="shared" si="25"/>
        <v>-5.6166516770350526E-2</v>
      </c>
      <c r="K200" s="82">
        <f>VLOOKUP($C200,'2024'!$C$273:$U$528,VLOOKUP($L$4,Master!$D$9:$G$20,4,FALSE),FALSE)</f>
        <v>79011.50999999998</v>
      </c>
      <c r="L200" s="83">
        <f>VLOOKUP($C200,'2024'!$C$8:$U$263,VLOOKUP($L$4,Master!$D$9:$G$20,4,FALSE),FALSE)</f>
        <v>57757.169999999991</v>
      </c>
      <c r="M200" s="154">
        <f t="shared" si="26"/>
        <v>0.73099691424705093</v>
      </c>
      <c r="N200" s="154">
        <f t="shared" si="27"/>
        <v>7.9340041485226024E-6</v>
      </c>
      <c r="O200" s="83">
        <f t="shared" si="28"/>
        <v>-21254.339999999989</v>
      </c>
      <c r="P200" s="87">
        <f t="shared" si="29"/>
        <v>-0.26900308575294907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IFERROR(VLOOKUP($C201,'2024'!$C$273:$U$528,19,FALSE),0)</f>
        <v>389955.32</v>
      </c>
      <c r="F201" s="83">
        <f>IFERROR(VLOOKUP($C201,'2024'!$C$8:$U$263,19,FALSE),0)</f>
        <v>306574.81000000006</v>
      </c>
      <c r="G201" s="84">
        <f t="shared" si="22"/>
        <v>0.78617932433900384</v>
      </c>
      <c r="H201" s="85">
        <f t="shared" si="23"/>
        <v>4.2113659903567461E-5</v>
      </c>
      <c r="I201" s="86">
        <f t="shared" si="24"/>
        <v>-83380.509999999951</v>
      </c>
      <c r="J201" s="87">
        <f t="shared" si="25"/>
        <v>-0.21382067566099611</v>
      </c>
      <c r="K201" s="82">
        <f>VLOOKUP($C201,'2024'!$C$273:$U$528,VLOOKUP($L$4,Master!$D$9:$G$20,4,FALSE),FALSE)</f>
        <v>50784.5</v>
      </c>
      <c r="L201" s="83">
        <f>VLOOKUP($C201,'2024'!$C$8:$U$263,VLOOKUP($L$4,Master!$D$9:$G$20,4,FALSE),FALSE)</f>
        <v>26285.440000000002</v>
      </c>
      <c r="M201" s="154">
        <f t="shared" si="26"/>
        <v>0.5175878466855045</v>
      </c>
      <c r="N201" s="154">
        <f t="shared" si="27"/>
        <v>3.6107861587702793E-6</v>
      </c>
      <c r="O201" s="83">
        <f t="shared" si="28"/>
        <v>-24499.059999999998</v>
      </c>
      <c r="P201" s="87">
        <f t="shared" si="29"/>
        <v>-0.4824121533144955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IFERROR(VLOOKUP($C202,'2024'!$C$273:$U$528,19,FALSE),0)</f>
        <v>202500</v>
      </c>
      <c r="F202" s="83">
        <f>IFERROR(VLOOKUP($C202,'2024'!$C$8:$U$263,19,FALSE),0)</f>
        <v>0</v>
      </c>
      <c r="G202" s="84">
        <f t="shared" ref="G202:G264" si="30">IFERROR(F202/E202,0)</f>
        <v>0</v>
      </c>
      <c r="H202" s="85">
        <f t="shared" ref="H202:H264" si="31">F202/$D$4</f>
        <v>0</v>
      </c>
      <c r="I202" s="86">
        <f t="shared" ref="I202:I264" si="32">F202-E202</f>
        <v>-202500</v>
      </c>
      <c r="J202" s="87">
        <f t="shared" ref="J202:J264" si="33">IFERROR(I202/E202,0)</f>
        <v>-1</v>
      </c>
      <c r="K202" s="82">
        <f>VLOOKUP($C202,'2024'!$C$273:$U$528,VLOOKUP($L$4,Master!$D$9:$G$20,4,FALSE),FALSE)</f>
        <v>67500</v>
      </c>
      <c r="L202" s="83">
        <f>VLOOKUP($C202,'2024'!$C$8:$U$263,VLOOKUP($L$4,Master!$D$9:$G$20,4,FALSE),FALSE)</f>
        <v>0</v>
      </c>
      <c r="M202" s="154">
        <f t="shared" ref="M202:M264" si="34">IFERROR(L202/K202,0)</f>
        <v>0</v>
      </c>
      <c r="N202" s="154">
        <f t="shared" ref="N202:N264" si="35">L202/$D$4</f>
        <v>0</v>
      </c>
      <c r="O202" s="83">
        <f t="shared" ref="O202:O264" si="36">L202-K202</f>
        <v>-67500</v>
      </c>
      <c r="P202" s="87">
        <f t="shared" ref="P202:P264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IFERROR(VLOOKUP($C203,'2024'!$C$273:$U$528,19,FALSE),0)</f>
        <v>8211862.0799999982</v>
      </c>
      <c r="F203" s="83">
        <f>IFERROR(VLOOKUP($C203,'2024'!$C$8:$U$263,19,FALSE),0)</f>
        <v>7925130.3800000008</v>
      </c>
      <c r="G203" s="84">
        <f t="shared" si="30"/>
        <v>0.96508322994143647</v>
      </c>
      <c r="H203" s="85">
        <f t="shared" si="31"/>
        <v>1.088661672871135E-3</v>
      </c>
      <c r="I203" s="86">
        <f t="shared" si="32"/>
        <v>-286731.69999999739</v>
      </c>
      <c r="J203" s="87">
        <f t="shared" si="33"/>
        <v>-3.4916770058563557E-2</v>
      </c>
      <c r="K203" s="82">
        <f>VLOOKUP($C203,'2024'!$C$273:$U$528,VLOOKUP($L$4,Master!$D$9:$G$20,4,FALSE),FALSE)</f>
        <v>1777599.7099999995</v>
      </c>
      <c r="L203" s="83">
        <f>VLOOKUP($C203,'2024'!$C$8:$U$263,VLOOKUP($L$4,Master!$D$9:$G$20,4,FALSE),FALSE)</f>
        <v>938317.40999999992</v>
      </c>
      <c r="M203" s="154">
        <f t="shared" si="34"/>
        <v>0.52785641487306512</v>
      </c>
      <c r="N203" s="154">
        <f t="shared" si="35"/>
        <v>1.2889506573073064E-4</v>
      </c>
      <c r="O203" s="83">
        <f t="shared" si="36"/>
        <v>-839282.29999999958</v>
      </c>
      <c r="P203" s="87">
        <f t="shared" si="37"/>
        <v>-0.47214358512693494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IFERROR(VLOOKUP($C204,'2024'!$C$273:$U$528,19,FALSE),0)</f>
        <v>36779093.080000006</v>
      </c>
      <c r="F204" s="83">
        <f>IFERROR(VLOOKUP($C204,'2024'!$C$8:$U$263,19,FALSE),0)</f>
        <v>37081920.789999992</v>
      </c>
      <c r="G204" s="84">
        <f t="shared" si="30"/>
        <v>1.0082336916068402</v>
      </c>
      <c r="H204" s="85">
        <f t="shared" si="31"/>
        <v>5.0938803508386327E-3</v>
      </c>
      <c r="I204" s="86">
        <f t="shared" si="32"/>
        <v>302827.70999998599</v>
      </c>
      <c r="J204" s="87">
        <f t="shared" si="33"/>
        <v>8.233691606840076E-3</v>
      </c>
      <c r="K204" s="82">
        <f>VLOOKUP($C204,'2024'!$C$273:$U$528,VLOOKUP($L$4,Master!$D$9:$G$20,4,FALSE),FALSE)</f>
        <v>3452856.84</v>
      </c>
      <c r="L204" s="83">
        <f>VLOOKUP($C204,'2024'!$C$8:$U$263,VLOOKUP($L$4,Master!$D$9:$G$20,4,FALSE),FALSE)</f>
        <v>3502055.0000000005</v>
      </c>
      <c r="M204" s="154">
        <f t="shared" si="34"/>
        <v>1.0142485374516717</v>
      </c>
      <c r="N204" s="154">
        <f t="shared" si="35"/>
        <v>4.8107133535722633E-4</v>
      </c>
      <c r="O204" s="83">
        <f t="shared" si="36"/>
        <v>49198.160000000615</v>
      </c>
      <c r="P204" s="87">
        <f t="shared" si="37"/>
        <v>1.4248537451671647E-2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IFERROR(VLOOKUP($C205,'2024'!$C$273:$U$528,19,FALSE),0)</f>
        <v>112616978.02</v>
      </c>
      <c r="F205" s="83">
        <f>IFERROR(VLOOKUP($C205,'2024'!$C$8:$U$263,19,FALSE),0)</f>
        <v>112051471.81999999</v>
      </c>
      <c r="G205" s="84">
        <f t="shared" si="30"/>
        <v>0.99497849960154705</v>
      </c>
      <c r="H205" s="85">
        <f t="shared" si="31"/>
        <v>1.5392319988461063E-2</v>
      </c>
      <c r="I205" s="86">
        <f t="shared" si="32"/>
        <v>-565506.20000000298</v>
      </c>
      <c r="J205" s="87">
        <f t="shared" si="33"/>
        <v>-5.0215003984530023E-3</v>
      </c>
      <c r="K205" s="82">
        <f>VLOOKUP($C205,'2024'!$C$273:$U$528,VLOOKUP($L$4,Master!$D$9:$G$20,4,FALSE),FALSE)</f>
        <v>11007407.140000001</v>
      </c>
      <c r="L205" s="83">
        <f>VLOOKUP($C205,'2024'!$C$8:$U$263,VLOOKUP($L$4,Master!$D$9:$G$20,4,FALSE),FALSE)</f>
        <v>10967060.239999996</v>
      </c>
      <c r="M205" s="154">
        <f t="shared" si="34"/>
        <v>0.99633456821512612</v>
      </c>
      <c r="N205" s="154">
        <f t="shared" si="35"/>
        <v>1.5065264008132199E-3</v>
      </c>
      <c r="O205" s="83">
        <f t="shared" si="36"/>
        <v>-40346.900000004098</v>
      </c>
      <c r="P205" s="87">
        <f t="shared" si="37"/>
        <v>-3.665431784873917E-3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IFERROR(VLOOKUP($C206,'2024'!$C$273:$U$528,19,FALSE),0)</f>
        <v>43816799.489999995</v>
      </c>
      <c r="F206" s="83">
        <f>IFERROR(VLOOKUP($C206,'2024'!$C$8:$U$263,19,FALSE),0)</f>
        <v>43182908.599999994</v>
      </c>
      <c r="G206" s="84">
        <f t="shared" si="30"/>
        <v>0.98553315400992103</v>
      </c>
      <c r="H206" s="85">
        <f t="shared" si="31"/>
        <v>5.9319626632965633E-3</v>
      </c>
      <c r="I206" s="86">
        <f t="shared" si="32"/>
        <v>-633890.8900000006</v>
      </c>
      <c r="J206" s="87">
        <f t="shared" si="33"/>
        <v>-1.4466845990078967E-2</v>
      </c>
      <c r="K206" s="82">
        <f>VLOOKUP($C206,'2024'!$C$273:$U$528,VLOOKUP($L$4,Master!$D$9:$G$20,4,FALSE),FALSE)</f>
        <v>4363959.1800000025</v>
      </c>
      <c r="L206" s="83">
        <f>VLOOKUP($C206,'2024'!$C$8:$U$263,VLOOKUP($L$4,Master!$D$9:$G$20,4,FALSE),FALSE)</f>
        <v>4409448.0199999996</v>
      </c>
      <c r="M206" s="154">
        <f t="shared" si="34"/>
        <v>1.0104237546969899</v>
      </c>
      <c r="N206" s="154">
        <f t="shared" si="35"/>
        <v>6.0571837026251075E-4</v>
      </c>
      <c r="O206" s="83">
        <f t="shared" si="36"/>
        <v>45488.839999997057</v>
      </c>
      <c r="P206" s="87">
        <f t="shared" si="37"/>
        <v>1.0423754696989864E-2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IFERROR(VLOOKUP($C207,'2024'!$C$273:$U$528,19,FALSE),0)</f>
        <v>9972218.7700000014</v>
      </c>
      <c r="F207" s="83">
        <f>IFERROR(VLOOKUP($C207,'2024'!$C$8:$U$263,19,FALSE),0)</f>
        <v>8887852.5800000001</v>
      </c>
      <c r="G207" s="84">
        <f t="shared" si="30"/>
        <v>0.891261291492906</v>
      </c>
      <c r="H207" s="85">
        <f t="shared" si="31"/>
        <v>1.2209091830707309E-3</v>
      </c>
      <c r="I207" s="86">
        <f t="shared" si="32"/>
        <v>-1084366.1900000013</v>
      </c>
      <c r="J207" s="87">
        <f t="shared" si="33"/>
        <v>-0.10873870850709397</v>
      </c>
      <c r="K207" s="82">
        <f>VLOOKUP($C207,'2024'!$C$273:$U$528,VLOOKUP($L$4,Master!$D$9:$G$20,4,FALSE),FALSE)</f>
        <v>910148.3</v>
      </c>
      <c r="L207" s="83">
        <f>VLOOKUP($C207,'2024'!$C$8:$U$263,VLOOKUP($L$4,Master!$D$9:$G$20,4,FALSE),FALSE)</f>
        <v>523084.08</v>
      </c>
      <c r="M207" s="154">
        <f t="shared" si="34"/>
        <v>0.57472400926310574</v>
      </c>
      <c r="N207" s="154">
        <f t="shared" si="35"/>
        <v>7.1855169855900662E-5</v>
      </c>
      <c r="O207" s="83">
        <f t="shared" si="36"/>
        <v>-387064.22000000003</v>
      </c>
      <c r="P207" s="87">
        <f t="shared" si="37"/>
        <v>-0.4252759907368942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IFERROR(VLOOKUP($C208,'2024'!$C$273:$U$528,19,FALSE),0)</f>
        <v>35292570.200000003</v>
      </c>
      <c r="F208" s="83">
        <f>IFERROR(VLOOKUP($C208,'2024'!$C$8:$U$263,19,FALSE),0)</f>
        <v>34942055.889999993</v>
      </c>
      <c r="G208" s="84">
        <f t="shared" si="30"/>
        <v>0.99006832576903081</v>
      </c>
      <c r="H208" s="85">
        <f t="shared" si="31"/>
        <v>4.799930751267222E-3</v>
      </c>
      <c r="I208" s="86">
        <f t="shared" si="32"/>
        <v>-350514.31000000983</v>
      </c>
      <c r="J208" s="87">
        <f t="shared" si="33"/>
        <v>-9.9316742309691515E-3</v>
      </c>
      <c r="K208" s="82">
        <f>VLOOKUP($C208,'2024'!$C$273:$U$528,VLOOKUP($L$4,Master!$D$9:$G$20,4,FALSE),FALSE)</f>
        <v>3327795.2600000002</v>
      </c>
      <c r="L208" s="83">
        <f>VLOOKUP($C208,'2024'!$C$8:$U$263,VLOOKUP($L$4,Master!$D$9:$G$20,4,FALSE),FALSE)</f>
        <v>6261660.4999999991</v>
      </c>
      <c r="M208" s="154">
        <f t="shared" si="34"/>
        <v>1.8816243220443791</v>
      </c>
      <c r="N208" s="154">
        <f t="shared" si="35"/>
        <v>8.6015364644147414E-4</v>
      </c>
      <c r="O208" s="83">
        <f t="shared" si="36"/>
        <v>2933865.2399999988</v>
      </c>
      <c r="P208" s="87">
        <f t="shared" si="37"/>
        <v>0.88162432204437924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IFERROR(VLOOKUP($C209,'2024'!$C$273:$U$528,19,FALSE),0)</f>
        <v>5314913.2799999993</v>
      </c>
      <c r="F209" s="83">
        <f>IFERROR(VLOOKUP($C209,'2024'!$C$8:$U$263,19,FALSE),0)</f>
        <v>4276048.6899999995</v>
      </c>
      <c r="G209" s="84">
        <f t="shared" si="30"/>
        <v>0.80453780988125545</v>
      </c>
      <c r="H209" s="85">
        <f t="shared" si="31"/>
        <v>5.8739353132684035E-4</v>
      </c>
      <c r="I209" s="86">
        <f t="shared" si="32"/>
        <v>-1038864.5899999999</v>
      </c>
      <c r="J209" s="87">
        <f t="shared" si="33"/>
        <v>-0.19546219011874452</v>
      </c>
      <c r="K209" s="82">
        <f>VLOOKUP($C209,'2024'!$C$273:$U$528,VLOOKUP($L$4,Master!$D$9:$G$20,4,FALSE),FALSE)</f>
        <v>530686.71999999997</v>
      </c>
      <c r="L209" s="83">
        <f>VLOOKUP($C209,'2024'!$C$8:$U$263,VLOOKUP($L$4,Master!$D$9:$G$20,4,FALSE),FALSE)</f>
        <v>434983.93000000005</v>
      </c>
      <c r="M209" s="154">
        <f t="shared" si="34"/>
        <v>0.8196623612514744</v>
      </c>
      <c r="N209" s="154">
        <f t="shared" si="35"/>
        <v>5.9753002184155948E-5</v>
      </c>
      <c r="O209" s="83">
        <f t="shared" si="36"/>
        <v>-95702.789999999921</v>
      </c>
      <c r="P209" s="87">
        <f t="shared" si="37"/>
        <v>-0.18033763874852554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IFERROR(VLOOKUP($C210,'2024'!$C$273:$U$528,19,FALSE),0)</f>
        <v>8601346.4500000011</v>
      </c>
      <c r="F210" s="83">
        <f>IFERROR(VLOOKUP($C210,'2024'!$C$8:$U$263,19,FALSE),0)</f>
        <v>7431896.1300000008</v>
      </c>
      <c r="G210" s="84">
        <f t="shared" si="30"/>
        <v>0.86403869129117572</v>
      </c>
      <c r="H210" s="85">
        <f t="shared" si="31"/>
        <v>1.0209069233622265E-3</v>
      </c>
      <c r="I210" s="86">
        <f t="shared" si="32"/>
        <v>-1169450.3200000003</v>
      </c>
      <c r="J210" s="87">
        <f t="shared" si="33"/>
        <v>-0.13596130870882431</v>
      </c>
      <c r="K210" s="82">
        <f>VLOOKUP($C210,'2024'!$C$273:$U$528,VLOOKUP($L$4,Master!$D$9:$G$20,4,FALSE),FALSE)</f>
        <v>991667.55</v>
      </c>
      <c r="L210" s="83">
        <f>VLOOKUP($C210,'2024'!$C$8:$U$263,VLOOKUP($L$4,Master!$D$9:$G$20,4,FALSE),FALSE)</f>
        <v>288263.62</v>
      </c>
      <c r="M210" s="154">
        <f t="shared" si="34"/>
        <v>0.29068574443118561</v>
      </c>
      <c r="N210" s="154">
        <f t="shared" si="35"/>
        <v>3.9598282896273196E-5</v>
      </c>
      <c r="O210" s="83">
        <f t="shared" si="36"/>
        <v>-703403.93</v>
      </c>
      <c r="P210" s="87">
        <f t="shared" si="37"/>
        <v>-0.70931425556881433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IFERROR(VLOOKUP($C211,'2024'!$C$273:$U$528,19,FALSE),0)</f>
        <v>2576377.3699999996</v>
      </c>
      <c r="F211" s="83">
        <f>IFERROR(VLOOKUP($C211,'2024'!$C$8:$U$263,19,FALSE),0)</f>
        <v>2391921.8899999997</v>
      </c>
      <c r="G211" s="84">
        <f t="shared" si="30"/>
        <v>0.92840510006498</v>
      </c>
      <c r="H211" s="85">
        <f t="shared" si="31"/>
        <v>3.28574239323049E-4</v>
      </c>
      <c r="I211" s="86">
        <f t="shared" si="32"/>
        <v>-184455.47999999998</v>
      </c>
      <c r="J211" s="87">
        <f t="shared" si="33"/>
        <v>-7.1594899935020009E-2</v>
      </c>
      <c r="K211" s="82">
        <f>VLOOKUP($C211,'2024'!$C$273:$U$528,VLOOKUP($L$4,Master!$D$9:$G$20,4,FALSE),FALSE)</f>
        <v>300351.93999999994</v>
      </c>
      <c r="L211" s="83">
        <f>VLOOKUP($C211,'2024'!$C$8:$U$263,VLOOKUP($L$4,Master!$D$9:$G$20,4,FALSE),FALSE)</f>
        <v>235574.29999999993</v>
      </c>
      <c r="M211" s="154">
        <f t="shared" si="34"/>
        <v>0.78432754587834519</v>
      </c>
      <c r="N211" s="154">
        <f t="shared" si="35"/>
        <v>3.236044067750044E-5</v>
      </c>
      <c r="O211" s="83">
        <f t="shared" si="36"/>
        <v>-64777.640000000014</v>
      </c>
      <c r="P211" s="87">
        <f t="shared" si="37"/>
        <v>-0.21567245412165484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IFERROR(VLOOKUP($C212,'2024'!$C$273:$U$528,19,FALSE),0)</f>
        <v>10405500.75</v>
      </c>
      <c r="F212" s="83">
        <f>IFERROR(VLOOKUP($C212,'2024'!$C$8:$U$263,19,FALSE),0)</f>
        <v>9587066.75</v>
      </c>
      <c r="G212" s="84">
        <f t="shared" si="30"/>
        <v>0.92134602460145898</v>
      </c>
      <c r="H212" s="85">
        <f t="shared" si="31"/>
        <v>1.3169590436419084E-3</v>
      </c>
      <c r="I212" s="86">
        <f t="shared" si="32"/>
        <v>-818434</v>
      </c>
      <c r="J212" s="87">
        <f t="shared" si="33"/>
        <v>-7.8653975398541007E-2</v>
      </c>
      <c r="K212" s="82">
        <f>VLOOKUP($C212,'2024'!$C$273:$U$528,VLOOKUP($L$4,Master!$D$9:$G$20,4,FALSE),FALSE)</f>
        <v>228500.25</v>
      </c>
      <c r="L212" s="83">
        <f>VLOOKUP($C212,'2024'!$C$8:$U$263,VLOOKUP($L$4,Master!$D$9:$G$20,4,FALSE),FALSE)</f>
        <v>132264</v>
      </c>
      <c r="M212" s="154">
        <f t="shared" si="34"/>
        <v>0.57883525291547822</v>
      </c>
      <c r="N212" s="154">
        <f t="shared" si="35"/>
        <v>1.8168880585738425E-5</v>
      </c>
      <c r="O212" s="83">
        <f t="shared" si="36"/>
        <v>-96236.25</v>
      </c>
      <c r="P212" s="87">
        <f t="shared" si="37"/>
        <v>-0.42116474708452178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IFERROR(VLOOKUP($C213,'2024'!$C$273:$U$528,19,FALSE),0)</f>
        <v>1229110.3099999998</v>
      </c>
      <c r="F213" s="83">
        <f>IFERROR(VLOOKUP($C213,'2024'!$C$8:$U$263,19,FALSE),0)</f>
        <v>732401.54</v>
      </c>
      <c r="G213" s="84">
        <f t="shared" si="30"/>
        <v>0.5958794211074514</v>
      </c>
      <c r="H213" s="85">
        <f t="shared" si="31"/>
        <v>1.0060875310795775E-4</v>
      </c>
      <c r="I213" s="86">
        <f t="shared" si="32"/>
        <v>-496708.76999999979</v>
      </c>
      <c r="J213" s="87">
        <f t="shared" si="33"/>
        <v>-0.4041205788925486</v>
      </c>
      <c r="K213" s="82">
        <f>VLOOKUP($C213,'2024'!$C$273:$U$528,VLOOKUP($L$4,Master!$D$9:$G$20,4,FALSE),FALSE)</f>
        <v>226129.72</v>
      </c>
      <c r="L213" s="83">
        <f>VLOOKUP($C213,'2024'!$C$8:$U$263,VLOOKUP($L$4,Master!$D$9:$G$20,4,FALSE),FALSE)</f>
        <v>83274.25</v>
      </c>
      <c r="M213" s="154">
        <f t="shared" si="34"/>
        <v>0.36825875873370384</v>
      </c>
      <c r="N213" s="154">
        <f t="shared" si="35"/>
        <v>1.1439242001730841E-5</v>
      </c>
      <c r="O213" s="83">
        <f t="shared" si="36"/>
        <v>-142855.47</v>
      </c>
      <c r="P213" s="87">
        <f t="shared" si="37"/>
        <v>-0.63174124126629616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IFERROR(VLOOKUP($C214,'2024'!$C$273:$U$528,19,FALSE),0)</f>
        <v>3681608.14</v>
      </c>
      <c r="F214" s="83">
        <f>IFERROR(VLOOKUP($C214,'2024'!$C$8:$U$263,19,FALSE),0)</f>
        <v>2950883.8799999994</v>
      </c>
      <c r="G214" s="84">
        <f t="shared" si="30"/>
        <v>0.80152035952419409</v>
      </c>
      <c r="H214" s="85">
        <f t="shared" si="31"/>
        <v>4.0535789661661875E-4</v>
      </c>
      <c r="I214" s="86">
        <f t="shared" si="32"/>
        <v>-730724.26000000071</v>
      </c>
      <c r="J214" s="87">
        <f t="shared" si="33"/>
        <v>-0.19847964047580596</v>
      </c>
      <c r="K214" s="82">
        <f>VLOOKUP($C214,'2024'!$C$273:$U$528,VLOOKUP($L$4,Master!$D$9:$G$20,4,FALSE),FALSE)</f>
        <v>340891.87</v>
      </c>
      <c r="L214" s="83">
        <f>VLOOKUP($C214,'2024'!$C$8:$U$263,VLOOKUP($L$4,Master!$D$9:$G$20,4,FALSE),FALSE)</f>
        <v>292844.79999999999</v>
      </c>
      <c r="M214" s="154">
        <f t="shared" si="34"/>
        <v>0.85905480820061797</v>
      </c>
      <c r="N214" s="154">
        <f t="shared" si="35"/>
        <v>4.0227591796365235E-5</v>
      </c>
      <c r="O214" s="83">
        <f t="shared" si="36"/>
        <v>-48047.070000000007</v>
      </c>
      <c r="P214" s="87">
        <f t="shared" si="37"/>
        <v>-0.14094519179938203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IFERROR(VLOOKUP($C215,'2024'!$C$273:$U$528,19,FALSE),0)</f>
        <v>368936.92999999993</v>
      </c>
      <c r="F215" s="83">
        <f>IFERROR(VLOOKUP($C215,'2024'!$C$8:$U$263,19,FALSE),0)</f>
        <v>139850.69</v>
      </c>
      <c r="G215" s="84">
        <f t="shared" si="30"/>
        <v>0.37906395003612142</v>
      </c>
      <c r="H215" s="85">
        <f t="shared" si="31"/>
        <v>1.9211051279585697E-5</v>
      </c>
      <c r="I215" s="86">
        <f t="shared" si="32"/>
        <v>-229086.23999999993</v>
      </c>
      <c r="J215" s="87">
        <f t="shared" si="33"/>
        <v>-0.62093604996387852</v>
      </c>
      <c r="K215" s="82">
        <f>VLOOKUP($C215,'2024'!$C$273:$U$528,VLOOKUP($L$4,Master!$D$9:$G$20,4,FALSE),FALSE)</f>
        <v>19552.41</v>
      </c>
      <c r="L215" s="83">
        <f>VLOOKUP($C215,'2024'!$C$8:$U$263,VLOOKUP($L$4,Master!$D$9:$G$20,4,FALSE),FALSE)</f>
        <v>4000.86</v>
      </c>
      <c r="M215" s="154">
        <f t="shared" si="34"/>
        <v>0.20462234578755253</v>
      </c>
      <c r="N215" s="154">
        <f t="shared" si="35"/>
        <v>5.4959132931302112E-7</v>
      </c>
      <c r="O215" s="83">
        <f t="shared" si="36"/>
        <v>-15551.55</v>
      </c>
      <c r="P215" s="87">
        <f t="shared" si="37"/>
        <v>-0.79537765421244744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IFERROR(VLOOKUP($C216,'2024'!$C$273:$U$528,19,FALSE),0)</f>
        <v>4545218.3800000008</v>
      </c>
      <c r="F216" s="83">
        <f>IFERROR(VLOOKUP($C216,'2024'!$C$8:$U$263,19,FALSE),0)</f>
        <v>2381835.4300000002</v>
      </c>
      <c r="G216" s="84">
        <f t="shared" si="30"/>
        <v>0.5240310213653584</v>
      </c>
      <c r="H216" s="85">
        <f t="shared" si="31"/>
        <v>3.2718867947854999E-4</v>
      </c>
      <c r="I216" s="86">
        <f t="shared" si="32"/>
        <v>-2163382.9500000007</v>
      </c>
      <c r="J216" s="87">
        <f t="shared" si="33"/>
        <v>-0.4759689786346416</v>
      </c>
      <c r="K216" s="82">
        <f>VLOOKUP($C216,'2024'!$C$273:$U$528,VLOOKUP($L$4,Master!$D$9:$G$20,4,FALSE),FALSE)</f>
        <v>716026.32000000007</v>
      </c>
      <c r="L216" s="83">
        <f>VLOOKUP($C216,'2024'!$C$8:$U$263,VLOOKUP($L$4,Master!$D$9:$G$20,4,FALSE),FALSE)</f>
        <v>84453.89</v>
      </c>
      <c r="M216" s="154">
        <f t="shared" si="34"/>
        <v>0.11794802459216862</v>
      </c>
      <c r="N216" s="154">
        <f t="shared" si="35"/>
        <v>1.1601287140953611E-5</v>
      </c>
      <c r="O216" s="83">
        <f t="shared" si="36"/>
        <v>-631572.43000000005</v>
      </c>
      <c r="P216" s="87">
        <f t="shared" si="37"/>
        <v>-0.88205197540783142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IFERROR(VLOOKUP($C217,'2024'!$C$273:$U$528,19,FALSE),0)</f>
        <v>5213148.7299999995</v>
      </c>
      <c r="F217" s="83">
        <f>IFERROR(VLOOKUP($C217,'2024'!$C$8:$U$263,19,FALSE),0)</f>
        <v>3786565.0999999996</v>
      </c>
      <c r="G217" s="84">
        <f t="shared" si="30"/>
        <v>0.72634894880507272</v>
      </c>
      <c r="H217" s="85">
        <f t="shared" si="31"/>
        <v>5.2015400359904933E-4</v>
      </c>
      <c r="I217" s="86">
        <f t="shared" si="32"/>
        <v>-1426583.63</v>
      </c>
      <c r="J217" s="87">
        <f t="shared" si="33"/>
        <v>-0.27365105119492728</v>
      </c>
      <c r="K217" s="82">
        <f>VLOOKUP($C217,'2024'!$C$273:$U$528,VLOOKUP($L$4,Master!$D$9:$G$20,4,FALSE),FALSE)</f>
        <v>618591.28</v>
      </c>
      <c r="L217" s="83">
        <f>VLOOKUP($C217,'2024'!$C$8:$U$263,VLOOKUP($L$4,Master!$D$9:$G$20,4,FALSE),FALSE)</f>
        <v>309777.93</v>
      </c>
      <c r="M217" s="154">
        <f t="shared" si="34"/>
        <v>0.50077965858167284</v>
      </c>
      <c r="N217" s="154">
        <f t="shared" si="35"/>
        <v>4.2553667046718958E-5</v>
      </c>
      <c r="O217" s="83">
        <f t="shared" si="36"/>
        <v>-308813.35000000003</v>
      </c>
      <c r="P217" s="87">
        <f t="shared" si="37"/>
        <v>-0.49922034141832716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IFERROR(VLOOKUP($C218,'2024'!$C$273:$U$528,19,FALSE),0)</f>
        <v>48575.69000000001</v>
      </c>
      <c r="F218" s="83">
        <f>IFERROR(VLOOKUP($C218,'2024'!$C$8:$U$263,19,FALSE),0)</f>
        <v>26981.350000000006</v>
      </c>
      <c r="G218" s="84">
        <f t="shared" si="30"/>
        <v>0.55544964981454714</v>
      </c>
      <c r="H218" s="85">
        <f t="shared" si="31"/>
        <v>3.7063821311317783E-6</v>
      </c>
      <c r="I218" s="86">
        <f t="shared" si="32"/>
        <v>-21594.340000000004</v>
      </c>
      <c r="J218" s="87">
        <f t="shared" si="33"/>
        <v>-0.44455035018545286</v>
      </c>
      <c r="K218" s="82">
        <f>VLOOKUP($C218,'2024'!$C$273:$U$528,VLOOKUP($L$4,Master!$D$9:$G$20,4,FALSE),FALSE)</f>
        <v>1425.23</v>
      </c>
      <c r="L218" s="83">
        <f>VLOOKUP($C218,'2024'!$C$8:$U$263,VLOOKUP($L$4,Master!$D$9:$G$20,4,FALSE),FALSE)</f>
        <v>2425.2199999999998</v>
      </c>
      <c r="M218" s="154">
        <f t="shared" si="34"/>
        <v>1.7016341222118534</v>
      </c>
      <c r="N218" s="154">
        <f t="shared" si="35"/>
        <v>3.3314834402516584E-7</v>
      </c>
      <c r="O218" s="83">
        <f t="shared" si="36"/>
        <v>999.98999999999978</v>
      </c>
      <c r="P218" s="87">
        <f t="shared" si="37"/>
        <v>0.70163412221185339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IFERROR(VLOOKUP($C219,'2024'!$C$273:$U$528,19,FALSE),0)</f>
        <v>7952474.6000000015</v>
      </c>
      <c r="F219" s="83">
        <f>IFERROR(VLOOKUP($C219,'2024'!$C$8:$U$263,19,FALSE),0)</f>
        <v>6356459.620000001</v>
      </c>
      <c r="G219" s="84">
        <f t="shared" si="30"/>
        <v>0.79930586889268407</v>
      </c>
      <c r="H219" s="85">
        <f t="shared" si="31"/>
        <v>8.7317604022143786E-4</v>
      </c>
      <c r="I219" s="86">
        <f t="shared" si="32"/>
        <v>-1596014.9800000004</v>
      </c>
      <c r="J219" s="87">
        <f t="shared" si="33"/>
        <v>-0.20069413110731596</v>
      </c>
      <c r="K219" s="82">
        <f>VLOOKUP($C219,'2024'!$C$273:$U$528,VLOOKUP($L$4,Master!$D$9:$G$20,4,FALSE),FALSE)</f>
        <v>1185615.9899999998</v>
      </c>
      <c r="L219" s="83">
        <f>VLOOKUP($C219,'2024'!$C$8:$U$263,VLOOKUP($L$4,Master!$D$9:$G$20,4,FALSE),FALSE)</f>
        <v>620627.94000000006</v>
      </c>
      <c r="M219" s="154">
        <f t="shared" si="34"/>
        <v>0.52346454942801524</v>
      </c>
      <c r="N219" s="154">
        <f t="shared" si="35"/>
        <v>8.5254603898512313E-5</v>
      </c>
      <c r="O219" s="83">
        <f t="shared" si="36"/>
        <v>-564988.0499999997</v>
      </c>
      <c r="P219" s="87">
        <f t="shared" si="37"/>
        <v>-0.47653545057198476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IFERROR(VLOOKUP($C220,'2024'!$C$273:$U$528,19,FALSE),0)</f>
        <v>2577819.38</v>
      </c>
      <c r="F220" s="83">
        <f>IFERROR(VLOOKUP($C220,'2024'!$C$8:$U$263,19,FALSE),0)</f>
        <v>2335779.7400000002</v>
      </c>
      <c r="G220" s="84">
        <f t="shared" si="30"/>
        <v>0.90610682739145221</v>
      </c>
      <c r="H220" s="85">
        <f t="shared" si="31"/>
        <v>3.2086208772339522E-4</v>
      </c>
      <c r="I220" s="86">
        <f t="shared" si="32"/>
        <v>-242039.63999999966</v>
      </c>
      <c r="J220" s="87">
        <f t="shared" si="33"/>
        <v>-9.3893172608547806E-2</v>
      </c>
      <c r="K220" s="82">
        <f>VLOOKUP($C220,'2024'!$C$273:$U$528,VLOOKUP($L$4,Master!$D$9:$G$20,4,FALSE),FALSE)</f>
        <v>235057.75</v>
      </c>
      <c r="L220" s="83">
        <f>VLOOKUP($C220,'2024'!$C$8:$U$263,VLOOKUP($L$4,Master!$D$9:$G$20,4,FALSE),FALSE)</f>
        <v>294683.52000000002</v>
      </c>
      <c r="M220" s="154">
        <f t="shared" si="34"/>
        <v>1.2536643441877582</v>
      </c>
      <c r="N220" s="154">
        <f t="shared" si="35"/>
        <v>4.0480173633528859E-5</v>
      </c>
      <c r="O220" s="83">
        <f t="shared" si="36"/>
        <v>59625.770000000019</v>
      </c>
      <c r="P220" s="87">
        <f t="shared" si="37"/>
        <v>0.25366434418775818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IFERROR(VLOOKUP($C221,'2024'!$C$273:$U$528,19,FALSE),0)</f>
        <v>8978419.6999999993</v>
      </c>
      <c r="F221" s="83">
        <f>IFERROR(VLOOKUP($C221,'2024'!$C$8:$U$263,19,FALSE),0)</f>
        <v>6931769.3199999984</v>
      </c>
      <c r="G221" s="84">
        <f t="shared" si="30"/>
        <v>0.77204781594248695</v>
      </c>
      <c r="H221" s="85">
        <f t="shared" si="31"/>
        <v>9.522053546162614E-4</v>
      </c>
      <c r="I221" s="86">
        <f t="shared" si="32"/>
        <v>-2046650.3800000008</v>
      </c>
      <c r="J221" s="87">
        <f t="shared" si="33"/>
        <v>-0.22795218405751302</v>
      </c>
      <c r="K221" s="82">
        <f>VLOOKUP($C221,'2024'!$C$273:$U$528,VLOOKUP($L$4,Master!$D$9:$G$20,4,FALSE),FALSE)</f>
        <v>1281471.0499999996</v>
      </c>
      <c r="L221" s="83">
        <f>VLOOKUP($C221,'2024'!$C$8:$U$263,VLOOKUP($L$4,Master!$D$9:$G$20,4,FALSE),FALSE)</f>
        <v>757281.52</v>
      </c>
      <c r="M221" s="154">
        <f t="shared" si="34"/>
        <v>0.59094703700095319</v>
      </c>
      <c r="N221" s="154">
        <f t="shared" si="35"/>
        <v>1.0402647361841834E-4</v>
      </c>
      <c r="O221" s="83">
        <f t="shared" si="36"/>
        <v>-524189.52999999956</v>
      </c>
      <c r="P221" s="87">
        <f t="shared" si="37"/>
        <v>-0.40905296299904687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IFERROR(VLOOKUP($C222,'2024'!$C$273:$U$528,19,FALSE),0)</f>
        <v>1084633.02</v>
      </c>
      <c r="F222" s="83">
        <f>IFERROR(VLOOKUP($C222,'2024'!$C$8:$U$263,19,FALSE),0)</f>
        <v>26724.999999999996</v>
      </c>
      <c r="G222" s="84">
        <f t="shared" si="30"/>
        <v>2.4639670291431839E-2</v>
      </c>
      <c r="H222" s="85">
        <f t="shared" si="31"/>
        <v>3.6711677679025231E-6</v>
      </c>
      <c r="I222" s="86">
        <f t="shared" si="32"/>
        <v>-1057908.02</v>
      </c>
      <c r="J222" s="87">
        <f t="shared" si="33"/>
        <v>-0.97536032970856812</v>
      </c>
      <c r="K222" s="82">
        <f>VLOOKUP($C222,'2024'!$C$273:$U$528,VLOOKUP($L$4,Master!$D$9:$G$20,4,FALSE),FALSE)</f>
        <v>355878.04</v>
      </c>
      <c r="L222" s="83">
        <f>VLOOKUP($C222,'2024'!$C$8:$U$263,VLOOKUP($L$4,Master!$D$9:$G$20,4,FALSE),FALSE)</f>
        <v>2679.94</v>
      </c>
      <c r="M222" s="154">
        <f t="shared" si="34"/>
        <v>7.5305011795614033E-3</v>
      </c>
      <c r="N222" s="154">
        <f t="shared" si="35"/>
        <v>3.6813879692844487E-7</v>
      </c>
      <c r="O222" s="83">
        <f t="shared" si="36"/>
        <v>-353198.1</v>
      </c>
      <c r="P222" s="87">
        <f t="shared" si="37"/>
        <v>-0.99246949882043856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IFERROR(VLOOKUP($C223,'2024'!$C$273:$U$528,19,FALSE),0)</f>
        <v>1031134.1000000001</v>
      </c>
      <c r="F223" s="83">
        <f>IFERROR(VLOOKUP($C223,'2024'!$C$8:$U$263,19,FALSE),0)</f>
        <v>117188.67</v>
      </c>
      <c r="G223" s="84">
        <f t="shared" si="30"/>
        <v>0.11365027109471017</v>
      </c>
      <c r="H223" s="85">
        <f t="shared" si="31"/>
        <v>1.6098008159676911E-5</v>
      </c>
      <c r="I223" s="86">
        <f t="shared" si="32"/>
        <v>-913945.43</v>
      </c>
      <c r="J223" s="87">
        <f t="shared" si="33"/>
        <v>-0.88634972890528974</v>
      </c>
      <c r="K223" s="82">
        <f>VLOOKUP($C223,'2024'!$C$273:$U$528,VLOOKUP($L$4,Master!$D$9:$G$20,4,FALSE),FALSE)</f>
        <v>319698.95</v>
      </c>
      <c r="L223" s="83">
        <f>VLOOKUP($C223,'2024'!$C$8:$U$263,VLOOKUP($L$4,Master!$D$9:$G$20,4,FALSE),FALSE)</f>
        <v>25170.23</v>
      </c>
      <c r="M223" s="154">
        <f t="shared" si="34"/>
        <v>7.8731037433810769E-2</v>
      </c>
      <c r="N223" s="154">
        <f t="shared" si="35"/>
        <v>3.4575916589969368E-6</v>
      </c>
      <c r="O223" s="83">
        <f t="shared" si="36"/>
        <v>-294528.72000000003</v>
      </c>
      <c r="P223" s="87">
        <f t="shared" si="37"/>
        <v>-0.92126896256618929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IFERROR(VLOOKUP($C224,'2024'!$C$273:$U$528,19,FALSE),0)</f>
        <v>4719761.6500000004</v>
      </c>
      <c r="F224" s="83">
        <f>IFERROR(VLOOKUP($C224,'2024'!$C$8:$U$263,19,FALSE),0)</f>
        <v>3816721.5200000005</v>
      </c>
      <c r="G224" s="84">
        <f t="shared" si="30"/>
        <v>0.80866827671265984</v>
      </c>
      <c r="H224" s="85">
        <f t="shared" si="31"/>
        <v>5.2429653969256976E-4</v>
      </c>
      <c r="I224" s="86">
        <f t="shared" si="32"/>
        <v>-903040.12999999989</v>
      </c>
      <c r="J224" s="87">
        <f t="shared" si="33"/>
        <v>-0.19133172328734011</v>
      </c>
      <c r="K224" s="82">
        <f>VLOOKUP($C224,'2024'!$C$273:$U$528,VLOOKUP($L$4,Master!$D$9:$G$20,4,FALSE),FALSE)</f>
        <v>611082.99999999988</v>
      </c>
      <c r="L224" s="83">
        <f>VLOOKUP($C224,'2024'!$C$8:$U$263,VLOOKUP($L$4,Master!$D$9:$G$20,4,FALSE),FALSE)</f>
        <v>324618.38000000012</v>
      </c>
      <c r="M224" s="154">
        <f t="shared" si="34"/>
        <v>0.53121814876211604</v>
      </c>
      <c r="N224" s="154">
        <f t="shared" si="35"/>
        <v>4.459227440691239E-5</v>
      </c>
      <c r="O224" s="83">
        <f t="shared" si="36"/>
        <v>-286464.61999999976</v>
      </c>
      <c r="P224" s="87">
        <f t="shared" si="37"/>
        <v>-0.46878185123788391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IFERROR(VLOOKUP($C225,'2024'!$C$273:$U$528,19,FALSE),0)</f>
        <v>1808811.7599999998</v>
      </c>
      <c r="F225" s="83">
        <f>IFERROR(VLOOKUP($C225,'2024'!$C$8:$U$263,19,FALSE),0)</f>
        <v>1702400.38</v>
      </c>
      <c r="G225" s="84">
        <f t="shared" si="30"/>
        <v>0.9411705616066981</v>
      </c>
      <c r="H225" s="85">
        <f t="shared" si="31"/>
        <v>2.3385584296056156E-4</v>
      </c>
      <c r="I225" s="86">
        <f t="shared" si="32"/>
        <v>-106411.37999999989</v>
      </c>
      <c r="J225" s="87">
        <f t="shared" si="33"/>
        <v>-5.8829438393301854E-2</v>
      </c>
      <c r="K225" s="82">
        <f>VLOOKUP($C225,'2024'!$C$273:$U$528,VLOOKUP($L$4,Master!$D$9:$G$20,4,FALSE),FALSE)</f>
        <v>233030.43</v>
      </c>
      <c r="L225" s="83">
        <f>VLOOKUP($C225,'2024'!$C$8:$U$263,VLOOKUP($L$4,Master!$D$9:$G$20,4,FALSE),FALSE)</f>
        <v>301895.27</v>
      </c>
      <c r="M225" s="154">
        <f t="shared" si="34"/>
        <v>1.2955186582284555</v>
      </c>
      <c r="N225" s="154">
        <f t="shared" si="35"/>
        <v>4.1470839457669963E-5</v>
      </c>
      <c r="O225" s="83">
        <f t="shared" si="36"/>
        <v>68864.840000000026</v>
      </c>
      <c r="P225" s="87">
        <f t="shared" si="37"/>
        <v>0.29551865822845552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IFERROR(VLOOKUP($C226,'2024'!$C$273:$U$528,19,FALSE),0)</f>
        <v>1112623.42</v>
      </c>
      <c r="F226" s="83">
        <f>IFERROR(VLOOKUP($C226,'2024'!$C$8:$U$263,19,FALSE),0)</f>
        <v>935116.35</v>
      </c>
      <c r="G226" s="84">
        <f t="shared" si="30"/>
        <v>0.84046078231932242</v>
      </c>
      <c r="H226" s="85">
        <f t="shared" si="31"/>
        <v>1.2845534156627334E-4</v>
      </c>
      <c r="I226" s="86">
        <f t="shared" si="32"/>
        <v>-177507.06999999995</v>
      </c>
      <c r="J226" s="87">
        <f t="shared" si="33"/>
        <v>-0.15953921768067758</v>
      </c>
      <c r="K226" s="82">
        <f>VLOOKUP($C226,'2024'!$C$273:$U$528,VLOOKUP($L$4,Master!$D$9:$G$20,4,FALSE),FALSE)</f>
        <v>129923.46000000002</v>
      </c>
      <c r="L226" s="83">
        <f>VLOOKUP($C226,'2024'!$C$8:$U$263,VLOOKUP($L$4,Master!$D$9:$G$20,4,FALSE),FALSE)</f>
        <v>79427.579999999987</v>
      </c>
      <c r="M226" s="154">
        <f t="shared" si="34"/>
        <v>0.61134132357620385</v>
      </c>
      <c r="N226" s="154">
        <f t="shared" si="35"/>
        <v>1.0910831490308664E-5</v>
      </c>
      <c r="O226" s="83">
        <f t="shared" si="36"/>
        <v>-50495.880000000034</v>
      </c>
      <c r="P226" s="87">
        <f t="shared" si="37"/>
        <v>-0.3886586764237962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IFERROR(VLOOKUP($C227,'2024'!$C$273:$U$528,19,FALSE),0)</f>
        <v>2436728.5099999998</v>
      </c>
      <c r="F227" s="83">
        <f>IFERROR(VLOOKUP($C227,'2024'!$C$8:$U$263,19,FALSE),0)</f>
        <v>1923805.0499999998</v>
      </c>
      <c r="G227" s="84">
        <f t="shared" si="30"/>
        <v>0.78950323850398907</v>
      </c>
      <c r="H227" s="85">
        <f t="shared" si="31"/>
        <v>2.6426982567962962E-4</v>
      </c>
      <c r="I227" s="86">
        <f t="shared" si="32"/>
        <v>-512923.45999999996</v>
      </c>
      <c r="J227" s="87">
        <f t="shared" si="33"/>
        <v>-0.2104967614960109</v>
      </c>
      <c r="K227" s="82">
        <f>VLOOKUP($C227,'2024'!$C$273:$U$528,VLOOKUP($L$4,Master!$D$9:$G$20,4,FALSE),FALSE)</f>
        <v>335109.67000000004</v>
      </c>
      <c r="L227" s="83">
        <f>VLOOKUP($C227,'2024'!$C$8:$U$263,VLOOKUP($L$4,Master!$D$9:$G$20,4,FALSE),FALSE)</f>
        <v>173469.18</v>
      </c>
      <c r="M227" s="154">
        <f t="shared" si="34"/>
        <v>0.51764898339101939</v>
      </c>
      <c r="N227" s="154">
        <f t="shared" si="35"/>
        <v>2.3829166037061966E-5</v>
      </c>
      <c r="O227" s="83">
        <f t="shared" si="36"/>
        <v>-161640.49000000005</v>
      </c>
      <c r="P227" s="87">
        <f t="shared" si="37"/>
        <v>-0.48235101660898067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IFERROR(VLOOKUP($C228,'2024'!$C$273:$U$528,19,FALSE),0)</f>
        <v>1049556.6400000001</v>
      </c>
      <c r="F228" s="83">
        <f>IFERROR(VLOOKUP($C228,'2024'!$C$8:$U$263,19,FALSE),0)</f>
        <v>490616.94</v>
      </c>
      <c r="G228" s="84">
        <f t="shared" si="30"/>
        <v>0.46745160890030663</v>
      </c>
      <c r="H228" s="85">
        <f t="shared" si="31"/>
        <v>6.7395214088492662E-5</v>
      </c>
      <c r="I228" s="86">
        <f t="shared" si="32"/>
        <v>-558939.70000000019</v>
      </c>
      <c r="J228" s="87">
        <f t="shared" si="33"/>
        <v>-0.53254839109969343</v>
      </c>
      <c r="K228" s="82">
        <f>VLOOKUP($C228,'2024'!$C$273:$U$528,VLOOKUP($L$4,Master!$D$9:$G$20,4,FALSE),FALSE)</f>
        <v>149436.32999999999</v>
      </c>
      <c r="L228" s="83">
        <f>VLOOKUP($C228,'2024'!$C$8:$U$263,VLOOKUP($L$4,Master!$D$9:$G$20,4,FALSE),FALSE)</f>
        <v>61364.479999999989</v>
      </c>
      <c r="M228" s="154">
        <f t="shared" si="34"/>
        <v>0.41063963495356176</v>
      </c>
      <c r="N228" s="154">
        <f t="shared" si="35"/>
        <v>8.4295341841009924E-6</v>
      </c>
      <c r="O228" s="83">
        <f t="shared" si="36"/>
        <v>-88071.85</v>
      </c>
      <c r="P228" s="87">
        <f t="shared" si="37"/>
        <v>-0.58936036504643829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IFERROR(VLOOKUP($C229,'2024'!$C$273:$U$528,19,FALSE),0)</f>
        <v>433308.35</v>
      </c>
      <c r="F229" s="83">
        <f>IFERROR(VLOOKUP($C229,'2024'!$C$8:$U$263,19,FALSE),0)</f>
        <v>433308.35</v>
      </c>
      <c r="G229" s="84">
        <f t="shared" si="30"/>
        <v>1</v>
      </c>
      <c r="H229" s="85">
        <f t="shared" si="31"/>
        <v>5.9522830611151558E-5</v>
      </c>
      <c r="I229" s="86">
        <f t="shared" si="32"/>
        <v>0</v>
      </c>
      <c r="J229" s="87">
        <f t="shared" si="33"/>
        <v>0</v>
      </c>
      <c r="K229" s="82">
        <f>VLOOKUP($C229,'2024'!$C$273:$U$528,VLOOKUP($L$4,Master!$D$9:$G$20,4,FALSE),FALSE)</f>
        <v>39391.660000000003</v>
      </c>
      <c r="L229" s="83">
        <f>VLOOKUP($C229,'2024'!$C$8:$U$263,VLOOKUP($L$4,Master!$D$9:$G$20,4,FALSE),FALSE)</f>
        <v>39391.660000000003</v>
      </c>
      <c r="M229" s="154">
        <f t="shared" si="34"/>
        <v>1</v>
      </c>
      <c r="N229" s="154">
        <f t="shared" si="35"/>
        <v>5.4111652952731571E-6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IFERROR(VLOOKUP($C230,'2024'!$C$273:$U$528,19,FALSE),0)</f>
        <v>297872.21000000002</v>
      </c>
      <c r="F230" s="83">
        <f>IFERROR(VLOOKUP($C230,'2024'!$C$8:$U$263,19,FALSE),0)</f>
        <v>291911.53000000003</v>
      </c>
      <c r="G230" s="84">
        <f t="shared" si="30"/>
        <v>0.97998913695238643</v>
      </c>
      <c r="H230" s="85">
        <f t="shared" si="31"/>
        <v>4.0099390084756241E-5</v>
      </c>
      <c r="I230" s="86">
        <f t="shared" si="32"/>
        <v>-5960.679999999993</v>
      </c>
      <c r="J230" s="87">
        <f t="shared" si="33"/>
        <v>-2.001086304761358E-2</v>
      </c>
      <c r="K230" s="82">
        <f>VLOOKUP($C230,'2024'!$C$273:$U$528,VLOOKUP($L$4,Master!$D$9:$G$20,4,FALSE),FALSE)</f>
        <v>29570.019999999997</v>
      </c>
      <c r="L230" s="83">
        <f>VLOOKUP($C230,'2024'!$C$8:$U$263,VLOOKUP($L$4,Master!$D$9:$G$20,4,FALSE),FALSE)</f>
        <v>29911.16</v>
      </c>
      <c r="M230" s="154">
        <f t="shared" si="34"/>
        <v>1.0115366847908795</v>
      </c>
      <c r="N230" s="154">
        <f t="shared" si="35"/>
        <v>4.1088451447175019E-6</v>
      </c>
      <c r="O230" s="83">
        <f t="shared" si="36"/>
        <v>341.14000000000306</v>
      </c>
      <c r="P230" s="87">
        <f t="shared" si="37"/>
        <v>1.1536684790879515E-2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IFERROR(VLOOKUP($C231,'2024'!$C$273:$U$528,19,FALSE),0)</f>
        <v>2441653.71</v>
      </c>
      <c r="F231" s="83">
        <f>IFERROR(VLOOKUP($C231,'2024'!$C$8:$U$263,19,FALSE),0)</f>
        <v>1280319.83</v>
      </c>
      <c r="G231" s="84">
        <f t="shared" si="30"/>
        <v>0.52436585284651205</v>
      </c>
      <c r="H231" s="85">
        <f t="shared" si="31"/>
        <v>1.7587535612731295E-4</v>
      </c>
      <c r="I231" s="86">
        <f t="shared" si="32"/>
        <v>-1161333.8799999999</v>
      </c>
      <c r="J231" s="87">
        <f t="shared" si="33"/>
        <v>-0.47563414715348801</v>
      </c>
      <c r="K231" s="82">
        <f>VLOOKUP($C231,'2024'!$C$273:$U$528,VLOOKUP($L$4,Master!$D$9:$G$20,4,FALSE),FALSE)</f>
        <v>431648.08</v>
      </c>
      <c r="L231" s="83">
        <f>VLOOKUP($C231,'2024'!$C$8:$U$263,VLOOKUP($L$4,Master!$D$9:$G$20,4,FALSE),FALSE)</f>
        <v>0</v>
      </c>
      <c r="M231" s="154">
        <f t="shared" si="34"/>
        <v>0</v>
      </c>
      <c r="N231" s="154">
        <f t="shared" si="35"/>
        <v>0</v>
      </c>
      <c r="O231" s="83">
        <f t="shared" si="36"/>
        <v>-431648.08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IFERROR(VLOOKUP($C232,'2024'!$C$273:$U$528,19,FALSE),0)</f>
        <v>81199.12</v>
      </c>
      <c r="F232" s="83">
        <f>IFERROR(VLOOKUP($C232,'2024'!$C$8:$U$263,19,FALSE),0)</f>
        <v>77941.55</v>
      </c>
      <c r="G232" s="84">
        <f t="shared" si="30"/>
        <v>0.95988170807762463</v>
      </c>
      <c r="H232" s="85">
        <f t="shared" si="31"/>
        <v>1.0706698078217509E-5</v>
      </c>
      <c r="I232" s="86">
        <f t="shared" si="32"/>
        <v>-3257.5699999999924</v>
      </c>
      <c r="J232" s="87">
        <f t="shared" si="33"/>
        <v>-4.0118291922375419E-2</v>
      </c>
      <c r="K232" s="82">
        <f>VLOOKUP($C232,'2024'!$C$273:$U$528,VLOOKUP($L$4,Master!$D$9:$G$20,4,FALSE),FALSE)</f>
        <v>7402.59</v>
      </c>
      <c r="L232" s="83">
        <f>VLOOKUP($C232,'2024'!$C$8:$U$263,VLOOKUP($L$4,Master!$D$9:$G$20,4,FALSE),FALSE)</f>
        <v>6267.3300000000008</v>
      </c>
      <c r="M232" s="154">
        <f t="shared" si="34"/>
        <v>0.84664016242963624</v>
      </c>
      <c r="N232" s="154">
        <f t="shared" si="35"/>
        <v>8.6093245600780264E-7</v>
      </c>
      <c r="O232" s="83">
        <f t="shared" si="36"/>
        <v>-1135.2599999999993</v>
      </c>
      <c r="P232" s="87">
        <f t="shared" si="37"/>
        <v>-0.15335983757036378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IFERROR(VLOOKUP($C233,'2024'!$C$273:$U$528,19,FALSE),0)</f>
        <v>1938315.2200000002</v>
      </c>
      <c r="F233" s="83">
        <f>IFERROR(VLOOKUP($C233,'2024'!$C$8:$U$263,19,FALSE),0)</f>
        <v>1042989.7099999998</v>
      </c>
      <c r="G233" s="84">
        <f t="shared" si="30"/>
        <v>0.53809086326010469</v>
      </c>
      <c r="H233" s="85">
        <f t="shared" si="31"/>
        <v>1.43273721444565E-4</v>
      </c>
      <c r="I233" s="86">
        <f t="shared" si="32"/>
        <v>-895325.51000000036</v>
      </c>
      <c r="J233" s="87">
        <f t="shared" si="33"/>
        <v>-0.46190913673989531</v>
      </c>
      <c r="K233" s="82">
        <f>VLOOKUP($C233,'2024'!$C$273:$U$528,VLOOKUP($L$4,Master!$D$9:$G$20,4,FALSE),FALSE)</f>
        <v>358339.39</v>
      </c>
      <c r="L233" s="83">
        <f>VLOOKUP($C233,'2024'!$C$8:$U$263,VLOOKUP($L$4,Master!$D$9:$G$20,4,FALSE),FALSE)</f>
        <v>107543.31999999996</v>
      </c>
      <c r="M233" s="154">
        <f t="shared" si="34"/>
        <v>0.30011582036794771</v>
      </c>
      <c r="N233" s="154">
        <f t="shared" si="35"/>
        <v>1.4773042845172186E-5</v>
      </c>
      <c r="O233" s="83">
        <f t="shared" si="36"/>
        <v>-250796.07000000007</v>
      </c>
      <c r="P233" s="87">
        <f t="shared" si="37"/>
        <v>-0.69988417963205229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IFERROR(VLOOKUP($C234,'2024'!$C$273:$U$528,19,FALSE),0)</f>
        <v>330000</v>
      </c>
      <c r="F234" s="83">
        <f>IFERROR(VLOOKUP($C234,'2024'!$C$8:$U$263,19,FALSE),0)</f>
        <v>300000</v>
      </c>
      <c r="G234" s="84">
        <f t="shared" si="30"/>
        <v>0.90909090909090906</v>
      </c>
      <c r="H234" s="85">
        <f t="shared" si="31"/>
        <v>4.1210489443246288E-5</v>
      </c>
      <c r="I234" s="86">
        <f t="shared" si="32"/>
        <v>-30000</v>
      </c>
      <c r="J234" s="87">
        <f t="shared" si="33"/>
        <v>-9.0909090909090912E-2</v>
      </c>
      <c r="K234" s="82">
        <f>VLOOKUP($C234,'2024'!$C$273:$U$528,VLOOKUP($L$4,Master!$D$9:$G$20,4,FALSE),FALSE)</f>
        <v>30000</v>
      </c>
      <c r="L234" s="83">
        <f>VLOOKUP($C234,'2024'!$C$8:$U$263,VLOOKUP($L$4,Master!$D$9:$G$20,4,FALSE),FALSE)</f>
        <v>0</v>
      </c>
      <c r="M234" s="154">
        <f t="shared" si="34"/>
        <v>0</v>
      </c>
      <c r="N234" s="154">
        <f t="shared" si="35"/>
        <v>0</v>
      </c>
      <c r="O234" s="83">
        <f t="shared" si="36"/>
        <v>-30000</v>
      </c>
      <c r="P234" s="87">
        <f t="shared" si="37"/>
        <v>-1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IFERROR(VLOOKUP($C235,'2024'!$C$273:$U$528,19,FALSE),0)</f>
        <v>2593892.2800000003</v>
      </c>
      <c r="F235" s="83">
        <f>IFERROR(VLOOKUP($C235,'2024'!$C$8:$U$263,19,FALSE),0)</f>
        <v>705974.91</v>
      </c>
      <c r="G235" s="84">
        <f t="shared" si="30"/>
        <v>0.27216816806286187</v>
      </c>
      <c r="H235" s="85">
        <f t="shared" si="31"/>
        <v>9.6978571919172494E-5</v>
      </c>
      <c r="I235" s="86">
        <f t="shared" si="32"/>
        <v>-1887917.37</v>
      </c>
      <c r="J235" s="87">
        <f t="shared" si="33"/>
        <v>-0.72783183193713807</v>
      </c>
      <c r="K235" s="82">
        <f>VLOOKUP($C235,'2024'!$C$273:$U$528,VLOOKUP($L$4,Master!$D$9:$G$20,4,FALSE),FALSE)</f>
        <v>464782.31</v>
      </c>
      <c r="L235" s="83">
        <f>VLOOKUP($C235,'2024'!$C$8:$U$263,VLOOKUP($L$4,Master!$D$9:$G$20,4,FALSE),FALSE)</f>
        <v>121181.26999999999</v>
      </c>
      <c r="M235" s="154">
        <f t="shared" si="34"/>
        <v>0.2607269411781184</v>
      </c>
      <c r="N235" s="154">
        <f t="shared" si="35"/>
        <v>1.664646482684726E-5</v>
      </c>
      <c r="O235" s="83">
        <f t="shared" si="36"/>
        <v>-343601.04000000004</v>
      </c>
      <c r="P235" s="87">
        <f t="shared" si="37"/>
        <v>-0.73927305882188166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IFERROR(VLOOKUP($C236,'2024'!$C$273:$U$528,19,FALSE),0)</f>
        <v>317944495.72000003</v>
      </c>
      <c r="F236" s="83">
        <f>IFERROR(VLOOKUP($C236,'2024'!$C$8:$U$263,19,FALSE),0)</f>
        <v>304893481.92999995</v>
      </c>
      <c r="G236" s="84">
        <f t="shared" si="30"/>
        <v>0.95895191152642711</v>
      </c>
      <c r="H236" s="85">
        <f t="shared" si="31"/>
        <v>4.1882698727969549E-2</v>
      </c>
      <c r="I236" s="86">
        <f t="shared" si="32"/>
        <v>-13051013.790000081</v>
      </c>
      <c r="J236" s="87">
        <f t="shared" si="33"/>
        <v>-4.10480884735729E-2</v>
      </c>
      <c r="K236" s="82">
        <f>VLOOKUP($C236,'2024'!$C$273:$U$528,VLOOKUP($L$4,Master!$D$9:$G$20,4,FALSE),FALSE)</f>
        <v>29228109.260000002</v>
      </c>
      <c r="L236" s="83">
        <f>VLOOKUP($C236,'2024'!$C$8:$U$263,VLOOKUP($L$4,Master!$D$9:$G$20,4,FALSE),FALSE)</f>
        <v>28351783.710000001</v>
      </c>
      <c r="M236" s="154">
        <f t="shared" si="34"/>
        <v>0.97001771335242359</v>
      </c>
      <c r="N236" s="154">
        <f t="shared" si="35"/>
        <v>3.8946362775938571E-3</v>
      </c>
      <c r="O236" s="83">
        <f t="shared" si="36"/>
        <v>-876325.55000000075</v>
      </c>
      <c r="P236" s="87">
        <f t="shared" si="37"/>
        <v>-2.9982286647576351E-2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IFERROR(VLOOKUP($C237,'2024'!$C$273:$U$528,19,FALSE),0)</f>
        <v>62811447.799999997</v>
      </c>
      <c r="F237" s="83">
        <f>IFERROR(VLOOKUP($C237,'2024'!$C$8:$U$263,19,FALSE),0)</f>
        <v>61176210.360000007</v>
      </c>
      <c r="G237" s="84">
        <f t="shared" si="30"/>
        <v>0.97396593300624423</v>
      </c>
      <c r="H237" s="85">
        <f t="shared" si="31"/>
        <v>8.4036719040619812E-3</v>
      </c>
      <c r="I237" s="86">
        <f t="shared" si="32"/>
        <v>-1635237.4399999902</v>
      </c>
      <c r="J237" s="87">
        <f t="shared" si="33"/>
        <v>-2.6034066993755718E-2</v>
      </c>
      <c r="K237" s="82">
        <f>VLOOKUP($C237,'2024'!$C$273:$U$528,VLOOKUP($L$4,Master!$D$9:$G$20,4,FALSE),FALSE)</f>
        <v>4597640.6100000003</v>
      </c>
      <c r="L237" s="83">
        <f>VLOOKUP($C237,'2024'!$C$8:$U$263,VLOOKUP($L$4,Master!$D$9:$G$20,4,FALSE),FALSE)</f>
        <v>5977353.3800000008</v>
      </c>
      <c r="M237" s="154">
        <f t="shared" si="34"/>
        <v>1.3000914788770321</v>
      </c>
      <c r="N237" s="154">
        <f t="shared" si="35"/>
        <v>8.2109886121680851E-4</v>
      </c>
      <c r="O237" s="83">
        <f t="shared" si="36"/>
        <v>1379712.7700000005</v>
      </c>
      <c r="P237" s="87">
        <f t="shared" si="37"/>
        <v>0.30009147887703219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IFERROR(VLOOKUP($C238,'2024'!$C$273:$U$528,19,FALSE),0)</f>
        <v>5752190.6099999994</v>
      </c>
      <c r="F238" s="83">
        <f>IFERROR(VLOOKUP($C238,'2024'!$C$8:$U$263,19,FALSE),0)</f>
        <v>4257649.1400000006</v>
      </c>
      <c r="G238" s="84">
        <f t="shared" si="30"/>
        <v>0.74017872992564149</v>
      </c>
      <c r="H238" s="85">
        <f t="shared" si="31"/>
        <v>5.8486601645672224E-4</v>
      </c>
      <c r="I238" s="86">
        <f t="shared" si="32"/>
        <v>-1494541.4699999988</v>
      </c>
      <c r="J238" s="87">
        <f t="shared" si="33"/>
        <v>-0.25982127007435851</v>
      </c>
      <c r="K238" s="82">
        <f>VLOOKUP($C238,'2024'!$C$273:$U$528,VLOOKUP($L$4,Master!$D$9:$G$20,4,FALSE),FALSE)</f>
        <v>504713.41</v>
      </c>
      <c r="L238" s="83">
        <f>VLOOKUP($C238,'2024'!$C$8:$U$263,VLOOKUP($L$4,Master!$D$9:$G$20,4,FALSE),FALSE)</f>
        <v>448492.37</v>
      </c>
      <c r="M238" s="154">
        <f t="shared" si="34"/>
        <v>0.88860799240503641</v>
      </c>
      <c r="N238" s="154">
        <f t="shared" si="35"/>
        <v>6.1608633597538365E-5</v>
      </c>
      <c r="O238" s="83">
        <f t="shared" si="36"/>
        <v>-56221.039999999979</v>
      </c>
      <c r="P238" s="87">
        <f t="shared" si="37"/>
        <v>-0.11139200759496361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IFERROR(VLOOKUP($C239,'2024'!$C$273:$U$528,19,FALSE),0)</f>
        <v>6293653.6699999999</v>
      </c>
      <c r="F239" s="83">
        <f>IFERROR(VLOOKUP($C239,'2024'!$C$8:$U$263,19,FALSE),0)</f>
        <v>5702864.3400000008</v>
      </c>
      <c r="G239" s="84">
        <f t="shared" si="30"/>
        <v>0.90612935490617819</v>
      </c>
      <c r="H239" s="85">
        <f t="shared" si="31"/>
        <v>7.8339276893278577E-4</v>
      </c>
      <c r="I239" s="86">
        <f t="shared" si="32"/>
        <v>-590789.32999999914</v>
      </c>
      <c r="J239" s="87">
        <f t="shared" si="33"/>
        <v>-9.3870645093821814E-2</v>
      </c>
      <c r="K239" s="82">
        <f>VLOOKUP($C239,'2024'!$C$273:$U$528,VLOOKUP($L$4,Master!$D$9:$G$20,4,FALSE),FALSE)</f>
        <v>645358.86</v>
      </c>
      <c r="L239" s="83">
        <f>VLOOKUP($C239,'2024'!$C$8:$U$263,VLOOKUP($L$4,Master!$D$9:$G$20,4,FALSE),FALSE)</f>
        <v>530906.74</v>
      </c>
      <c r="M239" s="154">
        <f t="shared" si="34"/>
        <v>0.82265352334358588</v>
      </c>
      <c r="N239" s="154">
        <f t="shared" si="35"/>
        <v>7.2929755347061001E-5</v>
      </c>
      <c r="O239" s="83">
        <f t="shared" si="36"/>
        <v>-114452.12</v>
      </c>
      <c r="P239" s="87">
        <f t="shared" si="37"/>
        <v>-0.17734647665641406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IFERROR(VLOOKUP($C240,'2024'!$C$273:$U$528,19,FALSE),0)</f>
        <v>7135391.1199999992</v>
      </c>
      <c r="F240" s="83">
        <f>IFERROR(VLOOKUP($C240,'2024'!$C$8:$U$263,19,FALSE),0)</f>
        <v>3672506.73</v>
      </c>
      <c r="G240" s="84">
        <f t="shared" si="30"/>
        <v>0.51468891729091371</v>
      </c>
      <c r="H240" s="85">
        <f t="shared" si="31"/>
        <v>5.0448599942305315E-4</v>
      </c>
      <c r="I240" s="86">
        <f t="shared" si="32"/>
        <v>-3462884.3899999992</v>
      </c>
      <c r="J240" s="87">
        <f t="shared" si="33"/>
        <v>-0.48531108270908624</v>
      </c>
      <c r="K240" s="82">
        <f>VLOOKUP($C240,'2024'!$C$273:$U$528,VLOOKUP($L$4,Master!$D$9:$G$20,4,FALSE),FALSE)</f>
        <v>1587810.7799999998</v>
      </c>
      <c r="L240" s="83">
        <f>VLOOKUP($C240,'2024'!$C$8:$U$263,VLOOKUP($L$4,Master!$D$9:$G$20,4,FALSE),FALSE)</f>
        <v>217502.57</v>
      </c>
      <c r="M240" s="154">
        <f t="shared" si="34"/>
        <v>0.13698267623551469</v>
      </c>
      <c r="N240" s="154">
        <f t="shared" si="35"/>
        <v>2.9877957882879791E-5</v>
      </c>
      <c r="O240" s="83">
        <f t="shared" si="36"/>
        <v>-1370308.2099999997</v>
      </c>
      <c r="P240" s="87">
        <f t="shared" si="37"/>
        <v>-0.86301732376448526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IFERROR(VLOOKUP($C241,'2024'!$C$273:$U$528,19,FALSE),0)</f>
        <v>956068.23999999987</v>
      </c>
      <c r="F241" s="83">
        <f>IFERROR(VLOOKUP($C241,'2024'!$C$8:$U$263,19,FALSE),0)</f>
        <v>6428848.0199999996</v>
      </c>
      <c r="G241" s="84">
        <f t="shared" si="30"/>
        <v>6.7242564401051546</v>
      </c>
      <c r="H241" s="85">
        <f t="shared" si="31"/>
        <v>8.8311991153481597E-4</v>
      </c>
      <c r="I241" s="86">
        <f t="shared" si="32"/>
        <v>5472779.7799999993</v>
      </c>
      <c r="J241" s="87">
        <f t="shared" si="33"/>
        <v>5.7242564401051537</v>
      </c>
      <c r="K241" s="82">
        <f>VLOOKUP($C241,'2024'!$C$273:$U$528,VLOOKUP($L$4,Master!$D$9:$G$20,4,FALSE),FALSE)</f>
        <v>176237.09</v>
      </c>
      <c r="L241" s="83">
        <f>VLOOKUP($C241,'2024'!$C$8:$U$263,VLOOKUP($L$4,Master!$D$9:$G$20,4,FALSE),FALSE)</f>
        <v>871510.61999999988</v>
      </c>
      <c r="M241" s="154">
        <f t="shared" si="34"/>
        <v>4.9451033264337259</v>
      </c>
      <c r="N241" s="154">
        <f t="shared" si="35"/>
        <v>1.1971793068395675E-4</v>
      </c>
      <c r="O241" s="83">
        <f t="shared" si="36"/>
        <v>695273.52999999991</v>
      </c>
      <c r="P241" s="87">
        <f t="shared" si="37"/>
        <v>3.9451033264337259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IFERROR(VLOOKUP($C242,'2024'!$C$273:$U$528,19,FALSE),0)</f>
        <v>2295540.9900000002</v>
      </c>
      <c r="F242" s="83">
        <f>IFERROR(VLOOKUP($C242,'2024'!$C$8:$U$263,19,FALSE),0)</f>
        <v>1849274.5</v>
      </c>
      <c r="G242" s="84">
        <f t="shared" si="30"/>
        <v>0.80559419677363275</v>
      </c>
      <c r="H242" s="85">
        <f t="shared" si="31"/>
        <v>2.5403169086638184E-4</v>
      </c>
      <c r="I242" s="86">
        <f t="shared" si="32"/>
        <v>-446266.49000000022</v>
      </c>
      <c r="J242" s="87">
        <f t="shared" si="33"/>
        <v>-0.19440580322636722</v>
      </c>
      <c r="K242" s="82">
        <f>VLOOKUP($C242,'2024'!$C$273:$U$528,VLOOKUP($L$4,Master!$D$9:$G$20,4,FALSE),FALSE)</f>
        <v>279498.58</v>
      </c>
      <c r="L242" s="83">
        <f>VLOOKUP($C242,'2024'!$C$8:$U$263,VLOOKUP($L$4,Master!$D$9:$G$20,4,FALSE),FALSE)</f>
        <v>384211.19000000006</v>
      </c>
      <c r="M242" s="154">
        <f t="shared" si="34"/>
        <v>1.3746445151885924</v>
      </c>
      <c r="N242" s="154">
        <f t="shared" si="35"/>
        <v>5.2778437298240318E-5</v>
      </c>
      <c r="O242" s="83">
        <f t="shared" si="36"/>
        <v>104712.61000000004</v>
      </c>
      <c r="P242" s="87">
        <f t="shared" si="37"/>
        <v>0.37464451518859249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IFERROR(VLOOKUP($C243,'2024'!$C$273:$U$528,19,FALSE),0)</f>
        <v>672849556.56999981</v>
      </c>
      <c r="F243" s="83">
        <f>IFERROR(VLOOKUP($C243,'2024'!$C$8:$U$263,19,FALSE),0)</f>
        <v>666760586.80999994</v>
      </c>
      <c r="G243" s="84">
        <f t="shared" si="30"/>
        <v>0.99095047369721134</v>
      </c>
      <c r="H243" s="85">
        <f t="shared" si="31"/>
        <v>9.1591767079687345E-2</v>
      </c>
      <c r="I243" s="86">
        <f t="shared" si="32"/>
        <v>-6088969.7599998713</v>
      </c>
      <c r="J243" s="87">
        <f t="shared" si="33"/>
        <v>-9.0495263027886175E-3</v>
      </c>
      <c r="K243" s="82">
        <f>VLOOKUP($C243,'2024'!$C$273:$U$528,VLOOKUP($L$4,Master!$D$9:$G$20,4,FALSE),FALSE)</f>
        <v>64325640.68999999</v>
      </c>
      <c r="L243" s="83">
        <f>VLOOKUP($C243,'2024'!$C$8:$U$263,VLOOKUP($L$4,Master!$D$9:$G$20,4,FALSE),FALSE)</f>
        <v>62810408.869999982</v>
      </c>
      <c r="M243" s="154">
        <f t="shared" si="34"/>
        <v>0.97644435712187838</v>
      </c>
      <c r="N243" s="154">
        <f t="shared" si="35"/>
        <v>8.6281589722103907E-3</v>
      </c>
      <c r="O243" s="83">
        <f t="shared" si="36"/>
        <v>-1515231.8200000077</v>
      </c>
      <c r="P243" s="87">
        <f t="shared" si="37"/>
        <v>-2.3555642878121608E-2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IFERROR(VLOOKUP($C244,'2024'!$C$273:$U$528,19,FALSE),0)</f>
        <v>2440833.3600000003</v>
      </c>
      <c r="F244" s="83">
        <f>IFERROR(VLOOKUP($C244,'2024'!$C$8:$U$263,19,FALSE),0)</f>
        <v>683950</v>
      </c>
      <c r="G244" s="84">
        <f t="shared" si="30"/>
        <v>0.28021167327867064</v>
      </c>
      <c r="H244" s="85">
        <f t="shared" si="31"/>
        <v>9.3953047515694328E-5</v>
      </c>
      <c r="I244" s="86">
        <f t="shared" si="32"/>
        <v>-1756883.3600000003</v>
      </c>
      <c r="J244" s="87">
        <f t="shared" si="33"/>
        <v>-0.71978832672132931</v>
      </c>
      <c r="K244" s="82">
        <f>VLOOKUP($C244,'2024'!$C$273:$U$528,VLOOKUP($L$4,Master!$D$9:$G$20,4,FALSE),FALSE)</f>
        <v>424166.66000000003</v>
      </c>
      <c r="L244" s="83">
        <f>VLOOKUP($C244,'2024'!$C$8:$U$263,VLOOKUP($L$4,Master!$D$9:$G$20,4,FALSE),FALSE)</f>
        <v>57500</v>
      </c>
      <c r="M244" s="154">
        <f t="shared" si="34"/>
        <v>0.13555992354514615</v>
      </c>
      <c r="N244" s="154">
        <f t="shared" si="35"/>
        <v>7.8986771432888722E-6</v>
      </c>
      <c r="O244" s="83">
        <f t="shared" si="36"/>
        <v>-366666.66000000003</v>
      </c>
      <c r="P244" s="87">
        <f t="shared" si="37"/>
        <v>-0.86444007645485388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IFERROR(VLOOKUP($C245,'2024'!$C$273:$U$528,19,FALSE),0)</f>
        <v>3574674.8</v>
      </c>
      <c r="F245" s="83">
        <f>IFERROR(VLOOKUP($C245,'2024'!$C$8:$U$263,19,FALSE),0)</f>
        <v>3118520.67</v>
      </c>
      <c r="G245" s="84">
        <f t="shared" si="30"/>
        <v>0.87239283137028301</v>
      </c>
      <c r="H245" s="85">
        <f t="shared" si="31"/>
        <v>4.2838587716526782E-4</v>
      </c>
      <c r="I245" s="86">
        <f t="shared" si="32"/>
        <v>-456154.12999999989</v>
      </c>
      <c r="J245" s="87">
        <f t="shared" si="33"/>
        <v>-0.12760716862971699</v>
      </c>
      <c r="K245" s="82">
        <f>VLOOKUP($C245,'2024'!$C$273:$U$528,VLOOKUP($L$4,Master!$D$9:$G$20,4,FALSE),FALSE)</f>
        <v>316618.86999999994</v>
      </c>
      <c r="L245" s="83">
        <f>VLOOKUP($C245,'2024'!$C$8:$U$263,VLOOKUP($L$4,Master!$D$9:$G$20,4,FALSE),FALSE)</f>
        <v>282775.02999999997</v>
      </c>
      <c r="M245" s="154">
        <f t="shared" si="34"/>
        <v>0.89310858193638309</v>
      </c>
      <c r="N245" s="154">
        <f t="shared" si="35"/>
        <v>3.8844324628762168E-5</v>
      </c>
      <c r="O245" s="83">
        <f t="shared" si="36"/>
        <v>-33843.839999999967</v>
      </c>
      <c r="P245" s="87">
        <f t="shared" si="37"/>
        <v>-0.10689141806361691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IFERROR(VLOOKUP($C246,'2024'!$C$273:$U$528,19,FALSE),0)</f>
        <v>794608.0199999999</v>
      </c>
      <c r="F246" s="83">
        <f>IFERROR(VLOOKUP($C246,'2024'!$C$8:$U$263,19,FALSE),0)</f>
        <v>322331.55000000005</v>
      </c>
      <c r="G246" s="84">
        <f t="shared" si="30"/>
        <v>0.40564849823690441</v>
      </c>
      <c r="H246" s="85">
        <f t="shared" si="31"/>
        <v>4.4278136461667384E-5</v>
      </c>
      <c r="I246" s="86">
        <f t="shared" si="32"/>
        <v>-472276.46999999986</v>
      </c>
      <c r="J246" s="87">
        <f t="shared" si="33"/>
        <v>-0.59435150176309559</v>
      </c>
      <c r="K246" s="82">
        <f>VLOOKUP($C246,'2024'!$C$273:$U$528,VLOOKUP($L$4,Master!$D$9:$G$20,4,FALSE),FALSE)</f>
        <v>205391.97</v>
      </c>
      <c r="L246" s="83">
        <f>VLOOKUP($C246,'2024'!$C$8:$U$263,VLOOKUP($L$4,Master!$D$9:$G$20,4,FALSE),FALSE)</f>
        <v>42446.930000000022</v>
      </c>
      <c r="M246" s="154">
        <f t="shared" si="34"/>
        <v>0.20666304529821697</v>
      </c>
      <c r="N246" s="154">
        <f t="shared" si="35"/>
        <v>5.8308625355440498E-6</v>
      </c>
      <c r="O246" s="83">
        <f t="shared" si="36"/>
        <v>-162945.03999999998</v>
      </c>
      <c r="P246" s="87">
        <f t="shared" si="37"/>
        <v>-0.793336954701783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IFERROR(VLOOKUP($C247,'2024'!$C$273:$U$528,19,FALSE),0)</f>
        <v>15374447.839999996</v>
      </c>
      <c r="F247" s="83">
        <f>IFERROR(VLOOKUP($C247,'2024'!$C$8:$U$263,19,FALSE),0)</f>
        <v>13694127.529999999</v>
      </c>
      <c r="G247" s="84">
        <f t="shared" si="30"/>
        <v>0.89070694912188808</v>
      </c>
      <c r="H247" s="85">
        <f t="shared" si="31"/>
        <v>1.8811389933651112E-3</v>
      </c>
      <c r="I247" s="86">
        <f t="shared" si="32"/>
        <v>-1680320.3099999968</v>
      </c>
      <c r="J247" s="87">
        <f t="shared" si="33"/>
        <v>-0.10929305087811188</v>
      </c>
      <c r="K247" s="82">
        <f>VLOOKUP($C247,'2024'!$C$273:$U$528,VLOOKUP($L$4,Master!$D$9:$G$20,4,FALSE),FALSE)</f>
        <v>1878956.8299999977</v>
      </c>
      <c r="L247" s="83">
        <f>VLOOKUP($C247,'2024'!$C$8:$U$263,VLOOKUP($L$4,Master!$D$9:$G$20,4,FALSE),FALSE)</f>
        <v>1539311.359999998</v>
      </c>
      <c r="M247" s="154">
        <f t="shared" si="34"/>
        <v>0.8192372147262158</v>
      </c>
      <c r="N247" s="154">
        <f t="shared" si="35"/>
        <v>2.1145258183716335E-4</v>
      </c>
      <c r="O247" s="83">
        <f t="shared" si="36"/>
        <v>-339645.46999999974</v>
      </c>
      <c r="P247" s="87">
        <f t="shared" si="37"/>
        <v>-0.18076278527378414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IFERROR(VLOOKUP($C248,'2024'!$C$273:$U$528,19,FALSE),0)</f>
        <v>204021212.29000005</v>
      </c>
      <c r="F248" s="83">
        <f>IFERROR(VLOOKUP($C248,'2024'!$C$8:$U$263,19,FALSE),0)</f>
        <v>202723813.14000002</v>
      </c>
      <c r="G248" s="84">
        <f t="shared" si="30"/>
        <v>0.99364086147985498</v>
      </c>
      <c r="H248" s="85">
        <f t="shared" si="31"/>
        <v>2.7847825204335347E-2</v>
      </c>
      <c r="I248" s="86">
        <f t="shared" si="32"/>
        <v>-1297399.1500000358</v>
      </c>
      <c r="J248" s="87">
        <f t="shared" si="33"/>
        <v>-6.3591385201450783E-3</v>
      </c>
      <c r="K248" s="82">
        <f>VLOOKUP($C248,'2024'!$C$273:$U$528,VLOOKUP($L$4,Master!$D$9:$G$20,4,FALSE),FALSE)</f>
        <v>19563118.300000001</v>
      </c>
      <c r="L248" s="83">
        <f>VLOOKUP($C248,'2024'!$C$8:$U$263,VLOOKUP($L$4,Master!$D$9:$G$20,4,FALSE),FALSE)</f>
        <v>21211939.610000003</v>
      </c>
      <c r="M248" s="154">
        <f t="shared" si="34"/>
        <v>1.0842821315454603</v>
      </c>
      <c r="N248" s="154">
        <f t="shared" si="35"/>
        <v>2.9138480445622763E-3</v>
      </c>
      <c r="O248" s="83">
        <f t="shared" si="36"/>
        <v>1648821.3100000024</v>
      </c>
      <c r="P248" s="87">
        <f t="shared" si="37"/>
        <v>8.428213154546034E-2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IFERROR(VLOOKUP($C249,'2024'!$C$273:$U$528,19,FALSE),0)</f>
        <v>68942.3</v>
      </c>
      <c r="F249" s="83">
        <f>IFERROR(VLOOKUP($C249,'2024'!$C$8:$U$263,19,FALSE),0)</f>
        <v>47252.020000000004</v>
      </c>
      <c r="G249" s="84">
        <f t="shared" si="30"/>
        <v>0.68538502486862207</v>
      </c>
      <c r="H249" s="85">
        <f t="shared" si="31"/>
        <v>6.4909295712735423E-6</v>
      </c>
      <c r="I249" s="86">
        <f t="shared" si="32"/>
        <v>-21690.28</v>
      </c>
      <c r="J249" s="87">
        <f t="shared" si="33"/>
        <v>-0.31461497513137793</v>
      </c>
      <c r="K249" s="82">
        <f>VLOOKUP($C249,'2024'!$C$273:$U$528,VLOOKUP($L$4,Master!$D$9:$G$20,4,FALSE),FALSE)</f>
        <v>8407.36</v>
      </c>
      <c r="L249" s="83">
        <f>VLOOKUP($C249,'2024'!$C$8:$U$263,VLOOKUP($L$4,Master!$D$9:$G$20,4,FALSE),FALSE)</f>
        <v>4244.74</v>
      </c>
      <c r="M249" s="154">
        <f t="shared" si="34"/>
        <v>0.50488381608495403</v>
      </c>
      <c r="N249" s="154">
        <f t="shared" si="35"/>
        <v>5.8309270986441745E-7</v>
      </c>
      <c r="O249" s="83">
        <f t="shared" si="36"/>
        <v>-4162.6200000000008</v>
      </c>
      <c r="P249" s="87">
        <f t="shared" si="37"/>
        <v>-0.49511618391504592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IFERROR(VLOOKUP($C250,'2024'!$C$273:$U$528,19,FALSE),0)</f>
        <v>365606.38000000012</v>
      </c>
      <c r="F250" s="83">
        <f>IFERROR(VLOOKUP($C250,'2024'!$C$8:$U$263,19,FALSE),0)</f>
        <v>319024.50000000006</v>
      </c>
      <c r="G250" s="84">
        <f t="shared" si="30"/>
        <v>0.87259007898056906</v>
      </c>
      <c r="H250" s="85">
        <f t="shared" si="31"/>
        <v>4.382385263128976E-5</v>
      </c>
      <c r="I250" s="86">
        <f t="shared" si="32"/>
        <v>-46581.880000000063</v>
      </c>
      <c r="J250" s="87">
        <f t="shared" si="33"/>
        <v>-0.12740992101943091</v>
      </c>
      <c r="K250" s="82">
        <f>VLOOKUP($C250,'2024'!$C$273:$U$528,VLOOKUP($L$4,Master!$D$9:$G$20,4,FALSE),FALSE)</f>
        <v>43169.290000000008</v>
      </c>
      <c r="L250" s="83">
        <f>VLOOKUP($C250,'2024'!$C$8:$U$263,VLOOKUP($L$4,Master!$D$9:$G$20,4,FALSE),FALSE)</f>
        <v>33475.900000000009</v>
      </c>
      <c r="M250" s="154">
        <f t="shared" si="34"/>
        <v>0.77545634871456082</v>
      </c>
      <c r="N250" s="154">
        <f t="shared" si="35"/>
        <v>4.5985274118438961E-6</v>
      </c>
      <c r="O250" s="83">
        <f t="shared" si="36"/>
        <v>-9693.39</v>
      </c>
      <c r="P250" s="87">
        <f t="shared" si="37"/>
        <v>-0.22454365128543921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IFERROR(VLOOKUP($C251,'2024'!$C$273:$U$528,19,FALSE),0)</f>
        <v>1434736.5199999998</v>
      </c>
      <c r="F251" s="83">
        <f>IFERROR(VLOOKUP($C251,'2024'!$C$8:$U$263,19,FALSE),0)</f>
        <v>1128400.77</v>
      </c>
      <c r="G251" s="84">
        <f t="shared" si="30"/>
        <v>0.78648640657728586</v>
      </c>
      <c r="H251" s="85">
        <f t="shared" si="31"/>
        <v>1.5500649339945328E-4</v>
      </c>
      <c r="I251" s="86">
        <f t="shared" si="32"/>
        <v>-306335.74999999977</v>
      </c>
      <c r="J251" s="87">
        <f t="shared" si="33"/>
        <v>-0.21351359342271417</v>
      </c>
      <c r="K251" s="82">
        <f>VLOOKUP($C251,'2024'!$C$273:$U$528,VLOOKUP($L$4,Master!$D$9:$G$20,4,FALSE),FALSE)</f>
        <v>285963.49</v>
      </c>
      <c r="L251" s="83">
        <f>VLOOKUP($C251,'2024'!$C$8:$U$263,VLOOKUP($L$4,Master!$D$9:$G$20,4,FALSE),FALSE)</f>
        <v>524272.17</v>
      </c>
      <c r="M251" s="154">
        <f t="shared" si="34"/>
        <v>1.8333535165625514</v>
      </c>
      <c r="N251" s="154">
        <f t="shared" si="35"/>
        <v>7.2018375757242745E-5</v>
      </c>
      <c r="O251" s="83">
        <f t="shared" si="36"/>
        <v>238308.68</v>
      </c>
      <c r="P251" s="87">
        <f t="shared" si="37"/>
        <v>0.83335351656255141</v>
      </c>
      <c r="Q251" s="78"/>
    </row>
    <row r="252" spans="2:17" s="79" customFormat="1" ht="12.75" x14ac:dyDescent="0.2">
      <c r="B252" s="72"/>
      <c r="C252" s="80" t="s">
        <v>274</v>
      </c>
      <c r="D252" s="81" t="s">
        <v>395</v>
      </c>
      <c r="E252" s="82">
        <f>IFERROR(VLOOKUP($C252,'2024'!$C$273:$U$528,19,FALSE),0)</f>
        <v>1020869.0199999999</v>
      </c>
      <c r="F252" s="83">
        <f>IFERROR(VLOOKUP($C252,'2024'!$C$8:$U$263,19,FALSE),0)</f>
        <v>2386046.5500000003</v>
      </c>
      <c r="G252" s="84">
        <f t="shared" ref="G252:G263" si="38">IFERROR(F252/E252,0)</f>
        <v>2.337270015305196</v>
      </c>
      <c r="H252" s="85">
        <f t="shared" ref="H252:H263" si="39">F252/$D$4</f>
        <v>3.2776715386623081E-4</v>
      </c>
      <c r="I252" s="86">
        <f t="shared" ref="I252:I263" si="40">F252-E252</f>
        <v>1365177.5300000003</v>
      </c>
      <c r="J252" s="87">
        <f t="shared" ref="J252:J263" si="41">IFERROR(I252/E252,0)</f>
        <v>1.337270015305196</v>
      </c>
      <c r="K252" s="82">
        <f>VLOOKUP($C252,'2024'!$C$273:$U$528,VLOOKUP($L$4,Master!$D$9:$G$20,4,FALSE),FALSE)</f>
        <v>69413.62</v>
      </c>
      <c r="L252" s="83">
        <f>VLOOKUP($C252,'2024'!$C$8:$U$263,VLOOKUP($L$4,Master!$D$9:$G$20,4,FALSE),FALSE)</f>
        <v>120616.92999999998</v>
      </c>
      <c r="M252" s="154">
        <f t="shared" ref="M252:M263" si="42">IFERROR(L252/K252,0)</f>
        <v>1.7376550884394155</v>
      </c>
      <c r="N252" s="154">
        <f t="shared" ref="N252:N263" si="43">L252/$D$4</f>
        <v>1.6568942401472585E-5</v>
      </c>
      <c r="O252" s="83">
        <f t="shared" ref="O252:O263" si="44">L252-K252</f>
        <v>51203.309999999983</v>
      </c>
      <c r="P252" s="87">
        <f t="shared" ref="P252:P263" si="45">IFERROR(O252/K252,0)</f>
        <v>0.73765508843941563</v>
      </c>
      <c r="Q252" s="78"/>
    </row>
    <row r="253" spans="2:17" s="79" customFormat="1" ht="12.75" x14ac:dyDescent="0.2">
      <c r="B253" s="72"/>
      <c r="C253" s="80" t="s">
        <v>540</v>
      </c>
      <c r="D253" s="81" t="s">
        <v>541</v>
      </c>
      <c r="E253" s="82">
        <f>IFERROR(VLOOKUP($C253,'2024'!$C$273:$U$528,19,FALSE),0)</f>
        <v>0</v>
      </c>
      <c r="F253" s="83">
        <f>IFERROR(VLOOKUP($C253,'2024'!$C$8:$U$263,19,FALSE),0)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VLOOKUP($C253,'2024'!$C$273:$U$528,VLOOKUP($L$4,Master!$D$9:$G$20,4,FALSE),FALSE)</f>
        <v>0</v>
      </c>
      <c r="L253" s="83">
        <f>VLOOKUP($C253,'2024'!$C$8:$U$263,VLOOKUP($L$4,Master!$D$9:$G$20,4,FALSE),FALSE)</f>
        <v>0</v>
      </c>
      <c r="M253" s="154">
        <f t="shared" si="42"/>
        <v>0</v>
      </c>
      <c r="N253" s="154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542</v>
      </c>
      <c r="D254" s="81" t="s">
        <v>543</v>
      </c>
      <c r="E254" s="82">
        <f>IFERROR(VLOOKUP($C254,'2024'!$C$273:$U$528,19,FALSE),0)</f>
        <v>0</v>
      </c>
      <c r="F254" s="83">
        <f>IFERROR(VLOOKUP($C254,'2024'!$C$8:$U$263,19,FALSE),0)</f>
        <v>0</v>
      </c>
      <c r="G254" s="84">
        <f t="shared" si="38"/>
        <v>0</v>
      </c>
      <c r="H254" s="85">
        <f t="shared" si="39"/>
        <v>0</v>
      </c>
      <c r="I254" s="86">
        <f t="shared" si="40"/>
        <v>0</v>
      </c>
      <c r="J254" s="87">
        <f t="shared" si="41"/>
        <v>0</v>
      </c>
      <c r="K254" s="82">
        <f>VLOOKUP($C254,'2024'!$C$273:$U$528,VLOOKUP($L$4,Master!$D$9:$G$20,4,FALSE),FALSE)</f>
        <v>0</v>
      </c>
      <c r="L254" s="83">
        <f>VLOOKUP($C254,'2024'!$C$8:$U$263,VLOOKUP($L$4,Master!$D$9:$G$20,4,FALSE),FALSE)</f>
        <v>0</v>
      </c>
      <c r="M254" s="154">
        <f t="shared" si="42"/>
        <v>0</v>
      </c>
      <c r="N254" s="154">
        <f t="shared" si="43"/>
        <v>0</v>
      </c>
      <c r="O254" s="83">
        <f t="shared" si="44"/>
        <v>0</v>
      </c>
      <c r="P254" s="87">
        <f t="shared" si="45"/>
        <v>0</v>
      </c>
      <c r="Q254" s="78"/>
    </row>
    <row r="255" spans="2:17" s="79" customFormat="1" ht="25.5" x14ac:dyDescent="0.2">
      <c r="B255" s="72"/>
      <c r="C255" s="80" t="s">
        <v>544</v>
      </c>
      <c r="D255" s="81" t="s">
        <v>545</v>
      </c>
      <c r="E255" s="82">
        <f>IFERROR(VLOOKUP($C255,'2024'!$C$273:$U$528,19,FALSE),0)</f>
        <v>0</v>
      </c>
      <c r="F255" s="83">
        <f>IFERROR(VLOOKUP($C255,'2024'!$C$8:$U$263,19,FALSE),0)</f>
        <v>0</v>
      </c>
      <c r="G255" s="84">
        <f t="shared" si="38"/>
        <v>0</v>
      </c>
      <c r="H255" s="85">
        <f t="shared" si="39"/>
        <v>0</v>
      </c>
      <c r="I255" s="86">
        <f t="shared" si="40"/>
        <v>0</v>
      </c>
      <c r="J255" s="87">
        <f t="shared" si="41"/>
        <v>0</v>
      </c>
      <c r="K255" s="82">
        <f>VLOOKUP($C255,'2024'!$C$273:$U$528,VLOOKUP($L$4,Master!$D$9:$G$20,4,FALSE),FALSE)</f>
        <v>0</v>
      </c>
      <c r="L255" s="83">
        <f>VLOOKUP($C255,'2024'!$C$8:$U$263,VLOOKUP($L$4,Master!$D$9:$G$20,4,FALSE),FALSE)</f>
        <v>0</v>
      </c>
      <c r="M255" s="154">
        <f t="shared" si="42"/>
        <v>0</v>
      </c>
      <c r="N255" s="154">
        <f t="shared" si="43"/>
        <v>0</v>
      </c>
      <c r="O255" s="83">
        <f t="shared" si="44"/>
        <v>0</v>
      </c>
      <c r="P255" s="87">
        <f t="shared" si="45"/>
        <v>0</v>
      </c>
      <c r="Q255" s="78"/>
    </row>
    <row r="256" spans="2:17" s="79" customFormat="1" ht="25.5" x14ac:dyDescent="0.2">
      <c r="B256" s="72"/>
      <c r="C256" s="80" t="s">
        <v>546</v>
      </c>
      <c r="D256" s="81" t="s">
        <v>547</v>
      </c>
      <c r="E256" s="82">
        <f>IFERROR(VLOOKUP($C256,'2024'!$C$273:$U$528,19,FALSE),0)</f>
        <v>0</v>
      </c>
      <c r="F256" s="83">
        <f>IFERROR(VLOOKUP($C256,'2024'!$C$8:$U$263,19,FALSE),0)</f>
        <v>0</v>
      </c>
      <c r="G256" s="84">
        <f t="shared" si="38"/>
        <v>0</v>
      </c>
      <c r="H256" s="85">
        <f t="shared" si="39"/>
        <v>0</v>
      </c>
      <c r="I256" s="86">
        <f t="shared" si="40"/>
        <v>0</v>
      </c>
      <c r="J256" s="87">
        <f t="shared" si="41"/>
        <v>0</v>
      </c>
      <c r="K256" s="82">
        <f>VLOOKUP($C256,'2024'!$C$273:$U$528,VLOOKUP($L$4,Master!$D$9:$G$20,4,FALSE),FALSE)</f>
        <v>0</v>
      </c>
      <c r="L256" s="83">
        <f>VLOOKUP($C256,'2024'!$C$8:$U$263,VLOOKUP($L$4,Master!$D$9:$G$20,4,FALSE),FALSE)</f>
        <v>0</v>
      </c>
      <c r="M256" s="154">
        <f t="shared" si="42"/>
        <v>0</v>
      </c>
      <c r="N256" s="154">
        <f t="shared" si="43"/>
        <v>0</v>
      </c>
      <c r="O256" s="83">
        <f t="shared" si="44"/>
        <v>0</v>
      </c>
      <c r="P256" s="87">
        <f t="shared" si="45"/>
        <v>0</v>
      </c>
      <c r="Q256" s="78"/>
    </row>
    <row r="257" spans="2:17" s="79" customFormat="1" ht="12.75" x14ac:dyDescent="0.2">
      <c r="B257" s="72"/>
      <c r="C257" s="80" t="s">
        <v>548</v>
      </c>
      <c r="D257" s="81" t="s">
        <v>373</v>
      </c>
      <c r="E257" s="82">
        <f>IFERROR(VLOOKUP($C257,'2024'!$C$273:$U$528,19,FALSE),0)</f>
        <v>0</v>
      </c>
      <c r="F257" s="83">
        <f>IFERROR(VLOOKUP($C257,'2024'!$C$8:$U$263,19,FALSE),0)</f>
        <v>0</v>
      </c>
      <c r="G257" s="84">
        <f t="shared" si="38"/>
        <v>0</v>
      </c>
      <c r="H257" s="85">
        <f t="shared" si="39"/>
        <v>0</v>
      </c>
      <c r="I257" s="86">
        <f t="shared" si="40"/>
        <v>0</v>
      </c>
      <c r="J257" s="87">
        <f t="shared" si="41"/>
        <v>0</v>
      </c>
      <c r="K257" s="82">
        <f>VLOOKUP($C257,'2024'!$C$273:$U$528,VLOOKUP($L$4,Master!$D$9:$G$20,4,FALSE),FALSE)</f>
        <v>0</v>
      </c>
      <c r="L257" s="83">
        <f>VLOOKUP($C257,'2024'!$C$8:$U$263,VLOOKUP($L$4,Master!$D$9:$G$20,4,FALSE),FALSE)</f>
        <v>0</v>
      </c>
      <c r="M257" s="154">
        <f t="shared" si="42"/>
        <v>0</v>
      </c>
      <c r="N257" s="154">
        <f t="shared" si="43"/>
        <v>0</v>
      </c>
      <c r="O257" s="83">
        <f t="shared" si="44"/>
        <v>0</v>
      </c>
      <c r="P257" s="87">
        <f t="shared" si="45"/>
        <v>0</v>
      </c>
      <c r="Q257" s="78"/>
    </row>
    <row r="258" spans="2:17" s="79" customFormat="1" ht="12.75" x14ac:dyDescent="0.2">
      <c r="B258" s="72"/>
      <c r="C258" s="80" t="s">
        <v>549</v>
      </c>
      <c r="D258" s="81" t="s">
        <v>550</v>
      </c>
      <c r="E258" s="82">
        <f>IFERROR(VLOOKUP($C258,'2024'!$C$273:$U$528,19,FALSE),0)</f>
        <v>220516.59</v>
      </c>
      <c r="F258" s="83">
        <f>IFERROR(VLOOKUP($C258,'2024'!$C$8:$U$263,19,FALSE),0)</f>
        <v>811704.07</v>
      </c>
      <c r="G258" s="84">
        <f t="shared" si="38"/>
        <v>3.6809206509133845</v>
      </c>
      <c r="H258" s="85">
        <f t="shared" si="39"/>
        <v>1.1150240669258348E-4</v>
      </c>
      <c r="I258" s="86">
        <f t="shared" si="40"/>
        <v>591187.48</v>
      </c>
      <c r="J258" s="87">
        <f t="shared" si="41"/>
        <v>2.6809206509133849</v>
      </c>
      <c r="K258" s="82">
        <f>VLOOKUP($C258,'2024'!$C$273:$U$528,VLOOKUP($L$4,Master!$D$9:$G$20,4,FALSE),FALSE)</f>
        <v>73505.53</v>
      </c>
      <c r="L258" s="83">
        <f>VLOOKUP($C258,'2024'!$C$8:$U$263,VLOOKUP($L$4,Master!$D$9:$G$20,4,FALSE),FALSE)</f>
        <v>32019.329999999998</v>
      </c>
      <c r="M258" s="154">
        <f t="shared" si="42"/>
        <v>0.43560436881415587</v>
      </c>
      <c r="N258" s="154">
        <f t="shared" si="43"/>
        <v>4.3984408698160637E-6</v>
      </c>
      <c r="O258" s="83">
        <f t="shared" si="44"/>
        <v>-41486.199999999997</v>
      </c>
      <c r="P258" s="87">
        <f t="shared" si="45"/>
        <v>-0.56439563118584413</v>
      </c>
      <c r="Q258" s="78"/>
    </row>
    <row r="259" spans="2:17" s="79" customFormat="1" ht="12.75" x14ac:dyDescent="0.2">
      <c r="B259" s="72"/>
      <c r="C259" s="80" t="s">
        <v>551</v>
      </c>
      <c r="D259" s="81" t="s">
        <v>552</v>
      </c>
      <c r="E259" s="82">
        <f>IFERROR(VLOOKUP($C259,'2024'!$C$273:$U$528,19,FALSE),0)</f>
        <v>25920.210000000006</v>
      </c>
      <c r="F259" s="83">
        <f>IFERROR(VLOOKUP($C259,'2024'!$C$8:$U$263,19,FALSE),0)</f>
        <v>11849.32</v>
      </c>
      <c r="G259" s="84">
        <f t="shared" si="38"/>
        <v>0.45714598762895814</v>
      </c>
      <c r="H259" s="85">
        <f t="shared" si="39"/>
        <v>1.6277209225654904E-6</v>
      </c>
      <c r="I259" s="86">
        <f t="shared" si="40"/>
        <v>-14070.890000000007</v>
      </c>
      <c r="J259" s="87">
        <f t="shared" si="41"/>
        <v>-0.54285401237104192</v>
      </c>
      <c r="K259" s="82">
        <f>VLOOKUP($C259,'2024'!$C$273:$U$528,VLOOKUP($L$4,Master!$D$9:$G$20,4,FALSE),FALSE)</f>
        <v>8640.0700000000015</v>
      </c>
      <c r="L259" s="83">
        <f>VLOOKUP($C259,'2024'!$C$8:$U$263,VLOOKUP($L$4,Master!$D$9:$G$20,4,FALSE),FALSE)</f>
        <v>3915.6800000000007</v>
      </c>
      <c r="M259" s="154">
        <f t="shared" si="42"/>
        <v>0.45320003194418562</v>
      </c>
      <c r="N259" s="154">
        <f t="shared" si="43"/>
        <v>5.3789029767710218E-7</v>
      </c>
      <c r="O259" s="83">
        <f t="shared" si="44"/>
        <v>-4724.3900000000012</v>
      </c>
      <c r="P259" s="87">
        <f t="shared" si="45"/>
        <v>-0.54679996805581443</v>
      </c>
      <c r="Q259" s="78"/>
    </row>
    <row r="260" spans="2:17" s="79" customFormat="1" ht="25.5" x14ac:dyDescent="0.2">
      <c r="B260" s="72"/>
      <c r="C260" s="80" t="s">
        <v>553</v>
      </c>
      <c r="D260" s="81" t="s">
        <v>554</v>
      </c>
      <c r="E260" s="82">
        <f>IFERROR(VLOOKUP($C260,'2024'!$C$273:$U$528,19,FALSE),0)</f>
        <v>1250127.8999999999</v>
      </c>
      <c r="F260" s="83">
        <f>IFERROR(VLOOKUP($C260,'2024'!$C$8:$U$263,19,FALSE),0)</f>
        <v>208325.4</v>
      </c>
      <c r="G260" s="84">
        <f t="shared" si="38"/>
        <v>0.16664326906070973</v>
      </c>
      <c r="H260" s="85">
        <f t="shared" si="39"/>
        <v>2.8617305658200201E-5</v>
      </c>
      <c r="I260" s="86">
        <f t="shared" si="40"/>
        <v>-1041802.4999999999</v>
      </c>
      <c r="J260" s="87">
        <f t="shared" si="41"/>
        <v>-0.8333567309392903</v>
      </c>
      <c r="K260" s="82">
        <f>VLOOKUP($C260,'2024'!$C$273:$U$528,VLOOKUP($L$4,Master!$D$9:$G$20,4,FALSE),FALSE)</f>
        <v>416709.3</v>
      </c>
      <c r="L260" s="83">
        <f>VLOOKUP($C260,'2024'!$C$8:$U$263,VLOOKUP($L$4,Master!$D$9:$G$20,4,FALSE),FALSE)</f>
        <v>76224.179999999993</v>
      </c>
      <c r="M260" s="154">
        <f t="shared" si="42"/>
        <v>0.18291931569561801</v>
      </c>
      <c r="N260" s="154">
        <f t="shared" si="43"/>
        <v>1.0470785884033681E-5</v>
      </c>
      <c r="O260" s="83">
        <f t="shared" si="44"/>
        <v>-340485.12</v>
      </c>
      <c r="P260" s="87">
        <f t="shared" si="45"/>
        <v>-0.81708068430438197</v>
      </c>
      <c r="Q260" s="78"/>
    </row>
    <row r="261" spans="2:17" s="79" customFormat="1" ht="25.5" x14ac:dyDescent="0.2">
      <c r="B261" s="72"/>
      <c r="C261" s="80" t="s">
        <v>555</v>
      </c>
      <c r="D261" s="81" t="s">
        <v>556</v>
      </c>
      <c r="E261" s="82">
        <f>IFERROR(VLOOKUP($C261,'2024'!$C$273:$U$528,19,FALSE),0)</f>
        <v>551883.02999999991</v>
      </c>
      <c r="F261" s="83">
        <f>IFERROR(VLOOKUP($C261,'2024'!$C$8:$U$263,19,FALSE),0)</f>
        <v>331273.57999999996</v>
      </c>
      <c r="G261" s="84">
        <f t="shared" si="38"/>
        <v>0.60026049360495826</v>
      </c>
      <c r="H261" s="85">
        <f t="shared" si="39"/>
        <v>4.5506487904721346E-5</v>
      </c>
      <c r="I261" s="86">
        <f t="shared" si="40"/>
        <v>-220609.44999999995</v>
      </c>
      <c r="J261" s="87">
        <f t="shared" si="41"/>
        <v>-0.39973950639504169</v>
      </c>
      <c r="K261" s="82">
        <f>VLOOKUP($C261,'2024'!$C$273:$U$528,VLOOKUP($L$4,Master!$D$9:$G$20,4,FALSE),FALSE)</f>
        <v>183961.00999999998</v>
      </c>
      <c r="L261" s="83">
        <f>VLOOKUP($C261,'2024'!$C$8:$U$263,VLOOKUP($L$4,Master!$D$9:$G$20,4,FALSE),FALSE)</f>
        <v>155802.79999999996</v>
      </c>
      <c r="M261" s="154">
        <f t="shared" si="42"/>
        <v>0.84693381494263364</v>
      </c>
      <c r="N261" s="154">
        <f t="shared" si="43"/>
        <v>2.1402365482094038E-5</v>
      </c>
      <c r="O261" s="83">
        <f t="shared" si="44"/>
        <v>-28158.210000000021</v>
      </c>
      <c r="P261" s="87">
        <f t="shared" si="45"/>
        <v>-0.15306618505736636</v>
      </c>
      <c r="Q261" s="78"/>
    </row>
    <row r="262" spans="2:17" s="79" customFormat="1" ht="12.75" x14ac:dyDescent="0.2">
      <c r="B262" s="72"/>
      <c r="C262" s="80" t="s">
        <v>557</v>
      </c>
      <c r="D262" s="81" t="s">
        <v>558</v>
      </c>
      <c r="E262" s="82">
        <f>IFERROR(VLOOKUP($C262,'2024'!$C$273:$U$528,19,FALSE),0)</f>
        <v>97458.96</v>
      </c>
      <c r="F262" s="83">
        <f>IFERROR(VLOOKUP($C262,'2024'!$C$8:$U$263,19,FALSE),0)</f>
        <v>55623.360000000008</v>
      </c>
      <c r="G262" s="84">
        <f t="shared" si="38"/>
        <v>0.57073623605259083</v>
      </c>
      <c r="H262" s="85">
        <f t="shared" si="39"/>
        <v>7.6408863002596273E-6</v>
      </c>
      <c r="I262" s="86">
        <f t="shared" si="40"/>
        <v>-41835.599999999999</v>
      </c>
      <c r="J262" s="87">
        <f t="shared" si="41"/>
        <v>-0.42926376394740923</v>
      </c>
      <c r="K262" s="82">
        <f>VLOOKUP($C262,'2024'!$C$273:$U$528,VLOOKUP($L$4,Master!$D$9:$G$20,4,FALSE),FALSE)</f>
        <v>32486.320000000003</v>
      </c>
      <c r="L262" s="83">
        <f>VLOOKUP($C262,'2024'!$C$8:$U$263,VLOOKUP($L$4,Master!$D$9:$G$20,4,FALSE),FALSE)</f>
        <v>21400.29</v>
      </c>
      <c r="M262" s="154">
        <f t="shared" si="42"/>
        <v>0.65874774366564137</v>
      </c>
      <c r="N262" s="154">
        <f t="shared" si="43"/>
        <v>2.9397214170913636E-6</v>
      </c>
      <c r="O262" s="83">
        <f t="shared" si="44"/>
        <v>-11086.030000000002</v>
      </c>
      <c r="P262" s="87">
        <f t="shared" si="45"/>
        <v>-0.34125225633435863</v>
      </c>
      <c r="Q262" s="78"/>
    </row>
    <row r="263" spans="2:17" s="79" customFormat="1" ht="12.75" x14ac:dyDescent="0.2">
      <c r="B263" s="72"/>
      <c r="C263" s="80" t="s">
        <v>559</v>
      </c>
      <c r="D263" s="81" t="s">
        <v>560</v>
      </c>
      <c r="E263" s="82">
        <f>IFERROR(VLOOKUP($C263,'2024'!$C$273:$U$528,19,FALSE),0)</f>
        <v>1390739.79</v>
      </c>
      <c r="F263" s="83">
        <f>IFERROR(VLOOKUP($C263,'2024'!$C$8:$U$263,19,FALSE),0)</f>
        <v>0</v>
      </c>
      <c r="G263" s="84">
        <f t="shared" si="38"/>
        <v>0</v>
      </c>
      <c r="H263" s="85">
        <f t="shared" si="39"/>
        <v>0</v>
      </c>
      <c r="I263" s="86">
        <f t="shared" si="40"/>
        <v>-1390739.79</v>
      </c>
      <c r="J263" s="87">
        <f t="shared" si="41"/>
        <v>-1</v>
      </c>
      <c r="K263" s="82">
        <f>VLOOKUP($C263,'2024'!$C$273:$U$528,VLOOKUP($L$4,Master!$D$9:$G$20,4,FALSE),FALSE)</f>
        <v>463579.93</v>
      </c>
      <c r="L263" s="83">
        <f>VLOOKUP($C263,'2024'!$C$8:$U$263,VLOOKUP($L$4,Master!$D$9:$G$20,4,FALSE),FALSE)</f>
        <v>0</v>
      </c>
      <c r="M263" s="154">
        <f t="shared" si="42"/>
        <v>0</v>
      </c>
      <c r="N263" s="154">
        <f t="shared" si="43"/>
        <v>0</v>
      </c>
      <c r="O263" s="83">
        <f t="shared" si="44"/>
        <v>-463579.93</v>
      </c>
      <c r="P263" s="87">
        <f t="shared" si="45"/>
        <v>-1</v>
      </c>
      <c r="Q263" s="78"/>
    </row>
    <row r="264" spans="2:17" s="79" customFormat="1" ht="26.25" thickBot="1" x14ac:dyDescent="0.25">
      <c r="B264" s="72"/>
      <c r="C264" s="80" t="s">
        <v>561</v>
      </c>
      <c r="D264" s="81" t="s">
        <v>562</v>
      </c>
      <c r="E264" s="82">
        <f>IFERROR(VLOOKUP($C264,'2024'!$C$273:$U$528,19,FALSE),0)</f>
        <v>1025097.78</v>
      </c>
      <c r="F264" s="83">
        <f>IFERROR(VLOOKUP($C264,'2024'!$C$8:$U$263,19,FALSE),0)</f>
        <v>143288.45000000001</v>
      </c>
      <c r="G264" s="84">
        <f t="shared" si="30"/>
        <v>0.13978027539967944</v>
      </c>
      <c r="H264" s="85">
        <f t="shared" si="31"/>
        <v>1.9683290520213746E-5</v>
      </c>
      <c r="I264" s="86">
        <f t="shared" si="32"/>
        <v>-881809.33000000007</v>
      </c>
      <c r="J264" s="87">
        <f t="shared" si="33"/>
        <v>-0.86021972460032059</v>
      </c>
      <c r="K264" s="82">
        <f>VLOOKUP($C264,'2024'!$C$273:$U$528,VLOOKUP($L$4,Master!$D$9:$G$20,4,FALSE),FALSE)</f>
        <v>341699.26</v>
      </c>
      <c r="L264" s="83">
        <f>VLOOKUP($C264,'2024'!$C$8:$U$263,VLOOKUP($L$4,Master!$D$9:$G$20,4,FALSE),FALSE)</f>
        <v>75798.83</v>
      </c>
      <c r="M264" s="154">
        <f t="shared" si="34"/>
        <v>0.2218290727348956</v>
      </c>
      <c r="N264" s="154">
        <f t="shared" si="35"/>
        <v>1.0412356278418066E-5</v>
      </c>
      <c r="O264" s="83">
        <f t="shared" si="36"/>
        <v>-265900.43</v>
      </c>
      <c r="P264" s="87">
        <f t="shared" si="37"/>
        <v>-0.7781709272651044</v>
      </c>
      <c r="Q264" s="78"/>
    </row>
    <row r="265" spans="2:17" ht="16.5" thickTop="1" thickBot="1" x14ac:dyDescent="0.25">
      <c r="B265" s="88"/>
      <c r="C265" s="89"/>
      <c r="D265" s="90"/>
      <c r="E265" s="91"/>
      <c r="F265" s="91"/>
      <c r="G265" s="92"/>
      <c r="H265" s="92"/>
      <c r="I265" s="91"/>
      <c r="J265" s="92"/>
      <c r="K265" s="93"/>
      <c r="L265" s="91"/>
      <c r="M265" s="91"/>
      <c r="N265" s="92"/>
      <c r="O265" s="91"/>
      <c r="P265" s="92"/>
      <c r="Q265" s="94"/>
    </row>
    <row r="266" spans="2:17" ht="15.75" thickTop="1" x14ac:dyDescent="0.2"/>
    <row r="267" spans="2:17" x14ac:dyDescent="0.2">
      <c r="E267" s="100"/>
      <c r="F267" s="100"/>
      <c r="G267" s="101"/>
      <c r="H267" s="101"/>
      <c r="I267" s="102"/>
      <c r="J267" s="101"/>
      <c r="K267" s="100"/>
      <c r="L267" s="100"/>
      <c r="M267" s="100"/>
      <c r="N267" s="101"/>
      <c r="O267" s="102"/>
      <c r="P267" s="101"/>
    </row>
    <row r="268" spans="2:17" x14ac:dyDescent="0.2">
      <c r="E268" s="103"/>
      <c r="F268" s="103"/>
    </row>
  </sheetData>
  <sheetProtection algorithmName="SHA-512" hashValue="H15i4v4EDP23QWmByKlTiXSCwm05gHlHKxO7SOSFz6QSeQzKvKkSo2aT0covIvicSy4dvI7hcZnm8a7pWof5TQ==" saltValue="HIwoiFspM7r8vqiQsJYRy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D5" sqref="D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173439677.43000004</v>
      </c>
      <c r="F7" s="114">
        <v>221610479.78000003</v>
      </c>
      <c r="G7" s="114">
        <v>293208537.77999979</v>
      </c>
      <c r="H7" s="114">
        <v>377028888.22000003</v>
      </c>
      <c r="I7" s="114">
        <v>256091033.82999989</v>
      </c>
      <c r="J7" s="114">
        <v>275645296.53999996</v>
      </c>
      <c r="K7" s="114">
        <v>284377238.37</v>
      </c>
      <c r="L7" s="114">
        <v>211839483.36000004</v>
      </c>
      <c r="M7" s="114">
        <v>299826973.19999999</v>
      </c>
      <c r="N7" s="114">
        <v>261411133.83000001</v>
      </c>
      <c r="O7" s="114">
        <v>312769493.61000013</v>
      </c>
      <c r="P7" s="114">
        <f t="shared" ref="P7:Q7" si="0">SUM(P8:P263)</f>
        <v>0</v>
      </c>
      <c r="Q7" s="114">
        <f t="shared" si="0"/>
        <v>2967248235.9499998</v>
      </c>
      <c r="R7" s="115"/>
      <c r="S7" s="116"/>
      <c r="T7" s="113"/>
      <c r="U7" s="114">
        <f>SUM(U8:U263)</f>
        <v>2967248235.9499998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>
        <v>28849.14</v>
      </c>
      <c r="L8" s="119">
        <v>25901.000000000004</v>
      </c>
      <c r="M8" s="119">
        <v>34442.729999999996</v>
      </c>
      <c r="N8" s="119">
        <v>33288.11</v>
      </c>
      <c r="O8" s="119">
        <v>26623.61</v>
      </c>
      <c r="P8" s="119"/>
      <c r="Q8" s="119">
        <f t="shared" ref="Q8:Q71" si="1">SUM(E8:P8)</f>
        <v>328638.08999999991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328638.08999999991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>
        <v>4480</v>
      </c>
      <c r="L9" s="119">
        <v>4220</v>
      </c>
      <c r="M9" s="119">
        <v>2880</v>
      </c>
      <c r="N9" s="119">
        <v>4180</v>
      </c>
      <c r="O9" s="119">
        <v>3780</v>
      </c>
      <c r="P9" s="119"/>
      <c r="Q9" s="119">
        <f t="shared" si="1"/>
        <v>37420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37420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>
        <v>158638.47</v>
      </c>
      <c r="L10" s="119">
        <v>155931.03999999998</v>
      </c>
      <c r="M10" s="119">
        <v>150822.68999999994</v>
      </c>
      <c r="N10" s="119">
        <v>171852.56999999995</v>
      </c>
      <c r="O10" s="119">
        <v>174202.94999999995</v>
      </c>
      <c r="P10" s="119"/>
      <c r="Q10" s="119">
        <f t="shared" si="1"/>
        <v>1569651.7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1569651.7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>
        <v>32137.37999999999</v>
      </c>
      <c r="L11" s="119">
        <v>103725.89</v>
      </c>
      <c r="M11" s="119">
        <v>66305.61</v>
      </c>
      <c r="N11" s="119">
        <v>21896.48</v>
      </c>
      <c r="O11" s="119">
        <v>49580.32</v>
      </c>
      <c r="P11" s="119"/>
      <c r="Q11" s="119">
        <f t="shared" si="1"/>
        <v>477790.16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477790.16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>
        <v>179126.99999999997</v>
      </c>
      <c r="L12" s="119">
        <v>124434.75000000001</v>
      </c>
      <c r="M12" s="119">
        <v>137834.04000000004</v>
      </c>
      <c r="N12" s="119">
        <v>159364.71999999994</v>
      </c>
      <c r="O12" s="119">
        <v>135747.04999999999</v>
      </c>
      <c r="P12" s="119"/>
      <c r="Q12" s="119">
        <f t="shared" si="1"/>
        <v>1534910.16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1534910.16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>
        <v>613511.61000000022</v>
      </c>
      <c r="L13" s="119">
        <v>601028.19999999972</v>
      </c>
      <c r="M13" s="119">
        <v>652765.73999999987</v>
      </c>
      <c r="N13" s="119">
        <v>0</v>
      </c>
      <c r="O13" s="119">
        <v>0</v>
      </c>
      <c r="P13" s="119"/>
      <c r="Q13" s="119">
        <f t="shared" si="1"/>
        <v>5088730.9000000004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5088730.9000000004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>
        <v>46822.97</v>
      </c>
      <c r="L14" s="119">
        <v>43961.709999999992</v>
      </c>
      <c r="M14" s="119">
        <v>86494.500000000015</v>
      </c>
      <c r="N14" s="119">
        <v>63184.549999999996</v>
      </c>
      <c r="O14" s="119">
        <v>53211.17</v>
      </c>
      <c r="P14" s="119"/>
      <c r="Q14" s="119">
        <f t="shared" si="1"/>
        <v>690555.52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690555.52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>
        <v>70912.45</v>
      </c>
      <c r="L15" s="119">
        <v>35827.54</v>
      </c>
      <c r="M15" s="119">
        <v>41057.530000000006</v>
      </c>
      <c r="N15" s="119">
        <v>41892.349999999991</v>
      </c>
      <c r="O15" s="119">
        <v>68350.789999999994</v>
      </c>
      <c r="P15" s="119"/>
      <c r="Q15" s="119">
        <f t="shared" si="1"/>
        <v>634687.61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634687.61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>
        <v>0</v>
      </c>
      <c r="L16" s="119">
        <v>32858.240000000005</v>
      </c>
      <c r="M16" s="119">
        <v>8713.6</v>
      </c>
      <c r="N16" s="119">
        <v>8713.6</v>
      </c>
      <c r="O16" s="119">
        <v>8713.6</v>
      </c>
      <c r="P16" s="119"/>
      <c r="Q16" s="119">
        <f t="shared" si="1"/>
        <v>128586.41000000002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128586.41000000002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>
        <v>121416.01999999999</v>
      </c>
      <c r="L17" s="119">
        <v>80700.26999999999</v>
      </c>
      <c r="M17" s="119">
        <v>65664.38</v>
      </c>
      <c r="N17" s="119">
        <v>118583.78000000003</v>
      </c>
      <c r="O17" s="119">
        <v>93692.560000000027</v>
      </c>
      <c r="P17" s="119"/>
      <c r="Q17" s="119">
        <f t="shared" si="1"/>
        <v>1296264.51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1296264.51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>
        <v>381561.24</v>
      </c>
      <c r="L18" s="119">
        <v>301903.85000000003</v>
      </c>
      <c r="M18" s="119">
        <v>321854.05000000005</v>
      </c>
      <c r="N18" s="119">
        <v>380039.71</v>
      </c>
      <c r="O18" s="119">
        <v>406838.43000000011</v>
      </c>
      <c r="P18" s="119"/>
      <c r="Q18" s="119">
        <f t="shared" si="1"/>
        <v>4377093.71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4377093.71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460847.07000000012</v>
      </c>
      <c r="J19" s="119">
        <v>406979.64999999991</v>
      </c>
      <c r="K19" s="119">
        <v>431688.84000000008</v>
      </c>
      <c r="L19" s="119">
        <v>345464.64000000007</v>
      </c>
      <c r="M19" s="119">
        <v>354911.34</v>
      </c>
      <c r="N19" s="119">
        <v>427272.89999999997</v>
      </c>
      <c r="O19" s="119">
        <v>593865.17000000016</v>
      </c>
      <c r="P19" s="119"/>
      <c r="Q19" s="119">
        <f t="shared" si="1"/>
        <v>4878747.8099999996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4878747.8099999996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425073.46999999991</v>
      </c>
      <c r="G20" s="119">
        <v>467263.00999999983</v>
      </c>
      <c r="H20" s="119">
        <v>351355.76999999996</v>
      </c>
      <c r="I20" s="119">
        <v>416295.73000000004</v>
      </c>
      <c r="J20" s="119">
        <v>372679.22999999992</v>
      </c>
      <c r="K20" s="119">
        <v>441314.51000000007</v>
      </c>
      <c r="L20" s="119">
        <v>308899.58999999997</v>
      </c>
      <c r="M20" s="119">
        <v>407950.02</v>
      </c>
      <c r="N20" s="119">
        <v>430858.22000000015</v>
      </c>
      <c r="O20" s="119">
        <v>468697.83000000013</v>
      </c>
      <c r="P20" s="119"/>
      <c r="Q20" s="119">
        <f t="shared" si="1"/>
        <v>4337473.5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4337473.5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>
        <v>15668.099999999999</v>
      </c>
      <c r="L21" s="119">
        <v>15167.580000000002</v>
      </c>
      <c r="M21" s="119">
        <v>17625.580000000002</v>
      </c>
      <c r="N21" s="119">
        <v>14852.039999999999</v>
      </c>
      <c r="O21" s="119">
        <v>16343.79</v>
      </c>
      <c r="P21" s="119"/>
      <c r="Q21" s="119">
        <f t="shared" si="1"/>
        <v>171547.01000000004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171547.01000000004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>
        <v>3605.2300000000005</v>
      </c>
      <c r="L22" s="119">
        <v>2835.19</v>
      </c>
      <c r="M22" s="119">
        <v>1677.9</v>
      </c>
      <c r="N22" s="119">
        <v>1677.9</v>
      </c>
      <c r="O22" s="119">
        <v>1677.9</v>
      </c>
      <c r="P22" s="119"/>
      <c r="Q22" s="119">
        <f t="shared" si="1"/>
        <v>32829.919999999998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32829.919999999998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>
        <v>101130.75</v>
      </c>
      <c r="L23" s="119">
        <v>66182.25</v>
      </c>
      <c r="M23" s="119">
        <v>83444.87</v>
      </c>
      <c r="N23" s="119">
        <v>84098.14</v>
      </c>
      <c r="O23" s="119">
        <v>91029.760000000024</v>
      </c>
      <c r="P23" s="119"/>
      <c r="Q23" s="119">
        <f t="shared" si="1"/>
        <v>915490.09000000008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915490.09000000008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>
        <v>90112.07</v>
      </c>
      <c r="L24" s="119">
        <v>26410</v>
      </c>
      <c r="M24" s="119">
        <v>17520</v>
      </c>
      <c r="N24" s="119">
        <v>40850</v>
      </c>
      <c r="O24" s="119">
        <v>83431.98000000001</v>
      </c>
      <c r="P24" s="119"/>
      <c r="Q24" s="119">
        <f t="shared" si="1"/>
        <v>505708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505708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>
        <v>31160.330000000005</v>
      </c>
      <c r="L25" s="119">
        <v>28574.139999999996</v>
      </c>
      <c r="M25" s="119">
        <v>37999.120000000003</v>
      </c>
      <c r="N25" s="119">
        <v>35136.639999999999</v>
      </c>
      <c r="O25" s="119">
        <v>32460.19</v>
      </c>
      <c r="P25" s="119"/>
      <c r="Q25" s="119">
        <f t="shared" si="1"/>
        <v>363686.99000000005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363686.99000000005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>
        <v>8225</v>
      </c>
      <c r="L26" s="119">
        <v>2900</v>
      </c>
      <c r="M26" s="119">
        <v>2900</v>
      </c>
      <c r="N26" s="119">
        <v>2900</v>
      </c>
      <c r="O26" s="119">
        <v>2850</v>
      </c>
      <c r="P26" s="119"/>
      <c r="Q26" s="119">
        <f t="shared" si="1"/>
        <v>28525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28525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>
        <v>635708.25999999989</v>
      </c>
      <c r="L28" s="119">
        <v>635708.26</v>
      </c>
      <c r="M28" s="119">
        <v>635440.71</v>
      </c>
      <c r="N28" s="119">
        <v>635440.71</v>
      </c>
      <c r="O28" s="119">
        <v>636243.36</v>
      </c>
      <c r="P28" s="119"/>
      <c r="Q28" s="119">
        <f t="shared" si="1"/>
        <v>6357082.5999999987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6357082.5999999987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>
        <v>1134924.1200000001</v>
      </c>
      <c r="L29" s="119">
        <v>1154263.97</v>
      </c>
      <c r="M29" s="119">
        <v>1257779.0799999998</v>
      </c>
      <c r="N29" s="119">
        <v>1203549.57</v>
      </c>
      <c r="O29" s="119">
        <v>1287500.3299999996</v>
      </c>
      <c r="P29" s="119"/>
      <c r="Q29" s="119">
        <f t="shared" si="1"/>
        <v>12859063.100000001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12859063.100000001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>
        <v>186153.16999999998</v>
      </c>
      <c r="L30" s="119">
        <v>199304.21</v>
      </c>
      <c r="M30" s="119">
        <v>211888.11999999997</v>
      </c>
      <c r="N30" s="119">
        <v>174434.18000000002</v>
      </c>
      <c r="O30" s="119">
        <v>613952.36999999988</v>
      </c>
      <c r="P30" s="119"/>
      <c r="Q30" s="119">
        <f t="shared" si="1"/>
        <v>3274459.5200000005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3274459.5200000005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>
        <v>21872.5</v>
      </c>
      <c r="L31" s="119">
        <v>22306.81</v>
      </c>
      <c r="M31" s="119">
        <v>325204.53999999992</v>
      </c>
      <c r="N31" s="119">
        <v>29919.820000000003</v>
      </c>
      <c r="O31" s="119">
        <v>46919.839999999997</v>
      </c>
      <c r="P31" s="119"/>
      <c r="Q31" s="119">
        <f t="shared" si="1"/>
        <v>588004.25999999989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588004.25999999989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/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>
        <v>587332.94999999995</v>
      </c>
      <c r="L34" s="119">
        <v>279667.34000000003</v>
      </c>
      <c r="M34" s="119">
        <v>228286.47</v>
      </c>
      <c r="N34" s="119">
        <v>959114.54</v>
      </c>
      <c r="O34" s="119">
        <v>1315439.7999999998</v>
      </c>
      <c r="P34" s="119"/>
      <c r="Q34" s="119">
        <f t="shared" si="1"/>
        <v>5914355.3999999994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5914355.3999999994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>
        <v>21310.5</v>
      </c>
      <c r="L35" s="119">
        <v>3538.79</v>
      </c>
      <c r="M35" s="119">
        <v>31434.739999999998</v>
      </c>
      <c r="N35" s="119">
        <v>23017.4</v>
      </c>
      <c r="O35" s="119">
        <v>19693.110000000004</v>
      </c>
      <c r="P35" s="119"/>
      <c r="Q35" s="119">
        <f t="shared" si="1"/>
        <v>144510.37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144510.37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>
        <v>1559476.36</v>
      </c>
      <c r="L36" s="119">
        <v>1559476.36</v>
      </c>
      <c r="M36" s="119">
        <v>1559476.3599999999</v>
      </c>
      <c r="N36" s="119">
        <v>1559476.36</v>
      </c>
      <c r="O36" s="119">
        <v>1413625</v>
      </c>
      <c r="P36" s="119"/>
      <c r="Q36" s="119">
        <f t="shared" si="1"/>
        <v>17008388.599999998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17008388.599999998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>
        <v>7949.87</v>
      </c>
      <c r="L37" s="119">
        <v>70398.62</v>
      </c>
      <c r="M37" s="119">
        <v>9652.9599999999991</v>
      </c>
      <c r="N37" s="119">
        <v>199230.13999999998</v>
      </c>
      <c r="O37" s="119">
        <v>8697.4700000000012</v>
      </c>
      <c r="P37" s="119"/>
      <c r="Q37" s="119">
        <f t="shared" si="1"/>
        <v>669383.98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669383.98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>
        <v>85653.120000000024</v>
      </c>
      <c r="L38" s="119">
        <v>65684.94</v>
      </c>
      <c r="M38" s="119">
        <v>92400.10000000002</v>
      </c>
      <c r="N38" s="119">
        <v>92421.809999999969</v>
      </c>
      <c r="O38" s="119">
        <v>124439.86</v>
      </c>
      <c r="P38" s="119"/>
      <c r="Q38" s="119">
        <f t="shared" si="1"/>
        <v>1007281.9999999999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1007281.9999999999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>
        <v>204401.5</v>
      </c>
      <c r="K39" s="119">
        <v>323656.69999999995</v>
      </c>
      <c r="L39" s="119">
        <v>221715.01000000004</v>
      </c>
      <c r="M39" s="119">
        <v>173528.42000000007</v>
      </c>
      <c r="N39" s="119">
        <v>121234.83000000002</v>
      </c>
      <c r="O39" s="119">
        <v>158633.21</v>
      </c>
      <c r="P39" s="119"/>
      <c r="Q39" s="119">
        <f t="shared" si="1"/>
        <v>2299350.8499999996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2299350.8499999996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>
        <v>72508.94</v>
      </c>
      <c r="L40" s="119">
        <v>89802.51</v>
      </c>
      <c r="M40" s="119">
        <v>75811.69</v>
      </c>
      <c r="N40" s="119">
        <v>70850.34</v>
      </c>
      <c r="O40" s="119">
        <v>86596.1</v>
      </c>
      <c r="P40" s="119"/>
      <c r="Q40" s="119">
        <f t="shared" si="1"/>
        <v>932355.24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932355.24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>
        <v>226268.49</v>
      </c>
      <c r="L41" s="119">
        <v>201887.56999999998</v>
      </c>
      <c r="M41" s="119">
        <v>217900.39</v>
      </c>
      <c r="N41" s="119">
        <v>190127.98</v>
      </c>
      <c r="O41" s="119">
        <v>202895.02</v>
      </c>
      <c r="P41" s="119"/>
      <c r="Q41" s="119">
        <f t="shared" si="1"/>
        <v>2343300.9500000002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2343300.9500000002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246012.85</v>
      </c>
      <c r="I42" s="119">
        <v>214542.00000000003</v>
      </c>
      <c r="J42" s="119">
        <v>236704.71000000011</v>
      </c>
      <c r="K42" s="119">
        <v>249441.97999999998</v>
      </c>
      <c r="L42" s="119">
        <v>188436.45000000007</v>
      </c>
      <c r="M42" s="119">
        <v>216461.87999999995</v>
      </c>
      <c r="N42" s="119">
        <v>211310.11</v>
      </c>
      <c r="O42" s="119">
        <v>208684.70000000004</v>
      </c>
      <c r="P42" s="119"/>
      <c r="Q42" s="119">
        <f t="shared" si="1"/>
        <v>2405356.7300000004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2405356.7300000004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>
        <v>475714.37</v>
      </c>
      <c r="L43" s="119">
        <v>479868.94999999984</v>
      </c>
      <c r="M43" s="119">
        <v>478371.9800000001</v>
      </c>
      <c r="N43" s="119">
        <v>387964.70999999985</v>
      </c>
      <c r="O43" s="119">
        <v>438379.91000000009</v>
      </c>
      <c r="P43" s="119"/>
      <c r="Q43" s="119">
        <f t="shared" si="1"/>
        <v>5036237.55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5036237.55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897666.98999999987</v>
      </c>
      <c r="F44" s="119">
        <v>1123305.9699999995</v>
      </c>
      <c r="G44" s="119">
        <v>1080821.9499999997</v>
      </c>
      <c r="H44" s="119">
        <v>1058070.0399999993</v>
      </c>
      <c r="I44" s="119">
        <v>1069266.1499999997</v>
      </c>
      <c r="J44" s="119">
        <v>1071529.97</v>
      </c>
      <c r="K44" s="119">
        <v>1070250.7900000003</v>
      </c>
      <c r="L44" s="119">
        <v>972265.38</v>
      </c>
      <c r="M44" s="119">
        <v>1059367.9200000004</v>
      </c>
      <c r="N44" s="119">
        <v>1095098.9799999997</v>
      </c>
      <c r="O44" s="119">
        <v>1165999.96</v>
      </c>
      <c r="P44" s="119"/>
      <c r="Q44" s="119">
        <f t="shared" si="1"/>
        <v>11663644.099999998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11663644.099999998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429961.25000000012</v>
      </c>
      <c r="F45" s="119">
        <v>574898.78</v>
      </c>
      <c r="G45" s="119">
        <v>488875.50000000006</v>
      </c>
      <c r="H45" s="119">
        <v>567281.51000000013</v>
      </c>
      <c r="I45" s="119">
        <v>451465.28999999969</v>
      </c>
      <c r="J45" s="119">
        <v>498334.43</v>
      </c>
      <c r="K45" s="119">
        <v>485836.36</v>
      </c>
      <c r="L45" s="119">
        <v>465530.16000000015</v>
      </c>
      <c r="M45" s="119">
        <v>477873.67</v>
      </c>
      <c r="N45" s="119">
        <v>477917.93</v>
      </c>
      <c r="O45" s="119">
        <v>477209.53000000009</v>
      </c>
      <c r="P45" s="119"/>
      <c r="Q45" s="119">
        <f t="shared" si="1"/>
        <v>5395184.4100000001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5395184.4100000001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375906.81999999989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>
        <v>546797.96000000031</v>
      </c>
      <c r="L46" s="119">
        <v>452222.83000000007</v>
      </c>
      <c r="M46" s="119">
        <v>585637.27000000025</v>
      </c>
      <c r="N46" s="119">
        <v>594402.04999999981</v>
      </c>
      <c r="O46" s="119">
        <v>513174.87000000023</v>
      </c>
      <c r="P46" s="119"/>
      <c r="Q46" s="119">
        <f t="shared" si="1"/>
        <v>5523161.580000001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5523161.580000001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>
        <v>151059.21999999997</v>
      </c>
      <c r="L47" s="119">
        <v>107118.60000000003</v>
      </c>
      <c r="M47" s="119">
        <v>147462.63</v>
      </c>
      <c r="N47" s="119">
        <v>161889.37000000002</v>
      </c>
      <c r="O47" s="119">
        <v>163059.20000000004</v>
      </c>
      <c r="P47" s="119"/>
      <c r="Q47" s="119">
        <f t="shared" si="1"/>
        <v>1520227.07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1520227.07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>
        <v>173971.82999999996</v>
      </c>
      <c r="L48" s="119">
        <v>161400.43999999997</v>
      </c>
      <c r="M48" s="119">
        <v>192297.91</v>
      </c>
      <c r="N48" s="119">
        <v>187870.03000000006</v>
      </c>
      <c r="O48" s="119">
        <v>162643.01999999999</v>
      </c>
      <c r="P48" s="119"/>
      <c r="Q48" s="119">
        <f t="shared" si="1"/>
        <v>1879056.75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1879056.75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>
        <v>84425.349999999991</v>
      </c>
      <c r="L49" s="119">
        <v>76396.460000000006</v>
      </c>
      <c r="M49" s="119">
        <v>78226.47</v>
      </c>
      <c r="N49" s="119">
        <v>97920.25999999998</v>
      </c>
      <c r="O49" s="119">
        <v>85086.709999999977</v>
      </c>
      <c r="P49" s="119"/>
      <c r="Q49" s="119">
        <f t="shared" si="1"/>
        <v>922453.24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922453.24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>
        <v>934653.58000000007</v>
      </c>
      <c r="L50" s="119">
        <v>1005444.5200000001</v>
      </c>
      <c r="M50" s="119">
        <v>1097162.0899999999</v>
      </c>
      <c r="N50" s="119">
        <v>1334986.2000000002</v>
      </c>
      <c r="O50" s="119">
        <v>1192647.9300000002</v>
      </c>
      <c r="P50" s="119"/>
      <c r="Q50" s="119">
        <f t="shared" si="1"/>
        <v>12248585.84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12248585.84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>
        <v>753064.09999999986</v>
      </c>
      <c r="L51" s="119">
        <v>478354.08999999991</v>
      </c>
      <c r="M51" s="119">
        <v>51163.46</v>
      </c>
      <c r="N51" s="119">
        <v>19586.7</v>
      </c>
      <c r="O51" s="119">
        <v>166541.99000000005</v>
      </c>
      <c r="P51" s="119"/>
      <c r="Q51" s="119">
        <f t="shared" si="1"/>
        <v>1678899.5299999996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1678899.5299999996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>
        <v>63959.560000000005</v>
      </c>
      <c r="L52" s="119">
        <v>55976.630000000012</v>
      </c>
      <c r="M52" s="119">
        <v>60581.649999999987</v>
      </c>
      <c r="N52" s="119">
        <v>73859.299999999988</v>
      </c>
      <c r="O52" s="119">
        <v>71983.28</v>
      </c>
      <c r="P52" s="119"/>
      <c r="Q52" s="119">
        <f t="shared" si="1"/>
        <v>690883.60000000009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690883.60000000009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>
        <v>124711.43999999999</v>
      </c>
      <c r="L53" s="119">
        <v>108200.68000000002</v>
      </c>
      <c r="M53" s="119">
        <v>97891.199999999997</v>
      </c>
      <c r="N53" s="119">
        <v>100217.00000000001</v>
      </c>
      <c r="O53" s="119">
        <v>88229.270000000019</v>
      </c>
      <c r="P53" s="119"/>
      <c r="Q53" s="119">
        <f t="shared" si="1"/>
        <v>1011846.98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1011846.98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146174.99000000002</v>
      </c>
      <c r="G54" s="119">
        <v>259236.91999999998</v>
      </c>
      <c r="H54" s="119">
        <v>194360.14999999997</v>
      </c>
      <c r="I54" s="119">
        <v>131114.13000000003</v>
      </c>
      <c r="J54" s="119">
        <v>128743.12000000001</v>
      </c>
      <c r="K54" s="119">
        <v>306000.52</v>
      </c>
      <c r="L54" s="119">
        <v>58814.63</v>
      </c>
      <c r="M54" s="119">
        <v>110144.72</v>
      </c>
      <c r="N54" s="119">
        <v>110515.28000000001</v>
      </c>
      <c r="O54" s="119">
        <v>94557.13</v>
      </c>
      <c r="P54" s="119"/>
      <c r="Q54" s="119">
        <f t="shared" si="1"/>
        <v>1589752.1799999997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1589752.1799999997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>
        <v>120853.73000000003</v>
      </c>
      <c r="L55" s="119">
        <v>502024.54000000004</v>
      </c>
      <c r="M55" s="119">
        <v>181836.3</v>
      </c>
      <c r="N55" s="119">
        <v>202601.72000000003</v>
      </c>
      <c r="O55" s="119">
        <v>171334.86999999997</v>
      </c>
      <c r="P55" s="119"/>
      <c r="Q55" s="119">
        <f t="shared" si="1"/>
        <v>2022227.89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2022227.89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>
        <v>45772.229999999996</v>
      </c>
      <c r="L56" s="119">
        <v>37453.56</v>
      </c>
      <c r="M56" s="119">
        <v>62702.76</v>
      </c>
      <c r="N56" s="119">
        <v>60548.739999999983</v>
      </c>
      <c r="O56" s="119">
        <v>59277.090000000011</v>
      </c>
      <c r="P56" s="119"/>
      <c r="Q56" s="119">
        <f t="shared" si="1"/>
        <v>515571.39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515571.39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20457.62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>
        <v>47768.060000000012</v>
      </c>
      <c r="L57" s="119">
        <v>61230.879999999997</v>
      </c>
      <c r="M57" s="119">
        <v>45567.909999999996</v>
      </c>
      <c r="N57" s="119">
        <v>55330.429999999978</v>
      </c>
      <c r="O57" s="119">
        <v>95569.920000000071</v>
      </c>
      <c r="P57" s="119"/>
      <c r="Q57" s="119">
        <f t="shared" si="1"/>
        <v>543792.06000000006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543792.06000000006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>
        <v>30969.919999999998</v>
      </c>
      <c r="L58" s="119">
        <v>30884.629999999997</v>
      </c>
      <c r="M58" s="119">
        <v>21945.28000000001</v>
      </c>
      <c r="N58" s="119">
        <v>31109.649999999991</v>
      </c>
      <c r="O58" s="119">
        <v>32037.970000000005</v>
      </c>
      <c r="P58" s="119"/>
      <c r="Q58" s="119">
        <f t="shared" si="1"/>
        <v>366853.22000000003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366853.22000000003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>
        <v>19864.549999999996</v>
      </c>
      <c r="L59" s="119">
        <v>15613.230000000005</v>
      </c>
      <c r="M59" s="119">
        <v>22749.889999999992</v>
      </c>
      <c r="N59" s="119">
        <v>21191.82</v>
      </c>
      <c r="O59" s="119">
        <v>21898.89999999998</v>
      </c>
      <c r="P59" s="119"/>
      <c r="Q59" s="119">
        <f t="shared" si="1"/>
        <v>251639.86999999994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251639.86999999994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>
        <v>515068.91000000003</v>
      </c>
      <c r="L60" s="119">
        <v>0</v>
      </c>
      <c r="M60" s="119">
        <v>0</v>
      </c>
      <c r="N60" s="119">
        <v>75096.990000000005</v>
      </c>
      <c r="O60" s="119">
        <v>0</v>
      </c>
      <c r="P60" s="119"/>
      <c r="Q60" s="119">
        <f t="shared" si="1"/>
        <v>1604344.79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1604344.79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>
        <v>0</v>
      </c>
      <c r="L61" s="119">
        <v>436273.68000000005</v>
      </c>
      <c r="M61" s="119">
        <v>110230.25</v>
      </c>
      <c r="N61" s="119">
        <v>486259.38</v>
      </c>
      <c r="O61" s="119">
        <v>448025.76</v>
      </c>
      <c r="P61" s="119"/>
      <c r="Q61" s="119">
        <f t="shared" si="1"/>
        <v>2616905.8100000005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2616905.8100000005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>
        <v>178073.31</v>
      </c>
      <c r="L62" s="119">
        <v>114975.72</v>
      </c>
      <c r="M62" s="119">
        <v>139752.26</v>
      </c>
      <c r="N62" s="119">
        <v>170590.44</v>
      </c>
      <c r="O62" s="119">
        <v>147737.70000000001</v>
      </c>
      <c r="P62" s="119"/>
      <c r="Q62" s="119">
        <f t="shared" si="1"/>
        <v>1592380.4699999997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1592380.4699999997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>
        <v>35383.279999999999</v>
      </c>
      <c r="L63" s="119">
        <v>28409.27</v>
      </c>
      <c r="M63" s="119">
        <v>28198.790000000005</v>
      </c>
      <c r="N63" s="119">
        <v>46964.46</v>
      </c>
      <c r="O63" s="119">
        <v>26755.81</v>
      </c>
      <c r="P63" s="119"/>
      <c r="Q63" s="119">
        <f t="shared" si="1"/>
        <v>331041.67000000004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331041.67000000004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114674.98999999999</v>
      </c>
      <c r="I64" s="119">
        <v>108309.46</v>
      </c>
      <c r="J64" s="119">
        <v>103180.60999999997</v>
      </c>
      <c r="K64" s="119">
        <v>89683.450000000012</v>
      </c>
      <c r="L64" s="119">
        <v>71220.98</v>
      </c>
      <c r="M64" s="119">
        <v>86246.700000000012</v>
      </c>
      <c r="N64" s="119">
        <v>100192.79000000001</v>
      </c>
      <c r="O64" s="119">
        <v>93185.50999999998</v>
      </c>
      <c r="P64" s="119"/>
      <c r="Q64" s="119">
        <f t="shared" si="1"/>
        <v>1042313.24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1042313.24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>
        <v>0</v>
      </c>
      <c r="L65" s="119">
        <v>0</v>
      </c>
      <c r="M65" s="119">
        <v>112680</v>
      </c>
      <c r="N65" s="119">
        <v>0</v>
      </c>
      <c r="O65" s="119">
        <v>0</v>
      </c>
      <c r="P65" s="119"/>
      <c r="Q65" s="119">
        <f t="shared" si="1"/>
        <v>318900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318900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435798.17999999988</v>
      </c>
      <c r="K66" s="119">
        <v>942138.23</v>
      </c>
      <c r="L66" s="119">
        <v>763487.17</v>
      </c>
      <c r="M66" s="119">
        <v>209150.37</v>
      </c>
      <c r="N66" s="119">
        <v>397423.82999999984</v>
      </c>
      <c r="O66" s="119">
        <v>343163.83999999991</v>
      </c>
      <c r="P66" s="119"/>
      <c r="Q66" s="119">
        <f t="shared" si="1"/>
        <v>4919517.669999999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4919517.669999999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>
        <v>45077.909999999989</v>
      </c>
      <c r="L67" s="119">
        <v>34511.250000000007</v>
      </c>
      <c r="M67" s="119">
        <v>34535.729999999996</v>
      </c>
      <c r="N67" s="119">
        <v>33967.100000000006</v>
      </c>
      <c r="O67" s="119">
        <v>37885.680000000008</v>
      </c>
      <c r="P67" s="119"/>
      <c r="Q67" s="119">
        <f t="shared" si="1"/>
        <v>412040.12999999995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412040.12999999995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>
        <v>1731662.9400000002</v>
      </c>
      <c r="L68" s="119">
        <v>1422605.34</v>
      </c>
      <c r="M68" s="119">
        <v>1200377.3299999996</v>
      </c>
      <c r="N68" s="119">
        <v>1091932.6100000001</v>
      </c>
      <c r="O68" s="119">
        <v>1085730.1900000002</v>
      </c>
      <c r="P68" s="119"/>
      <c r="Q68" s="119">
        <f t="shared" si="1"/>
        <v>11834224.389999999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11834224.389999999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>
        <v>39657.360000000008</v>
      </c>
      <c r="L69" s="119">
        <v>39609.62000000001</v>
      </c>
      <c r="M69" s="119">
        <v>39669.039999999994</v>
      </c>
      <c r="N69" s="119">
        <v>42240.65</v>
      </c>
      <c r="O69" s="119">
        <v>41952.78</v>
      </c>
      <c r="P69" s="119"/>
      <c r="Q69" s="119">
        <f t="shared" si="1"/>
        <v>417991.02000000014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417991.02000000014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>
        <v>1709296.2599999998</v>
      </c>
      <c r="L70" s="119">
        <v>1045777.9600000001</v>
      </c>
      <c r="M70" s="119">
        <v>889648.98</v>
      </c>
      <c r="N70" s="119">
        <v>1551844.5600000003</v>
      </c>
      <c r="O70" s="119">
        <v>974103.52999999991</v>
      </c>
      <c r="P70" s="119"/>
      <c r="Q70" s="119">
        <f t="shared" si="1"/>
        <v>12684618.870000001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12684618.870000001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7134484.5099999988</v>
      </c>
      <c r="H71" s="119">
        <v>6834647.209999999</v>
      </c>
      <c r="I71" s="119">
        <v>6749538.6399999959</v>
      </c>
      <c r="J71" s="119">
        <v>7369478.4799999995</v>
      </c>
      <c r="K71" s="119">
        <v>7224409.4700000007</v>
      </c>
      <c r="L71" s="119">
        <v>7043035.2699999986</v>
      </c>
      <c r="M71" s="119">
        <v>4282219.3099999987</v>
      </c>
      <c r="N71" s="119">
        <v>8933154.0800000038</v>
      </c>
      <c r="O71" s="119">
        <v>6779232.6099999985</v>
      </c>
      <c r="P71" s="119"/>
      <c r="Q71" s="119">
        <f t="shared" si="1"/>
        <v>75707589.539999977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75707589.539999977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>
        <v>331636.17</v>
      </c>
      <c r="L73" s="119">
        <v>0</v>
      </c>
      <c r="M73" s="119">
        <v>247815.59</v>
      </c>
      <c r="N73" s="119">
        <v>1049598.3400000001</v>
      </c>
      <c r="O73" s="119">
        <v>196750.16999999998</v>
      </c>
      <c r="P73" s="119"/>
      <c r="Q73" s="119">
        <f t="shared" si="2"/>
        <v>4225815.1900000004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4225815.1900000004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>
        <v>566067.89</v>
      </c>
      <c r="L74" s="119">
        <v>512735.89999999991</v>
      </c>
      <c r="M74" s="119">
        <v>257550.80999999997</v>
      </c>
      <c r="N74" s="119">
        <v>793608.53000000014</v>
      </c>
      <c r="O74" s="119">
        <v>484477.18</v>
      </c>
      <c r="P74" s="119"/>
      <c r="Q74" s="119">
        <f t="shared" si="2"/>
        <v>5736410.4399999995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5736410.4399999995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>
        <v>53657.64</v>
      </c>
      <c r="L75" s="119">
        <v>48064.040000000008</v>
      </c>
      <c r="M75" s="119">
        <v>23955.7</v>
      </c>
      <c r="N75" s="119">
        <v>73365.100000000006</v>
      </c>
      <c r="O75" s="119">
        <v>19444.28</v>
      </c>
      <c r="P75" s="119"/>
      <c r="Q75" s="119">
        <f t="shared" si="2"/>
        <v>380385.67000000004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380385.67000000004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>
        <v>617259.2699999999</v>
      </c>
      <c r="L76" s="119">
        <v>586740.21</v>
      </c>
      <c r="M76" s="119">
        <v>646362.87</v>
      </c>
      <c r="N76" s="119">
        <v>687892.93</v>
      </c>
      <c r="O76" s="119">
        <v>726825.49999999988</v>
      </c>
      <c r="P76" s="119"/>
      <c r="Q76" s="119">
        <f t="shared" si="2"/>
        <v>6972138.1299999999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6972138.1299999999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>
        <v>311934</v>
      </c>
      <c r="L77" s="119">
        <v>154271.54000000004</v>
      </c>
      <c r="M77" s="119">
        <v>126892.71</v>
      </c>
      <c r="N77" s="119">
        <v>160769.05000000002</v>
      </c>
      <c r="O77" s="119">
        <v>388115.31</v>
      </c>
      <c r="P77" s="119"/>
      <c r="Q77" s="119">
        <f t="shared" si="2"/>
        <v>2569200.6800000002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2569200.6800000002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>
        <v>170796.99</v>
      </c>
      <c r="L78" s="119">
        <v>93443.599999999991</v>
      </c>
      <c r="M78" s="119">
        <v>241006.84000000003</v>
      </c>
      <c r="N78" s="119">
        <v>384031.97000000003</v>
      </c>
      <c r="O78" s="119">
        <v>166138.05000000002</v>
      </c>
      <c r="P78" s="119"/>
      <c r="Q78" s="119">
        <f t="shared" si="2"/>
        <v>2057310.4400000002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2057310.4400000002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2240995.73</v>
      </c>
      <c r="F79" s="119">
        <v>3461443.7700000005</v>
      </c>
      <c r="G79" s="119">
        <v>2900475.52</v>
      </c>
      <c r="H79" s="119">
        <v>2979770.4699999988</v>
      </c>
      <c r="I79" s="119">
        <v>2692503.9400000004</v>
      </c>
      <c r="J79" s="119">
        <v>2699711.42</v>
      </c>
      <c r="K79" s="119">
        <v>3001370.3500000006</v>
      </c>
      <c r="L79" s="119">
        <v>2254579.7999999998</v>
      </c>
      <c r="M79" s="119">
        <v>3535649.2299999991</v>
      </c>
      <c r="N79" s="119">
        <v>3247592.830000001</v>
      </c>
      <c r="O79" s="119">
        <v>2782437.4299999997</v>
      </c>
      <c r="P79" s="119"/>
      <c r="Q79" s="119">
        <f t="shared" si="2"/>
        <v>31796530.490000006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31796530.490000006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>
        <v>88244.739999999991</v>
      </c>
      <c r="L80" s="119">
        <v>77699.239999999991</v>
      </c>
      <c r="M80" s="119">
        <v>43210.07</v>
      </c>
      <c r="N80" s="119">
        <v>99590.559999999983</v>
      </c>
      <c r="O80" s="119">
        <v>106711.53</v>
      </c>
      <c r="P80" s="119"/>
      <c r="Q80" s="119">
        <f t="shared" si="2"/>
        <v>908738.11999999988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908738.11999999988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>
        <v>39175.570000000007</v>
      </c>
      <c r="L81" s="119">
        <v>68587.799999999988</v>
      </c>
      <c r="M81" s="119">
        <v>50326.599999999991</v>
      </c>
      <c r="N81" s="119">
        <v>119382.57999999999</v>
      </c>
      <c r="O81" s="119">
        <v>103812.93</v>
      </c>
      <c r="P81" s="119"/>
      <c r="Q81" s="119">
        <f t="shared" si="2"/>
        <v>612699.86999999988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612699.86999999988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>
        <v>92240.06</v>
      </c>
      <c r="L82" s="119">
        <v>239252.72999999998</v>
      </c>
      <c r="M82" s="119">
        <v>174143.44</v>
      </c>
      <c r="N82" s="119">
        <v>441045.95999999996</v>
      </c>
      <c r="O82" s="119">
        <v>213460.47</v>
      </c>
      <c r="P82" s="119"/>
      <c r="Q82" s="119">
        <f t="shared" si="2"/>
        <v>5979864.7299999995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5979864.7299999995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199883.22</v>
      </c>
      <c r="N83" s="119">
        <v>199873.05</v>
      </c>
      <c r="O83" s="119">
        <v>0</v>
      </c>
      <c r="P83" s="119"/>
      <c r="Q83" s="119">
        <f t="shared" si="2"/>
        <v>399756.27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399756.27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>
        <v>178551.59</v>
      </c>
      <c r="L84" s="119">
        <v>141393.06000000003</v>
      </c>
      <c r="M84" s="119">
        <v>165019.19000000003</v>
      </c>
      <c r="N84" s="119">
        <v>307974.96999999997</v>
      </c>
      <c r="O84" s="119">
        <v>146875.16000000003</v>
      </c>
      <c r="P84" s="119"/>
      <c r="Q84" s="119">
        <f t="shared" si="2"/>
        <v>2184956.98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2184956.98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>
        <v>44412.540000000008</v>
      </c>
      <c r="L85" s="119">
        <v>49893.5</v>
      </c>
      <c r="M85" s="119">
        <v>41052.210000000006</v>
      </c>
      <c r="N85" s="119">
        <v>51906.279999999992</v>
      </c>
      <c r="O85" s="119">
        <v>44256.9</v>
      </c>
      <c r="P85" s="119"/>
      <c r="Q85" s="119">
        <f t="shared" si="2"/>
        <v>484240.05999999994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484240.05999999994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>
        <v>138853.71</v>
      </c>
      <c r="L86" s="119">
        <v>175190.96999999997</v>
      </c>
      <c r="M86" s="119">
        <v>70976.33</v>
      </c>
      <c r="N86" s="119">
        <v>199956.66</v>
      </c>
      <c r="O86" s="119">
        <v>265173.62</v>
      </c>
      <c r="P86" s="119"/>
      <c r="Q86" s="119">
        <f t="shared" si="2"/>
        <v>1854010.1799999997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1854010.1799999997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>
        <v>2918839.8299999996</v>
      </c>
      <c r="K87" s="119">
        <v>2786684.0100000007</v>
      </c>
      <c r="L87" s="119">
        <v>2457508.1700000009</v>
      </c>
      <c r="M87" s="119">
        <v>2462469.3700000006</v>
      </c>
      <c r="N87" s="119">
        <v>2710753.94</v>
      </c>
      <c r="O87" s="119">
        <v>2306260.1</v>
      </c>
      <c r="P87" s="119"/>
      <c r="Q87" s="119">
        <f t="shared" si="2"/>
        <v>25705164.99000001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25705164.99000001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159020.26</v>
      </c>
      <c r="K88" s="119">
        <v>84255.72</v>
      </c>
      <c r="L88" s="119">
        <v>430539.77999999997</v>
      </c>
      <c r="M88" s="119">
        <v>65413.929999999993</v>
      </c>
      <c r="N88" s="119">
        <v>652403.81000000006</v>
      </c>
      <c r="O88" s="119">
        <v>54173.670000000006</v>
      </c>
      <c r="P88" s="119"/>
      <c r="Q88" s="119">
        <f t="shared" si="2"/>
        <v>1846285.7599999998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1846285.7599999998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>
        <v>5528221.54</v>
      </c>
      <c r="L89" s="119">
        <v>13662.199999999999</v>
      </c>
      <c r="M89" s="119">
        <v>5725</v>
      </c>
      <c r="N89" s="119">
        <v>2349062.9400000004</v>
      </c>
      <c r="O89" s="119">
        <v>623337.71</v>
      </c>
      <c r="P89" s="119"/>
      <c r="Q89" s="119">
        <f t="shared" si="2"/>
        <v>23440393.640000001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23440393.640000001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>
        <v>39275582.460000001</v>
      </c>
      <c r="L90" s="119">
        <v>15233966.810000001</v>
      </c>
      <c r="M90" s="119">
        <v>70943272.719999999</v>
      </c>
      <c r="N90" s="119">
        <v>22239122.510000002</v>
      </c>
      <c r="O90" s="119">
        <v>72507930.609999999</v>
      </c>
      <c r="P90" s="119"/>
      <c r="Q90" s="119">
        <f t="shared" si="2"/>
        <v>599434914.63999999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599434914.63999999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>
        <v>78001.200000000012</v>
      </c>
      <c r="L91" s="119">
        <v>60140.62</v>
      </c>
      <c r="M91" s="119">
        <v>82939.840000000026</v>
      </c>
      <c r="N91" s="119">
        <v>79022.930000000008</v>
      </c>
      <c r="O91" s="119">
        <v>100854.68000000001</v>
      </c>
      <c r="P91" s="119"/>
      <c r="Q91" s="119">
        <f t="shared" si="2"/>
        <v>889101.7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889101.7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>
        <v>299792.14</v>
      </c>
      <c r="L92" s="119">
        <v>218313.29</v>
      </c>
      <c r="M92" s="119">
        <v>320645.20999999996</v>
      </c>
      <c r="N92" s="119">
        <v>306574.27999999991</v>
      </c>
      <c r="O92" s="119">
        <v>175586.27000000002</v>
      </c>
      <c r="P92" s="119"/>
      <c r="Q92" s="119">
        <f t="shared" si="2"/>
        <v>7082033.7899999972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7082033.7899999972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>
        <v>34377.290000000015</v>
      </c>
      <c r="L93" s="119">
        <v>33591.300000000003</v>
      </c>
      <c r="M93" s="119">
        <v>30362.139999999996</v>
      </c>
      <c r="N93" s="119">
        <v>32288.82</v>
      </c>
      <c r="O93" s="119">
        <v>44701.830000000009</v>
      </c>
      <c r="P93" s="119"/>
      <c r="Q93" s="119">
        <f t="shared" si="2"/>
        <v>389191.83000000007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389191.83000000007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>
        <v>38890.62999999999</v>
      </c>
      <c r="L94" s="119">
        <v>37964.969999999987</v>
      </c>
      <c r="M94" s="119">
        <v>41357.29</v>
      </c>
      <c r="N94" s="119">
        <v>37439.200000000004</v>
      </c>
      <c r="O94" s="119">
        <v>38805.839999999989</v>
      </c>
      <c r="P94" s="119"/>
      <c r="Q94" s="119">
        <f t="shared" si="2"/>
        <v>421934.84999999992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421934.84999999992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>
        <v>1420.47</v>
      </c>
      <c r="L95" s="119">
        <v>2034.2900000000002</v>
      </c>
      <c r="M95" s="119">
        <v>1520.8500000000001</v>
      </c>
      <c r="N95" s="119">
        <v>2698.1299999999997</v>
      </c>
      <c r="O95" s="119">
        <v>1329.35</v>
      </c>
      <c r="P95" s="119"/>
      <c r="Q95" s="119">
        <f t="shared" si="2"/>
        <v>15471.95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15471.95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>
        <v>65443.499999999993</v>
      </c>
      <c r="L96" s="119">
        <v>76768.709999999992</v>
      </c>
      <c r="M96" s="119">
        <v>75640.480000000025</v>
      </c>
      <c r="N96" s="119">
        <v>1277696.01</v>
      </c>
      <c r="O96" s="119">
        <v>77796.41</v>
      </c>
      <c r="P96" s="119"/>
      <c r="Q96" s="119">
        <f t="shared" si="2"/>
        <v>2298858.88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2298858.88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>
        <v>7442373.5800000019</v>
      </c>
      <c r="L97" s="119">
        <v>14248.24</v>
      </c>
      <c r="M97" s="119">
        <v>14429.68</v>
      </c>
      <c r="N97" s="119">
        <v>63428.05000000001</v>
      </c>
      <c r="O97" s="119">
        <v>223237.60999999993</v>
      </c>
      <c r="P97" s="119"/>
      <c r="Q97" s="119">
        <f t="shared" si="2"/>
        <v>7849397.1300000018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7849397.1300000018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>
        <v>68598.290000000008</v>
      </c>
      <c r="L98" s="119">
        <v>62062.150000000016</v>
      </c>
      <c r="M98" s="119">
        <v>45395.820000000022</v>
      </c>
      <c r="N98" s="119">
        <v>91859.31</v>
      </c>
      <c r="O98" s="119">
        <v>94938.579999999987</v>
      </c>
      <c r="P98" s="119"/>
      <c r="Q98" s="119">
        <f t="shared" si="2"/>
        <v>759584.08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759584.08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>
        <v>172493.08</v>
      </c>
      <c r="L99" s="119">
        <v>142316.61999999997</v>
      </c>
      <c r="M99" s="119">
        <v>136361.13999999998</v>
      </c>
      <c r="N99" s="119">
        <v>143349.58999999997</v>
      </c>
      <c r="O99" s="119">
        <v>134816.54999999999</v>
      </c>
      <c r="P99" s="119"/>
      <c r="Q99" s="119">
        <f t="shared" si="2"/>
        <v>1582827.7499999998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1582827.7499999998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>
        <v>11792.23</v>
      </c>
      <c r="L100" s="119">
        <v>1953</v>
      </c>
      <c r="M100" s="119">
        <v>6131.8499999999995</v>
      </c>
      <c r="N100" s="119">
        <v>17818.839999999997</v>
      </c>
      <c r="O100" s="119">
        <v>2621.12</v>
      </c>
      <c r="P100" s="119"/>
      <c r="Q100" s="119">
        <f t="shared" si="2"/>
        <v>82062.689999999973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82062.689999999973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>
        <v>45585.890000000007</v>
      </c>
      <c r="L101" s="119">
        <v>25785.259999999995</v>
      </c>
      <c r="M101" s="119">
        <v>31804.74</v>
      </c>
      <c r="N101" s="119">
        <v>45545.580000000009</v>
      </c>
      <c r="O101" s="119">
        <v>26710.720000000008</v>
      </c>
      <c r="P101" s="119"/>
      <c r="Q101" s="119">
        <f t="shared" si="2"/>
        <v>375882.59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375882.59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>
        <v>879980.35000000009</v>
      </c>
      <c r="L102" s="119">
        <v>1613647.6900000002</v>
      </c>
      <c r="M102" s="119">
        <v>486591.52</v>
      </c>
      <c r="N102" s="119">
        <v>702903.3400000002</v>
      </c>
      <c r="O102" s="119">
        <v>1309284.48</v>
      </c>
      <c r="P102" s="119"/>
      <c r="Q102" s="119">
        <f t="shared" si="2"/>
        <v>12719118.639999999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12719118.639999999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>
        <v>65507.09</v>
      </c>
      <c r="L103" s="119">
        <v>78449.840000000011</v>
      </c>
      <c r="M103" s="119">
        <v>92653.3</v>
      </c>
      <c r="N103" s="119">
        <v>57831.86</v>
      </c>
      <c r="O103" s="119">
        <v>194838.86000000002</v>
      </c>
      <c r="P103" s="119"/>
      <c r="Q103" s="119">
        <f t="shared" si="2"/>
        <v>954778.36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954778.36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>
        <v>308904.06999999995</v>
      </c>
      <c r="L104" s="119">
        <v>268698.71000000002</v>
      </c>
      <c r="M104" s="119">
        <v>397331.25999999995</v>
      </c>
      <c r="N104" s="119">
        <v>734251.28</v>
      </c>
      <c r="O104" s="119">
        <v>284254.10999999993</v>
      </c>
      <c r="P104" s="119"/>
      <c r="Q104" s="119">
        <f t="shared" si="2"/>
        <v>3624947.82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3624947.82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>
        <v>438172.79000000015</v>
      </c>
      <c r="L105" s="119">
        <v>411396.06000000017</v>
      </c>
      <c r="M105" s="119">
        <v>420541.76999999996</v>
      </c>
      <c r="N105" s="119">
        <v>397677.24000000005</v>
      </c>
      <c r="O105" s="119">
        <v>388668.77999999997</v>
      </c>
      <c r="P105" s="119"/>
      <c r="Q105" s="119">
        <f t="shared" si="2"/>
        <v>4522057.6100000003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4522057.6100000003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>
        <v>34634.980000000003</v>
      </c>
      <c r="L106" s="119">
        <v>41310.120000000003</v>
      </c>
      <c r="M106" s="119">
        <v>39060.870000000003</v>
      </c>
      <c r="N106" s="119">
        <v>43685.82</v>
      </c>
      <c r="O106" s="119">
        <v>50742.28</v>
      </c>
      <c r="P106" s="119"/>
      <c r="Q106" s="119">
        <f t="shared" si="2"/>
        <v>422705.02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422705.02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>
        <v>144923.31999999998</v>
      </c>
      <c r="L107" s="119">
        <v>122017.59</v>
      </c>
      <c r="M107" s="119">
        <v>170916.41999999998</v>
      </c>
      <c r="N107" s="119">
        <v>127584.28</v>
      </c>
      <c r="O107" s="119">
        <v>126298.76000000001</v>
      </c>
      <c r="P107" s="119"/>
      <c r="Q107" s="119">
        <f t="shared" si="2"/>
        <v>1697777.81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1697777.81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>
        <v>417518.21000000008</v>
      </c>
      <c r="L108" s="119">
        <v>446757.20000000019</v>
      </c>
      <c r="M108" s="119">
        <v>480306.25999999983</v>
      </c>
      <c r="N108" s="119">
        <v>399996.37</v>
      </c>
      <c r="O108" s="119">
        <v>414408.3</v>
      </c>
      <c r="P108" s="119"/>
      <c r="Q108" s="119">
        <f t="shared" si="2"/>
        <v>4794689.959999999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4794689.959999999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153040.76</v>
      </c>
      <c r="K109" s="119">
        <v>124225.04000000001</v>
      </c>
      <c r="L109" s="119">
        <v>130881.45000000003</v>
      </c>
      <c r="M109" s="119">
        <v>190086.29000000004</v>
      </c>
      <c r="N109" s="119">
        <v>117208.79999999999</v>
      </c>
      <c r="O109" s="119">
        <v>112557.57</v>
      </c>
      <c r="P109" s="119"/>
      <c r="Q109" s="119">
        <f t="shared" si="2"/>
        <v>1508752.5600000003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1508752.5600000003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>
        <v>72391.239999999991</v>
      </c>
      <c r="L110" s="119">
        <v>55253.880000000005</v>
      </c>
      <c r="M110" s="119">
        <v>75130.67</v>
      </c>
      <c r="N110" s="119">
        <v>48292.72</v>
      </c>
      <c r="O110" s="119">
        <v>56161.81</v>
      </c>
      <c r="P110" s="119"/>
      <c r="Q110" s="119">
        <f t="shared" si="2"/>
        <v>609492.06000000006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609492.06000000006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>
        <v>466330.37999999995</v>
      </c>
      <c r="L111" s="119">
        <v>241573.88000000003</v>
      </c>
      <c r="M111" s="119">
        <v>113810.65000000002</v>
      </c>
      <c r="N111" s="119">
        <v>141519.93999999997</v>
      </c>
      <c r="O111" s="119">
        <v>706867.16</v>
      </c>
      <c r="P111" s="119"/>
      <c r="Q111" s="119">
        <f t="shared" si="2"/>
        <v>2399952.9600000004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2399952.9600000004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149383.24000000005</v>
      </c>
      <c r="I112" s="119">
        <v>107698.97999999998</v>
      </c>
      <c r="J112" s="119">
        <v>116212.13000000003</v>
      </c>
      <c r="K112" s="119">
        <v>104038.98999999999</v>
      </c>
      <c r="L112" s="119">
        <v>167514.45000000001</v>
      </c>
      <c r="M112" s="119">
        <v>116647.84000000001</v>
      </c>
      <c r="N112" s="119">
        <v>159228.97000000003</v>
      </c>
      <c r="O112" s="119">
        <v>119646.41999999997</v>
      </c>
      <c r="P112" s="119"/>
      <c r="Q112" s="119">
        <f t="shared" si="2"/>
        <v>1578893.6500000001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1578893.6500000001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>
        <v>183429.33000000002</v>
      </c>
      <c r="L113" s="119">
        <v>177994.46999999997</v>
      </c>
      <c r="M113" s="119">
        <v>172410.41000000003</v>
      </c>
      <c r="N113" s="119">
        <v>157053.51999999996</v>
      </c>
      <c r="O113" s="119">
        <v>177132.33</v>
      </c>
      <c r="P113" s="119"/>
      <c r="Q113" s="119">
        <f t="shared" si="2"/>
        <v>1934688.9700000002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1934688.9700000002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>
        <v>26461.600000000002</v>
      </c>
      <c r="L114" s="119">
        <v>25238.949999999993</v>
      </c>
      <c r="M114" s="119">
        <v>44986.76</v>
      </c>
      <c r="N114" s="119">
        <v>112775.09000000001</v>
      </c>
      <c r="O114" s="119">
        <v>109541.75999999999</v>
      </c>
      <c r="P114" s="119"/>
      <c r="Q114" s="119">
        <f t="shared" si="2"/>
        <v>474751.42000000004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474751.42000000004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>
        <v>37199.770000000004</v>
      </c>
      <c r="L115" s="119">
        <v>36412.699999999997</v>
      </c>
      <c r="M115" s="119">
        <v>37536.220000000008</v>
      </c>
      <c r="N115" s="119">
        <v>45256.56</v>
      </c>
      <c r="O115" s="119">
        <v>45238.94000000001</v>
      </c>
      <c r="P115" s="119"/>
      <c r="Q115" s="119">
        <f t="shared" si="2"/>
        <v>419106.72000000003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419106.72000000003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67045.84</v>
      </c>
      <c r="H116" s="119">
        <v>56049.919999999991</v>
      </c>
      <c r="I116" s="119">
        <v>57086.73</v>
      </c>
      <c r="J116" s="119">
        <v>46649.369999999988</v>
      </c>
      <c r="K116" s="119">
        <v>67790.34</v>
      </c>
      <c r="L116" s="119">
        <v>57565.320000000007</v>
      </c>
      <c r="M116" s="119">
        <v>70695.570000000007</v>
      </c>
      <c r="N116" s="119">
        <v>67074.710000000021</v>
      </c>
      <c r="O116" s="119">
        <v>63229.819999999992</v>
      </c>
      <c r="P116" s="119"/>
      <c r="Q116" s="119">
        <f t="shared" si="2"/>
        <v>656133.72999999986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656133.72999999986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>
        <v>0</v>
      </c>
      <c r="L117" s="119">
        <v>282035.03000000003</v>
      </c>
      <c r="M117" s="119">
        <v>299340</v>
      </c>
      <c r="N117" s="119">
        <v>77200</v>
      </c>
      <c r="O117" s="119">
        <v>3361.51</v>
      </c>
      <c r="P117" s="119"/>
      <c r="Q117" s="119">
        <f t="shared" si="2"/>
        <v>867293.51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867293.51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>
        <v>46547.19</v>
      </c>
      <c r="L118" s="119">
        <v>38236.170000000006</v>
      </c>
      <c r="M118" s="119">
        <v>36194.1</v>
      </c>
      <c r="N118" s="119">
        <v>35912.61</v>
      </c>
      <c r="O118" s="119">
        <v>34453.049999999996</v>
      </c>
      <c r="P118" s="119"/>
      <c r="Q118" s="119">
        <f t="shared" si="2"/>
        <v>473368.89999999997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473368.89999999997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>
        <v>32971.82</v>
      </c>
      <c r="L119" s="119">
        <v>803.1</v>
      </c>
      <c r="M119" s="119">
        <v>5522.56</v>
      </c>
      <c r="N119" s="119">
        <v>130530.58</v>
      </c>
      <c r="O119" s="119">
        <v>143995.76999999999</v>
      </c>
      <c r="P119" s="119"/>
      <c r="Q119" s="119">
        <f t="shared" si="2"/>
        <v>341033.76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341033.76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>
        <v>0</v>
      </c>
      <c r="L120" s="119">
        <v>0</v>
      </c>
      <c r="M120" s="119">
        <v>0</v>
      </c>
      <c r="N120" s="119">
        <v>0</v>
      </c>
      <c r="O120" s="119">
        <v>112100</v>
      </c>
      <c r="P120" s="119"/>
      <c r="Q120" s="119">
        <f t="shared" si="2"/>
        <v>403500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403500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>
        <v>0</v>
      </c>
      <c r="L121" s="119">
        <v>478</v>
      </c>
      <c r="M121" s="119">
        <v>456.44</v>
      </c>
      <c r="N121" s="119">
        <v>1942.01</v>
      </c>
      <c r="O121" s="119">
        <v>3287.7</v>
      </c>
      <c r="P121" s="119"/>
      <c r="Q121" s="119">
        <f t="shared" si="2"/>
        <v>6336.69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6336.69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>
        <v>477078.67</v>
      </c>
      <c r="L122" s="119">
        <v>248873.49999999997</v>
      </c>
      <c r="M122" s="119">
        <v>40684.400000000001</v>
      </c>
      <c r="N122" s="119">
        <v>247167.1</v>
      </c>
      <c r="O122" s="119">
        <v>249710.48</v>
      </c>
      <c r="P122" s="119"/>
      <c r="Q122" s="119">
        <f t="shared" si="2"/>
        <v>2667627.3899999997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2667627.3899999997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>
        <v>667980.01</v>
      </c>
      <c r="L123" s="119">
        <v>458772.4</v>
      </c>
      <c r="M123" s="119">
        <v>4861984.92</v>
      </c>
      <c r="N123" s="119">
        <v>3662785.58</v>
      </c>
      <c r="O123" s="119">
        <v>2846418.55</v>
      </c>
      <c r="P123" s="119"/>
      <c r="Q123" s="119">
        <f t="shared" si="2"/>
        <v>14136746.309999999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14136746.309999999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>
        <v>89950.33</v>
      </c>
      <c r="L124" s="119">
        <v>73767.91</v>
      </c>
      <c r="M124" s="119">
        <v>1418739.37</v>
      </c>
      <c r="N124" s="119">
        <v>82193.13</v>
      </c>
      <c r="O124" s="119">
        <v>79199.350000000006</v>
      </c>
      <c r="P124" s="119"/>
      <c r="Q124" s="119">
        <f t="shared" si="2"/>
        <v>2046566.48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2046566.48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3481922.7699999916</v>
      </c>
      <c r="H125" s="119">
        <v>2336924.7899999996</v>
      </c>
      <c r="I125" s="119">
        <v>2112030.2099999962</v>
      </c>
      <c r="J125" s="119">
        <v>2896108.2599999961</v>
      </c>
      <c r="K125" s="119">
        <v>3456957.8499999992</v>
      </c>
      <c r="L125" s="119">
        <v>2095635.9800000014</v>
      </c>
      <c r="M125" s="119">
        <v>4336987.1599999964</v>
      </c>
      <c r="N125" s="119">
        <v>4548941.7999999905</v>
      </c>
      <c r="O125" s="119">
        <v>2701588.2499999995</v>
      </c>
      <c r="P125" s="119"/>
      <c r="Q125" s="119">
        <f t="shared" si="2"/>
        <v>32319162.109999962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32319162.109999962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>
        <v>9406.5399999999991</v>
      </c>
      <c r="L126" s="119">
        <v>106236.19</v>
      </c>
      <c r="M126" s="119">
        <v>475547.77000000089</v>
      </c>
      <c r="N126" s="119">
        <v>585601.21000000101</v>
      </c>
      <c r="O126" s="119">
        <v>479445.74000000086</v>
      </c>
      <c r="P126" s="119"/>
      <c r="Q126" s="119">
        <f t="shared" si="2"/>
        <v>1745885.8100000026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1745885.8100000026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>
        <v>412584.18999999989</v>
      </c>
      <c r="L127" s="119">
        <v>392234.20000000007</v>
      </c>
      <c r="M127" s="119">
        <v>439663.20000000013</v>
      </c>
      <c r="N127" s="119">
        <v>408183.21000000014</v>
      </c>
      <c r="O127" s="119">
        <v>410422.8400000002</v>
      </c>
      <c r="P127" s="119"/>
      <c r="Q127" s="119">
        <f t="shared" si="2"/>
        <v>4568428.16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4568428.16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>
        <v>74856.05</v>
      </c>
      <c r="L128" s="119">
        <v>23526</v>
      </c>
      <c r="M128" s="119">
        <v>100954.39</v>
      </c>
      <c r="N128" s="119">
        <v>19097.370000000003</v>
      </c>
      <c r="O128" s="119">
        <v>47587.73</v>
      </c>
      <c r="P128" s="119"/>
      <c r="Q128" s="119">
        <f t="shared" si="2"/>
        <v>306884.08999999997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306884.08999999997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>
        <v>17779.830000000002</v>
      </c>
      <c r="L129" s="119">
        <v>18331.38</v>
      </c>
      <c r="M129" s="119">
        <v>27798.38</v>
      </c>
      <c r="N129" s="119">
        <v>16047.240000000002</v>
      </c>
      <c r="O129" s="119">
        <v>24266.46</v>
      </c>
      <c r="P129" s="119"/>
      <c r="Q129" s="119">
        <f t="shared" si="2"/>
        <v>208510.15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208510.15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>
        <v>25659.880000000005</v>
      </c>
      <c r="L130" s="119">
        <v>20628.009999999998</v>
      </c>
      <c r="M130" s="119">
        <v>22610.909999999996</v>
      </c>
      <c r="N130" s="119">
        <v>32409.260000000006</v>
      </c>
      <c r="O130" s="119">
        <v>31586.12</v>
      </c>
      <c r="P130" s="119"/>
      <c r="Q130" s="119">
        <f t="shared" si="2"/>
        <v>287499.61000000004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287499.61000000004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>
        <v>1831233.0099999998</v>
      </c>
      <c r="L131" s="119">
        <v>1825262.09</v>
      </c>
      <c r="M131" s="119">
        <v>1813427.88</v>
      </c>
      <c r="N131" s="119">
        <v>1812978.7599999998</v>
      </c>
      <c r="O131" s="119">
        <v>1659319.93</v>
      </c>
      <c r="P131" s="119"/>
      <c r="Q131" s="119">
        <f t="shared" si="2"/>
        <v>18479503.549999997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18479503.549999997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>
        <v>42062.64</v>
      </c>
      <c r="L132" s="119">
        <v>35072.57</v>
      </c>
      <c r="M132" s="119">
        <v>35860.100000000006</v>
      </c>
      <c r="N132" s="119">
        <v>62057.189999999995</v>
      </c>
      <c r="O132" s="119">
        <v>40549.789999999986</v>
      </c>
      <c r="P132" s="119"/>
      <c r="Q132" s="119">
        <f t="shared" si="2"/>
        <v>432085.94999999995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432085.94999999995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>
        <v>72</v>
      </c>
      <c r="L133" s="119">
        <v>0</v>
      </c>
      <c r="M133" s="119">
        <v>0</v>
      </c>
      <c r="N133" s="119">
        <v>39337.899999999994</v>
      </c>
      <c r="O133" s="119">
        <v>13596.58</v>
      </c>
      <c r="P133" s="119"/>
      <c r="Q133" s="119">
        <f t="shared" si="2"/>
        <v>57911.1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57911.1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>
        <v>102027.11999999998</v>
      </c>
      <c r="L134" s="119">
        <v>31542.259999999995</v>
      </c>
      <c r="M134" s="119">
        <v>76627.350000000006</v>
      </c>
      <c r="N134" s="119">
        <v>119529.87</v>
      </c>
      <c r="O134" s="119">
        <v>77529.7</v>
      </c>
      <c r="P134" s="119"/>
      <c r="Q134" s="119">
        <f t="shared" si="2"/>
        <v>883224.78999999992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883224.78999999992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>
        <v>46672.93</v>
      </c>
      <c r="L135" s="119">
        <v>43648.569999999992</v>
      </c>
      <c r="M135" s="119">
        <v>50840.870000000017</v>
      </c>
      <c r="N135" s="119">
        <v>49573.239999999983</v>
      </c>
      <c r="O135" s="119">
        <v>66424.179999999993</v>
      </c>
      <c r="P135" s="119"/>
      <c r="Q135" s="119">
        <f t="shared" si="2"/>
        <v>545483.52000000002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545483.52000000002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>
        <v>35593.949999999997</v>
      </c>
      <c r="L136" s="119">
        <v>35210.07</v>
      </c>
      <c r="M136" s="119">
        <v>36900.35</v>
      </c>
      <c r="N136" s="119">
        <v>28590.31</v>
      </c>
      <c r="O136" s="119">
        <v>49538.76</v>
      </c>
      <c r="P136" s="119"/>
      <c r="Q136" s="119">
        <f t="shared" ref="Q136:Q199" si="3">SUM(E136:P136)</f>
        <v>1686918.85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1686918.85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>
        <v>22334.01</v>
      </c>
      <c r="L137" s="119">
        <v>20138.72</v>
      </c>
      <c r="M137" s="119">
        <v>11801.51</v>
      </c>
      <c r="N137" s="119">
        <v>12803.850000000002</v>
      </c>
      <c r="O137" s="119">
        <v>904651.11</v>
      </c>
      <c r="P137" s="119"/>
      <c r="Q137" s="119">
        <f t="shared" si="3"/>
        <v>1098805.24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1098805.24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>
        <v>6185.4399999999987</v>
      </c>
      <c r="L138" s="119">
        <v>6117.880000000001</v>
      </c>
      <c r="M138" s="119">
        <v>5337.67</v>
      </c>
      <c r="N138" s="119">
        <v>12689.2</v>
      </c>
      <c r="O138" s="119">
        <v>12417.170000000002</v>
      </c>
      <c r="P138" s="119"/>
      <c r="Q138" s="119">
        <f t="shared" si="3"/>
        <v>89301.969999999987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89301.969999999987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>
        <v>1241118.8099999998</v>
      </c>
      <c r="L139" s="119">
        <v>263042.87</v>
      </c>
      <c r="M139" s="119">
        <v>192449.38</v>
      </c>
      <c r="N139" s="119">
        <v>1035624.8700000001</v>
      </c>
      <c r="O139" s="119">
        <v>631401.46000000008</v>
      </c>
      <c r="P139" s="119"/>
      <c r="Q139" s="119">
        <f t="shared" si="3"/>
        <v>7001605.7000000002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7001605.7000000002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>
        <v>84685.599999999991</v>
      </c>
      <c r="L140" s="119">
        <v>54107.219999999994</v>
      </c>
      <c r="M140" s="119">
        <v>98680.459999999992</v>
      </c>
      <c r="N140" s="119">
        <v>71188.789999999979</v>
      </c>
      <c r="O140" s="119">
        <v>106001.25000000001</v>
      </c>
      <c r="P140" s="119"/>
      <c r="Q140" s="119">
        <f t="shared" si="3"/>
        <v>847911.59000000008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847911.59000000008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804017.89</v>
      </c>
      <c r="I141" s="119">
        <v>66120.48000000001</v>
      </c>
      <c r="J141" s="119">
        <v>2812018.63</v>
      </c>
      <c r="K141" s="119">
        <v>198929.62</v>
      </c>
      <c r="L141" s="119">
        <v>30899</v>
      </c>
      <c r="M141" s="119">
        <v>123120.17</v>
      </c>
      <c r="N141" s="119">
        <v>2813797.98</v>
      </c>
      <c r="O141" s="119">
        <v>66032.399999999994</v>
      </c>
      <c r="P141" s="119"/>
      <c r="Q141" s="119">
        <f t="shared" si="3"/>
        <v>7414311.5700000003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7414311.5700000003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>
        <v>57549.250000000007</v>
      </c>
      <c r="L142" s="119">
        <v>8089.7700000000013</v>
      </c>
      <c r="M142" s="119">
        <v>49187.43</v>
      </c>
      <c r="N142" s="119">
        <v>55390.060000000005</v>
      </c>
      <c r="O142" s="119">
        <v>96399.49</v>
      </c>
      <c r="P142" s="119"/>
      <c r="Q142" s="119">
        <f t="shared" si="3"/>
        <v>562634.8600000001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562634.8600000001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>
        <v>23174.34</v>
      </c>
      <c r="L143" s="119">
        <v>12213.1</v>
      </c>
      <c r="M143" s="119">
        <v>12280.46</v>
      </c>
      <c r="N143" s="119">
        <v>15241.44</v>
      </c>
      <c r="O143" s="119">
        <v>18090.999999999996</v>
      </c>
      <c r="P143" s="119"/>
      <c r="Q143" s="119">
        <f t="shared" si="3"/>
        <v>161271.94999999998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161271.94999999998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>
        <v>20835.080000000002</v>
      </c>
      <c r="L144" s="119">
        <v>20297.750000000007</v>
      </c>
      <c r="M144" s="119">
        <v>29460.800000000007</v>
      </c>
      <c r="N144" s="119">
        <v>28042.35</v>
      </c>
      <c r="O144" s="119">
        <v>28270.61</v>
      </c>
      <c r="P144" s="119"/>
      <c r="Q144" s="119">
        <f t="shared" si="3"/>
        <v>242327.92000000004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242327.92000000004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>
        <v>143177.54</v>
      </c>
      <c r="L145" s="119">
        <v>0</v>
      </c>
      <c r="M145" s="119">
        <v>0</v>
      </c>
      <c r="N145" s="119">
        <v>7642.2599999999993</v>
      </c>
      <c r="O145" s="119">
        <v>96227.6</v>
      </c>
      <c r="P145" s="119"/>
      <c r="Q145" s="119">
        <f t="shared" si="3"/>
        <v>372201.25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372201.25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>
        <v>8</v>
      </c>
      <c r="L146" s="119">
        <v>0</v>
      </c>
      <c r="M146" s="119">
        <v>432.47</v>
      </c>
      <c r="N146" s="119">
        <v>2097.0500000000002</v>
      </c>
      <c r="O146" s="119">
        <v>12470.980000000001</v>
      </c>
      <c r="P146" s="119"/>
      <c r="Q146" s="119">
        <f t="shared" si="3"/>
        <v>19727.27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19727.27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>
        <v>10280.39</v>
      </c>
      <c r="L147" s="119">
        <v>11502.5</v>
      </c>
      <c r="M147" s="119">
        <v>53461.3</v>
      </c>
      <c r="N147" s="119">
        <v>8420.7199999999993</v>
      </c>
      <c r="O147" s="119">
        <v>12543.359999999999</v>
      </c>
      <c r="P147" s="119"/>
      <c r="Q147" s="119">
        <f t="shared" si="3"/>
        <v>183257.16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183257.16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/>
      <c r="Q148" s="119">
        <f t="shared" si="3"/>
        <v>3550000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3550000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>
        <v>12621.49</v>
      </c>
      <c r="L149" s="119">
        <v>11351.89</v>
      </c>
      <c r="M149" s="119">
        <v>11351.890000000001</v>
      </c>
      <c r="N149" s="119">
        <v>63678.93</v>
      </c>
      <c r="O149" s="119">
        <v>12860.269999999999</v>
      </c>
      <c r="P149" s="119"/>
      <c r="Q149" s="119">
        <f t="shared" si="3"/>
        <v>178649.79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178649.79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>
        <v>2241.73</v>
      </c>
      <c r="L150" s="119">
        <v>680.94999999999993</v>
      </c>
      <c r="M150" s="119">
        <v>1533.33</v>
      </c>
      <c r="N150" s="119">
        <v>5633.34</v>
      </c>
      <c r="O150" s="119">
        <v>744.2700000000001</v>
      </c>
      <c r="P150" s="119"/>
      <c r="Q150" s="119">
        <f t="shared" si="3"/>
        <v>74803.259999999995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74803.259999999995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>
        <v>57724.3</v>
      </c>
      <c r="L151" s="119">
        <v>57619.929999999993</v>
      </c>
      <c r="M151" s="119">
        <v>123625.12999999999</v>
      </c>
      <c r="N151" s="119">
        <v>76688.48000000001</v>
      </c>
      <c r="O151" s="119">
        <v>58971.600000000013</v>
      </c>
      <c r="P151" s="119"/>
      <c r="Q151" s="119">
        <f t="shared" si="3"/>
        <v>853496.73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853496.73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>
        <v>72795.340000000011</v>
      </c>
      <c r="L152" s="119">
        <v>64942.479999999996</v>
      </c>
      <c r="M152" s="119">
        <v>75374.48</v>
      </c>
      <c r="N152" s="119">
        <v>83748.259999999995</v>
      </c>
      <c r="O152" s="119">
        <v>51070.380000000005</v>
      </c>
      <c r="P152" s="119"/>
      <c r="Q152" s="119">
        <f t="shared" si="3"/>
        <v>1180897.27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1180897.27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>
        <v>97938.13</v>
      </c>
      <c r="L153" s="119">
        <v>52156.579999999987</v>
      </c>
      <c r="M153" s="119">
        <v>40299.46</v>
      </c>
      <c r="N153" s="119">
        <v>126323.85000000002</v>
      </c>
      <c r="O153" s="119">
        <v>158707.62999999998</v>
      </c>
      <c r="P153" s="119"/>
      <c r="Q153" s="119">
        <f t="shared" si="3"/>
        <v>3013600.77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3013600.77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>
        <v>39834.159999999996</v>
      </c>
      <c r="L154" s="119">
        <v>16005.36</v>
      </c>
      <c r="M154" s="119">
        <v>23859.789999999997</v>
      </c>
      <c r="N154" s="119">
        <v>32391.9</v>
      </c>
      <c r="O154" s="119">
        <v>40968.17</v>
      </c>
      <c r="P154" s="119"/>
      <c r="Q154" s="119">
        <f t="shared" si="3"/>
        <v>368632.17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368632.17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>
        <v>2172576.89</v>
      </c>
      <c r="L155" s="119">
        <v>1989247.85</v>
      </c>
      <c r="M155" s="119">
        <v>2954170.98</v>
      </c>
      <c r="N155" s="119">
        <v>2915448.5100000002</v>
      </c>
      <c r="O155" s="119">
        <v>7194541.0499999998</v>
      </c>
      <c r="P155" s="119"/>
      <c r="Q155" s="119">
        <f t="shared" si="3"/>
        <v>25679711.580000002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25679711.580000002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>
        <v>428294.12</v>
      </c>
      <c r="L156" s="119">
        <v>408977.25</v>
      </c>
      <c r="M156" s="119">
        <v>378449.14</v>
      </c>
      <c r="N156" s="119">
        <v>497019.11999999988</v>
      </c>
      <c r="O156" s="119">
        <v>486025.29</v>
      </c>
      <c r="P156" s="119"/>
      <c r="Q156" s="119">
        <f t="shared" si="3"/>
        <v>3657421.6799999997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3657421.6799999997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>
        <v>565043.64</v>
      </c>
      <c r="L157" s="119">
        <v>310348.65000000002</v>
      </c>
      <c r="M157" s="119">
        <v>405694.30000000005</v>
      </c>
      <c r="N157" s="119">
        <v>571587.1</v>
      </c>
      <c r="O157" s="119">
        <v>727411.12000000011</v>
      </c>
      <c r="P157" s="119"/>
      <c r="Q157" s="119">
        <f t="shared" si="3"/>
        <v>4122123.8800000004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4122123.8800000004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>
        <v>1492982.7699999996</v>
      </c>
      <c r="L158" s="119">
        <v>1808535.4800000004</v>
      </c>
      <c r="M158" s="119">
        <v>2127598.21</v>
      </c>
      <c r="N158" s="119">
        <v>5668268.0800000001</v>
      </c>
      <c r="O158" s="119">
        <v>4071917.5300000007</v>
      </c>
      <c r="P158" s="119"/>
      <c r="Q158" s="119">
        <f t="shared" si="3"/>
        <v>21125229.5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21125229.5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11.13</v>
      </c>
      <c r="P159" s="119"/>
      <c r="Q159" s="119">
        <f t="shared" si="3"/>
        <v>11.13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11.13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>
        <v>73845.679999999993</v>
      </c>
      <c r="L160" s="119">
        <v>35685.99</v>
      </c>
      <c r="M160" s="119">
        <v>83704.439999999988</v>
      </c>
      <c r="N160" s="119">
        <v>87083.999999999985</v>
      </c>
      <c r="O160" s="119">
        <v>237907.23000000007</v>
      </c>
      <c r="P160" s="119"/>
      <c r="Q160" s="119">
        <f t="shared" si="3"/>
        <v>651184.97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651184.97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>
        <v>12102.520000000002</v>
      </c>
      <c r="L161" s="119">
        <v>12168.400000000001</v>
      </c>
      <c r="M161" s="119">
        <v>12686.380000000001</v>
      </c>
      <c r="N161" s="119">
        <v>26976.25</v>
      </c>
      <c r="O161" s="119">
        <v>20080.75</v>
      </c>
      <c r="P161" s="119"/>
      <c r="Q161" s="119">
        <f t="shared" si="3"/>
        <v>203557.97999999998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203557.97999999998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>
        <v>587254.97000000032</v>
      </c>
      <c r="L162" s="119">
        <v>520335.94000000024</v>
      </c>
      <c r="M162" s="119">
        <v>616749.20000000007</v>
      </c>
      <c r="N162" s="119">
        <v>678754.5</v>
      </c>
      <c r="O162" s="119">
        <v>720682.16999999993</v>
      </c>
      <c r="P162" s="119"/>
      <c r="Q162" s="119">
        <f t="shared" si="3"/>
        <v>6520351.3400000008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6520351.3400000008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>
        <v>882980.87999999989</v>
      </c>
      <c r="L163" s="119">
        <v>305363.77</v>
      </c>
      <c r="M163" s="119">
        <v>236593.64</v>
      </c>
      <c r="N163" s="119">
        <v>27140.220000000008</v>
      </c>
      <c r="O163" s="119">
        <v>583671.12000000011</v>
      </c>
      <c r="P163" s="119"/>
      <c r="Q163" s="119">
        <f t="shared" si="3"/>
        <v>2235427.9500000002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2235427.9500000002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>
        <v>22398.18</v>
      </c>
      <c r="L164" s="119">
        <v>29442.629999999997</v>
      </c>
      <c r="M164" s="119">
        <v>19699.84</v>
      </c>
      <c r="N164" s="119">
        <v>38882.400000000001</v>
      </c>
      <c r="O164" s="119">
        <v>89735.5</v>
      </c>
      <c r="P164" s="119"/>
      <c r="Q164" s="119">
        <f t="shared" si="3"/>
        <v>318963.93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318963.93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>
        <v>68340.58</v>
      </c>
      <c r="L165" s="119">
        <v>143682.76000000004</v>
      </c>
      <c r="M165" s="119">
        <v>93865.12999999999</v>
      </c>
      <c r="N165" s="119">
        <v>101988.2</v>
      </c>
      <c r="O165" s="119">
        <v>108033.33999999998</v>
      </c>
      <c r="P165" s="119"/>
      <c r="Q165" s="119">
        <f t="shared" si="3"/>
        <v>1123767.1100000001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1123767.1100000001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>
        <v>44878.790000000008</v>
      </c>
      <c r="L166" s="119">
        <v>41224.620000000003</v>
      </c>
      <c r="M166" s="119">
        <v>44934.76</v>
      </c>
      <c r="N166" s="119">
        <v>61089.61</v>
      </c>
      <c r="O166" s="119">
        <v>47173.77</v>
      </c>
      <c r="P166" s="119"/>
      <c r="Q166" s="119">
        <f t="shared" si="3"/>
        <v>478270.6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478270.6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>
        <v>9508.9699999999993</v>
      </c>
      <c r="L167" s="119">
        <v>9266.5299999999988</v>
      </c>
      <c r="M167" s="119">
        <v>8160.2599999999993</v>
      </c>
      <c r="N167" s="119">
        <v>18617.97</v>
      </c>
      <c r="O167" s="119">
        <v>7371.4900000000007</v>
      </c>
      <c r="P167" s="119"/>
      <c r="Q167" s="119">
        <f t="shared" si="3"/>
        <v>114247.26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114247.26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>
        <v>91391.910000000018</v>
      </c>
      <c r="L168" s="119">
        <v>47501.61</v>
      </c>
      <c r="M168" s="119">
        <v>48635.3</v>
      </c>
      <c r="N168" s="119">
        <v>130232.65000000001</v>
      </c>
      <c r="O168" s="119">
        <v>68211.62</v>
      </c>
      <c r="P168" s="119"/>
      <c r="Q168" s="119">
        <f t="shared" si="3"/>
        <v>837049.8600000001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837049.8600000001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>
        <v>40068.300000000003</v>
      </c>
      <c r="L169" s="119">
        <v>7246.590000000002</v>
      </c>
      <c r="M169" s="119">
        <v>8112.5499999999993</v>
      </c>
      <c r="N169" s="119">
        <v>40292.75</v>
      </c>
      <c r="O169" s="119">
        <v>10761.27</v>
      </c>
      <c r="P169" s="119"/>
      <c r="Q169" s="119">
        <f t="shared" si="3"/>
        <v>226246.69999999995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226246.69999999995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>
        <v>29607.02</v>
      </c>
      <c r="L170" s="119">
        <v>22705.31</v>
      </c>
      <c r="M170" s="119">
        <v>19554.93</v>
      </c>
      <c r="N170" s="119">
        <v>20500.11</v>
      </c>
      <c r="O170" s="119">
        <v>23527.329999999994</v>
      </c>
      <c r="P170" s="119"/>
      <c r="Q170" s="119">
        <f t="shared" si="3"/>
        <v>287556.45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287556.45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>
        <v>104407.10000000003</v>
      </c>
      <c r="L171" s="119">
        <v>88092.47</v>
      </c>
      <c r="M171" s="119">
        <v>139495.98000000001</v>
      </c>
      <c r="N171" s="119">
        <v>128630.42</v>
      </c>
      <c r="O171" s="119">
        <v>107029.81999999999</v>
      </c>
      <c r="P171" s="119"/>
      <c r="Q171" s="119">
        <f t="shared" si="3"/>
        <v>1162898.1499999999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1162898.1499999999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>
        <v>2396892.2200000002</v>
      </c>
      <c r="L172" s="119">
        <v>990796.24</v>
      </c>
      <c r="M172" s="119">
        <v>2258204.4999999995</v>
      </c>
      <c r="N172" s="119">
        <v>198258.82</v>
      </c>
      <c r="O172" s="119">
        <v>1300392.8299999998</v>
      </c>
      <c r="P172" s="119"/>
      <c r="Q172" s="119">
        <f t="shared" si="3"/>
        <v>15880884.010000002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15880884.010000002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>
        <v>2425879.5699999998</v>
      </c>
      <c r="L173" s="119">
        <v>1184413.78</v>
      </c>
      <c r="M173" s="119">
        <v>4156032.7399999998</v>
      </c>
      <c r="N173" s="119">
        <v>2259085.6900000009</v>
      </c>
      <c r="O173" s="119">
        <v>1629415.66</v>
      </c>
      <c r="P173" s="119"/>
      <c r="Q173" s="119">
        <f t="shared" si="3"/>
        <v>20114691.98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20114691.98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>
        <v>6874.0299999999988</v>
      </c>
      <c r="L174" s="119">
        <v>3655.48</v>
      </c>
      <c r="M174" s="119">
        <v>4229.1900000000005</v>
      </c>
      <c r="N174" s="119">
        <v>2105.7000000000003</v>
      </c>
      <c r="O174" s="119">
        <v>8317.48</v>
      </c>
      <c r="P174" s="119"/>
      <c r="Q174" s="119">
        <f t="shared" si="3"/>
        <v>51137.119999999995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51137.119999999995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>
        <v>185923.01</v>
      </c>
      <c r="L175" s="119">
        <v>0</v>
      </c>
      <c r="M175" s="119">
        <v>0</v>
      </c>
      <c r="N175" s="119">
        <v>0</v>
      </c>
      <c r="O175" s="119">
        <v>535654.71</v>
      </c>
      <c r="P175" s="119"/>
      <c r="Q175" s="119">
        <f t="shared" si="3"/>
        <v>2211553.69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2211553.69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>
        <v>7567103.21</v>
      </c>
      <c r="L176" s="119">
        <v>2755135.37</v>
      </c>
      <c r="M176" s="119">
        <v>7544079.3500000006</v>
      </c>
      <c r="N176" s="119">
        <v>6958408.959999999</v>
      </c>
      <c r="O176" s="119">
        <v>9853582</v>
      </c>
      <c r="P176" s="119"/>
      <c r="Q176" s="119">
        <f t="shared" si="3"/>
        <v>55306521.830000006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55306521.830000006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>
        <v>0</v>
      </c>
      <c r="L177" s="119">
        <v>0</v>
      </c>
      <c r="M177" s="119">
        <v>0</v>
      </c>
      <c r="N177" s="119">
        <v>47815.55</v>
      </c>
      <c r="O177" s="119">
        <v>95819.85</v>
      </c>
      <c r="P177" s="119"/>
      <c r="Q177" s="119">
        <f t="shared" si="3"/>
        <v>232392.51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232392.51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>
        <v>55935.31</v>
      </c>
      <c r="L178" s="119">
        <v>424715.77</v>
      </c>
      <c r="M178" s="119">
        <v>15656</v>
      </c>
      <c r="N178" s="119">
        <v>53457.1</v>
      </c>
      <c r="O178" s="119">
        <v>1094373.7399999998</v>
      </c>
      <c r="P178" s="119"/>
      <c r="Q178" s="119">
        <f t="shared" si="3"/>
        <v>2435205.62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2435205.62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>
        <v>2710628.92</v>
      </c>
      <c r="L179" s="119">
        <v>1585555.38</v>
      </c>
      <c r="M179" s="119">
        <v>4206601.9699999988</v>
      </c>
      <c r="N179" s="119">
        <v>5636616.1200000001</v>
      </c>
      <c r="O179" s="119">
        <v>3365565.7699999996</v>
      </c>
      <c r="P179" s="119"/>
      <c r="Q179" s="119">
        <f t="shared" si="3"/>
        <v>24524678.279999997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24524678.279999997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>
        <v>807221.8</v>
      </c>
      <c r="L180" s="119">
        <v>218684.79</v>
      </c>
      <c r="M180" s="119">
        <v>1104098.2999999998</v>
      </c>
      <c r="N180" s="119">
        <v>1505024.0300000003</v>
      </c>
      <c r="O180" s="119">
        <v>411125.07999999996</v>
      </c>
      <c r="P180" s="119"/>
      <c r="Q180" s="119">
        <f t="shared" si="3"/>
        <v>6493901.1100000003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6493901.1100000003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>
        <v>59723.94</v>
      </c>
      <c r="L181" s="119">
        <v>29168.44</v>
      </c>
      <c r="M181" s="119">
        <v>24584.379999999997</v>
      </c>
      <c r="N181" s="119">
        <v>24028.5</v>
      </c>
      <c r="O181" s="119">
        <v>116514.88</v>
      </c>
      <c r="P181" s="119"/>
      <c r="Q181" s="119">
        <f t="shared" si="3"/>
        <v>575917.80000000005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575917.80000000005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>
        <v>53667.379999999983</v>
      </c>
      <c r="L182" s="119">
        <v>29342.979999999996</v>
      </c>
      <c r="M182" s="119">
        <v>8998.9</v>
      </c>
      <c r="N182" s="119">
        <v>81742.430000000008</v>
      </c>
      <c r="O182" s="119">
        <v>111143.43999999999</v>
      </c>
      <c r="P182" s="119"/>
      <c r="Q182" s="119">
        <f t="shared" si="3"/>
        <v>1294610.3899999997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1294610.3899999997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>
        <v>234034.70000000004</v>
      </c>
      <c r="L183" s="119">
        <v>158134.25</v>
      </c>
      <c r="M183" s="119">
        <v>193034.4</v>
      </c>
      <c r="N183" s="119">
        <v>202922.38000000003</v>
      </c>
      <c r="O183" s="119">
        <v>330883.50000000006</v>
      </c>
      <c r="P183" s="119"/>
      <c r="Q183" s="119">
        <f t="shared" si="3"/>
        <v>4354078.0600000005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4354078.0600000005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>
        <v>1297758.4000000001</v>
      </c>
      <c r="L184" s="119">
        <v>1015.9799999999999</v>
      </c>
      <c r="M184" s="119">
        <v>805863.61</v>
      </c>
      <c r="N184" s="119">
        <v>490538.39999999997</v>
      </c>
      <c r="O184" s="119">
        <v>350714.6</v>
      </c>
      <c r="P184" s="119"/>
      <c r="Q184" s="119">
        <f t="shared" si="3"/>
        <v>7594833.0000000009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7594833.0000000009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>
        <v>394633.04000000004</v>
      </c>
      <c r="L185" s="119">
        <v>0</v>
      </c>
      <c r="M185" s="119">
        <v>0</v>
      </c>
      <c r="N185" s="119">
        <v>322097.57</v>
      </c>
      <c r="O185" s="119">
        <v>513600</v>
      </c>
      <c r="P185" s="119"/>
      <c r="Q185" s="119">
        <f t="shared" si="3"/>
        <v>1559391.35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1559391.35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>
        <v>119649.77</v>
      </c>
      <c r="L186" s="119">
        <v>426166.25</v>
      </c>
      <c r="M186" s="119">
        <v>95442.760000000024</v>
      </c>
      <c r="N186" s="119">
        <v>116908.98999999998</v>
      </c>
      <c r="O186" s="119">
        <v>120108.74999999999</v>
      </c>
      <c r="P186" s="119"/>
      <c r="Q186" s="119">
        <f t="shared" si="3"/>
        <v>1589727.5300000003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1589727.5300000003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>
        <v>63953.52</v>
      </c>
      <c r="L187" s="119">
        <v>67148.62000000001</v>
      </c>
      <c r="M187" s="119">
        <v>73066.069999999992</v>
      </c>
      <c r="N187" s="119">
        <v>96727.360000000001</v>
      </c>
      <c r="O187" s="119">
        <v>123600.07</v>
      </c>
      <c r="P187" s="119"/>
      <c r="Q187" s="119">
        <f t="shared" si="3"/>
        <v>927488.28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927488.28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>
        <v>337453.11</v>
      </c>
      <c r="L188" s="119">
        <v>84227.999999999985</v>
      </c>
      <c r="M188" s="119">
        <v>163225.46999999997</v>
      </c>
      <c r="N188" s="119">
        <v>95295.599999999991</v>
      </c>
      <c r="O188" s="119">
        <v>107344.25</v>
      </c>
      <c r="P188" s="119"/>
      <c r="Q188" s="119">
        <f t="shared" si="3"/>
        <v>1709294.01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1709294.01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140871.28000000003</v>
      </c>
      <c r="I189" s="119">
        <v>144136.22999999998</v>
      </c>
      <c r="J189" s="119">
        <v>143894.01000000004</v>
      </c>
      <c r="K189" s="119">
        <v>126236.73000000001</v>
      </c>
      <c r="L189" s="119">
        <v>122332.64</v>
      </c>
      <c r="M189" s="119">
        <v>119707.57999999999</v>
      </c>
      <c r="N189" s="119">
        <v>121243.65999999999</v>
      </c>
      <c r="O189" s="119">
        <v>119247.52000000002</v>
      </c>
      <c r="P189" s="119"/>
      <c r="Q189" s="119">
        <f t="shared" si="3"/>
        <v>1414606.34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1414606.34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>
        <v>10108.040000000001</v>
      </c>
      <c r="L190" s="119">
        <v>9053.51</v>
      </c>
      <c r="M190" s="119">
        <v>10726.420000000002</v>
      </c>
      <c r="N190" s="119">
        <v>9862.1200000000008</v>
      </c>
      <c r="O190" s="119">
        <v>8460.6700000000019</v>
      </c>
      <c r="P190" s="119"/>
      <c r="Q190" s="119">
        <f t="shared" si="3"/>
        <v>115121.80999999998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115121.80999999998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281758.58</v>
      </c>
      <c r="G191" s="119">
        <v>215295.5</v>
      </c>
      <c r="H191" s="119">
        <v>403525.99000000011</v>
      </c>
      <c r="I191" s="119">
        <v>1167565.81</v>
      </c>
      <c r="J191" s="119">
        <v>911975.53999999992</v>
      </c>
      <c r="K191" s="119">
        <v>270948.93000000005</v>
      </c>
      <c r="L191" s="119">
        <v>151226.19</v>
      </c>
      <c r="M191" s="119">
        <v>357257.02999999997</v>
      </c>
      <c r="N191" s="119">
        <v>105805.87000000001</v>
      </c>
      <c r="O191" s="119">
        <v>299835.43</v>
      </c>
      <c r="P191" s="119"/>
      <c r="Q191" s="119">
        <f t="shared" si="3"/>
        <v>4516822.5699999994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4516822.5699999994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>
        <v>88100.489999999976</v>
      </c>
      <c r="L192" s="119">
        <v>43167.56</v>
      </c>
      <c r="M192" s="119">
        <v>174851.56</v>
      </c>
      <c r="N192" s="119">
        <v>42959.31</v>
      </c>
      <c r="O192" s="119">
        <v>89718.279999999984</v>
      </c>
      <c r="P192" s="119"/>
      <c r="Q192" s="119">
        <f t="shared" si="3"/>
        <v>857023.07000000007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857023.07000000007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>
        <v>66282.33</v>
      </c>
      <c r="L193" s="119">
        <v>98290.23000000001</v>
      </c>
      <c r="M193" s="119">
        <v>112793.99999999999</v>
      </c>
      <c r="N193" s="119">
        <v>59780.410000000011</v>
      </c>
      <c r="O193" s="119">
        <v>105428.79</v>
      </c>
      <c r="P193" s="119"/>
      <c r="Q193" s="119">
        <f t="shared" si="3"/>
        <v>886554.72000000009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886554.72000000009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>
        <v>237537.18</v>
      </c>
      <c r="L194" s="119">
        <v>380391.38000000006</v>
      </c>
      <c r="M194" s="119">
        <v>318148.57000000007</v>
      </c>
      <c r="N194" s="119">
        <v>193898.19000000003</v>
      </c>
      <c r="O194" s="119">
        <v>455397.64</v>
      </c>
      <c r="P194" s="119"/>
      <c r="Q194" s="119">
        <f t="shared" si="3"/>
        <v>3375094.38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3375094.38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>
        <v>2047192.33</v>
      </c>
      <c r="L195" s="119">
        <v>325579.03000000003</v>
      </c>
      <c r="M195" s="119">
        <v>424330.74000000005</v>
      </c>
      <c r="N195" s="119">
        <v>389202.35000000009</v>
      </c>
      <c r="O195" s="119">
        <v>353380.70000000013</v>
      </c>
      <c r="P195" s="119"/>
      <c r="Q195" s="119">
        <f t="shared" si="3"/>
        <v>8757601.8300000001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8757601.8300000001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>
        <v>1547071.3099999998</v>
      </c>
      <c r="L196" s="119">
        <v>77221.75</v>
      </c>
      <c r="M196" s="119">
        <v>2300448.96</v>
      </c>
      <c r="N196" s="119">
        <v>65797.26999999999</v>
      </c>
      <c r="O196" s="119">
        <v>297266.65000000002</v>
      </c>
      <c r="P196" s="119"/>
      <c r="Q196" s="119">
        <f t="shared" si="3"/>
        <v>5004568.33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5004568.33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>
        <v>104775.31999999999</v>
      </c>
      <c r="L197" s="119">
        <v>80606.979999999967</v>
      </c>
      <c r="M197" s="119">
        <v>94966.629999999976</v>
      </c>
      <c r="N197" s="119">
        <v>84008.699999999983</v>
      </c>
      <c r="O197" s="119">
        <v>97432.239999999991</v>
      </c>
      <c r="P197" s="119"/>
      <c r="Q197" s="119">
        <f t="shared" si="3"/>
        <v>1343808.2299999997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1343808.2299999997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>
        <v>163313.47</v>
      </c>
      <c r="L198" s="119">
        <v>71313.820000000007</v>
      </c>
      <c r="M198" s="119">
        <v>109050.83</v>
      </c>
      <c r="N198" s="119">
        <v>215133.99000000005</v>
      </c>
      <c r="O198" s="119">
        <v>87636.45</v>
      </c>
      <c r="P198" s="119"/>
      <c r="Q198" s="119">
        <f t="shared" si="3"/>
        <v>1136989.24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1136989.24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>
        <v>58986.98000000001</v>
      </c>
      <c r="L199" s="119">
        <v>40733.619999999995</v>
      </c>
      <c r="M199" s="119">
        <v>57898.640000000007</v>
      </c>
      <c r="N199" s="119">
        <v>86332.869999999981</v>
      </c>
      <c r="O199" s="119">
        <v>57757.169999999991</v>
      </c>
      <c r="P199" s="119"/>
      <c r="Q199" s="119">
        <f t="shared" si="3"/>
        <v>645210.10000000009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645210.10000000009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>
        <v>42650.420000000006</v>
      </c>
      <c r="L200" s="119">
        <v>22491.200000000001</v>
      </c>
      <c r="M200" s="119">
        <v>30615.619999999995</v>
      </c>
      <c r="N200" s="119">
        <v>29102.18</v>
      </c>
      <c r="O200" s="119">
        <v>26285.440000000002</v>
      </c>
      <c r="P200" s="119"/>
      <c r="Q200" s="119">
        <f t="shared" ref="Q200:Q263" si="4">SUM(E200:P200)</f>
        <v>306574.81000000006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306574.81000000006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>
        <v>106218.7</v>
      </c>
      <c r="L202" s="119">
        <v>372317.6</v>
      </c>
      <c r="M202" s="119">
        <v>2459047.5699999998</v>
      </c>
      <c r="N202" s="119">
        <v>310757.82</v>
      </c>
      <c r="O202" s="119">
        <v>938317.40999999992</v>
      </c>
      <c r="P202" s="119"/>
      <c r="Q202" s="119">
        <f t="shared" si="4"/>
        <v>7925130.3800000008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7925130.3800000008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>
        <v>3684009.59</v>
      </c>
      <c r="L203" s="119">
        <v>3448316.47</v>
      </c>
      <c r="M203" s="119">
        <v>3732150.169999999</v>
      </c>
      <c r="N203" s="119">
        <v>3687915.59</v>
      </c>
      <c r="O203" s="119">
        <v>3502055.0000000005</v>
      </c>
      <c r="P203" s="119"/>
      <c r="Q203" s="119">
        <f t="shared" si="4"/>
        <v>37081920.789999992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37081920.789999992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>
        <v>9969224.2199999988</v>
      </c>
      <c r="L204" s="119">
        <v>10146724.429999998</v>
      </c>
      <c r="M204" s="119">
        <v>11814461.700000001</v>
      </c>
      <c r="N204" s="119">
        <v>10620880.209999999</v>
      </c>
      <c r="O204" s="119">
        <v>10967060.239999996</v>
      </c>
      <c r="P204" s="119"/>
      <c r="Q204" s="119">
        <f t="shared" si="4"/>
        <v>112051471.81999999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112051471.81999999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>
        <v>3840337.6400000006</v>
      </c>
      <c r="L205" s="119">
        <v>3712058.7</v>
      </c>
      <c r="M205" s="119">
        <v>4440953.8</v>
      </c>
      <c r="N205" s="119">
        <v>4211670.8499999996</v>
      </c>
      <c r="O205" s="119">
        <v>4409448.0199999996</v>
      </c>
      <c r="P205" s="119"/>
      <c r="Q205" s="119">
        <f t="shared" si="4"/>
        <v>43182908.599999994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43182908.599999994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>
        <v>977967.04</v>
      </c>
      <c r="L206" s="119">
        <v>969076.04</v>
      </c>
      <c r="M206" s="119">
        <v>1028029.52</v>
      </c>
      <c r="N206" s="119">
        <v>936875.45000000007</v>
      </c>
      <c r="O206" s="119">
        <v>523084.08</v>
      </c>
      <c r="P206" s="119"/>
      <c r="Q206" s="119">
        <f t="shared" si="4"/>
        <v>8887852.5800000001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8887852.5800000001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>
        <v>3225199.02</v>
      </c>
      <c r="L207" s="119">
        <v>3099455.98</v>
      </c>
      <c r="M207" s="119">
        <v>3136349.04</v>
      </c>
      <c r="N207" s="119">
        <v>247347.20000000001</v>
      </c>
      <c r="O207" s="119">
        <v>6261660.4999999991</v>
      </c>
      <c r="P207" s="119"/>
      <c r="Q207" s="119">
        <f t="shared" si="4"/>
        <v>34942055.889999993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34942055.889999993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>
        <v>265579.08999999997</v>
      </c>
      <c r="L208" s="119">
        <v>147408.59</v>
      </c>
      <c r="M208" s="119">
        <v>163870.23000000004</v>
      </c>
      <c r="N208" s="119">
        <v>461716.85000000009</v>
      </c>
      <c r="O208" s="119">
        <v>434983.93000000005</v>
      </c>
      <c r="P208" s="119"/>
      <c r="Q208" s="119">
        <f t="shared" si="4"/>
        <v>4276048.6899999995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4276048.6899999995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>
        <v>242867.14000000004</v>
      </c>
      <c r="L209" s="119">
        <v>239045.48999999996</v>
      </c>
      <c r="M209" s="119">
        <v>890881.56</v>
      </c>
      <c r="N209" s="119">
        <v>942010.71</v>
      </c>
      <c r="O209" s="119">
        <v>288263.62</v>
      </c>
      <c r="P209" s="119"/>
      <c r="Q209" s="119">
        <f t="shared" si="4"/>
        <v>7431896.1300000008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7431896.1300000008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>
        <v>236516.08</v>
      </c>
      <c r="L210" s="119">
        <v>42363.93</v>
      </c>
      <c r="M210" s="119">
        <v>313361.93999999989</v>
      </c>
      <c r="N210" s="119">
        <v>242769.37</v>
      </c>
      <c r="O210" s="119">
        <v>235574.29999999993</v>
      </c>
      <c r="P210" s="119"/>
      <c r="Q210" s="119">
        <f t="shared" si="4"/>
        <v>2391921.8899999997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2391921.8899999997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>
        <v>3699362.69</v>
      </c>
      <c r="L211" s="119">
        <v>426086.73000000004</v>
      </c>
      <c r="M211" s="119">
        <v>408423.39999999991</v>
      </c>
      <c r="N211" s="119">
        <v>266716.87</v>
      </c>
      <c r="O211" s="119">
        <v>132264</v>
      </c>
      <c r="P211" s="119"/>
      <c r="Q211" s="119">
        <f t="shared" si="4"/>
        <v>9587066.75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9587066.75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>
        <v>71544.66</v>
      </c>
      <c r="L212" s="119">
        <v>66138.290000000008</v>
      </c>
      <c r="M212" s="119">
        <v>72010.23000000001</v>
      </c>
      <c r="N212" s="119">
        <v>79728.379999999976</v>
      </c>
      <c r="O212" s="119">
        <v>83274.25</v>
      </c>
      <c r="P212" s="119"/>
      <c r="Q212" s="119">
        <f t="shared" si="4"/>
        <v>732401.54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732401.54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>
        <v>725918.05</v>
      </c>
      <c r="L213" s="119">
        <v>554520.56999999995</v>
      </c>
      <c r="M213" s="119">
        <v>0</v>
      </c>
      <c r="N213" s="119">
        <v>0</v>
      </c>
      <c r="O213" s="119">
        <v>292844.79999999999</v>
      </c>
      <c r="P213" s="119"/>
      <c r="Q213" s="119">
        <f t="shared" si="4"/>
        <v>2950883.8799999994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2950883.8799999994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>
        <v>10410</v>
      </c>
      <c r="L214" s="119">
        <v>3960</v>
      </c>
      <c r="M214" s="119">
        <v>10697.779999999999</v>
      </c>
      <c r="N214" s="119">
        <v>5000</v>
      </c>
      <c r="O214" s="119">
        <v>4000.86</v>
      </c>
      <c r="P214" s="119"/>
      <c r="Q214" s="119">
        <f t="shared" si="4"/>
        <v>139850.69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139850.69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>
        <v>615678.01</v>
      </c>
      <c r="L215" s="119">
        <v>54322.240000000005</v>
      </c>
      <c r="M215" s="119">
        <v>72872.899999999994</v>
      </c>
      <c r="N215" s="119">
        <v>98047.69</v>
      </c>
      <c r="O215" s="119">
        <v>84453.89</v>
      </c>
      <c r="P215" s="119"/>
      <c r="Q215" s="119">
        <f t="shared" si="4"/>
        <v>2381835.4300000002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2381835.4300000002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>
        <v>287683.95999999996</v>
      </c>
      <c r="L216" s="119">
        <v>771071.84</v>
      </c>
      <c r="M216" s="119">
        <v>224743.84</v>
      </c>
      <c r="N216" s="119">
        <v>0</v>
      </c>
      <c r="O216" s="119">
        <v>309777.93</v>
      </c>
      <c r="P216" s="119"/>
      <c r="Q216" s="119">
        <f t="shared" si="4"/>
        <v>3786565.0999999996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3786565.0999999996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>
        <v>4608.2300000000005</v>
      </c>
      <c r="L217" s="119">
        <v>1691.24</v>
      </c>
      <c r="M217" s="119">
        <v>1789.04</v>
      </c>
      <c r="N217" s="119">
        <v>1730.65</v>
      </c>
      <c r="O217" s="119">
        <v>2425.2199999999998</v>
      </c>
      <c r="P217" s="119"/>
      <c r="Q217" s="119">
        <f t="shared" si="4"/>
        <v>26981.350000000006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26981.350000000006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398902.75</v>
      </c>
      <c r="J218" s="119">
        <v>491436.67000000004</v>
      </c>
      <c r="K218" s="119">
        <v>384993.46</v>
      </c>
      <c r="L218" s="119">
        <v>413011.51</v>
      </c>
      <c r="M218" s="119">
        <v>692215.29</v>
      </c>
      <c r="N218" s="119">
        <v>678010.46000000008</v>
      </c>
      <c r="O218" s="119">
        <v>620627.94000000006</v>
      </c>
      <c r="P218" s="119"/>
      <c r="Q218" s="119">
        <f t="shared" si="4"/>
        <v>6356459.620000001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6356459.620000001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>
        <v>437696.08999999997</v>
      </c>
      <c r="L219" s="119">
        <v>389923.53</v>
      </c>
      <c r="M219" s="119">
        <v>272839.23</v>
      </c>
      <c r="N219" s="119">
        <v>158157.74</v>
      </c>
      <c r="O219" s="119">
        <v>294683.52000000002</v>
      </c>
      <c r="P219" s="119"/>
      <c r="Q219" s="119">
        <f t="shared" si="4"/>
        <v>2335779.7400000002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2335779.7400000002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>
        <v>798608.1399999999</v>
      </c>
      <c r="L220" s="119">
        <v>369566.88000000006</v>
      </c>
      <c r="M220" s="119">
        <v>551273.98999999976</v>
      </c>
      <c r="N220" s="119">
        <v>804399.65999999992</v>
      </c>
      <c r="O220" s="119">
        <v>757281.52</v>
      </c>
      <c r="P220" s="119"/>
      <c r="Q220" s="119">
        <f t="shared" si="4"/>
        <v>6931769.3199999984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6931769.3199999984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>
        <v>58.66</v>
      </c>
      <c r="L221" s="119">
        <v>1648.77</v>
      </c>
      <c r="M221" s="119">
        <v>1648.77</v>
      </c>
      <c r="N221" s="119">
        <v>11434.31</v>
      </c>
      <c r="O221" s="119">
        <v>2679.94</v>
      </c>
      <c r="P221" s="119"/>
      <c r="Q221" s="119">
        <f t="shared" si="4"/>
        <v>26724.999999999996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26724.999999999996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14018.900000000001</v>
      </c>
      <c r="K222" s="119">
        <v>1787.67</v>
      </c>
      <c r="L222" s="119">
        <v>18167.32</v>
      </c>
      <c r="M222" s="119">
        <v>5535.0300000000007</v>
      </c>
      <c r="N222" s="119">
        <v>4875.9400000000005</v>
      </c>
      <c r="O222" s="119">
        <v>25170.23</v>
      </c>
      <c r="P222" s="119"/>
      <c r="Q222" s="119">
        <f t="shared" si="4"/>
        <v>117188.67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117188.67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389346.44999999995</v>
      </c>
      <c r="K223" s="119">
        <v>566184.35999999987</v>
      </c>
      <c r="L223" s="119">
        <v>240970.91000000006</v>
      </c>
      <c r="M223" s="119">
        <v>293341.18000000011</v>
      </c>
      <c r="N223" s="119">
        <v>327825.73000000004</v>
      </c>
      <c r="O223" s="119">
        <v>324618.38000000012</v>
      </c>
      <c r="P223" s="119"/>
      <c r="Q223" s="119">
        <f t="shared" si="4"/>
        <v>3816721.5200000005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3816721.5200000005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>
        <v>178519.46999999994</v>
      </c>
      <c r="L224" s="119">
        <v>111182.85</v>
      </c>
      <c r="M224" s="119">
        <v>161875.48000000004</v>
      </c>
      <c r="N224" s="119">
        <v>150325.13999999998</v>
      </c>
      <c r="O224" s="119">
        <v>301895.27</v>
      </c>
      <c r="P224" s="119"/>
      <c r="Q224" s="119">
        <f t="shared" si="4"/>
        <v>1702400.38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1702400.38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>
        <v>92269.989999999962</v>
      </c>
      <c r="L225" s="119">
        <v>69922.240000000005</v>
      </c>
      <c r="M225" s="119">
        <v>99727.57</v>
      </c>
      <c r="N225" s="119">
        <v>80763.490000000005</v>
      </c>
      <c r="O225" s="119">
        <v>79427.579999999987</v>
      </c>
      <c r="P225" s="119"/>
      <c r="Q225" s="119">
        <f t="shared" si="4"/>
        <v>935116.35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935116.35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169324.25999999995</v>
      </c>
      <c r="I226" s="119">
        <v>171812.51</v>
      </c>
      <c r="J226" s="119">
        <v>196570.50000000006</v>
      </c>
      <c r="K226" s="119">
        <v>185987.31</v>
      </c>
      <c r="L226" s="119">
        <v>160744.45000000001</v>
      </c>
      <c r="M226" s="119">
        <v>181291.43999999997</v>
      </c>
      <c r="N226" s="119">
        <v>172597.93999999994</v>
      </c>
      <c r="O226" s="119">
        <v>173469.18</v>
      </c>
      <c r="P226" s="119"/>
      <c r="Q226" s="119">
        <f t="shared" si="4"/>
        <v>1923805.0499999998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1923805.0499999998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>
        <v>46317.069999999985</v>
      </c>
      <c r="L227" s="119">
        <v>39992.419999999984</v>
      </c>
      <c r="M227" s="119">
        <v>40374.739999999991</v>
      </c>
      <c r="N227" s="119">
        <v>41934.629999999997</v>
      </c>
      <c r="O227" s="119">
        <v>61364.479999999989</v>
      </c>
      <c r="P227" s="119"/>
      <c r="Q227" s="119">
        <f t="shared" si="4"/>
        <v>490616.94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490616.94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>
        <v>39391.67</v>
      </c>
      <c r="L228" s="119">
        <v>39391.67</v>
      </c>
      <c r="M228" s="119">
        <v>39391.67</v>
      </c>
      <c r="N228" s="119">
        <v>39391.660000000003</v>
      </c>
      <c r="O228" s="119">
        <v>39391.660000000003</v>
      </c>
      <c r="P228" s="119"/>
      <c r="Q228" s="119">
        <f t="shared" si="4"/>
        <v>433308.35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433308.35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>
        <v>27619.79</v>
      </c>
      <c r="L229" s="119">
        <v>28014.5</v>
      </c>
      <c r="M229" s="119">
        <v>26772.01</v>
      </c>
      <c r="N229" s="119">
        <v>27439.360000000001</v>
      </c>
      <c r="O229" s="119">
        <v>29911.16</v>
      </c>
      <c r="P229" s="119"/>
      <c r="Q229" s="119">
        <f t="shared" si="4"/>
        <v>291911.53000000003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291911.53000000003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>
        <v>466692.4</v>
      </c>
      <c r="L230" s="119">
        <v>0</v>
      </c>
      <c r="M230" s="119">
        <v>1306.8</v>
      </c>
      <c r="N230" s="119">
        <v>133728.56</v>
      </c>
      <c r="O230" s="119">
        <v>0</v>
      </c>
      <c r="P230" s="119"/>
      <c r="Q230" s="119">
        <f t="shared" si="4"/>
        <v>1280319.83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1280319.83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>
        <v>6492.9999999999991</v>
      </c>
      <c r="L231" s="119">
        <v>6517.5900000000011</v>
      </c>
      <c r="M231" s="119">
        <v>6495.760000000002</v>
      </c>
      <c r="N231" s="119">
        <v>6187.1099999999988</v>
      </c>
      <c r="O231" s="119">
        <v>6267.3300000000008</v>
      </c>
      <c r="P231" s="119"/>
      <c r="Q231" s="119">
        <f t="shared" si="4"/>
        <v>77941.55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77941.55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98998.720000000016</v>
      </c>
      <c r="K232" s="119">
        <v>141134.49</v>
      </c>
      <c r="L232" s="119">
        <v>82417.23</v>
      </c>
      <c r="M232" s="119">
        <v>87416.479999999981</v>
      </c>
      <c r="N232" s="119">
        <v>91115.24</v>
      </c>
      <c r="O232" s="119">
        <v>107543.31999999996</v>
      </c>
      <c r="P232" s="119"/>
      <c r="Q232" s="119">
        <f t="shared" si="4"/>
        <v>1042989.7099999998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1042989.7099999998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>
        <v>30000</v>
      </c>
      <c r="L233" s="119">
        <v>0</v>
      </c>
      <c r="M233" s="119">
        <v>0</v>
      </c>
      <c r="N233" s="119">
        <v>90000</v>
      </c>
      <c r="O233" s="119">
        <v>0</v>
      </c>
      <c r="P233" s="119"/>
      <c r="Q233" s="119">
        <f t="shared" si="4"/>
        <v>300000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300000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>
        <v>12443.56</v>
      </c>
      <c r="L234" s="119">
        <v>7169.68</v>
      </c>
      <c r="M234" s="119">
        <v>23635.279999999999</v>
      </c>
      <c r="N234" s="119">
        <v>187589.76000000001</v>
      </c>
      <c r="O234" s="119">
        <v>121181.26999999999</v>
      </c>
      <c r="P234" s="119"/>
      <c r="Q234" s="119">
        <f t="shared" si="4"/>
        <v>705974.91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705974.91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>
        <v>27747158.079999998</v>
      </c>
      <c r="L235" s="119">
        <v>24478524.890000001</v>
      </c>
      <c r="M235" s="119">
        <v>30776749.199999992</v>
      </c>
      <c r="N235" s="119">
        <v>28118846.34</v>
      </c>
      <c r="O235" s="119">
        <v>28351783.710000001</v>
      </c>
      <c r="P235" s="119"/>
      <c r="Q235" s="119">
        <f t="shared" si="4"/>
        <v>304893481.92999995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304893481.92999995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927912.28999999969</v>
      </c>
      <c r="F236" s="119">
        <v>5441694.6700000027</v>
      </c>
      <c r="G236" s="119">
        <v>6229947.2899999991</v>
      </c>
      <c r="H236" s="119">
        <v>7368990.6600000001</v>
      </c>
      <c r="I236" s="119">
        <v>2718377.5399999991</v>
      </c>
      <c r="J236" s="119">
        <v>5125986.5999999996</v>
      </c>
      <c r="K236" s="119">
        <v>10878709.07</v>
      </c>
      <c r="L236" s="119">
        <v>4965847.7200000007</v>
      </c>
      <c r="M236" s="119">
        <v>5702457.1899999995</v>
      </c>
      <c r="N236" s="119">
        <v>5838933.9500000011</v>
      </c>
      <c r="O236" s="119">
        <v>5977353.3800000008</v>
      </c>
      <c r="P236" s="119"/>
      <c r="Q236" s="119">
        <f t="shared" si="4"/>
        <v>61176210.360000007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61176210.360000007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>
        <v>403822.86</v>
      </c>
      <c r="K237" s="119">
        <v>383517.38000000012</v>
      </c>
      <c r="L237" s="119">
        <v>364516.2</v>
      </c>
      <c r="M237" s="119">
        <v>398542.74000000011</v>
      </c>
      <c r="N237" s="119">
        <v>407880.8</v>
      </c>
      <c r="O237" s="119">
        <v>448492.37</v>
      </c>
      <c r="P237" s="119"/>
      <c r="Q237" s="119">
        <f t="shared" si="4"/>
        <v>4257649.1400000006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4257649.1400000006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>
        <v>472335.01999999996</v>
      </c>
      <c r="L238" s="119">
        <v>484187.82999999996</v>
      </c>
      <c r="M238" s="119">
        <v>576582.30000000005</v>
      </c>
      <c r="N238" s="119">
        <v>504585.37999999995</v>
      </c>
      <c r="O238" s="119">
        <v>530906.74</v>
      </c>
      <c r="P238" s="119"/>
      <c r="Q238" s="119">
        <f t="shared" si="4"/>
        <v>5702864.3400000008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5702864.3400000008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>
        <v>164451.01999999999</v>
      </c>
      <c r="L239" s="119">
        <v>226727.88</v>
      </c>
      <c r="M239" s="119">
        <v>604067.49</v>
      </c>
      <c r="N239" s="119">
        <v>533347.82999999996</v>
      </c>
      <c r="O239" s="119">
        <v>217502.57</v>
      </c>
      <c r="P239" s="119"/>
      <c r="Q239" s="119">
        <f t="shared" si="4"/>
        <v>3672506.73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3672506.73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>
        <v>1113288.95</v>
      </c>
      <c r="L240" s="119">
        <v>894078.17999999993</v>
      </c>
      <c r="M240" s="119">
        <v>937516.71</v>
      </c>
      <c r="N240" s="119">
        <v>471532.85</v>
      </c>
      <c r="O240" s="119">
        <v>871510.61999999988</v>
      </c>
      <c r="P240" s="119"/>
      <c r="Q240" s="119">
        <f t="shared" si="4"/>
        <v>6428848.0199999996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6428848.0199999996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>
        <v>130320.31999999998</v>
      </c>
      <c r="L241" s="119">
        <v>102061.84000000001</v>
      </c>
      <c r="M241" s="119">
        <v>126257.29999999994</v>
      </c>
      <c r="N241" s="119">
        <v>171593.75000000006</v>
      </c>
      <c r="O241" s="119">
        <v>384211.19000000006</v>
      </c>
      <c r="P241" s="119"/>
      <c r="Q241" s="119">
        <f t="shared" si="4"/>
        <v>1849274.5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1849274.5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61972227.069999956</v>
      </c>
      <c r="K242" s="119">
        <v>61550827.919999957</v>
      </c>
      <c r="L242" s="119">
        <v>62111987.969999999</v>
      </c>
      <c r="M242" s="119">
        <v>62041259.769999959</v>
      </c>
      <c r="N242" s="119">
        <v>62741828.979999967</v>
      </c>
      <c r="O242" s="119">
        <v>62810408.869999982</v>
      </c>
      <c r="P242" s="119"/>
      <c r="Q242" s="119">
        <f t="shared" si="4"/>
        <v>666760586.80999994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666760586.80999994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>
        <v>57500</v>
      </c>
      <c r="L243" s="119">
        <v>57500</v>
      </c>
      <c r="M243" s="119">
        <v>57500</v>
      </c>
      <c r="N243" s="119">
        <v>57500</v>
      </c>
      <c r="O243" s="119">
        <v>57500</v>
      </c>
      <c r="P243" s="119"/>
      <c r="Q243" s="119">
        <f t="shared" si="4"/>
        <v>683950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683950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203484.97000000003</v>
      </c>
      <c r="F244" s="119">
        <v>302960.18999999994</v>
      </c>
      <c r="G244" s="119">
        <v>332565.98</v>
      </c>
      <c r="H244" s="119">
        <v>269040.90000000002</v>
      </c>
      <c r="I244" s="119">
        <v>262093.42000000004</v>
      </c>
      <c r="J244" s="119">
        <v>252205.53999999992</v>
      </c>
      <c r="K244" s="119">
        <v>357978.93</v>
      </c>
      <c r="L244" s="119">
        <v>314629.17000000004</v>
      </c>
      <c r="M244" s="119">
        <v>276723.69000000018</v>
      </c>
      <c r="N244" s="119">
        <v>264062.84999999998</v>
      </c>
      <c r="O244" s="119">
        <v>282775.02999999997</v>
      </c>
      <c r="P244" s="119"/>
      <c r="Q244" s="119">
        <f t="shared" si="4"/>
        <v>3118520.67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3118520.67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>
        <v>35302.75</v>
      </c>
      <c r="L245" s="119">
        <v>42613.520000000004</v>
      </c>
      <c r="M245" s="119">
        <v>48098.75</v>
      </c>
      <c r="N245" s="119">
        <v>63276.030000000013</v>
      </c>
      <c r="O245" s="119">
        <v>42446.930000000022</v>
      </c>
      <c r="P245" s="119"/>
      <c r="Q245" s="119">
        <f t="shared" si="4"/>
        <v>322331.55000000005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322331.55000000005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>
        <v>1151428.5399999989</v>
      </c>
      <c r="L246" s="119">
        <v>1257052.7700000007</v>
      </c>
      <c r="M246" s="119">
        <v>1126342.2000000002</v>
      </c>
      <c r="N246" s="119">
        <v>1291690.1400000013</v>
      </c>
      <c r="O246" s="119">
        <v>1539311.359999998</v>
      </c>
      <c r="P246" s="119"/>
      <c r="Q246" s="119">
        <f t="shared" si="4"/>
        <v>13694127.529999999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13694127.529999999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>
        <v>18392354.060000006</v>
      </c>
      <c r="L247" s="119">
        <v>18705395.41</v>
      </c>
      <c r="M247" s="119">
        <v>16326123.240000002</v>
      </c>
      <c r="N247" s="119">
        <v>19854381.439999998</v>
      </c>
      <c r="O247" s="119">
        <v>21211939.610000003</v>
      </c>
      <c r="P247" s="119"/>
      <c r="Q247" s="119">
        <f t="shared" si="4"/>
        <v>202723813.14000002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202723813.14000002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>
        <v>10947.95</v>
      </c>
      <c r="L248" s="119">
        <v>1550.0000000000002</v>
      </c>
      <c r="M248" s="119">
        <v>4361.28</v>
      </c>
      <c r="N248" s="119">
        <v>4206.37</v>
      </c>
      <c r="O248" s="119">
        <v>4244.74</v>
      </c>
      <c r="P248" s="119"/>
      <c r="Q248" s="119">
        <f t="shared" si="4"/>
        <v>47252.020000000004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47252.020000000004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>
        <v>30242.11</v>
      </c>
      <c r="L249" s="119">
        <v>23318.690000000006</v>
      </c>
      <c r="M249" s="119">
        <v>27852.27</v>
      </c>
      <c r="N249" s="119">
        <v>26576.42</v>
      </c>
      <c r="O249" s="119">
        <v>33475.900000000009</v>
      </c>
      <c r="P249" s="119"/>
      <c r="Q249" s="119">
        <f t="shared" si="4"/>
        <v>319024.50000000006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319024.50000000006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>
        <v>93810.27</v>
      </c>
      <c r="L250" s="119">
        <v>0</v>
      </c>
      <c r="M250" s="119">
        <v>0</v>
      </c>
      <c r="N250" s="119">
        <v>82080.02</v>
      </c>
      <c r="O250" s="119">
        <v>524272.17</v>
      </c>
      <c r="P250" s="119"/>
      <c r="Q250" s="119">
        <f t="shared" si="4"/>
        <v>1128400.77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1128400.77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>
        <v>102696.91999999998</v>
      </c>
      <c r="L251" s="119">
        <v>91875</v>
      </c>
      <c r="M251" s="119">
        <v>56440.11</v>
      </c>
      <c r="N251" s="119">
        <v>1285747.1700000002</v>
      </c>
      <c r="O251" s="119">
        <v>120616.92999999998</v>
      </c>
      <c r="P251" s="119"/>
      <c r="Q251" s="119">
        <f t="shared" si="4"/>
        <v>2386046.5500000003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2386046.5500000003</v>
      </c>
      <c r="V251" s="115"/>
    </row>
    <row r="252" spans="2:22" x14ac:dyDescent="0.2">
      <c r="B252" s="113"/>
      <c r="C252" s="117" t="s">
        <v>540</v>
      </c>
      <c r="D252" s="118" t="s">
        <v>541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/>
      <c r="Q252" s="119">
        <f t="shared" si="4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">
      <c r="B253" s="113"/>
      <c r="C253" s="117" t="s">
        <v>542</v>
      </c>
      <c r="D253" s="118" t="s">
        <v>543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/>
      <c r="Q253" s="119">
        <f t="shared" si="4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ht="25.5" x14ac:dyDescent="0.2">
      <c r="B254" s="113"/>
      <c r="C254" s="117" t="s">
        <v>544</v>
      </c>
      <c r="D254" s="118" t="s">
        <v>545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/>
      <c r="Q254" s="119">
        <f t="shared" si="4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ht="25.5" x14ac:dyDescent="0.2">
      <c r="B255" s="113"/>
      <c r="C255" s="117" t="s">
        <v>546</v>
      </c>
      <c r="D255" s="118" t="s">
        <v>547</v>
      </c>
      <c r="E255" s="119">
        <v>0</v>
      </c>
      <c r="F255" s="119">
        <v>0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/>
      <c r="Q255" s="119">
        <f t="shared" si="4"/>
        <v>0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0</v>
      </c>
      <c r="V255" s="115"/>
    </row>
    <row r="256" spans="2:22" x14ac:dyDescent="0.2">
      <c r="B256" s="113"/>
      <c r="C256" s="117" t="s">
        <v>548</v>
      </c>
      <c r="D256" s="118" t="s">
        <v>373</v>
      </c>
      <c r="E256" s="119">
        <v>0</v>
      </c>
      <c r="F256" s="119">
        <v>0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/>
      <c r="Q256" s="119">
        <f t="shared" si="4"/>
        <v>0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0</v>
      </c>
      <c r="V256" s="115"/>
    </row>
    <row r="257" spans="2:22" x14ac:dyDescent="0.2">
      <c r="B257" s="113"/>
      <c r="C257" s="117" t="s">
        <v>549</v>
      </c>
      <c r="D257" s="118" t="s">
        <v>550</v>
      </c>
      <c r="E257" s="119">
        <v>0</v>
      </c>
      <c r="F257" s="119">
        <v>0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27898.550000000003</v>
      </c>
      <c r="N257" s="119">
        <v>751786.19</v>
      </c>
      <c r="O257" s="119">
        <v>32019.329999999998</v>
      </c>
      <c r="P257" s="119"/>
      <c r="Q257" s="119">
        <f t="shared" si="4"/>
        <v>811704.07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811704.07</v>
      </c>
      <c r="V257" s="115"/>
    </row>
    <row r="258" spans="2:22" x14ac:dyDescent="0.2">
      <c r="B258" s="113"/>
      <c r="C258" s="117" t="s">
        <v>551</v>
      </c>
      <c r="D258" s="118" t="s">
        <v>552</v>
      </c>
      <c r="E258" s="119">
        <v>0</v>
      </c>
      <c r="F258" s="119"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4079.4999999999995</v>
      </c>
      <c r="N258" s="119">
        <v>3854.14</v>
      </c>
      <c r="O258" s="119">
        <v>3915.6800000000007</v>
      </c>
      <c r="P258" s="119"/>
      <c r="Q258" s="119">
        <f t="shared" si="4"/>
        <v>11849.32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11849.32</v>
      </c>
      <c r="V258" s="115"/>
    </row>
    <row r="259" spans="2:22" ht="25.5" x14ac:dyDescent="0.2">
      <c r="B259" s="113"/>
      <c r="C259" s="117" t="s">
        <v>553</v>
      </c>
      <c r="D259" s="118" t="s">
        <v>554</v>
      </c>
      <c r="E259" s="119">
        <v>0</v>
      </c>
      <c r="F259" s="119">
        <v>0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54704.719999999994</v>
      </c>
      <c r="N259" s="119">
        <v>77396.5</v>
      </c>
      <c r="O259" s="119">
        <v>76224.179999999993</v>
      </c>
      <c r="P259" s="119"/>
      <c r="Q259" s="119">
        <f t="shared" si="4"/>
        <v>208325.4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208325.4</v>
      </c>
      <c r="V259" s="115"/>
    </row>
    <row r="260" spans="2:22" ht="25.5" x14ac:dyDescent="0.2">
      <c r="B260" s="113"/>
      <c r="C260" s="117" t="s">
        <v>555</v>
      </c>
      <c r="D260" s="118" t="s">
        <v>556</v>
      </c>
      <c r="E260" s="119">
        <v>0</v>
      </c>
      <c r="F260" s="119">
        <v>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4772.9100000000008</v>
      </c>
      <c r="M260" s="119">
        <v>43557.619999999995</v>
      </c>
      <c r="N260" s="119">
        <v>127140.25000000001</v>
      </c>
      <c r="O260" s="119">
        <v>155802.79999999996</v>
      </c>
      <c r="P260" s="119"/>
      <c r="Q260" s="119">
        <f t="shared" si="4"/>
        <v>331273.57999999996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331273.57999999996</v>
      </c>
      <c r="V260" s="115"/>
    </row>
    <row r="261" spans="2:22" x14ac:dyDescent="0.2">
      <c r="B261" s="113"/>
      <c r="C261" s="117" t="s">
        <v>557</v>
      </c>
      <c r="D261" s="118" t="s">
        <v>558</v>
      </c>
      <c r="E261" s="119">
        <v>0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13924.550000000001</v>
      </c>
      <c r="N261" s="119">
        <v>20298.520000000004</v>
      </c>
      <c r="O261" s="119">
        <v>21400.29</v>
      </c>
      <c r="P261" s="119"/>
      <c r="Q261" s="119">
        <f t="shared" si="4"/>
        <v>55623.360000000008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55623.360000000008</v>
      </c>
      <c r="V261" s="115"/>
    </row>
    <row r="262" spans="2:22" x14ac:dyDescent="0.2">
      <c r="B262" s="113"/>
      <c r="C262" s="117" t="s">
        <v>559</v>
      </c>
      <c r="D262" s="118" t="s">
        <v>560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/>
      <c r="Q262" s="119">
        <f t="shared" si="4"/>
        <v>0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ht="25.5" x14ac:dyDescent="0.2">
      <c r="B263" s="113"/>
      <c r="C263" s="117" t="s">
        <v>561</v>
      </c>
      <c r="D263" s="118" t="s">
        <v>562</v>
      </c>
      <c r="E263" s="119">
        <v>0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4545.87</v>
      </c>
      <c r="M263" s="119">
        <v>18893.730000000003</v>
      </c>
      <c r="N263" s="119">
        <v>44050.020000000004</v>
      </c>
      <c r="O263" s="119">
        <v>75798.83</v>
      </c>
      <c r="P263" s="119"/>
      <c r="Q263" s="119">
        <f t="shared" si="4"/>
        <v>143288.45000000001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143288.45000000001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537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508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Q272" si="5">SUM(E273:E528)</f>
        <v>218634976.22999999</v>
      </c>
      <c r="F272" s="114">
        <f t="shared" si="5"/>
        <v>216888372.37</v>
      </c>
      <c r="G272" s="114">
        <f t="shared" si="5"/>
        <v>284705733.53000009</v>
      </c>
      <c r="H272" s="114">
        <f t="shared" si="5"/>
        <v>348800863.02000004</v>
      </c>
      <c r="I272" s="114">
        <f t="shared" si="5"/>
        <v>285781177.75999987</v>
      </c>
      <c r="J272" s="114">
        <f t="shared" si="5"/>
        <v>269860260.66000003</v>
      </c>
      <c r="K272" s="114">
        <f t="shared" si="5"/>
        <v>284626702.52000004</v>
      </c>
      <c r="L272" s="114">
        <f t="shared" si="5"/>
        <v>203635256.55000001</v>
      </c>
      <c r="M272" s="114">
        <f t="shared" si="5"/>
        <v>364575713.23000002</v>
      </c>
      <c r="N272" s="114">
        <f t="shared" si="5"/>
        <v>347940075.94000024</v>
      </c>
      <c r="O272" s="114">
        <f t="shared" si="5"/>
        <v>347940075.93000025</v>
      </c>
      <c r="P272" s="114">
        <f>SUM(P273:P528)</f>
        <v>347940046.27000016</v>
      </c>
      <c r="Q272" s="114">
        <f t="shared" si="5"/>
        <v>3521329254.0100007</v>
      </c>
      <c r="R272" s="115"/>
      <c r="S272" s="116"/>
      <c r="T272" s="113"/>
      <c r="U272" s="114">
        <f>SUM(U273:U528)</f>
        <v>3173389207.7400007</v>
      </c>
      <c r="V272" s="115"/>
    </row>
    <row r="273" spans="2:22" x14ac:dyDescent="0.2">
      <c r="B273" s="113"/>
      <c r="C273" s="117" t="s">
        <v>45</v>
      </c>
      <c r="D273" s="118" t="s">
        <v>275</v>
      </c>
      <c r="E273" s="119">
        <v>36855.360000000001</v>
      </c>
      <c r="F273" s="119">
        <v>36515.360000000001</v>
      </c>
      <c r="G273" s="119">
        <v>31294.780000000002</v>
      </c>
      <c r="H273" s="119">
        <v>33672.61</v>
      </c>
      <c r="I273" s="119">
        <v>36578.920000000006</v>
      </c>
      <c r="J273" s="119">
        <v>42172.280000000006</v>
      </c>
      <c r="K273" s="119">
        <v>34220.850000000006</v>
      </c>
      <c r="L273" s="119">
        <v>26475.239999999998</v>
      </c>
      <c r="M273" s="119">
        <v>54898.920000000006</v>
      </c>
      <c r="N273" s="119">
        <v>54898.920000000006</v>
      </c>
      <c r="O273" s="119">
        <v>54898.920000000006</v>
      </c>
      <c r="P273" s="119">
        <v>54898.839999999989</v>
      </c>
      <c r="Q273" s="119">
        <f t="shared" ref="Q273:Q336" si="6">SUM(E273:P273)</f>
        <v>497380.99999999994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442482.16</v>
      </c>
      <c r="V273" s="115"/>
    </row>
    <row r="274" spans="2:22" ht="25.5" x14ac:dyDescent="0.2">
      <c r="B274" s="113"/>
      <c r="C274" s="117" t="s">
        <v>46</v>
      </c>
      <c r="D274" s="118" t="s">
        <v>276</v>
      </c>
      <c r="E274" s="119">
        <v>3658.34</v>
      </c>
      <c r="F274" s="119">
        <v>3658.34</v>
      </c>
      <c r="G274" s="119">
        <v>91.67</v>
      </c>
      <c r="H274" s="119">
        <v>6891.67</v>
      </c>
      <c r="I274" s="119">
        <v>3491.67</v>
      </c>
      <c r="J274" s="119">
        <v>4491.67</v>
      </c>
      <c r="K274" s="119">
        <v>3491.67</v>
      </c>
      <c r="L274" s="119">
        <v>3400</v>
      </c>
      <c r="M274" s="119">
        <v>3681.5</v>
      </c>
      <c r="N274" s="119">
        <v>3681.5</v>
      </c>
      <c r="O274" s="119">
        <v>3681.5</v>
      </c>
      <c r="P274" s="119">
        <v>3681.4700000000003</v>
      </c>
      <c r="Q274" s="119">
        <f t="shared" si="6"/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40219.53</v>
      </c>
      <c r="V274" s="115"/>
    </row>
    <row r="275" spans="2:22" ht="25.5" x14ac:dyDescent="0.2">
      <c r="B275" s="113"/>
      <c r="C275" s="117" t="s">
        <v>47</v>
      </c>
      <c r="D275" s="118" t="s">
        <v>277</v>
      </c>
      <c r="E275" s="119">
        <v>66525.12000000001</v>
      </c>
      <c r="F275" s="119">
        <v>119310.35</v>
      </c>
      <c r="G275" s="119">
        <v>110112.87000000002</v>
      </c>
      <c r="H275" s="119">
        <v>190669.31000000003</v>
      </c>
      <c r="I275" s="119">
        <v>101874.35</v>
      </c>
      <c r="J275" s="119">
        <v>90435.470000000016</v>
      </c>
      <c r="K275" s="119">
        <v>136864.9</v>
      </c>
      <c r="L275" s="119">
        <v>153703.12999999998</v>
      </c>
      <c r="M275" s="119">
        <v>200275.70000000004</v>
      </c>
      <c r="N275" s="119">
        <v>200275.70000000004</v>
      </c>
      <c r="O275" s="119">
        <v>200275.70000000004</v>
      </c>
      <c r="P275" s="119">
        <v>200275.38999999996</v>
      </c>
      <c r="Q275" s="119">
        <f t="shared" si="6"/>
        <v>1770597.99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1570322.6</v>
      </c>
      <c r="V275" s="115"/>
    </row>
    <row r="276" spans="2:22" x14ac:dyDescent="0.2">
      <c r="B276" s="113"/>
      <c r="C276" s="117" t="s">
        <v>48</v>
      </c>
      <c r="D276" s="118" t="s">
        <v>278</v>
      </c>
      <c r="E276" s="119">
        <v>34631.65</v>
      </c>
      <c r="F276" s="119">
        <v>33926.31</v>
      </c>
      <c r="G276" s="119">
        <v>29008.249999999996</v>
      </c>
      <c r="H276" s="119">
        <v>49246.929999999993</v>
      </c>
      <c r="I276" s="119">
        <v>59052.45</v>
      </c>
      <c r="J276" s="119">
        <v>40087.19</v>
      </c>
      <c r="K276" s="119">
        <v>112972.72000000002</v>
      </c>
      <c r="L276" s="119">
        <v>31361.160000000003</v>
      </c>
      <c r="M276" s="119">
        <v>42561.5</v>
      </c>
      <c r="N276" s="119">
        <v>42561.5</v>
      </c>
      <c r="O276" s="119">
        <v>42561.5</v>
      </c>
      <c r="P276" s="119">
        <v>42561.279999999999</v>
      </c>
      <c r="Q276" s="119">
        <f t="shared" si="6"/>
        <v>560532.44000000006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517971.16000000003</v>
      </c>
      <c r="V276" s="115"/>
    </row>
    <row r="277" spans="2:22" x14ac:dyDescent="0.2">
      <c r="B277" s="113"/>
      <c r="C277" s="117" t="s">
        <v>49</v>
      </c>
      <c r="D277" s="118" t="s">
        <v>279</v>
      </c>
      <c r="E277" s="119">
        <v>154951.31000000006</v>
      </c>
      <c r="F277" s="119">
        <v>158086.79000000004</v>
      </c>
      <c r="G277" s="119">
        <v>165100.93000000002</v>
      </c>
      <c r="H277" s="119">
        <v>166362.02000000002</v>
      </c>
      <c r="I277" s="119">
        <v>196383.35000000003</v>
      </c>
      <c r="J277" s="119">
        <v>146001.74</v>
      </c>
      <c r="K277" s="119">
        <v>156736.72</v>
      </c>
      <c r="L277" s="119">
        <v>105591.19000000003</v>
      </c>
      <c r="M277" s="119">
        <v>228799.41000000003</v>
      </c>
      <c r="N277" s="119">
        <v>228799.41000000003</v>
      </c>
      <c r="O277" s="119">
        <v>228799.41000000003</v>
      </c>
      <c r="P277" s="119">
        <v>228799.3</v>
      </c>
      <c r="Q277" s="119">
        <f t="shared" si="6"/>
        <v>2164411.58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1935612.2800000003</v>
      </c>
      <c r="V277" s="115"/>
    </row>
    <row r="278" spans="2:22" x14ac:dyDescent="0.2">
      <c r="B278" s="113"/>
      <c r="C278" s="117" t="s">
        <v>50</v>
      </c>
      <c r="D278" s="118" t="s">
        <v>280</v>
      </c>
      <c r="E278" s="119">
        <v>533339.03</v>
      </c>
      <c r="F278" s="119">
        <v>571895.38</v>
      </c>
      <c r="G278" s="119">
        <v>576986.43999999983</v>
      </c>
      <c r="H278" s="119">
        <v>554827.49000000011</v>
      </c>
      <c r="I278" s="119">
        <v>539924.56000000006</v>
      </c>
      <c r="J278" s="119">
        <v>573935.81999999995</v>
      </c>
      <c r="K278" s="119">
        <v>708786.07999999984</v>
      </c>
      <c r="L278" s="119">
        <v>586314.93000000005</v>
      </c>
      <c r="M278" s="119">
        <v>655361.55999999982</v>
      </c>
      <c r="N278" s="119">
        <v>655361.55999999982</v>
      </c>
      <c r="O278" s="119">
        <v>655361.55999999982</v>
      </c>
      <c r="P278" s="119">
        <v>655361.45999999985</v>
      </c>
      <c r="Q278" s="119">
        <f t="shared" si="6"/>
        <v>7267455.8699999982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6612094.4099999983</v>
      </c>
      <c r="V278" s="115"/>
    </row>
    <row r="279" spans="2:22" ht="25.5" x14ac:dyDescent="0.2">
      <c r="B279" s="113"/>
      <c r="C279" s="117" t="s">
        <v>51</v>
      </c>
      <c r="D279" s="118" t="s">
        <v>281</v>
      </c>
      <c r="E279" s="119">
        <v>69416.98</v>
      </c>
      <c r="F279" s="119">
        <v>78559.66</v>
      </c>
      <c r="G279" s="119">
        <v>121203.01</v>
      </c>
      <c r="H279" s="119">
        <v>55810.990000000005</v>
      </c>
      <c r="I279" s="119">
        <v>65819.63</v>
      </c>
      <c r="J279" s="119">
        <v>96074.99</v>
      </c>
      <c r="K279" s="119">
        <v>80345.640000000014</v>
      </c>
      <c r="L279" s="119">
        <v>51880.45</v>
      </c>
      <c r="M279" s="119">
        <v>158173.69999999995</v>
      </c>
      <c r="N279" s="119">
        <v>158173.69999999995</v>
      </c>
      <c r="O279" s="119">
        <v>158173.69999999995</v>
      </c>
      <c r="P279" s="119">
        <v>158173.54999999999</v>
      </c>
      <c r="Q279" s="119">
        <f t="shared" si="6"/>
        <v>1251805.9999999998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1093632.4499999997</v>
      </c>
      <c r="V279" s="115"/>
    </row>
    <row r="280" spans="2:22" x14ac:dyDescent="0.2">
      <c r="B280" s="113"/>
      <c r="C280" s="117" t="s">
        <v>52</v>
      </c>
      <c r="D280" s="118" t="s">
        <v>282</v>
      </c>
      <c r="E280" s="119">
        <v>76621.86</v>
      </c>
      <c r="F280" s="119">
        <v>79048.98</v>
      </c>
      <c r="G280" s="119">
        <v>119299.61</v>
      </c>
      <c r="H280" s="119">
        <v>96157.59</v>
      </c>
      <c r="I280" s="119">
        <v>109761.41</v>
      </c>
      <c r="J280" s="119">
        <v>113289.68</v>
      </c>
      <c r="K280" s="119">
        <v>71036.010000000009</v>
      </c>
      <c r="L280" s="119">
        <v>48017.22</v>
      </c>
      <c r="M280" s="119">
        <v>126240.42999999998</v>
      </c>
      <c r="N280" s="119">
        <v>126240.42999999998</v>
      </c>
      <c r="O280" s="119">
        <v>126240.42999999998</v>
      </c>
      <c r="P280" s="119">
        <v>126240.35</v>
      </c>
      <c r="Q280" s="119">
        <f t="shared" si="6"/>
        <v>1218194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1091953.6499999999</v>
      </c>
      <c r="V280" s="115"/>
    </row>
    <row r="281" spans="2:22" x14ac:dyDescent="0.2">
      <c r="B281" s="113"/>
      <c r="C281" s="117" t="s">
        <v>53</v>
      </c>
      <c r="D281" s="118" t="s">
        <v>283</v>
      </c>
      <c r="E281" s="119">
        <v>0</v>
      </c>
      <c r="F281" s="119">
        <v>18214.559999999998</v>
      </c>
      <c r="G281" s="119">
        <v>13514.56</v>
      </c>
      <c r="H281" s="119">
        <v>29643.69</v>
      </c>
      <c r="I281" s="119">
        <v>13214.56</v>
      </c>
      <c r="J281" s="119">
        <v>0</v>
      </c>
      <c r="K281" s="119">
        <v>0</v>
      </c>
      <c r="L281" s="119">
        <v>32858.239999999998</v>
      </c>
      <c r="M281" s="119">
        <v>17463.599999999999</v>
      </c>
      <c r="N281" s="119">
        <v>17463.599999999999</v>
      </c>
      <c r="O281" s="119">
        <v>17463.599999999999</v>
      </c>
      <c r="P281" s="119">
        <v>17463.59</v>
      </c>
      <c r="Q281" s="119">
        <f t="shared" si="6"/>
        <v>177300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159836.41</v>
      </c>
      <c r="V281" s="115"/>
    </row>
    <row r="282" spans="2:22" x14ac:dyDescent="0.2">
      <c r="B282" s="113"/>
      <c r="C282" s="117" t="s">
        <v>54</v>
      </c>
      <c r="D282" s="118" t="s">
        <v>284</v>
      </c>
      <c r="E282" s="119">
        <v>146887.60999999999</v>
      </c>
      <c r="F282" s="119">
        <v>122248.79999999999</v>
      </c>
      <c r="G282" s="119">
        <v>138843.75</v>
      </c>
      <c r="H282" s="119">
        <v>235107.34000000003</v>
      </c>
      <c r="I282" s="119">
        <v>148194.39000000001</v>
      </c>
      <c r="J282" s="119">
        <v>100562</v>
      </c>
      <c r="K282" s="119">
        <v>98638.60000000002</v>
      </c>
      <c r="L282" s="119">
        <v>89875.749999999985</v>
      </c>
      <c r="M282" s="119">
        <v>93870.299999999988</v>
      </c>
      <c r="N282" s="119">
        <v>93870.299999999988</v>
      </c>
      <c r="O282" s="119">
        <v>93870.299999999988</v>
      </c>
      <c r="P282" s="119">
        <v>93870.220000000016</v>
      </c>
      <c r="Q282" s="119">
        <f t="shared" si="6"/>
        <v>1455839.36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1361969.1400000001</v>
      </c>
      <c r="V282" s="115"/>
    </row>
    <row r="283" spans="2:22" ht="25.5" x14ac:dyDescent="0.2">
      <c r="B283" s="113"/>
      <c r="C283" s="117" t="s">
        <v>55</v>
      </c>
      <c r="D283" s="118" t="s">
        <v>285</v>
      </c>
      <c r="E283" s="119">
        <v>379467.01999999996</v>
      </c>
      <c r="F283" s="119">
        <v>464306.9</v>
      </c>
      <c r="G283" s="119">
        <v>487894.98000000016</v>
      </c>
      <c r="H283" s="119">
        <v>611762.44999999995</v>
      </c>
      <c r="I283" s="119">
        <v>386877.65999999992</v>
      </c>
      <c r="J283" s="119">
        <v>494639.83999999997</v>
      </c>
      <c r="K283" s="119">
        <v>525578.58000000007</v>
      </c>
      <c r="L283" s="119">
        <v>405520.63</v>
      </c>
      <c r="M283" s="119">
        <v>423114.85000000021</v>
      </c>
      <c r="N283" s="119">
        <v>423114.85000000021</v>
      </c>
      <c r="O283" s="119">
        <v>423114.85000000021</v>
      </c>
      <c r="P283" s="119">
        <v>423114.83000000007</v>
      </c>
      <c r="Q283" s="119">
        <f t="shared" si="6"/>
        <v>5448507.4400000004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5025392.6100000003</v>
      </c>
      <c r="V283" s="115"/>
    </row>
    <row r="284" spans="2:22" x14ac:dyDescent="0.2">
      <c r="B284" s="113"/>
      <c r="C284" s="117" t="s">
        <v>56</v>
      </c>
      <c r="D284" s="118" t="s">
        <v>286</v>
      </c>
      <c r="E284" s="119">
        <v>353586.33999999991</v>
      </c>
      <c r="F284" s="119">
        <v>632423.75</v>
      </c>
      <c r="G284" s="119">
        <v>502685.61999999994</v>
      </c>
      <c r="H284" s="119">
        <v>611896.67000000004</v>
      </c>
      <c r="I284" s="119">
        <v>433735.95000000007</v>
      </c>
      <c r="J284" s="119">
        <v>405704.69999999995</v>
      </c>
      <c r="K284" s="119">
        <v>420475.19</v>
      </c>
      <c r="L284" s="119">
        <v>453085</v>
      </c>
      <c r="M284" s="119">
        <v>531110.55000000016</v>
      </c>
      <c r="N284" s="119">
        <v>530810.63000000012</v>
      </c>
      <c r="O284" s="119">
        <v>530810.63000000012</v>
      </c>
      <c r="P284" s="119">
        <v>530810.55000000005</v>
      </c>
      <c r="Q284" s="119">
        <f t="shared" si="6"/>
        <v>5937135.5800000001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5406325.0300000003</v>
      </c>
      <c r="V284" s="115"/>
    </row>
    <row r="285" spans="2:22" x14ac:dyDescent="0.2">
      <c r="B285" s="113"/>
      <c r="C285" s="117" t="s">
        <v>57</v>
      </c>
      <c r="D285" s="118" t="s">
        <v>287</v>
      </c>
      <c r="E285" s="119">
        <v>425086.47999999992</v>
      </c>
      <c r="F285" s="119">
        <v>562673.29999999993</v>
      </c>
      <c r="G285" s="119">
        <v>503746.04999999987</v>
      </c>
      <c r="H285" s="119">
        <v>461571.56999999989</v>
      </c>
      <c r="I285" s="119">
        <v>517223.6999999999</v>
      </c>
      <c r="J285" s="119">
        <v>485452.89999999991</v>
      </c>
      <c r="K285" s="119">
        <v>408651.11999999982</v>
      </c>
      <c r="L285" s="119">
        <v>343045.22999999986</v>
      </c>
      <c r="M285" s="119">
        <v>466043.81000000011</v>
      </c>
      <c r="N285" s="119">
        <v>466043.81000000011</v>
      </c>
      <c r="O285" s="119">
        <v>466043.81000000011</v>
      </c>
      <c r="P285" s="119">
        <v>466043.39999999991</v>
      </c>
      <c r="Q285" s="119">
        <f t="shared" si="6"/>
        <v>5571625.1799999997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5105581.7799999993</v>
      </c>
      <c r="V285" s="115"/>
    </row>
    <row r="286" spans="2:22" ht="25.5" x14ac:dyDescent="0.2">
      <c r="B286" s="113"/>
      <c r="C286" s="117" t="s">
        <v>58</v>
      </c>
      <c r="D286" s="118" t="s">
        <v>288</v>
      </c>
      <c r="E286" s="119">
        <v>14229.96</v>
      </c>
      <c r="F286" s="119">
        <v>17818.840000000004</v>
      </c>
      <c r="G286" s="119">
        <v>19884.710000000006</v>
      </c>
      <c r="H286" s="119">
        <v>17817.160000000007</v>
      </c>
      <c r="I286" s="119">
        <v>17767.150000000005</v>
      </c>
      <c r="J286" s="119">
        <v>17575.920000000002</v>
      </c>
      <c r="K286" s="119">
        <v>16131.819999999998</v>
      </c>
      <c r="L286" s="119">
        <v>14603.250000000002</v>
      </c>
      <c r="M286" s="119">
        <v>18495.82</v>
      </c>
      <c r="N286" s="119">
        <v>18495.82</v>
      </c>
      <c r="O286" s="119">
        <v>18495.82</v>
      </c>
      <c r="P286" s="119">
        <v>18495.79</v>
      </c>
      <c r="Q286" s="119">
        <f t="shared" si="6"/>
        <v>209812.06000000006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191316.27000000005</v>
      </c>
      <c r="V286" s="115"/>
    </row>
    <row r="287" spans="2:22" x14ac:dyDescent="0.2">
      <c r="B287" s="113"/>
      <c r="C287" s="117" t="s">
        <v>59</v>
      </c>
      <c r="D287" s="118" t="s">
        <v>289</v>
      </c>
      <c r="E287" s="119">
        <v>877.32000000000016</v>
      </c>
      <c r="F287" s="119">
        <v>877.08</v>
      </c>
      <c r="G287" s="119">
        <v>6815.84</v>
      </c>
      <c r="H287" s="119">
        <v>3682.31</v>
      </c>
      <c r="I287" s="119">
        <v>9489.4699999999993</v>
      </c>
      <c r="J287" s="119">
        <v>3682.31</v>
      </c>
      <c r="K287" s="119">
        <v>422.63</v>
      </c>
      <c r="L287" s="119">
        <v>2489.61</v>
      </c>
      <c r="M287" s="119">
        <v>6183.4999999999991</v>
      </c>
      <c r="N287" s="119">
        <v>6183.4999999999991</v>
      </c>
      <c r="O287" s="119">
        <v>6183.4999999999991</v>
      </c>
      <c r="P287" s="119">
        <v>6183.4399999999987</v>
      </c>
      <c r="Q287" s="119">
        <f t="shared" si="6"/>
        <v>53070.509999999995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46887.07</v>
      </c>
      <c r="V287" s="115"/>
    </row>
    <row r="288" spans="2:22" x14ac:dyDescent="0.2">
      <c r="B288" s="113"/>
      <c r="C288" s="117" t="s">
        <v>60</v>
      </c>
      <c r="D288" s="118" t="s">
        <v>290</v>
      </c>
      <c r="E288" s="119">
        <v>85699.44</v>
      </c>
      <c r="F288" s="119">
        <v>87182.37000000001</v>
      </c>
      <c r="G288" s="119">
        <v>88210.11</v>
      </c>
      <c r="H288" s="119">
        <v>74284.38</v>
      </c>
      <c r="I288" s="119">
        <v>79549.73000000001</v>
      </c>
      <c r="J288" s="119">
        <v>111083.80999999998</v>
      </c>
      <c r="K288" s="119">
        <v>105399.34</v>
      </c>
      <c r="L288" s="119">
        <v>61644.49</v>
      </c>
      <c r="M288" s="119">
        <v>112310.74</v>
      </c>
      <c r="N288" s="119">
        <v>112310.74</v>
      </c>
      <c r="O288" s="119">
        <v>112310.74</v>
      </c>
      <c r="P288" s="119">
        <v>112310.74</v>
      </c>
      <c r="Q288" s="119">
        <f t="shared" si="6"/>
        <v>1142296.6299999999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1029985.8899999999</v>
      </c>
      <c r="V288" s="115"/>
    </row>
    <row r="289" spans="2:22" x14ac:dyDescent="0.2">
      <c r="B289" s="113"/>
      <c r="C289" s="117" t="s">
        <v>61</v>
      </c>
      <c r="D289" s="118" t="s">
        <v>291</v>
      </c>
      <c r="E289" s="119">
        <v>41849.050000000003</v>
      </c>
      <c r="F289" s="119">
        <v>60042.03</v>
      </c>
      <c r="G289" s="119">
        <v>68267.680000000008</v>
      </c>
      <c r="H289" s="119">
        <v>40899.200000000004</v>
      </c>
      <c r="I289" s="119">
        <v>54416.66</v>
      </c>
      <c r="J289" s="119">
        <v>40949.840000000004</v>
      </c>
      <c r="K289" s="119">
        <v>47715.94</v>
      </c>
      <c r="L289" s="119">
        <v>27333.33</v>
      </c>
      <c r="M289" s="119">
        <v>46756.82</v>
      </c>
      <c r="N289" s="119">
        <v>46756.82</v>
      </c>
      <c r="O289" s="119">
        <v>46756.82</v>
      </c>
      <c r="P289" s="119">
        <v>46756.80999999999</v>
      </c>
      <c r="Q289" s="119">
        <f t="shared" si="6"/>
        <v>568501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521744.19000000006</v>
      </c>
      <c r="V289" s="115"/>
    </row>
    <row r="290" spans="2:22" x14ac:dyDescent="0.2">
      <c r="B290" s="113"/>
      <c r="C290" s="117" t="s">
        <v>62</v>
      </c>
      <c r="D290" s="118" t="s">
        <v>292</v>
      </c>
      <c r="E290" s="119">
        <v>29133.66</v>
      </c>
      <c r="F290" s="119">
        <v>31576.07</v>
      </c>
      <c r="G290" s="119">
        <v>45275.37</v>
      </c>
      <c r="H290" s="119">
        <v>29327.970000000005</v>
      </c>
      <c r="I290" s="119">
        <v>30037.74</v>
      </c>
      <c r="J290" s="119">
        <v>39742.94000000001</v>
      </c>
      <c r="K290" s="119">
        <v>36078.12000000001</v>
      </c>
      <c r="L290" s="119">
        <v>28988.45</v>
      </c>
      <c r="M290" s="119">
        <v>48683.85</v>
      </c>
      <c r="N290" s="119">
        <v>48683.85</v>
      </c>
      <c r="O290" s="119">
        <v>48683.85</v>
      </c>
      <c r="P290" s="119">
        <v>48683.77</v>
      </c>
      <c r="Q290" s="119">
        <f t="shared" si="6"/>
        <v>464895.63999999996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416211.86999999994</v>
      </c>
      <c r="V290" s="115"/>
    </row>
    <row r="291" spans="2:22" x14ac:dyDescent="0.2">
      <c r="B291" s="113"/>
      <c r="C291" s="117" t="s">
        <v>63</v>
      </c>
      <c r="D291" s="118" t="s">
        <v>293</v>
      </c>
      <c r="E291" s="119">
        <v>3246.05</v>
      </c>
      <c r="F291" s="119">
        <v>3265.8100000000004</v>
      </c>
      <c r="G291" s="119">
        <v>488.16</v>
      </c>
      <c r="H291" s="119">
        <v>6492.1</v>
      </c>
      <c r="I291" s="119">
        <v>7.92</v>
      </c>
      <c r="J291" s="119">
        <v>6107.92</v>
      </c>
      <c r="K291" s="119">
        <v>3246.05</v>
      </c>
      <c r="L291" s="119">
        <v>3246.05</v>
      </c>
      <c r="M291" s="119">
        <v>3361.87</v>
      </c>
      <c r="N291" s="119">
        <v>3361.87</v>
      </c>
      <c r="O291" s="119">
        <v>3361.87</v>
      </c>
      <c r="P291" s="119">
        <v>3361.83</v>
      </c>
      <c r="Q291" s="119">
        <f t="shared" si="6"/>
        <v>39547.5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36185.67</v>
      </c>
      <c r="V291" s="115"/>
    </row>
    <row r="292" spans="2:22" x14ac:dyDescent="0.2">
      <c r="B292" s="113"/>
      <c r="C292" s="117" t="s">
        <v>64</v>
      </c>
      <c r="D292" s="118" t="s">
        <v>294</v>
      </c>
      <c r="E292" s="119">
        <v>0</v>
      </c>
      <c r="F292" s="119">
        <v>0</v>
      </c>
      <c r="G292" s="119">
        <v>0</v>
      </c>
      <c r="H292" s="119">
        <v>0</v>
      </c>
      <c r="I292" s="119">
        <v>0</v>
      </c>
      <c r="J292" s="119">
        <v>0</v>
      </c>
      <c r="K292" s="119">
        <v>0</v>
      </c>
      <c r="L292" s="119">
        <v>0</v>
      </c>
      <c r="M292" s="119">
        <v>3150</v>
      </c>
      <c r="N292" s="119">
        <v>3150</v>
      </c>
      <c r="O292" s="119">
        <v>3150</v>
      </c>
      <c r="P292" s="119">
        <v>3150</v>
      </c>
      <c r="Q292" s="119">
        <f t="shared" si="6"/>
        <v>12600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9450</v>
      </c>
      <c r="V292" s="115"/>
    </row>
    <row r="293" spans="2:22" x14ac:dyDescent="0.2">
      <c r="B293" s="113"/>
      <c r="C293" s="117" t="s">
        <v>65</v>
      </c>
      <c r="D293" s="118" t="s">
        <v>295</v>
      </c>
      <c r="E293" s="119">
        <v>635708.34000000008</v>
      </c>
      <c r="F293" s="119">
        <v>635708.34000000008</v>
      </c>
      <c r="G293" s="119">
        <v>0</v>
      </c>
      <c r="H293" s="119">
        <v>1271416.6800000002</v>
      </c>
      <c r="I293" s="119">
        <v>0</v>
      </c>
      <c r="J293" s="119">
        <v>635708.34000000008</v>
      </c>
      <c r="K293" s="119">
        <v>635708.34000000008</v>
      </c>
      <c r="L293" s="119">
        <v>635708.34000000008</v>
      </c>
      <c r="M293" s="119">
        <v>794635.40999999992</v>
      </c>
      <c r="N293" s="119">
        <v>794635.40999999992</v>
      </c>
      <c r="O293" s="119">
        <v>794635.40999999992</v>
      </c>
      <c r="P293" s="119">
        <v>794635.3899999999</v>
      </c>
      <c r="Q293" s="119">
        <f t="shared" si="6"/>
        <v>7628500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6833864.6100000003</v>
      </c>
      <c r="V293" s="115"/>
    </row>
    <row r="294" spans="2:22" x14ac:dyDescent="0.2">
      <c r="B294" s="113"/>
      <c r="C294" s="117" t="s">
        <v>66</v>
      </c>
      <c r="D294" s="118" t="s">
        <v>296</v>
      </c>
      <c r="E294" s="119">
        <v>1320868.0000000002</v>
      </c>
      <c r="F294" s="119">
        <v>1092527.7299999995</v>
      </c>
      <c r="G294" s="119">
        <v>1245634.2299999997</v>
      </c>
      <c r="H294" s="119">
        <v>1222659.57</v>
      </c>
      <c r="I294" s="119">
        <v>1230215.1200000001</v>
      </c>
      <c r="J294" s="119">
        <v>1238183.3800000001</v>
      </c>
      <c r="K294" s="119">
        <v>1190624.5299999998</v>
      </c>
      <c r="L294" s="119">
        <v>1205350.6699999997</v>
      </c>
      <c r="M294" s="119">
        <v>1470165.9799999997</v>
      </c>
      <c r="N294" s="119">
        <v>1451570.3099999996</v>
      </c>
      <c r="O294" s="119">
        <v>1451570.3099999996</v>
      </c>
      <c r="P294" s="119">
        <v>1451570.1399999994</v>
      </c>
      <c r="Q294" s="119">
        <f t="shared" si="6"/>
        <v>15570939.969999997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14119369.829999998</v>
      </c>
      <c r="V294" s="115"/>
    </row>
    <row r="295" spans="2:22" x14ac:dyDescent="0.2">
      <c r="B295" s="113"/>
      <c r="C295" s="117" t="s">
        <v>67</v>
      </c>
      <c r="D295" s="118" t="s">
        <v>297</v>
      </c>
      <c r="E295" s="119">
        <v>422125.74</v>
      </c>
      <c r="F295" s="119">
        <v>436844.19</v>
      </c>
      <c r="G295" s="119">
        <v>427766.46000000008</v>
      </c>
      <c r="H295" s="119">
        <v>378027.2</v>
      </c>
      <c r="I295" s="119">
        <v>252819.59000000003</v>
      </c>
      <c r="J295" s="119">
        <v>245236.41</v>
      </c>
      <c r="K295" s="119">
        <v>194902.23</v>
      </c>
      <c r="L295" s="119">
        <v>192295.73999999996</v>
      </c>
      <c r="M295" s="119">
        <v>449937.91999999993</v>
      </c>
      <c r="N295" s="119">
        <v>449094.38999999996</v>
      </c>
      <c r="O295" s="119">
        <v>449094.38999999996</v>
      </c>
      <c r="P295" s="119">
        <v>449094.06</v>
      </c>
      <c r="Q295" s="119">
        <f t="shared" si="6"/>
        <v>4347238.32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3898144.2600000002</v>
      </c>
      <c r="V295" s="115"/>
    </row>
    <row r="296" spans="2:22" x14ac:dyDescent="0.2">
      <c r="B296" s="113"/>
      <c r="C296" s="117" t="s">
        <v>68</v>
      </c>
      <c r="D296" s="118" t="s">
        <v>298</v>
      </c>
      <c r="E296" s="119">
        <v>23314.030000000002</v>
      </c>
      <c r="F296" s="119">
        <v>29391.94</v>
      </c>
      <c r="G296" s="119">
        <v>31446.779999999995</v>
      </c>
      <c r="H296" s="119">
        <v>29585.03</v>
      </c>
      <c r="I296" s="119">
        <v>30850.63</v>
      </c>
      <c r="J296" s="119">
        <v>50479.88</v>
      </c>
      <c r="K296" s="119">
        <v>95223.449999999983</v>
      </c>
      <c r="L296" s="119">
        <v>16930.820000000003</v>
      </c>
      <c r="M296" s="119">
        <v>165919.4</v>
      </c>
      <c r="N296" s="119">
        <v>165919.4</v>
      </c>
      <c r="O296" s="119">
        <v>165919.4</v>
      </c>
      <c r="P296" s="119">
        <v>165919.22999999998</v>
      </c>
      <c r="Q296" s="119">
        <f t="shared" si="6"/>
        <v>970899.99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804980.76</v>
      </c>
      <c r="V296" s="115"/>
    </row>
    <row r="297" spans="2:22" ht="25.5" x14ac:dyDescent="0.2">
      <c r="B297" s="113"/>
      <c r="C297" s="117" t="s">
        <v>69</v>
      </c>
      <c r="D297" s="118" t="s">
        <v>299</v>
      </c>
      <c r="E297" s="119">
        <v>0</v>
      </c>
      <c r="F297" s="119">
        <v>0</v>
      </c>
      <c r="G297" s="119">
        <v>0</v>
      </c>
      <c r="H297" s="119">
        <v>0</v>
      </c>
      <c r="I297" s="119">
        <v>0</v>
      </c>
      <c r="J297" s="119">
        <v>0</v>
      </c>
      <c r="K297" s="119">
        <v>0</v>
      </c>
      <c r="L297" s="119">
        <v>0</v>
      </c>
      <c r="M297" s="119">
        <v>2225.2200000000003</v>
      </c>
      <c r="N297" s="119">
        <v>2225.2200000000003</v>
      </c>
      <c r="O297" s="119">
        <v>2225.2200000000003</v>
      </c>
      <c r="P297" s="119">
        <v>2225.23</v>
      </c>
      <c r="Q297" s="119">
        <f t="shared" si="6"/>
        <v>8900.8900000000012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6675.6600000000008</v>
      </c>
      <c r="V297" s="115"/>
    </row>
    <row r="298" spans="2:22" x14ac:dyDescent="0.2">
      <c r="B298" s="113"/>
      <c r="C298" s="117" t="s">
        <v>510</v>
      </c>
      <c r="D298" s="118" t="s">
        <v>511</v>
      </c>
      <c r="E298" s="119">
        <v>0</v>
      </c>
      <c r="F298" s="119">
        <v>0</v>
      </c>
      <c r="G298" s="119">
        <v>0</v>
      </c>
      <c r="H298" s="119">
        <v>7120</v>
      </c>
      <c r="I298" s="119">
        <v>0</v>
      </c>
      <c r="J298" s="119">
        <v>747.04</v>
      </c>
      <c r="K298" s="119">
        <v>0</v>
      </c>
      <c r="L298" s="119">
        <v>0</v>
      </c>
      <c r="M298" s="119">
        <v>260.22000000000014</v>
      </c>
      <c r="N298" s="119">
        <v>260.22000000000014</v>
      </c>
      <c r="O298" s="119">
        <v>260.22000000000014</v>
      </c>
      <c r="P298" s="119">
        <v>260.31000000000006</v>
      </c>
      <c r="Q298" s="119">
        <f t="shared" si="6"/>
        <v>8908.0099999999984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8647.6999999999989</v>
      </c>
      <c r="V298" s="115"/>
    </row>
    <row r="299" spans="2:22" x14ac:dyDescent="0.2">
      <c r="B299" s="113"/>
      <c r="C299" s="117" t="s">
        <v>70</v>
      </c>
      <c r="D299" s="118" t="s">
        <v>300</v>
      </c>
      <c r="E299" s="119">
        <v>137866</v>
      </c>
      <c r="F299" s="119">
        <v>66819.179999999993</v>
      </c>
      <c r="G299" s="119">
        <v>2401484.2600000002</v>
      </c>
      <c r="H299" s="119">
        <v>317045.34999999998</v>
      </c>
      <c r="I299" s="119">
        <v>219710.65999999997</v>
      </c>
      <c r="J299" s="119">
        <v>795446.17</v>
      </c>
      <c r="K299" s="119">
        <v>288593.42</v>
      </c>
      <c r="L299" s="119">
        <v>126952.92</v>
      </c>
      <c r="M299" s="119">
        <v>751925.53999999992</v>
      </c>
      <c r="N299" s="119">
        <v>751925.53999999992</v>
      </c>
      <c r="O299" s="119">
        <v>751925.53999999992</v>
      </c>
      <c r="P299" s="119">
        <v>751925.34</v>
      </c>
      <c r="Q299" s="119">
        <f t="shared" si="6"/>
        <v>7361619.9200000009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6609694.580000001</v>
      </c>
      <c r="V299" s="115"/>
    </row>
    <row r="300" spans="2:22" x14ac:dyDescent="0.2">
      <c r="B300" s="113"/>
      <c r="C300" s="117" t="s">
        <v>71</v>
      </c>
      <c r="D300" s="118" t="s">
        <v>301</v>
      </c>
      <c r="E300" s="119">
        <v>0</v>
      </c>
      <c r="F300" s="119">
        <v>0</v>
      </c>
      <c r="G300" s="119">
        <v>14003.33</v>
      </c>
      <c r="H300" s="119">
        <v>16583.330000000002</v>
      </c>
      <c r="I300" s="119">
        <v>20015.170000000002</v>
      </c>
      <c r="J300" s="119">
        <v>37459.72</v>
      </c>
      <c r="K300" s="119">
        <v>19221.57</v>
      </c>
      <c r="L300" s="119">
        <v>17358.809999999998</v>
      </c>
      <c r="M300" s="119">
        <v>213162.02</v>
      </c>
      <c r="N300" s="119">
        <v>213162.02</v>
      </c>
      <c r="O300" s="119">
        <v>213162.02</v>
      </c>
      <c r="P300" s="119">
        <v>213162.01</v>
      </c>
      <c r="Q300" s="119">
        <f t="shared" si="6"/>
        <v>977290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764127.99</v>
      </c>
      <c r="V300" s="115"/>
    </row>
    <row r="301" spans="2:22" x14ac:dyDescent="0.2">
      <c r="B301" s="113"/>
      <c r="C301" s="117" t="s">
        <v>72</v>
      </c>
      <c r="D301" s="118" t="s">
        <v>304</v>
      </c>
      <c r="E301" s="119">
        <v>1559476.36</v>
      </c>
      <c r="F301" s="119">
        <v>1559476.36</v>
      </c>
      <c r="G301" s="119">
        <v>1559476.36</v>
      </c>
      <c r="H301" s="119">
        <v>1559476.36</v>
      </c>
      <c r="I301" s="119">
        <v>1559476.36</v>
      </c>
      <c r="J301" s="119">
        <v>1559476.36</v>
      </c>
      <c r="K301" s="119">
        <v>1559476.36</v>
      </c>
      <c r="L301" s="119">
        <v>1559476.36</v>
      </c>
      <c r="M301" s="119">
        <v>1559476.36</v>
      </c>
      <c r="N301" s="119">
        <v>1559476.36</v>
      </c>
      <c r="O301" s="119">
        <v>1559476.36</v>
      </c>
      <c r="P301" s="119">
        <v>1559476.36</v>
      </c>
      <c r="Q301" s="119">
        <f t="shared" si="6"/>
        <v>18713716.319999997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17154239.959999997</v>
      </c>
      <c r="V301" s="115"/>
    </row>
    <row r="302" spans="2:22" x14ac:dyDescent="0.2">
      <c r="B302" s="113"/>
      <c r="C302" s="117" t="s">
        <v>73</v>
      </c>
      <c r="D302" s="118" t="s">
        <v>302</v>
      </c>
      <c r="E302" s="119">
        <v>6325.8600000000006</v>
      </c>
      <c r="F302" s="119">
        <v>70913.069999999992</v>
      </c>
      <c r="G302" s="119">
        <v>82157.63</v>
      </c>
      <c r="H302" s="119">
        <v>72507.88</v>
      </c>
      <c r="I302" s="119">
        <v>101382.70999999999</v>
      </c>
      <c r="J302" s="119">
        <v>72074.25</v>
      </c>
      <c r="K302" s="119">
        <v>71382.73</v>
      </c>
      <c r="L302" s="119">
        <v>8431.56</v>
      </c>
      <c r="M302" s="119">
        <v>572195.02</v>
      </c>
      <c r="N302" s="119">
        <v>572195.02</v>
      </c>
      <c r="O302" s="119">
        <v>572195.02</v>
      </c>
      <c r="P302" s="119">
        <v>572194.97</v>
      </c>
      <c r="Q302" s="119">
        <f t="shared" si="6"/>
        <v>2773955.7199999997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2201760.75</v>
      </c>
      <c r="V302" s="115"/>
    </row>
    <row r="303" spans="2:22" x14ac:dyDescent="0.2">
      <c r="B303" s="113"/>
      <c r="C303" s="117" t="s">
        <v>74</v>
      </c>
      <c r="D303" s="118" t="s">
        <v>305</v>
      </c>
      <c r="E303" s="119">
        <v>85265.360000000015</v>
      </c>
      <c r="F303" s="119">
        <v>95930.75</v>
      </c>
      <c r="G303" s="119">
        <v>132558.05000000002</v>
      </c>
      <c r="H303" s="119">
        <v>102851.4</v>
      </c>
      <c r="I303" s="119">
        <v>85724.12999999999</v>
      </c>
      <c r="J303" s="119">
        <v>123230.85</v>
      </c>
      <c r="K303" s="119">
        <v>75003.009999999995</v>
      </c>
      <c r="L303" s="119">
        <v>75969.78</v>
      </c>
      <c r="M303" s="119">
        <v>126475.35</v>
      </c>
      <c r="N303" s="119">
        <v>126475.35</v>
      </c>
      <c r="O303" s="119">
        <v>126475.34000000003</v>
      </c>
      <c r="P303" s="119">
        <v>126475.15000000001</v>
      </c>
      <c r="Q303" s="119">
        <f t="shared" si="6"/>
        <v>1282434.52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1155959.3700000001</v>
      </c>
      <c r="V303" s="115"/>
    </row>
    <row r="304" spans="2:22" x14ac:dyDescent="0.2">
      <c r="B304" s="113"/>
      <c r="C304" s="117" t="s">
        <v>75</v>
      </c>
      <c r="D304" s="118" t="s">
        <v>303</v>
      </c>
      <c r="E304" s="119">
        <v>117670.18</v>
      </c>
      <c r="F304" s="119">
        <v>132010.34000000003</v>
      </c>
      <c r="G304" s="119">
        <v>146740.48000000001</v>
      </c>
      <c r="H304" s="119">
        <v>546848.80000000005</v>
      </c>
      <c r="I304" s="119">
        <v>328570.96999999997</v>
      </c>
      <c r="J304" s="119">
        <v>361163.14</v>
      </c>
      <c r="K304" s="119">
        <v>199669.95000000004</v>
      </c>
      <c r="L304" s="119">
        <v>116511.55</v>
      </c>
      <c r="M304" s="119">
        <v>156241.99000000002</v>
      </c>
      <c r="N304" s="119">
        <v>152215.45000000001</v>
      </c>
      <c r="O304" s="119">
        <v>152215.45000000001</v>
      </c>
      <c r="P304" s="119">
        <v>152215.36000000002</v>
      </c>
      <c r="Q304" s="119">
        <f t="shared" si="6"/>
        <v>2562073.6600000006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2409858.3000000007</v>
      </c>
      <c r="V304" s="115"/>
    </row>
    <row r="305" spans="2:22" x14ac:dyDescent="0.2">
      <c r="B305" s="113"/>
      <c r="C305" s="117" t="s">
        <v>76</v>
      </c>
      <c r="D305" s="118" t="s">
        <v>306</v>
      </c>
      <c r="E305" s="119">
        <v>92144.090000000011</v>
      </c>
      <c r="F305" s="119">
        <v>87780.410000000018</v>
      </c>
      <c r="G305" s="119">
        <v>99269.530000000013</v>
      </c>
      <c r="H305" s="119">
        <v>88351.130000000019</v>
      </c>
      <c r="I305" s="119">
        <v>85848.46</v>
      </c>
      <c r="J305" s="119">
        <v>99629.110000000015</v>
      </c>
      <c r="K305" s="119">
        <v>78172.09</v>
      </c>
      <c r="L305" s="119">
        <v>91861.229999999981</v>
      </c>
      <c r="M305" s="119">
        <v>142930.63</v>
      </c>
      <c r="N305" s="119">
        <v>142930.63</v>
      </c>
      <c r="O305" s="119">
        <v>142930.63</v>
      </c>
      <c r="P305" s="119">
        <v>142930.57000000004</v>
      </c>
      <c r="Q305" s="119">
        <f t="shared" si="6"/>
        <v>1294778.51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1151847.94</v>
      </c>
      <c r="V305" s="115"/>
    </row>
    <row r="306" spans="2:22" x14ac:dyDescent="0.2">
      <c r="B306" s="113"/>
      <c r="C306" s="117" t="s">
        <v>77</v>
      </c>
      <c r="D306" s="118" t="s">
        <v>307</v>
      </c>
      <c r="E306" s="119">
        <v>220375.82999999984</v>
      </c>
      <c r="F306" s="119">
        <v>220006.11999999985</v>
      </c>
      <c r="G306" s="119">
        <v>231181.09999999992</v>
      </c>
      <c r="H306" s="119">
        <v>219015.32999999996</v>
      </c>
      <c r="I306" s="119">
        <v>214820.09000000003</v>
      </c>
      <c r="J306" s="119">
        <v>240271.15000000002</v>
      </c>
      <c r="K306" s="119">
        <v>205593.64</v>
      </c>
      <c r="L306" s="119">
        <v>215413.7</v>
      </c>
      <c r="M306" s="119">
        <v>296649.25</v>
      </c>
      <c r="N306" s="119">
        <v>296649.25</v>
      </c>
      <c r="O306" s="119">
        <v>296649.25</v>
      </c>
      <c r="P306" s="119">
        <v>296649.00000000012</v>
      </c>
      <c r="Q306" s="119">
        <f t="shared" si="6"/>
        <v>2953273.71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2656624.71</v>
      </c>
      <c r="V306" s="115"/>
    </row>
    <row r="307" spans="2:22" x14ac:dyDescent="0.2">
      <c r="B307" s="113"/>
      <c r="C307" s="117" t="s">
        <v>78</v>
      </c>
      <c r="D307" s="118" t="s">
        <v>308</v>
      </c>
      <c r="E307" s="119">
        <v>221814.64999999994</v>
      </c>
      <c r="F307" s="119">
        <v>214573.86999999985</v>
      </c>
      <c r="G307" s="119">
        <v>219435.31999999998</v>
      </c>
      <c r="H307" s="119">
        <v>228366.88</v>
      </c>
      <c r="I307" s="119">
        <v>220791.3</v>
      </c>
      <c r="J307" s="119">
        <v>215805.48000000004</v>
      </c>
      <c r="K307" s="119">
        <v>225521.88999999996</v>
      </c>
      <c r="L307" s="119">
        <v>195069.18000000002</v>
      </c>
      <c r="M307" s="119">
        <v>313222.97999999992</v>
      </c>
      <c r="N307" s="119">
        <v>313222.97999999992</v>
      </c>
      <c r="O307" s="119">
        <v>313222.97999999992</v>
      </c>
      <c r="P307" s="119">
        <v>313222.60000000003</v>
      </c>
      <c r="Q307" s="119">
        <f t="shared" si="6"/>
        <v>2994270.1099999994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2681047.5099999993</v>
      </c>
      <c r="V307" s="115"/>
    </row>
    <row r="308" spans="2:22" x14ac:dyDescent="0.2">
      <c r="B308" s="113"/>
      <c r="C308" s="117" t="s">
        <v>79</v>
      </c>
      <c r="D308" s="118" t="s">
        <v>309</v>
      </c>
      <c r="E308" s="119">
        <v>360884.24000000005</v>
      </c>
      <c r="F308" s="119">
        <v>396933.10000000009</v>
      </c>
      <c r="G308" s="119">
        <v>412153.04</v>
      </c>
      <c r="H308" s="119">
        <v>391977.33999999997</v>
      </c>
      <c r="I308" s="119">
        <v>393599.41000000009</v>
      </c>
      <c r="J308" s="119">
        <v>395965.57</v>
      </c>
      <c r="K308" s="119">
        <v>436404.42000000004</v>
      </c>
      <c r="L308" s="119">
        <v>428099.96</v>
      </c>
      <c r="M308" s="119">
        <v>474083.34</v>
      </c>
      <c r="N308" s="119">
        <v>469504.67000000004</v>
      </c>
      <c r="O308" s="119">
        <v>469504.67000000004</v>
      </c>
      <c r="P308" s="119">
        <v>469504.45000000019</v>
      </c>
      <c r="Q308" s="119">
        <f t="shared" si="6"/>
        <v>5098614.21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4629109.76</v>
      </c>
      <c r="V308" s="115"/>
    </row>
    <row r="309" spans="2:22" x14ac:dyDescent="0.2">
      <c r="B309" s="113"/>
      <c r="C309" s="117" t="s">
        <v>80</v>
      </c>
      <c r="D309" s="118" t="s">
        <v>310</v>
      </c>
      <c r="E309" s="119">
        <v>939305.7799999984</v>
      </c>
      <c r="F309" s="119">
        <v>1056143.389999998</v>
      </c>
      <c r="G309" s="119">
        <v>1058383.0699999998</v>
      </c>
      <c r="H309" s="119">
        <v>1005307.3500000006</v>
      </c>
      <c r="I309" s="119">
        <v>991509.77000000014</v>
      </c>
      <c r="J309" s="119">
        <v>1017563.44</v>
      </c>
      <c r="K309" s="119">
        <v>1033892.0399999999</v>
      </c>
      <c r="L309" s="119">
        <v>937737.07</v>
      </c>
      <c r="M309" s="119">
        <v>1257350.5299999975</v>
      </c>
      <c r="N309" s="119">
        <v>1253278.3199999975</v>
      </c>
      <c r="O309" s="119">
        <v>1253278.3199999975</v>
      </c>
      <c r="P309" s="119">
        <v>1253276.9899999991</v>
      </c>
      <c r="Q309" s="119">
        <f t="shared" si="6"/>
        <v>13057026.069999985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11803749.079999987</v>
      </c>
      <c r="V309" s="115"/>
    </row>
    <row r="310" spans="2:22" x14ac:dyDescent="0.2">
      <c r="B310" s="113"/>
      <c r="C310" s="117" t="s">
        <v>81</v>
      </c>
      <c r="D310" s="118" t="s">
        <v>311</v>
      </c>
      <c r="E310" s="119">
        <v>474419.90000000037</v>
      </c>
      <c r="F310" s="119">
        <v>441320.4500000003</v>
      </c>
      <c r="G310" s="119">
        <v>423069.99000000005</v>
      </c>
      <c r="H310" s="119">
        <v>409065.48000000004</v>
      </c>
      <c r="I310" s="119">
        <v>401227.18999999989</v>
      </c>
      <c r="J310" s="119">
        <v>434976.58000000007</v>
      </c>
      <c r="K310" s="119">
        <v>424244.94</v>
      </c>
      <c r="L310" s="119">
        <v>490614.39000000007</v>
      </c>
      <c r="M310" s="119">
        <v>549785.69000000006</v>
      </c>
      <c r="N310" s="119">
        <v>480886.83000000007</v>
      </c>
      <c r="O310" s="119">
        <v>480886.83000000007</v>
      </c>
      <c r="P310" s="119">
        <v>480886.31000000006</v>
      </c>
      <c r="Q310" s="119">
        <f t="shared" si="6"/>
        <v>5491384.5800000019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5010498.2700000014</v>
      </c>
      <c r="V310" s="115"/>
    </row>
    <row r="311" spans="2:22" x14ac:dyDescent="0.2">
      <c r="B311" s="113"/>
      <c r="C311" s="117" t="s">
        <v>82</v>
      </c>
      <c r="D311" s="118" t="s">
        <v>312</v>
      </c>
      <c r="E311" s="119">
        <v>463235.14999999997</v>
      </c>
      <c r="F311" s="119">
        <v>429726.24000000005</v>
      </c>
      <c r="G311" s="119">
        <v>507910.85000000015</v>
      </c>
      <c r="H311" s="119">
        <v>437240.43000000011</v>
      </c>
      <c r="I311" s="119">
        <v>436818.51999999967</v>
      </c>
      <c r="J311" s="119">
        <v>491167.84</v>
      </c>
      <c r="K311" s="119">
        <v>431584.99000000005</v>
      </c>
      <c r="L311" s="119">
        <v>468238.99999999983</v>
      </c>
      <c r="M311" s="119">
        <v>737433.2799999991</v>
      </c>
      <c r="N311" s="119">
        <v>702826.9999999986</v>
      </c>
      <c r="O311" s="119">
        <v>702826.9999999986</v>
      </c>
      <c r="P311" s="119">
        <v>702825.67999999865</v>
      </c>
      <c r="Q311" s="119">
        <f t="shared" si="6"/>
        <v>6511835.9799999939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5809010.2999999952</v>
      </c>
      <c r="V311" s="115"/>
    </row>
    <row r="312" spans="2:22" x14ac:dyDescent="0.2">
      <c r="B312" s="113"/>
      <c r="C312" s="117" t="s">
        <v>83</v>
      </c>
      <c r="D312" s="118" t="s">
        <v>313</v>
      </c>
      <c r="E312" s="119">
        <v>104784.75000000001</v>
      </c>
      <c r="F312" s="119">
        <v>119429.62000000001</v>
      </c>
      <c r="G312" s="119">
        <v>135237.73000000007</v>
      </c>
      <c r="H312" s="119">
        <v>127994.42000000001</v>
      </c>
      <c r="I312" s="119">
        <v>119221.59</v>
      </c>
      <c r="J312" s="119">
        <v>151314.04</v>
      </c>
      <c r="K312" s="119">
        <v>123902.54999999999</v>
      </c>
      <c r="L312" s="119">
        <v>110850.70000000001</v>
      </c>
      <c r="M312" s="119">
        <v>206833.22000000003</v>
      </c>
      <c r="N312" s="119">
        <v>197953.36</v>
      </c>
      <c r="O312" s="119">
        <v>197953.36</v>
      </c>
      <c r="P312" s="119">
        <v>197953.00999999995</v>
      </c>
      <c r="Q312" s="119">
        <f t="shared" si="6"/>
        <v>1793428.3499999999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1595475.3399999999</v>
      </c>
      <c r="V312" s="115"/>
    </row>
    <row r="313" spans="2:22" x14ac:dyDescent="0.2">
      <c r="B313" s="113"/>
      <c r="C313" s="117" t="s">
        <v>84</v>
      </c>
      <c r="D313" s="118" t="s">
        <v>314</v>
      </c>
      <c r="E313" s="119">
        <v>153563.12</v>
      </c>
      <c r="F313" s="119">
        <v>258174.02000000002</v>
      </c>
      <c r="G313" s="119">
        <v>175479.42</v>
      </c>
      <c r="H313" s="119">
        <v>180253.9</v>
      </c>
      <c r="I313" s="119">
        <v>199472.89</v>
      </c>
      <c r="J313" s="119">
        <v>272597.4599999999</v>
      </c>
      <c r="K313" s="119">
        <v>161357.5</v>
      </c>
      <c r="L313" s="119">
        <v>189238.58000000002</v>
      </c>
      <c r="M313" s="119">
        <v>350555.89000000007</v>
      </c>
      <c r="N313" s="119">
        <v>350178.49000000005</v>
      </c>
      <c r="O313" s="119">
        <v>350178.49000000005</v>
      </c>
      <c r="P313" s="119">
        <v>350178.29000000015</v>
      </c>
      <c r="Q313" s="119">
        <f t="shared" si="6"/>
        <v>2991228.0500000007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2641049.7600000007</v>
      </c>
      <c r="V313" s="115"/>
    </row>
    <row r="314" spans="2:22" x14ac:dyDescent="0.2">
      <c r="B314" s="113"/>
      <c r="C314" s="117" t="s">
        <v>85</v>
      </c>
      <c r="D314" s="118" t="s">
        <v>315</v>
      </c>
      <c r="E314" s="119">
        <v>79283.650000000009</v>
      </c>
      <c r="F314" s="119">
        <v>77149.510000000024</v>
      </c>
      <c r="G314" s="119">
        <v>91986.489999999976</v>
      </c>
      <c r="H314" s="119">
        <v>86115.379999999976</v>
      </c>
      <c r="I314" s="119">
        <v>82518.820000000007</v>
      </c>
      <c r="J314" s="119">
        <v>93340.25</v>
      </c>
      <c r="K314" s="119">
        <v>75875.48</v>
      </c>
      <c r="L314" s="119">
        <v>79755.040000000008</v>
      </c>
      <c r="M314" s="119">
        <v>167920.08000000002</v>
      </c>
      <c r="N314" s="119">
        <v>166821.93000000002</v>
      </c>
      <c r="O314" s="119">
        <v>166821.93000000002</v>
      </c>
      <c r="P314" s="119">
        <v>166821.97</v>
      </c>
      <c r="Q314" s="119">
        <f t="shared" si="6"/>
        <v>1334410.5300000003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1167588.5600000003</v>
      </c>
      <c r="V314" s="115"/>
    </row>
    <row r="315" spans="2:22" x14ac:dyDescent="0.2">
      <c r="B315" s="113"/>
      <c r="C315" s="117" t="s">
        <v>86</v>
      </c>
      <c r="D315" s="118" t="s">
        <v>316</v>
      </c>
      <c r="E315" s="119">
        <v>1139748.3600000001</v>
      </c>
      <c r="F315" s="119">
        <v>1230107.3900000001</v>
      </c>
      <c r="G315" s="119">
        <v>1178611.9700000002</v>
      </c>
      <c r="H315" s="119">
        <v>1115713.6900000004</v>
      </c>
      <c r="I315" s="119">
        <v>1143915.1600000001</v>
      </c>
      <c r="J315" s="119">
        <v>1213884.1300000004</v>
      </c>
      <c r="K315" s="119">
        <v>1140454.6600000001</v>
      </c>
      <c r="L315" s="119">
        <v>1073132.53</v>
      </c>
      <c r="M315" s="119">
        <v>1582369.6099999996</v>
      </c>
      <c r="N315" s="119">
        <v>1582369.6099999996</v>
      </c>
      <c r="O315" s="119">
        <v>1582369.6099999996</v>
      </c>
      <c r="P315" s="119">
        <v>1582369.3199999998</v>
      </c>
      <c r="Q315" s="119">
        <f t="shared" si="6"/>
        <v>15565046.039999999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13982676.719999999</v>
      </c>
      <c r="V315" s="115"/>
    </row>
    <row r="316" spans="2:22" ht="25.5" x14ac:dyDescent="0.2">
      <c r="B316" s="113"/>
      <c r="C316" s="117" t="s">
        <v>87</v>
      </c>
      <c r="D316" s="118" t="s">
        <v>317</v>
      </c>
      <c r="E316" s="119">
        <v>41138.090000000004</v>
      </c>
      <c r="F316" s="119">
        <v>48282.159999999996</v>
      </c>
      <c r="G316" s="119">
        <v>39971.83</v>
      </c>
      <c r="H316" s="119">
        <v>36892.410000000003</v>
      </c>
      <c r="I316" s="119">
        <v>36671.850000000006</v>
      </c>
      <c r="J316" s="119">
        <v>36297.410000000003</v>
      </c>
      <c r="K316" s="119">
        <v>2615627.75</v>
      </c>
      <c r="L316" s="119">
        <v>29372.71</v>
      </c>
      <c r="M316" s="119">
        <v>51478.03</v>
      </c>
      <c r="N316" s="119">
        <v>51478.03</v>
      </c>
      <c r="O316" s="119">
        <v>51478.03</v>
      </c>
      <c r="P316" s="119">
        <v>51477.900000000009</v>
      </c>
      <c r="Q316" s="119">
        <f t="shared" si="6"/>
        <v>3090166.1999999993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3038688.2999999993</v>
      </c>
      <c r="V316" s="115"/>
    </row>
    <row r="317" spans="2:22" x14ac:dyDescent="0.2">
      <c r="B317" s="113"/>
      <c r="C317" s="117" t="s">
        <v>88</v>
      </c>
      <c r="D317" s="118" t="s">
        <v>318</v>
      </c>
      <c r="E317" s="119">
        <v>46800.61</v>
      </c>
      <c r="F317" s="119">
        <v>63476.660000000011</v>
      </c>
      <c r="G317" s="119">
        <v>69408.69</v>
      </c>
      <c r="H317" s="119">
        <v>64978.360000000015</v>
      </c>
      <c r="I317" s="119">
        <v>65804.570000000007</v>
      </c>
      <c r="J317" s="119">
        <v>66098.16</v>
      </c>
      <c r="K317" s="119">
        <v>71458.889999999985</v>
      </c>
      <c r="L317" s="119">
        <v>49846.77</v>
      </c>
      <c r="M317" s="119">
        <v>93726.360000000015</v>
      </c>
      <c r="N317" s="119">
        <v>93048.200000000012</v>
      </c>
      <c r="O317" s="119">
        <v>93048.200000000012</v>
      </c>
      <c r="P317" s="119">
        <v>93048.11000000003</v>
      </c>
      <c r="Q317" s="119">
        <f t="shared" si="6"/>
        <v>870743.58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777695.47</v>
      </c>
      <c r="V317" s="115"/>
    </row>
    <row r="318" spans="2:22" ht="25.5" x14ac:dyDescent="0.2">
      <c r="B318" s="113"/>
      <c r="C318" s="117" t="s">
        <v>89</v>
      </c>
      <c r="D318" s="118" t="s">
        <v>319</v>
      </c>
      <c r="E318" s="119">
        <v>59612.109999999993</v>
      </c>
      <c r="F318" s="119">
        <v>61082.61</v>
      </c>
      <c r="G318" s="119">
        <v>71285.31</v>
      </c>
      <c r="H318" s="119">
        <v>62436.959999999999</v>
      </c>
      <c r="I318" s="119">
        <v>70996.259999999995</v>
      </c>
      <c r="J318" s="119">
        <v>67350.080000000002</v>
      </c>
      <c r="K318" s="119">
        <v>74922.179999999978</v>
      </c>
      <c r="L318" s="119">
        <v>52963.070000000007</v>
      </c>
      <c r="M318" s="119">
        <v>80023.780000000028</v>
      </c>
      <c r="N318" s="119">
        <v>80023.780000000028</v>
      </c>
      <c r="O318" s="119">
        <v>80023.780000000028</v>
      </c>
      <c r="P318" s="119">
        <v>80023.709999999992</v>
      </c>
      <c r="Q318" s="119">
        <f t="shared" si="6"/>
        <v>840743.63000000012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760719.92000000016</v>
      </c>
      <c r="V318" s="115"/>
    </row>
    <row r="319" spans="2:22" x14ac:dyDescent="0.2">
      <c r="B319" s="113"/>
      <c r="C319" s="117" t="s">
        <v>90</v>
      </c>
      <c r="D319" s="118" t="s">
        <v>320</v>
      </c>
      <c r="E319" s="119">
        <v>133435.57</v>
      </c>
      <c r="F319" s="119">
        <v>355041.85</v>
      </c>
      <c r="G319" s="119">
        <v>358874.82</v>
      </c>
      <c r="H319" s="119">
        <v>164321.38</v>
      </c>
      <c r="I319" s="119">
        <v>167808.23</v>
      </c>
      <c r="J319" s="119">
        <v>140867.86000000002</v>
      </c>
      <c r="K319" s="119">
        <v>105861.33999999998</v>
      </c>
      <c r="L319" s="119">
        <v>54300.959999999999</v>
      </c>
      <c r="M319" s="119">
        <v>336051.50000000006</v>
      </c>
      <c r="N319" s="119">
        <v>336051.50000000006</v>
      </c>
      <c r="O319" s="119">
        <v>336051.50000000006</v>
      </c>
      <c r="P319" s="119">
        <v>336051.36999999994</v>
      </c>
      <c r="Q319" s="119">
        <f t="shared" si="6"/>
        <v>2824717.8800000004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2488666.5100000002</v>
      </c>
      <c r="V319" s="115"/>
    </row>
    <row r="320" spans="2:22" x14ac:dyDescent="0.2">
      <c r="B320" s="113"/>
      <c r="C320" s="117" t="s">
        <v>91</v>
      </c>
      <c r="D320" s="118" t="s">
        <v>321</v>
      </c>
      <c r="E320" s="119">
        <v>242016.6</v>
      </c>
      <c r="F320" s="119">
        <v>240694.07</v>
      </c>
      <c r="G320" s="119">
        <v>118241.92</v>
      </c>
      <c r="H320" s="119">
        <v>100165.72</v>
      </c>
      <c r="I320" s="119">
        <v>132704.85</v>
      </c>
      <c r="J320" s="119">
        <v>153080.84000000003</v>
      </c>
      <c r="K320" s="119">
        <v>634870.97</v>
      </c>
      <c r="L320" s="119">
        <v>253986.03</v>
      </c>
      <c r="M320" s="119">
        <v>312393.63</v>
      </c>
      <c r="N320" s="119">
        <v>312393.63</v>
      </c>
      <c r="O320" s="119">
        <v>312393.63</v>
      </c>
      <c r="P320" s="119">
        <v>312393.58999999997</v>
      </c>
      <c r="Q320" s="119">
        <f t="shared" si="6"/>
        <v>3125335.4799999995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2812941.8899999997</v>
      </c>
      <c r="V320" s="115"/>
    </row>
    <row r="321" spans="2:22" x14ac:dyDescent="0.2">
      <c r="B321" s="113"/>
      <c r="C321" s="117" t="s">
        <v>92</v>
      </c>
      <c r="D321" s="118" t="s">
        <v>322</v>
      </c>
      <c r="E321" s="119">
        <v>40871.939999999995</v>
      </c>
      <c r="F321" s="119">
        <v>48255.909999999982</v>
      </c>
      <c r="G321" s="119">
        <v>43357.470000000008</v>
      </c>
      <c r="H321" s="119">
        <v>36164.01</v>
      </c>
      <c r="I321" s="119">
        <v>51571.73000000001</v>
      </c>
      <c r="J321" s="119">
        <v>39383.290000000008</v>
      </c>
      <c r="K321" s="119">
        <v>42363.659999999996</v>
      </c>
      <c r="L321" s="119">
        <v>42321.68</v>
      </c>
      <c r="M321" s="119">
        <v>111338.10000000002</v>
      </c>
      <c r="N321" s="119">
        <v>111160.65000000001</v>
      </c>
      <c r="O321" s="119">
        <v>111160.65000000001</v>
      </c>
      <c r="P321" s="119">
        <v>111160.54999999997</v>
      </c>
      <c r="Q321" s="119">
        <f t="shared" si="6"/>
        <v>789109.64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677949.09000000008</v>
      </c>
      <c r="V321" s="115"/>
    </row>
    <row r="322" spans="2:22" x14ac:dyDescent="0.2">
      <c r="B322" s="113"/>
      <c r="C322" s="117" t="s">
        <v>93</v>
      </c>
      <c r="D322" s="118" t="s">
        <v>323</v>
      </c>
      <c r="E322" s="119">
        <v>42897.15</v>
      </c>
      <c r="F322" s="119">
        <v>56788.060000000005</v>
      </c>
      <c r="G322" s="119">
        <v>82515.940000000017</v>
      </c>
      <c r="H322" s="119">
        <v>53801.950000000004</v>
      </c>
      <c r="I322" s="119">
        <v>60337.270000000004</v>
      </c>
      <c r="J322" s="119">
        <v>60718.83</v>
      </c>
      <c r="K322" s="119">
        <v>78671.790000000008</v>
      </c>
      <c r="L322" s="119">
        <v>38070.36</v>
      </c>
      <c r="M322" s="119">
        <v>81283.67</v>
      </c>
      <c r="N322" s="119">
        <v>81283.67</v>
      </c>
      <c r="O322" s="119">
        <v>81283.67</v>
      </c>
      <c r="P322" s="119">
        <v>81283.519999999975</v>
      </c>
      <c r="Q322" s="119">
        <f t="shared" si="6"/>
        <v>798935.88000000024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717652.36000000022</v>
      </c>
      <c r="V322" s="115"/>
    </row>
    <row r="323" spans="2:22" ht="25.5" x14ac:dyDescent="0.2">
      <c r="B323" s="113"/>
      <c r="C323" s="117" t="s">
        <v>94</v>
      </c>
      <c r="D323" s="118" t="s">
        <v>324</v>
      </c>
      <c r="E323" s="119">
        <v>33750.980000000003</v>
      </c>
      <c r="F323" s="119">
        <v>62631.200000000004</v>
      </c>
      <c r="G323" s="119">
        <v>48249.340000000004</v>
      </c>
      <c r="H323" s="119">
        <v>54288.54</v>
      </c>
      <c r="I323" s="119">
        <v>38490.680000000008</v>
      </c>
      <c r="J323" s="119">
        <v>33812.510000000009</v>
      </c>
      <c r="K323" s="119">
        <v>37182.1</v>
      </c>
      <c r="L323" s="119">
        <v>30152.590000000007</v>
      </c>
      <c r="M323" s="119">
        <v>39877.07999999998</v>
      </c>
      <c r="N323" s="119">
        <v>39877.07999999998</v>
      </c>
      <c r="O323" s="119">
        <v>39877.07999999998</v>
      </c>
      <c r="P323" s="119">
        <v>39877.06</v>
      </c>
      <c r="Q323" s="119">
        <f t="shared" si="6"/>
        <v>498066.23999999993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458189.17999999993</v>
      </c>
      <c r="V323" s="115"/>
    </row>
    <row r="324" spans="2:22" x14ac:dyDescent="0.2">
      <c r="B324" s="113"/>
      <c r="C324" s="117" t="s">
        <v>95</v>
      </c>
      <c r="D324" s="118" t="s">
        <v>325</v>
      </c>
      <c r="E324" s="119">
        <v>46836.62</v>
      </c>
      <c r="F324" s="119">
        <v>13279.39</v>
      </c>
      <c r="G324" s="119">
        <v>34220.029999999992</v>
      </c>
      <c r="H324" s="119">
        <v>19793.87</v>
      </c>
      <c r="I324" s="119">
        <v>21572.55</v>
      </c>
      <c r="J324" s="119">
        <v>23233.53</v>
      </c>
      <c r="K324" s="119">
        <v>22582.670000000002</v>
      </c>
      <c r="L324" s="119">
        <v>22710.58</v>
      </c>
      <c r="M324" s="119">
        <v>26433.17</v>
      </c>
      <c r="N324" s="119">
        <v>25510.299999999996</v>
      </c>
      <c r="O324" s="119">
        <v>25510.299999999996</v>
      </c>
      <c r="P324" s="119">
        <v>25510.300000000003</v>
      </c>
      <c r="Q324" s="119">
        <f t="shared" si="6"/>
        <v>307193.30999999994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281683.00999999995</v>
      </c>
      <c r="V324" s="115"/>
    </row>
    <row r="325" spans="2:22" ht="25.5" x14ac:dyDescent="0.2">
      <c r="B325" s="113"/>
      <c r="C325" s="117" t="s">
        <v>96</v>
      </c>
      <c r="D325" s="118" t="s">
        <v>326</v>
      </c>
      <c r="E325" s="119">
        <v>0</v>
      </c>
      <c r="F325" s="119">
        <v>0</v>
      </c>
      <c r="G325" s="119">
        <v>252733.91</v>
      </c>
      <c r="H325" s="119">
        <v>252150.86</v>
      </c>
      <c r="I325" s="119">
        <v>0</v>
      </c>
      <c r="J325" s="119">
        <v>370385.64</v>
      </c>
      <c r="K325" s="119">
        <v>13917.24</v>
      </c>
      <c r="L325" s="119">
        <v>0</v>
      </c>
      <c r="M325" s="119">
        <v>224382.4</v>
      </c>
      <c r="N325" s="119">
        <v>224382.4</v>
      </c>
      <c r="O325" s="119">
        <v>224382.4</v>
      </c>
      <c r="P325" s="119">
        <v>224382.39</v>
      </c>
      <c r="Q325" s="119">
        <f t="shared" si="6"/>
        <v>1786717.2399999998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1562334.8499999999</v>
      </c>
      <c r="V325" s="115"/>
    </row>
    <row r="326" spans="2:22" x14ac:dyDescent="0.2">
      <c r="B326" s="113"/>
      <c r="C326" s="117" t="s">
        <v>97</v>
      </c>
      <c r="D326" s="118" t="s">
        <v>327</v>
      </c>
      <c r="E326" s="119">
        <v>0</v>
      </c>
      <c r="F326" s="119">
        <v>0</v>
      </c>
      <c r="G326" s="119">
        <v>294377.27</v>
      </c>
      <c r="H326" s="119">
        <v>180602.93</v>
      </c>
      <c r="I326" s="119">
        <v>85601</v>
      </c>
      <c r="J326" s="119">
        <v>223205.01</v>
      </c>
      <c r="K326" s="119">
        <v>169794.73</v>
      </c>
      <c r="L326" s="119">
        <v>0</v>
      </c>
      <c r="M326" s="119">
        <v>103798.14</v>
      </c>
      <c r="N326" s="119">
        <v>103798.14</v>
      </c>
      <c r="O326" s="119">
        <v>103798.14</v>
      </c>
      <c r="P326" s="119">
        <v>103798.14</v>
      </c>
      <c r="Q326" s="119">
        <f t="shared" si="6"/>
        <v>1368773.4999999995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1264975.3599999996</v>
      </c>
      <c r="V326" s="115"/>
    </row>
    <row r="327" spans="2:22" x14ac:dyDescent="0.2">
      <c r="B327" s="113"/>
      <c r="C327" s="117" t="s">
        <v>98</v>
      </c>
      <c r="D327" s="118" t="s">
        <v>328</v>
      </c>
      <c r="E327" s="119">
        <v>143615.96000000002</v>
      </c>
      <c r="F327" s="119">
        <v>131774.25</v>
      </c>
      <c r="G327" s="119">
        <v>124132.64000000001</v>
      </c>
      <c r="H327" s="119">
        <v>133172.6</v>
      </c>
      <c r="I327" s="119">
        <v>179190.53999999998</v>
      </c>
      <c r="J327" s="119">
        <v>190354.20999999996</v>
      </c>
      <c r="K327" s="119">
        <v>150784.07999999999</v>
      </c>
      <c r="L327" s="119">
        <v>101786.28</v>
      </c>
      <c r="M327" s="119">
        <v>185117.95</v>
      </c>
      <c r="N327" s="119">
        <v>185117.95</v>
      </c>
      <c r="O327" s="119">
        <v>185117.95</v>
      </c>
      <c r="P327" s="119">
        <v>185117.83000000002</v>
      </c>
      <c r="Q327" s="119">
        <f t="shared" si="6"/>
        <v>1895282.24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1710164.41</v>
      </c>
      <c r="V327" s="115"/>
    </row>
    <row r="328" spans="2:22" x14ac:dyDescent="0.2">
      <c r="B328" s="113"/>
      <c r="C328" s="117" t="s">
        <v>99</v>
      </c>
      <c r="D328" s="118" t="s">
        <v>329</v>
      </c>
      <c r="E328" s="119">
        <v>60117.279999999999</v>
      </c>
      <c r="F328" s="119">
        <v>30796.390000000003</v>
      </c>
      <c r="G328" s="119">
        <v>35837.649999999994</v>
      </c>
      <c r="H328" s="119">
        <v>30218.820000000003</v>
      </c>
      <c r="I328" s="119">
        <v>31670.97</v>
      </c>
      <c r="J328" s="119">
        <v>35801.679999999993</v>
      </c>
      <c r="K328" s="119">
        <v>34486.94</v>
      </c>
      <c r="L328" s="119">
        <v>30143.860000000004</v>
      </c>
      <c r="M328" s="119">
        <v>447856.61</v>
      </c>
      <c r="N328" s="119">
        <v>447856.61</v>
      </c>
      <c r="O328" s="119">
        <v>447856.61</v>
      </c>
      <c r="P328" s="119">
        <v>447856.58</v>
      </c>
      <c r="Q328" s="119">
        <f t="shared" si="6"/>
        <v>2080500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1632643.42</v>
      </c>
      <c r="V328" s="115"/>
    </row>
    <row r="329" spans="2:22" x14ac:dyDescent="0.2">
      <c r="B329" s="113"/>
      <c r="C329" s="117" t="s">
        <v>100</v>
      </c>
      <c r="D329" s="118" t="s">
        <v>330</v>
      </c>
      <c r="E329" s="119">
        <v>70512.289999999994</v>
      </c>
      <c r="F329" s="119">
        <v>175224.22999999998</v>
      </c>
      <c r="G329" s="119">
        <v>144140.33000000002</v>
      </c>
      <c r="H329" s="119">
        <v>81865.62000000001</v>
      </c>
      <c r="I329" s="119">
        <v>114930.49</v>
      </c>
      <c r="J329" s="119">
        <v>89311.950000000012</v>
      </c>
      <c r="K329" s="119">
        <v>83059.220000000016</v>
      </c>
      <c r="L329" s="119">
        <v>67674.070000000007</v>
      </c>
      <c r="M329" s="119">
        <v>211326.34000000003</v>
      </c>
      <c r="N329" s="119">
        <v>210759.64</v>
      </c>
      <c r="O329" s="119">
        <v>210759.64</v>
      </c>
      <c r="P329" s="119">
        <v>210759.45000000004</v>
      </c>
      <c r="Q329" s="119">
        <f t="shared" si="6"/>
        <v>1670323.2700000003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1459563.8200000003</v>
      </c>
      <c r="V329" s="115"/>
    </row>
    <row r="330" spans="2:22" x14ac:dyDescent="0.2">
      <c r="B330" s="113"/>
      <c r="C330" s="117" t="s">
        <v>101</v>
      </c>
      <c r="D330" s="118" t="s">
        <v>331</v>
      </c>
      <c r="E330" s="119">
        <v>0</v>
      </c>
      <c r="F330" s="119">
        <v>0</v>
      </c>
      <c r="G330" s="119">
        <v>206220</v>
      </c>
      <c r="H330" s="119">
        <v>0</v>
      </c>
      <c r="I330" s="119">
        <v>0</v>
      </c>
      <c r="J330" s="119">
        <v>0</v>
      </c>
      <c r="K330" s="119">
        <v>0</v>
      </c>
      <c r="L330" s="119">
        <v>0</v>
      </c>
      <c r="M330" s="119">
        <v>18331.989999999998</v>
      </c>
      <c r="N330" s="119">
        <v>18331.989999999998</v>
      </c>
      <c r="O330" s="119">
        <v>18331.989999999998</v>
      </c>
      <c r="P330" s="119">
        <v>18331.98</v>
      </c>
      <c r="Q330" s="119">
        <f t="shared" si="6"/>
        <v>279547.94999999995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261215.96999999997</v>
      </c>
      <c r="V330" s="115"/>
    </row>
    <row r="331" spans="2:22" ht="25.5" x14ac:dyDescent="0.2">
      <c r="B331" s="113"/>
      <c r="C331" s="117" t="s">
        <v>102</v>
      </c>
      <c r="D331" s="118" t="s">
        <v>332</v>
      </c>
      <c r="E331" s="119">
        <v>343124.81</v>
      </c>
      <c r="F331" s="119">
        <v>631338.87</v>
      </c>
      <c r="G331" s="119">
        <v>420754.64000000007</v>
      </c>
      <c r="H331" s="119">
        <v>520185.33999999991</v>
      </c>
      <c r="I331" s="119">
        <v>415573.73</v>
      </c>
      <c r="J331" s="119">
        <v>732265.31999999972</v>
      </c>
      <c r="K331" s="119">
        <v>1118582.0999999999</v>
      </c>
      <c r="L331" s="119">
        <v>271616.63</v>
      </c>
      <c r="M331" s="119">
        <v>411513.35000000009</v>
      </c>
      <c r="N331" s="119">
        <v>404127.63000000012</v>
      </c>
      <c r="O331" s="119">
        <v>404127.63000000012</v>
      </c>
      <c r="P331" s="119">
        <v>404127.37999999989</v>
      </c>
      <c r="Q331" s="119">
        <f t="shared" si="6"/>
        <v>6077337.4299999988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5673210.0499999989</v>
      </c>
      <c r="V331" s="115"/>
    </row>
    <row r="332" spans="2:22" x14ac:dyDescent="0.2">
      <c r="B332" s="113"/>
      <c r="C332" s="117" t="s">
        <v>103</v>
      </c>
      <c r="D332" s="118" t="s">
        <v>333</v>
      </c>
      <c r="E332" s="119">
        <v>36599.480000000003</v>
      </c>
      <c r="F332" s="119">
        <v>66403.549999999988</v>
      </c>
      <c r="G332" s="119">
        <v>62378.18</v>
      </c>
      <c r="H332" s="119">
        <v>32555.49</v>
      </c>
      <c r="I332" s="119">
        <v>34876.859999999993</v>
      </c>
      <c r="J332" s="119">
        <v>52085.55</v>
      </c>
      <c r="K332" s="119">
        <v>43880.73</v>
      </c>
      <c r="L332" s="119">
        <v>62786.64</v>
      </c>
      <c r="M332" s="119">
        <v>76019.63</v>
      </c>
      <c r="N332" s="119">
        <v>76019.63</v>
      </c>
      <c r="O332" s="119">
        <v>76019.63</v>
      </c>
      <c r="P332" s="119">
        <v>76019.53</v>
      </c>
      <c r="Q332" s="119">
        <f t="shared" si="6"/>
        <v>695644.9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619625.37</v>
      </c>
      <c r="V332" s="115"/>
    </row>
    <row r="333" spans="2:22" x14ac:dyDescent="0.2">
      <c r="B333" s="113"/>
      <c r="C333" s="117" t="s">
        <v>104</v>
      </c>
      <c r="D333" s="118" t="s">
        <v>334</v>
      </c>
      <c r="E333" s="119">
        <v>721686.04999999958</v>
      </c>
      <c r="F333" s="119">
        <v>884510.91999999969</v>
      </c>
      <c r="G333" s="119">
        <v>961323</v>
      </c>
      <c r="H333" s="119">
        <v>976936.3400000002</v>
      </c>
      <c r="I333" s="119">
        <v>941427.39000000025</v>
      </c>
      <c r="J333" s="119">
        <v>1977501.4199999995</v>
      </c>
      <c r="K333" s="119">
        <v>1950599.54</v>
      </c>
      <c r="L333" s="119">
        <v>756010.97</v>
      </c>
      <c r="M333" s="119">
        <v>1822031.01</v>
      </c>
      <c r="N333" s="119">
        <v>1822031.01</v>
      </c>
      <c r="O333" s="119">
        <v>1822031.01</v>
      </c>
      <c r="P333" s="119">
        <v>1822030.6399999997</v>
      </c>
      <c r="Q333" s="119">
        <f t="shared" si="6"/>
        <v>16458119.300000001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14636088.66</v>
      </c>
      <c r="V333" s="115"/>
    </row>
    <row r="334" spans="2:22" ht="25.5" x14ac:dyDescent="0.2">
      <c r="B334" s="113"/>
      <c r="C334" s="117" t="s">
        <v>105</v>
      </c>
      <c r="D334" s="118" t="s">
        <v>335</v>
      </c>
      <c r="E334" s="119">
        <v>31084.750000000004</v>
      </c>
      <c r="F334" s="119">
        <v>39219.790000000015</v>
      </c>
      <c r="G334" s="119">
        <v>36044.290000000008</v>
      </c>
      <c r="H334" s="119">
        <v>37072.05000000001</v>
      </c>
      <c r="I334" s="119">
        <v>35318.200000000019</v>
      </c>
      <c r="J334" s="119">
        <v>36350.980000000018</v>
      </c>
      <c r="K334" s="119">
        <v>39571.950000000012</v>
      </c>
      <c r="L334" s="119">
        <v>40285.44000000001</v>
      </c>
      <c r="M334" s="119">
        <v>47809.229999999996</v>
      </c>
      <c r="N334" s="119">
        <v>47809.229999999996</v>
      </c>
      <c r="O334" s="119">
        <v>47809.229999999996</v>
      </c>
      <c r="P334" s="119">
        <v>47809.100000000013</v>
      </c>
      <c r="Q334" s="119">
        <f t="shared" si="6"/>
        <v>486184.24000000005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438375.14</v>
      </c>
      <c r="V334" s="115"/>
    </row>
    <row r="335" spans="2:22" x14ac:dyDescent="0.2">
      <c r="B335" s="113"/>
      <c r="C335" s="117" t="s">
        <v>106</v>
      </c>
      <c r="D335" s="118" t="s">
        <v>336</v>
      </c>
      <c r="E335" s="119">
        <v>889130.16999999958</v>
      </c>
      <c r="F335" s="119">
        <v>1392952.2799999996</v>
      </c>
      <c r="G335" s="119">
        <v>1433856.3899999997</v>
      </c>
      <c r="H335" s="119">
        <v>1622439.4</v>
      </c>
      <c r="I335" s="119">
        <v>1263902.7699999996</v>
      </c>
      <c r="J335" s="119">
        <v>1737931.2500000005</v>
      </c>
      <c r="K335" s="119">
        <v>1840681.2599999998</v>
      </c>
      <c r="L335" s="119">
        <v>623901.36</v>
      </c>
      <c r="M335" s="119">
        <v>2005590.2900000003</v>
      </c>
      <c r="N335" s="119">
        <v>2004473.8300000003</v>
      </c>
      <c r="O335" s="119">
        <v>2004473.8300000003</v>
      </c>
      <c r="P335" s="119">
        <v>2004473.81</v>
      </c>
      <c r="Q335" s="119">
        <f t="shared" si="6"/>
        <v>18823806.639999997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16819332.829999998</v>
      </c>
      <c r="V335" s="115"/>
    </row>
    <row r="336" spans="2:22" x14ac:dyDescent="0.2">
      <c r="B336" s="113"/>
      <c r="C336" s="117" t="s">
        <v>107</v>
      </c>
      <c r="D336" s="118" t="s">
        <v>338</v>
      </c>
      <c r="E336" s="119">
        <v>6258408.6699999999</v>
      </c>
      <c r="F336" s="119">
        <v>7863101.7200000007</v>
      </c>
      <c r="G336" s="119">
        <v>7609994.0199999986</v>
      </c>
      <c r="H336" s="119">
        <v>7193830.8699999982</v>
      </c>
      <c r="I336" s="119">
        <v>7020948.4099999992</v>
      </c>
      <c r="J336" s="119">
        <v>8013947.6200000001</v>
      </c>
      <c r="K336" s="119">
        <v>6937204.6999999993</v>
      </c>
      <c r="L336" s="119">
        <v>6503981.3999999976</v>
      </c>
      <c r="M336" s="119">
        <v>7812580.0399999982</v>
      </c>
      <c r="N336" s="119">
        <v>7730717.9799999986</v>
      </c>
      <c r="O336" s="119">
        <v>7730717.9799999986</v>
      </c>
      <c r="P336" s="119">
        <v>7730717.5299999993</v>
      </c>
      <c r="Q336" s="119">
        <f t="shared" si="6"/>
        <v>88406150.939999998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80675433.409999996</v>
      </c>
      <c r="V336" s="115"/>
    </row>
    <row r="337" spans="2:22" ht="25.5" x14ac:dyDescent="0.2">
      <c r="B337" s="113"/>
      <c r="C337" s="117" t="s">
        <v>108</v>
      </c>
      <c r="D337" s="118" t="s">
        <v>339</v>
      </c>
      <c r="E337" s="119">
        <v>0</v>
      </c>
      <c r="F337" s="119">
        <v>0</v>
      </c>
      <c r="G337" s="119">
        <v>0</v>
      </c>
      <c r="H337" s="119">
        <v>0</v>
      </c>
      <c r="I337" s="119">
        <v>0</v>
      </c>
      <c r="J337" s="119">
        <v>0</v>
      </c>
      <c r="K337" s="119">
        <v>138600</v>
      </c>
      <c r="L337" s="119">
        <v>0</v>
      </c>
      <c r="M337" s="119">
        <v>11050</v>
      </c>
      <c r="N337" s="119">
        <v>11050</v>
      </c>
      <c r="O337" s="119">
        <v>11050</v>
      </c>
      <c r="P337" s="119">
        <v>11050</v>
      </c>
      <c r="Q337" s="119">
        <f t="shared" ref="Q337:Q400" si="7">SUM(E337:P337)</f>
        <v>182800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171750</v>
      </c>
      <c r="V337" s="115"/>
    </row>
    <row r="338" spans="2:22" ht="25.5" x14ac:dyDescent="0.2">
      <c r="B338" s="113"/>
      <c r="C338" s="117" t="s">
        <v>109</v>
      </c>
      <c r="D338" s="118" t="s">
        <v>341</v>
      </c>
      <c r="E338" s="119">
        <v>0</v>
      </c>
      <c r="F338" s="119">
        <v>810400</v>
      </c>
      <c r="G338" s="119">
        <v>475410</v>
      </c>
      <c r="H338" s="119">
        <v>545336.93000000005</v>
      </c>
      <c r="I338" s="119">
        <v>138977.87</v>
      </c>
      <c r="J338" s="119">
        <v>139969.73000000001</v>
      </c>
      <c r="K338" s="119">
        <v>621711.56000000006</v>
      </c>
      <c r="L338" s="119">
        <v>0</v>
      </c>
      <c r="M338" s="119">
        <v>968673.49000000011</v>
      </c>
      <c r="N338" s="119">
        <v>968673.49000000011</v>
      </c>
      <c r="O338" s="119">
        <v>968673.49000000011</v>
      </c>
      <c r="P338" s="119">
        <v>968673.44000000006</v>
      </c>
      <c r="Q338" s="119">
        <f t="shared" si="7"/>
        <v>6606500.0000000009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5637826.5600000005</v>
      </c>
      <c r="V338" s="115"/>
    </row>
    <row r="339" spans="2:22" ht="25.5" x14ac:dyDescent="0.2">
      <c r="B339" s="113"/>
      <c r="C339" s="117" t="s">
        <v>110</v>
      </c>
      <c r="D339" s="118" t="s">
        <v>342</v>
      </c>
      <c r="E339" s="119">
        <v>439023.33</v>
      </c>
      <c r="F339" s="119">
        <v>692840.7</v>
      </c>
      <c r="G339" s="119">
        <v>896630.39</v>
      </c>
      <c r="H339" s="119">
        <v>826702.49000000011</v>
      </c>
      <c r="I339" s="119">
        <v>715348.67000000016</v>
      </c>
      <c r="J339" s="119">
        <v>608091.34000000008</v>
      </c>
      <c r="K339" s="119">
        <v>689732.02999999991</v>
      </c>
      <c r="L339" s="119">
        <v>413088.7699999999</v>
      </c>
      <c r="M339" s="119">
        <v>544022.18000000005</v>
      </c>
      <c r="N339" s="119">
        <v>544022.18000000005</v>
      </c>
      <c r="O339" s="119">
        <v>544022.18000000005</v>
      </c>
      <c r="P339" s="119">
        <v>544022.14999999991</v>
      </c>
      <c r="Q339" s="119">
        <f t="shared" si="7"/>
        <v>7457546.4099999983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6913524.2599999988</v>
      </c>
      <c r="V339" s="115"/>
    </row>
    <row r="340" spans="2:22" x14ac:dyDescent="0.2">
      <c r="B340" s="113"/>
      <c r="C340" s="117" t="s">
        <v>111</v>
      </c>
      <c r="D340" s="118" t="s">
        <v>337</v>
      </c>
      <c r="E340" s="119">
        <v>10000.08</v>
      </c>
      <c r="F340" s="119">
        <v>401487.17000000004</v>
      </c>
      <c r="G340" s="119">
        <v>388540.49</v>
      </c>
      <c r="H340" s="119">
        <v>272706.42</v>
      </c>
      <c r="I340" s="119">
        <v>70403.459999999992</v>
      </c>
      <c r="J340" s="119">
        <v>45998.97</v>
      </c>
      <c r="K340" s="119">
        <v>79814.11</v>
      </c>
      <c r="L340" s="119">
        <v>0</v>
      </c>
      <c r="M340" s="119">
        <v>290633.08</v>
      </c>
      <c r="N340" s="119">
        <v>290633.08</v>
      </c>
      <c r="O340" s="119">
        <v>290633.08</v>
      </c>
      <c r="P340" s="119">
        <v>290633.03000000003</v>
      </c>
      <c r="Q340" s="119">
        <f t="shared" si="7"/>
        <v>2431482.9699999997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2140849.94</v>
      </c>
      <c r="V340" s="115"/>
    </row>
    <row r="341" spans="2:22" x14ac:dyDescent="0.2">
      <c r="B341" s="113"/>
      <c r="C341" s="117" t="s">
        <v>112</v>
      </c>
      <c r="D341" s="118" t="s">
        <v>340</v>
      </c>
      <c r="E341" s="119">
        <v>662797.32000000007</v>
      </c>
      <c r="F341" s="119">
        <v>640887.53</v>
      </c>
      <c r="G341" s="119">
        <v>644025.25999999989</v>
      </c>
      <c r="H341" s="119">
        <v>711354.88</v>
      </c>
      <c r="I341" s="119">
        <v>671757.2799999998</v>
      </c>
      <c r="J341" s="119">
        <v>669424.6599999998</v>
      </c>
      <c r="K341" s="119">
        <v>692963.85</v>
      </c>
      <c r="L341" s="119">
        <v>631272.54</v>
      </c>
      <c r="M341" s="119">
        <v>714797.4600000002</v>
      </c>
      <c r="N341" s="119">
        <v>714797.4600000002</v>
      </c>
      <c r="O341" s="119">
        <v>714797.4600000002</v>
      </c>
      <c r="P341" s="119">
        <v>714797.39000000013</v>
      </c>
      <c r="Q341" s="119">
        <f t="shared" si="7"/>
        <v>8183673.0899999999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7468875.6999999993</v>
      </c>
      <c r="V341" s="115"/>
    </row>
    <row r="342" spans="2:22" x14ac:dyDescent="0.2">
      <c r="B342" s="113"/>
      <c r="C342" s="117" t="s">
        <v>113</v>
      </c>
      <c r="D342" s="118" t="s">
        <v>343</v>
      </c>
      <c r="E342" s="119">
        <v>213470.24999999997</v>
      </c>
      <c r="F342" s="119">
        <v>235795.05000000002</v>
      </c>
      <c r="G342" s="119">
        <v>247552.74</v>
      </c>
      <c r="H342" s="119">
        <v>490222.12</v>
      </c>
      <c r="I342" s="119">
        <v>261332.18000000002</v>
      </c>
      <c r="J342" s="119">
        <v>277376.79000000004</v>
      </c>
      <c r="K342" s="119">
        <v>310800.56</v>
      </c>
      <c r="L342" s="119">
        <v>141113.75000000003</v>
      </c>
      <c r="M342" s="119">
        <v>313659.93</v>
      </c>
      <c r="N342" s="119">
        <v>313659.93</v>
      </c>
      <c r="O342" s="119">
        <v>313659.93</v>
      </c>
      <c r="P342" s="119">
        <v>313659.73999999993</v>
      </c>
      <c r="Q342" s="119">
        <f t="shared" si="7"/>
        <v>3432302.9700000007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3118643.2300000009</v>
      </c>
      <c r="V342" s="115"/>
    </row>
    <row r="343" spans="2:22" x14ac:dyDescent="0.2">
      <c r="B343" s="113"/>
      <c r="C343" s="117" t="s">
        <v>114</v>
      </c>
      <c r="D343" s="118" t="s">
        <v>344</v>
      </c>
      <c r="E343" s="119">
        <v>202459.72</v>
      </c>
      <c r="F343" s="119">
        <v>238809.46</v>
      </c>
      <c r="G343" s="119">
        <v>210015.69</v>
      </c>
      <c r="H343" s="119">
        <v>452212.22</v>
      </c>
      <c r="I343" s="119">
        <v>434873.41000000003</v>
      </c>
      <c r="J343" s="119">
        <v>208736.23</v>
      </c>
      <c r="K343" s="119">
        <v>208146.18</v>
      </c>
      <c r="L343" s="119">
        <v>76943</v>
      </c>
      <c r="M343" s="119">
        <v>343702.73999999993</v>
      </c>
      <c r="N343" s="119">
        <v>343702.73999999993</v>
      </c>
      <c r="O343" s="119">
        <v>343702.73999999993</v>
      </c>
      <c r="P343" s="119">
        <v>343702.67000000004</v>
      </c>
      <c r="Q343" s="119">
        <f t="shared" si="7"/>
        <v>3407006.7999999993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3063304.1299999994</v>
      </c>
      <c r="V343" s="115"/>
    </row>
    <row r="344" spans="2:22" x14ac:dyDescent="0.2">
      <c r="B344" s="113"/>
      <c r="C344" s="117" t="s">
        <v>115</v>
      </c>
      <c r="D344" s="118" t="s">
        <v>345</v>
      </c>
      <c r="E344" s="119">
        <v>3129207.02</v>
      </c>
      <c r="F344" s="119">
        <v>2941602.3499999996</v>
      </c>
      <c r="G344" s="119">
        <v>3028193.2499999995</v>
      </c>
      <c r="H344" s="119">
        <v>3220606.7499999995</v>
      </c>
      <c r="I344" s="119">
        <v>3059122.48</v>
      </c>
      <c r="J344" s="119">
        <v>3407959.4</v>
      </c>
      <c r="K344" s="119">
        <v>3110544.9</v>
      </c>
      <c r="L344" s="119">
        <v>2435421.2499999991</v>
      </c>
      <c r="M344" s="119">
        <v>4121204.9099999992</v>
      </c>
      <c r="N344" s="119">
        <v>4117871.5799999991</v>
      </c>
      <c r="O344" s="119">
        <v>4117871.5799999991</v>
      </c>
      <c r="P344" s="119">
        <v>4117871.4600000014</v>
      </c>
      <c r="Q344" s="119">
        <f t="shared" si="7"/>
        <v>40807476.93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36689605.469999999</v>
      </c>
      <c r="V344" s="115"/>
    </row>
    <row r="345" spans="2:22" x14ac:dyDescent="0.2">
      <c r="B345" s="113"/>
      <c r="C345" s="117" t="s">
        <v>116</v>
      </c>
      <c r="D345" s="118" t="s">
        <v>346</v>
      </c>
      <c r="E345" s="119">
        <v>83365.06</v>
      </c>
      <c r="F345" s="119">
        <v>102826.35</v>
      </c>
      <c r="G345" s="119">
        <v>94973.79</v>
      </c>
      <c r="H345" s="119">
        <v>117150.37</v>
      </c>
      <c r="I345" s="119">
        <v>179808.18</v>
      </c>
      <c r="J345" s="119">
        <v>79324.23</v>
      </c>
      <c r="K345" s="119">
        <v>126413.99</v>
      </c>
      <c r="L345" s="119">
        <v>77401.959999999992</v>
      </c>
      <c r="M345" s="119">
        <v>130852.91999999998</v>
      </c>
      <c r="N345" s="119">
        <v>130852.91999999998</v>
      </c>
      <c r="O345" s="119">
        <v>130852.91999999998</v>
      </c>
      <c r="P345" s="119">
        <v>130852.84</v>
      </c>
      <c r="Q345" s="119">
        <f t="shared" si="7"/>
        <v>1384675.5299999998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1253822.6899999997</v>
      </c>
      <c r="V345" s="115"/>
    </row>
    <row r="346" spans="2:22" x14ac:dyDescent="0.2">
      <c r="B346" s="113"/>
      <c r="C346" s="117" t="s">
        <v>117</v>
      </c>
      <c r="D346" s="118" t="s">
        <v>347</v>
      </c>
      <c r="E346" s="119">
        <v>78586.39</v>
      </c>
      <c r="F346" s="119">
        <v>70717.83</v>
      </c>
      <c r="G346" s="119">
        <v>47376.280000000006</v>
      </c>
      <c r="H346" s="119">
        <v>90007.55</v>
      </c>
      <c r="I346" s="119">
        <v>103961.87</v>
      </c>
      <c r="J346" s="119">
        <v>114618.73999999999</v>
      </c>
      <c r="K346" s="119">
        <v>92025.07</v>
      </c>
      <c r="L346" s="119">
        <v>125862.11</v>
      </c>
      <c r="M346" s="119">
        <v>307849.7</v>
      </c>
      <c r="N346" s="119">
        <v>307849.7</v>
      </c>
      <c r="O346" s="119">
        <v>307849.7</v>
      </c>
      <c r="P346" s="119">
        <v>307849.67000000004</v>
      </c>
      <c r="Q346" s="119">
        <f t="shared" si="7"/>
        <v>1954554.6099999999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1646704.94</v>
      </c>
      <c r="V346" s="115"/>
    </row>
    <row r="347" spans="2:22" x14ac:dyDescent="0.2">
      <c r="B347" s="113"/>
      <c r="C347" s="117" t="s">
        <v>118</v>
      </c>
      <c r="D347" s="118" t="s">
        <v>348</v>
      </c>
      <c r="E347" s="119">
        <v>600000</v>
      </c>
      <c r="F347" s="119">
        <v>150000</v>
      </c>
      <c r="G347" s="119">
        <v>292598.76</v>
      </c>
      <c r="H347" s="119">
        <v>505383.32999999996</v>
      </c>
      <c r="I347" s="119">
        <v>467019.8</v>
      </c>
      <c r="J347" s="119">
        <v>575815.79</v>
      </c>
      <c r="K347" s="119">
        <v>0</v>
      </c>
      <c r="L347" s="119">
        <v>482548.49</v>
      </c>
      <c r="M347" s="119">
        <v>2508921.46</v>
      </c>
      <c r="N347" s="119">
        <v>2508921.46</v>
      </c>
      <c r="O347" s="119">
        <v>2508921.46</v>
      </c>
      <c r="P347" s="119">
        <v>2508921.48</v>
      </c>
      <c r="Q347" s="119">
        <f t="shared" si="7"/>
        <v>13109052.030000001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10600130.550000001</v>
      </c>
      <c r="V347" s="115"/>
    </row>
    <row r="348" spans="2:22" x14ac:dyDescent="0.2">
      <c r="B348" s="113"/>
      <c r="C348" s="117" t="s">
        <v>119</v>
      </c>
      <c r="D348" s="118" t="s">
        <v>349</v>
      </c>
      <c r="E348" s="119">
        <v>0</v>
      </c>
      <c r="F348" s="119">
        <v>45916.66</v>
      </c>
      <c r="G348" s="119">
        <v>70916.66</v>
      </c>
      <c r="H348" s="119">
        <v>0</v>
      </c>
      <c r="I348" s="119">
        <v>70916.66</v>
      </c>
      <c r="J348" s="119">
        <v>70916.66</v>
      </c>
      <c r="K348" s="119">
        <v>95916.66</v>
      </c>
      <c r="L348" s="119">
        <v>0</v>
      </c>
      <c r="M348" s="119">
        <v>262446.06</v>
      </c>
      <c r="N348" s="119">
        <v>262446.06</v>
      </c>
      <c r="O348" s="119">
        <v>262446.06</v>
      </c>
      <c r="P348" s="119">
        <v>262446.02</v>
      </c>
      <c r="Q348" s="119">
        <f t="shared" si="7"/>
        <v>1404367.5000000002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1141921.4800000002</v>
      </c>
      <c r="V348" s="115"/>
    </row>
    <row r="349" spans="2:22" ht="25.5" x14ac:dyDescent="0.2">
      <c r="B349" s="113"/>
      <c r="C349" s="117" t="s">
        <v>120</v>
      </c>
      <c r="D349" s="118" t="s">
        <v>350</v>
      </c>
      <c r="E349" s="119">
        <v>173151.21000000002</v>
      </c>
      <c r="F349" s="119">
        <v>281067.25000000012</v>
      </c>
      <c r="G349" s="119">
        <v>281082.14999999997</v>
      </c>
      <c r="H349" s="119">
        <v>409660.94000000006</v>
      </c>
      <c r="I349" s="119">
        <v>288140.09000000003</v>
      </c>
      <c r="J349" s="119">
        <v>357554.84000000008</v>
      </c>
      <c r="K349" s="119">
        <v>218700.41000000003</v>
      </c>
      <c r="L349" s="119">
        <v>196571.28000000006</v>
      </c>
      <c r="M349" s="119">
        <v>341851.51</v>
      </c>
      <c r="N349" s="119">
        <v>341851.51</v>
      </c>
      <c r="O349" s="119">
        <v>341851.51</v>
      </c>
      <c r="P349" s="119">
        <v>341851.43</v>
      </c>
      <c r="Q349" s="119">
        <f t="shared" si="7"/>
        <v>3573334.1300000004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3231482.7</v>
      </c>
      <c r="V349" s="115"/>
    </row>
    <row r="350" spans="2:22" x14ac:dyDescent="0.2">
      <c r="B350" s="113"/>
      <c r="C350" s="117" t="s">
        <v>121</v>
      </c>
      <c r="D350" s="118" t="s">
        <v>351</v>
      </c>
      <c r="E350" s="119">
        <v>28459.75</v>
      </c>
      <c r="F350" s="119">
        <v>44023.180000000008</v>
      </c>
      <c r="G350" s="119">
        <v>98355.800000000017</v>
      </c>
      <c r="H350" s="119">
        <v>36334.740000000005</v>
      </c>
      <c r="I350" s="119">
        <v>82726.349999999991</v>
      </c>
      <c r="J350" s="119">
        <v>40162.080000000002</v>
      </c>
      <c r="K350" s="119">
        <v>45948.689999999988</v>
      </c>
      <c r="L350" s="119">
        <v>29626.029999999995</v>
      </c>
      <c r="M350" s="119">
        <v>44752.78</v>
      </c>
      <c r="N350" s="119">
        <v>44752.78</v>
      </c>
      <c r="O350" s="119">
        <v>44752.78</v>
      </c>
      <c r="P350" s="119">
        <v>44752.77</v>
      </c>
      <c r="Q350" s="119">
        <f t="shared" si="7"/>
        <v>584647.7300000001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539894.96000000008</v>
      </c>
      <c r="V350" s="115"/>
    </row>
    <row r="351" spans="2:22" x14ac:dyDescent="0.2">
      <c r="B351" s="113"/>
      <c r="C351" s="117" t="s">
        <v>122</v>
      </c>
      <c r="D351" s="118" t="s">
        <v>352</v>
      </c>
      <c r="E351" s="119">
        <v>82603.910000000018</v>
      </c>
      <c r="F351" s="119">
        <v>221763.89999999997</v>
      </c>
      <c r="G351" s="119">
        <v>310026.33000000007</v>
      </c>
      <c r="H351" s="119">
        <v>207819.00999999995</v>
      </c>
      <c r="I351" s="119">
        <v>109541.54999999997</v>
      </c>
      <c r="J351" s="119">
        <v>302771.22000000015</v>
      </c>
      <c r="K351" s="119">
        <v>205683.06999999992</v>
      </c>
      <c r="L351" s="119">
        <v>182527.00999999998</v>
      </c>
      <c r="M351" s="119">
        <v>122398.79999999993</v>
      </c>
      <c r="N351" s="119">
        <v>122398.79999999993</v>
      </c>
      <c r="O351" s="119">
        <v>122398.79999999993</v>
      </c>
      <c r="P351" s="119">
        <v>122398.38000000006</v>
      </c>
      <c r="Q351" s="119">
        <f t="shared" si="7"/>
        <v>2112330.7799999993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1989932.3999999994</v>
      </c>
      <c r="V351" s="115"/>
    </row>
    <row r="352" spans="2:22" x14ac:dyDescent="0.2">
      <c r="B352" s="113"/>
      <c r="C352" s="117" t="s">
        <v>123</v>
      </c>
      <c r="D352" s="118" t="s">
        <v>353</v>
      </c>
      <c r="E352" s="119">
        <v>1585039.12</v>
      </c>
      <c r="F352" s="119">
        <v>1179371.6399999999</v>
      </c>
      <c r="G352" s="119">
        <v>2521480.29</v>
      </c>
      <c r="H352" s="119">
        <v>5397403.1799999997</v>
      </c>
      <c r="I352" s="119">
        <v>236937.72999999998</v>
      </c>
      <c r="J352" s="119">
        <v>2858726.6599999997</v>
      </c>
      <c r="K352" s="119">
        <v>2183211.7199999997</v>
      </c>
      <c r="L352" s="119">
        <v>2729575.1199999996</v>
      </c>
      <c r="M352" s="119">
        <v>2959922.29</v>
      </c>
      <c r="N352" s="119">
        <v>1475730.2</v>
      </c>
      <c r="O352" s="119">
        <v>1475730.2</v>
      </c>
      <c r="P352" s="119">
        <v>1475730.1199999999</v>
      </c>
      <c r="Q352" s="119">
        <f t="shared" si="7"/>
        <v>26078858.27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24603128.149999999</v>
      </c>
      <c r="V352" s="115"/>
    </row>
    <row r="353" spans="2:22" x14ac:dyDescent="0.2">
      <c r="B353" s="113"/>
      <c r="C353" s="117" t="s">
        <v>124</v>
      </c>
      <c r="D353" s="118" t="s">
        <v>354</v>
      </c>
      <c r="E353" s="119">
        <v>62349.62999999999</v>
      </c>
      <c r="F353" s="119">
        <v>60528.05</v>
      </c>
      <c r="G353" s="119">
        <v>181672.79</v>
      </c>
      <c r="H353" s="119">
        <v>86114.989999999991</v>
      </c>
      <c r="I353" s="119">
        <v>84792.84</v>
      </c>
      <c r="J353" s="119">
        <v>119463.42</v>
      </c>
      <c r="K353" s="119">
        <v>128055.48</v>
      </c>
      <c r="L353" s="119">
        <v>375361.78</v>
      </c>
      <c r="M353" s="119">
        <v>999565.34</v>
      </c>
      <c r="N353" s="119">
        <v>999565.34</v>
      </c>
      <c r="O353" s="119">
        <v>999565.34</v>
      </c>
      <c r="P353" s="119">
        <v>999565.29999999993</v>
      </c>
      <c r="Q353" s="119">
        <f t="shared" si="7"/>
        <v>5096600.3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4097034.9999999995</v>
      </c>
      <c r="V353" s="115"/>
    </row>
    <row r="354" spans="2:22" x14ac:dyDescent="0.2">
      <c r="B354" s="113"/>
      <c r="C354" s="117" t="s">
        <v>125</v>
      </c>
      <c r="D354" s="118" t="s">
        <v>355</v>
      </c>
      <c r="E354" s="119">
        <v>0</v>
      </c>
      <c r="F354" s="119">
        <v>0</v>
      </c>
      <c r="G354" s="119">
        <v>754804.72</v>
      </c>
      <c r="H354" s="119">
        <v>2241991.67</v>
      </c>
      <c r="I354" s="119">
        <v>8318950</v>
      </c>
      <c r="J354" s="119">
        <v>4247049.5</v>
      </c>
      <c r="K354" s="119">
        <v>4935612.49</v>
      </c>
      <c r="L354" s="119">
        <v>10879.4</v>
      </c>
      <c r="M354" s="119">
        <v>10387962.93</v>
      </c>
      <c r="N354" s="119">
        <v>10387962.93</v>
      </c>
      <c r="O354" s="119">
        <v>10387962.93</v>
      </c>
      <c r="P354" s="119">
        <v>10387962.91</v>
      </c>
      <c r="Q354" s="119">
        <f t="shared" si="7"/>
        <v>62061139.480000004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51673176.57</v>
      </c>
      <c r="V354" s="115"/>
    </row>
    <row r="355" spans="2:22" x14ac:dyDescent="0.2">
      <c r="B355" s="113"/>
      <c r="C355" s="117" t="s">
        <v>126</v>
      </c>
      <c r="D355" s="118" t="s">
        <v>356</v>
      </c>
      <c r="E355" s="119">
        <v>39511268.879999995</v>
      </c>
      <c r="F355" s="119">
        <v>10591765.949999999</v>
      </c>
      <c r="G355" s="119">
        <v>69730627.700000003</v>
      </c>
      <c r="H355" s="119">
        <v>125840195.05</v>
      </c>
      <c r="I355" s="119">
        <v>70566716.540000007</v>
      </c>
      <c r="J355" s="119">
        <v>49106992.710000001</v>
      </c>
      <c r="K355" s="119">
        <v>46687581.399999999</v>
      </c>
      <c r="L355" s="119">
        <v>12377717.77</v>
      </c>
      <c r="M355" s="119">
        <v>70267570.079999998</v>
      </c>
      <c r="N355" s="119">
        <v>60562846.980000004</v>
      </c>
      <c r="O355" s="119">
        <v>60562846.980000004</v>
      </c>
      <c r="P355" s="119">
        <v>60562846.960000001</v>
      </c>
      <c r="Q355" s="119">
        <f t="shared" si="7"/>
        <v>676368977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615806130.03999996</v>
      </c>
      <c r="V355" s="115"/>
    </row>
    <row r="356" spans="2:22" ht="25.5" x14ac:dyDescent="0.2">
      <c r="B356" s="113"/>
      <c r="C356" s="117" t="s">
        <v>127</v>
      </c>
      <c r="D356" s="118" t="s">
        <v>357</v>
      </c>
      <c r="E356" s="119">
        <v>134991.66</v>
      </c>
      <c r="F356" s="119">
        <v>82343.950000000012</v>
      </c>
      <c r="G356" s="119">
        <v>74679.139999999985</v>
      </c>
      <c r="H356" s="119">
        <v>72451.22</v>
      </c>
      <c r="I356" s="119">
        <v>67542.309999999983</v>
      </c>
      <c r="J356" s="119">
        <v>85613.98000000001</v>
      </c>
      <c r="K356" s="119">
        <v>87890.549999999959</v>
      </c>
      <c r="L356" s="119">
        <v>56227.37</v>
      </c>
      <c r="M356" s="119">
        <v>95401.400000000023</v>
      </c>
      <c r="N356" s="119">
        <v>95401.390000000029</v>
      </c>
      <c r="O356" s="119">
        <v>95401.390000000029</v>
      </c>
      <c r="P356" s="119">
        <v>95401.300000000017</v>
      </c>
      <c r="Q356" s="119">
        <f t="shared" si="7"/>
        <v>1043345.66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947944.36</v>
      </c>
      <c r="V356" s="115"/>
    </row>
    <row r="357" spans="2:22" x14ac:dyDescent="0.2">
      <c r="B357" s="113"/>
      <c r="C357" s="117" t="s">
        <v>128</v>
      </c>
      <c r="D357" s="118" t="s">
        <v>358</v>
      </c>
      <c r="E357" s="119">
        <v>5593700.5499999998</v>
      </c>
      <c r="F357" s="119">
        <v>159442.38999999998</v>
      </c>
      <c r="G357" s="119">
        <v>217938.81999999998</v>
      </c>
      <c r="H357" s="119">
        <v>168454.66</v>
      </c>
      <c r="I357" s="119">
        <v>219256.86000000007</v>
      </c>
      <c r="J357" s="119">
        <v>201741.51000000007</v>
      </c>
      <c r="K357" s="119">
        <v>208184.50000000003</v>
      </c>
      <c r="L357" s="119">
        <v>153940.31</v>
      </c>
      <c r="M357" s="119">
        <v>1060844.0899999999</v>
      </c>
      <c r="N357" s="119">
        <v>1029344.09</v>
      </c>
      <c r="O357" s="119">
        <v>1029344.09</v>
      </c>
      <c r="P357" s="119">
        <v>1029343.6999999997</v>
      </c>
      <c r="Q357" s="119">
        <f t="shared" si="7"/>
        <v>11071535.569999998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10042191.869999999</v>
      </c>
      <c r="V357" s="115"/>
    </row>
    <row r="358" spans="2:22" ht="25.5" x14ac:dyDescent="0.2">
      <c r="B358" s="113"/>
      <c r="C358" s="117" t="s">
        <v>129</v>
      </c>
      <c r="D358" s="118" t="s">
        <v>359</v>
      </c>
      <c r="E358" s="119">
        <v>36898.789999999994</v>
      </c>
      <c r="F358" s="119">
        <v>31549.460000000003</v>
      </c>
      <c r="G358" s="119">
        <v>44258.749999999993</v>
      </c>
      <c r="H358" s="119">
        <v>38405.30000000001</v>
      </c>
      <c r="I358" s="119">
        <v>37869.21</v>
      </c>
      <c r="J358" s="119">
        <v>37150.680000000008</v>
      </c>
      <c r="K358" s="119">
        <v>38127.870000000003</v>
      </c>
      <c r="L358" s="119">
        <v>33970.07</v>
      </c>
      <c r="M358" s="119">
        <v>52439.63</v>
      </c>
      <c r="N358" s="119">
        <v>52439.63</v>
      </c>
      <c r="O358" s="119">
        <v>52439.63</v>
      </c>
      <c r="P358" s="119">
        <v>52439.599999999984</v>
      </c>
      <c r="Q358" s="119">
        <f t="shared" si="7"/>
        <v>507988.62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455549.02</v>
      </c>
      <c r="V358" s="115"/>
    </row>
    <row r="359" spans="2:22" x14ac:dyDescent="0.2">
      <c r="B359" s="113"/>
      <c r="C359" s="117" t="s">
        <v>130</v>
      </c>
      <c r="D359" s="118" t="s">
        <v>360</v>
      </c>
      <c r="E359" s="119">
        <v>31953.33</v>
      </c>
      <c r="F359" s="119">
        <v>38680.560000000012</v>
      </c>
      <c r="G359" s="119">
        <v>41817.599999999999</v>
      </c>
      <c r="H359" s="119">
        <v>38232.68</v>
      </c>
      <c r="I359" s="119">
        <v>38841.500000000007</v>
      </c>
      <c r="J359" s="119">
        <v>41858.329999999994</v>
      </c>
      <c r="K359" s="119">
        <v>39903.739999999991</v>
      </c>
      <c r="L359" s="119">
        <v>35594.559999999998</v>
      </c>
      <c r="M359" s="119">
        <v>55762.770000000033</v>
      </c>
      <c r="N359" s="119">
        <v>54252.040000000037</v>
      </c>
      <c r="O359" s="119">
        <v>54252.040000000037</v>
      </c>
      <c r="P359" s="119">
        <v>54251.880000000034</v>
      </c>
      <c r="Q359" s="119">
        <f t="shared" si="7"/>
        <v>525401.03000000014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471149.15000000008</v>
      </c>
      <c r="V359" s="115"/>
    </row>
    <row r="360" spans="2:22" x14ac:dyDescent="0.2">
      <c r="B360" s="113"/>
      <c r="C360" s="117" t="s">
        <v>131</v>
      </c>
      <c r="D360" s="118" t="s">
        <v>361</v>
      </c>
      <c r="E360" s="119">
        <v>572.45000000000005</v>
      </c>
      <c r="F360" s="119">
        <v>2977.9799999999996</v>
      </c>
      <c r="G360" s="119">
        <v>1503.16</v>
      </c>
      <c r="H360" s="119">
        <v>1031.45</v>
      </c>
      <c r="I360" s="119">
        <v>1134.98</v>
      </c>
      <c r="J360" s="119">
        <v>767.99</v>
      </c>
      <c r="K360" s="119">
        <v>2750.1899999999996</v>
      </c>
      <c r="L360" s="119">
        <v>390.95</v>
      </c>
      <c r="M360" s="119">
        <v>4326.13</v>
      </c>
      <c r="N360" s="119">
        <v>3084.91</v>
      </c>
      <c r="O360" s="119">
        <v>3084.91</v>
      </c>
      <c r="P360" s="119">
        <v>3084.8999999999996</v>
      </c>
      <c r="Q360" s="119">
        <f t="shared" si="7"/>
        <v>24710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21625.1</v>
      </c>
      <c r="V360" s="115"/>
    </row>
    <row r="361" spans="2:22" x14ac:dyDescent="0.2">
      <c r="B361" s="113"/>
      <c r="C361" s="117" t="s">
        <v>132</v>
      </c>
      <c r="D361" s="118" t="s">
        <v>362</v>
      </c>
      <c r="E361" s="119">
        <v>88244.799999999988</v>
      </c>
      <c r="F361" s="119">
        <v>83558.39</v>
      </c>
      <c r="G361" s="119">
        <v>95472.219999999987</v>
      </c>
      <c r="H361" s="119">
        <v>94185.430000000008</v>
      </c>
      <c r="I361" s="119">
        <v>292595.91000000003</v>
      </c>
      <c r="J361" s="119">
        <v>89495.779999999984</v>
      </c>
      <c r="K361" s="119">
        <v>77060.649999999994</v>
      </c>
      <c r="L361" s="119">
        <v>71147.25</v>
      </c>
      <c r="M361" s="119">
        <v>397583.0199999999</v>
      </c>
      <c r="N361" s="119">
        <v>397583.0199999999</v>
      </c>
      <c r="O361" s="119">
        <v>397583.0199999999</v>
      </c>
      <c r="P361" s="119">
        <v>397582.87999999995</v>
      </c>
      <c r="Q361" s="119">
        <f t="shared" si="7"/>
        <v>2482092.3699999996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2084509.4899999998</v>
      </c>
      <c r="V361" s="115"/>
    </row>
    <row r="362" spans="2:22" x14ac:dyDescent="0.2">
      <c r="B362" s="113"/>
      <c r="C362" s="117" t="s">
        <v>133</v>
      </c>
      <c r="D362" s="118" t="s">
        <v>367</v>
      </c>
      <c r="E362" s="119">
        <v>15114.28</v>
      </c>
      <c r="F362" s="119">
        <v>16481.600000000002</v>
      </c>
      <c r="G362" s="119">
        <v>19753.28</v>
      </c>
      <c r="H362" s="119">
        <v>17651.109999999997</v>
      </c>
      <c r="I362" s="119">
        <v>15227.729999999998</v>
      </c>
      <c r="J362" s="119">
        <v>21239.610000000004</v>
      </c>
      <c r="K362" s="119">
        <v>9066276.5099999998</v>
      </c>
      <c r="L362" s="119">
        <v>17243.18</v>
      </c>
      <c r="M362" s="119">
        <v>26481.190000000002</v>
      </c>
      <c r="N362" s="119">
        <v>26481.190000000002</v>
      </c>
      <c r="O362" s="119">
        <v>26481.190000000002</v>
      </c>
      <c r="P362" s="119">
        <v>26481.170000000002</v>
      </c>
      <c r="Q362" s="119">
        <f t="shared" si="7"/>
        <v>9294912.0399999972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9268430.8699999973</v>
      </c>
      <c r="V362" s="115"/>
    </row>
    <row r="363" spans="2:22" x14ac:dyDescent="0.2">
      <c r="B363" s="113"/>
      <c r="C363" s="117" t="s">
        <v>134</v>
      </c>
      <c r="D363" s="118" t="s">
        <v>368</v>
      </c>
      <c r="E363" s="119">
        <v>65806.030000000013</v>
      </c>
      <c r="F363" s="119">
        <v>66459.300000000017</v>
      </c>
      <c r="G363" s="119">
        <v>65943.760000000009</v>
      </c>
      <c r="H363" s="119">
        <v>84767.05</v>
      </c>
      <c r="I363" s="119">
        <v>66166.000000000015</v>
      </c>
      <c r="J363" s="119">
        <v>84577.200000000012</v>
      </c>
      <c r="K363" s="119">
        <v>81551.3</v>
      </c>
      <c r="L363" s="119">
        <v>63016.910000000011</v>
      </c>
      <c r="M363" s="119">
        <v>80652.139999999985</v>
      </c>
      <c r="N363" s="119">
        <v>80652.139999999985</v>
      </c>
      <c r="O363" s="119">
        <v>80652.139999999985</v>
      </c>
      <c r="P363" s="119">
        <v>80651.960000000006</v>
      </c>
      <c r="Q363" s="119">
        <f t="shared" si="7"/>
        <v>900895.93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820243.97000000009</v>
      </c>
      <c r="V363" s="115"/>
    </row>
    <row r="364" spans="2:22" x14ac:dyDescent="0.2">
      <c r="B364" s="113"/>
      <c r="C364" s="117" t="s">
        <v>135</v>
      </c>
      <c r="D364" s="118" t="s">
        <v>369</v>
      </c>
      <c r="E364" s="119">
        <v>137173.77000000005</v>
      </c>
      <c r="F364" s="119">
        <v>149793.17000000004</v>
      </c>
      <c r="G364" s="119">
        <v>151187.14000000004</v>
      </c>
      <c r="H364" s="119">
        <v>157394.71000000005</v>
      </c>
      <c r="I364" s="119">
        <v>145810.45000000004</v>
      </c>
      <c r="J364" s="119">
        <v>140395.22</v>
      </c>
      <c r="K364" s="119">
        <v>169410.09000000003</v>
      </c>
      <c r="L364" s="119">
        <v>140315.13999999998</v>
      </c>
      <c r="M364" s="119">
        <v>275158.24999999994</v>
      </c>
      <c r="N364" s="119">
        <v>275158.24999999994</v>
      </c>
      <c r="O364" s="119">
        <v>275158.24999999994</v>
      </c>
      <c r="P364" s="119">
        <v>275158.20999999996</v>
      </c>
      <c r="Q364" s="119">
        <f t="shared" si="7"/>
        <v>2292112.6500000004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2016954.4400000002</v>
      </c>
      <c r="V364" s="115"/>
    </row>
    <row r="365" spans="2:22" x14ac:dyDescent="0.2">
      <c r="B365" s="113"/>
      <c r="C365" s="117" t="s">
        <v>136</v>
      </c>
      <c r="D365" s="118" t="s">
        <v>370</v>
      </c>
      <c r="E365" s="119">
        <v>2583.34</v>
      </c>
      <c r="F365" s="119">
        <v>34538.58</v>
      </c>
      <c r="G365" s="119">
        <v>108678.93</v>
      </c>
      <c r="H365" s="119">
        <v>56383.240000000005</v>
      </c>
      <c r="I365" s="119">
        <v>28039.85</v>
      </c>
      <c r="J365" s="119">
        <v>3024.2</v>
      </c>
      <c r="K365" s="119">
        <v>3492.7</v>
      </c>
      <c r="L365" s="119">
        <v>2400</v>
      </c>
      <c r="M365" s="119">
        <v>63189.79</v>
      </c>
      <c r="N365" s="119">
        <v>63189.79</v>
      </c>
      <c r="O365" s="119">
        <v>63189.79</v>
      </c>
      <c r="P365" s="119">
        <v>63189.79</v>
      </c>
      <c r="Q365" s="119">
        <f t="shared" si="7"/>
        <v>491899.99999999994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428710.20999999996</v>
      </c>
      <c r="V365" s="115"/>
    </row>
    <row r="366" spans="2:22" x14ac:dyDescent="0.2">
      <c r="B366" s="113"/>
      <c r="C366" s="117" t="s">
        <v>137</v>
      </c>
      <c r="D366" s="118" t="s">
        <v>371</v>
      </c>
      <c r="E366" s="119">
        <v>44315.970000000008</v>
      </c>
      <c r="F366" s="119">
        <v>46981.65</v>
      </c>
      <c r="G366" s="119">
        <v>48600.899999999994</v>
      </c>
      <c r="H366" s="119">
        <v>43261.470000000008</v>
      </c>
      <c r="I366" s="119">
        <v>23375.83</v>
      </c>
      <c r="J366" s="119">
        <v>43216.280000000006</v>
      </c>
      <c r="K366" s="119">
        <v>45975.44</v>
      </c>
      <c r="L366" s="119">
        <v>24836.67</v>
      </c>
      <c r="M366" s="119">
        <v>55308.259999999995</v>
      </c>
      <c r="N366" s="119">
        <v>54124.929999999993</v>
      </c>
      <c r="O366" s="119">
        <v>54124.929999999993</v>
      </c>
      <c r="P366" s="119">
        <v>54124.670000000013</v>
      </c>
      <c r="Q366" s="119">
        <f t="shared" si="7"/>
        <v>538247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484122.33</v>
      </c>
      <c r="V366" s="115"/>
    </row>
    <row r="367" spans="2:22" x14ac:dyDescent="0.2">
      <c r="B367" s="113"/>
      <c r="C367" s="117" t="s">
        <v>138</v>
      </c>
      <c r="D367" s="118" t="s">
        <v>372</v>
      </c>
      <c r="E367" s="119">
        <v>1842407</v>
      </c>
      <c r="F367" s="119">
        <v>1842407</v>
      </c>
      <c r="G367" s="119">
        <v>1834956.6799999997</v>
      </c>
      <c r="H367" s="119">
        <v>1098841.67</v>
      </c>
      <c r="I367" s="119">
        <v>2671575.0099999998</v>
      </c>
      <c r="J367" s="119">
        <v>1244424.6799999997</v>
      </c>
      <c r="K367" s="119">
        <v>1265347.2299999997</v>
      </c>
      <c r="L367" s="119">
        <v>1107479.8599999999</v>
      </c>
      <c r="M367" s="119">
        <v>2701186.0999999996</v>
      </c>
      <c r="N367" s="119">
        <v>2701186.0999999996</v>
      </c>
      <c r="O367" s="119">
        <v>2701186.0999999996</v>
      </c>
      <c r="P367" s="119">
        <v>2701186.0499999993</v>
      </c>
      <c r="Q367" s="119">
        <f t="shared" si="7"/>
        <v>23712183.48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21010997.43</v>
      </c>
      <c r="V367" s="115"/>
    </row>
    <row r="368" spans="2:22" ht="25.5" x14ac:dyDescent="0.2">
      <c r="B368" s="113"/>
      <c r="C368" s="117" t="s">
        <v>512</v>
      </c>
      <c r="D368" s="118" t="s">
        <v>513</v>
      </c>
      <c r="E368" s="119">
        <v>67688.009999999995</v>
      </c>
      <c r="F368" s="119">
        <v>26284.309999999998</v>
      </c>
      <c r="G368" s="119">
        <v>84959.32</v>
      </c>
      <c r="H368" s="119">
        <v>65431.13</v>
      </c>
      <c r="I368" s="119">
        <v>62827.770000000004</v>
      </c>
      <c r="J368" s="119">
        <v>161451.16999999998</v>
      </c>
      <c r="K368" s="119">
        <v>98531.37000000001</v>
      </c>
      <c r="L368" s="119">
        <v>81893.259999999995</v>
      </c>
      <c r="M368" s="119">
        <v>512417.96</v>
      </c>
      <c r="N368" s="119">
        <v>512417.96</v>
      </c>
      <c r="O368" s="119">
        <v>512417.96</v>
      </c>
      <c r="P368" s="119">
        <v>512417.85</v>
      </c>
      <c r="Q368" s="119">
        <f t="shared" si="7"/>
        <v>2698738.0700000003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2186320.2200000002</v>
      </c>
      <c r="V368" s="115"/>
    </row>
    <row r="369" spans="2:22" x14ac:dyDescent="0.2">
      <c r="B369" s="113"/>
      <c r="C369" s="117" t="s">
        <v>139</v>
      </c>
      <c r="D369" s="118" t="s">
        <v>374</v>
      </c>
      <c r="E369" s="119">
        <v>314631.07000000012</v>
      </c>
      <c r="F369" s="119">
        <v>328367.1100000001</v>
      </c>
      <c r="G369" s="119">
        <v>329761.39000000013</v>
      </c>
      <c r="H369" s="119">
        <v>349601.06000000023</v>
      </c>
      <c r="I369" s="119">
        <v>345113.05000000016</v>
      </c>
      <c r="J369" s="119">
        <v>402584.06999999995</v>
      </c>
      <c r="K369" s="119">
        <v>346234.95000000007</v>
      </c>
      <c r="L369" s="119">
        <v>253863.73</v>
      </c>
      <c r="M369" s="119">
        <v>538049.78</v>
      </c>
      <c r="N369" s="119">
        <v>538049.78</v>
      </c>
      <c r="O369" s="119">
        <v>538049.78</v>
      </c>
      <c r="P369" s="119">
        <v>538049.65</v>
      </c>
      <c r="Q369" s="119">
        <f t="shared" si="7"/>
        <v>4822355.4200000018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4284305.7700000014</v>
      </c>
      <c r="V369" s="115"/>
    </row>
    <row r="370" spans="2:22" x14ac:dyDescent="0.2">
      <c r="B370" s="113"/>
      <c r="C370" s="117" t="s">
        <v>140</v>
      </c>
      <c r="D370" s="118" t="s">
        <v>363</v>
      </c>
      <c r="E370" s="119">
        <v>389565.68000000005</v>
      </c>
      <c r="F370" s="119">
        <v>393272.67</v>
      </c>
      <c r="G370" s="119">
        <v>449507.5</v>
      </c>
      <c r="H370" s="119">
        <v>424322.11999999994</v>
      </c>
      <c r="I370" s="119">
        <v>417025.56</v>
      </c>
      <c r="J370" s="119">
        <v>443476.47999999998</v>
      </c>
      <c r="K370" s="119">
        <v>407574.28999999992</v>
      </c>
      <c r="L370" s="119">
        <v>422595.35</v>
      </c>
      <c r="M370" s="119">
        <v>454021.98</v>
      </c>
      <c r="N370" s="119">
        <v>454021.98</v>
      </c>
      <c r="O370" s="119">
        <v>454021.98</v>
      </c>
      <c r="P370" s="119">
        <v>454021.99</v>
      </c>
      <c r="Q370" s="119">
        <f t="shared" si="7"/>
        <v>5163427.58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4709405.59</v>
      </c>
      <c r="V370" s="115"/>
    </row>
    <row r="371" spans="2:22" x14ac:dyDescent="0.2">
      <c r="B371" s="113"/>
      <c r="C371" s="117" t="s">
        <v>141</v>
      </c>
      <c r="D371" s="118" t="s">
        <v>364</v>
      </c>
      <c r="E371" s="119">
        <v>27023.999999999996</v>
      </c>
      <c r="F371" s="119">
        <v>46004.49</v>
      </c>
      <c r="G371" s="119">
        <v>57094.880000000012</v>
      </c>
      <c r="H371" s="119">
        <v>40192.46</v>
      </c>
      <c r="I371" s="119">
        <v>47410.780000000013</v>
      </c>
      <c r="J371" s="119">
        <v>28872.300000000003</v>
      </c>
      <c r="K371" s="119">
        <v>36355.530000000006</v>
      </c>
      <c r="L371" s="119">
        <v>32242.15</v>
      </c>
      <c r="M371" s="119">
        <v>82899.12</v>
      </c>
      <c r="N371" s="119">
        <v>82899.12</v>
      </c>
      <c r="O371" s="119">
        <v>82899.12</v>
      </c>
      <c r="P371" s="119">
        <v>82898.929999999978</v>
      </c>
      <c r="Q371" s="119">
        <f t="shared" si="7"/>
        <v>646792.87999999989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563893.94999999995</v>
      </c>
      <c r="V371" s="115"/>
    </row>
    <row r="372" spans="2:22" x14ac:dyDescent="0.2">
      <c r="B372" s="113"/>
      <c r="C372" s="117" t="s">
        <v>142</v>
      </c>
      <c r="D372" s="118" t="s">
        <v>365</v>
      </c>
      <c r="E372" s="119">
        <v>186685.55999999994</v>
      </c>
      <c r="F372" s="119">
        <v>207920.89999999994</v>
      </c>
      <c r="G372" s="119">
        <v>183456.40999999997</v>
      </c>
      <c r="H372" s="119">
        <v>185055.40999999995</v>
      </c>
      <c r="I372" s="119">
        <v>185076.72</v>
      </c>
      <c r="J372" s="119">
        <v>185193.1</v>
      </c>
      <c r="K372" s="119">
        <v>185144.30999999997</v>
      </c>
      <c r="L372" s="119">
        <v>87522.569999999992</v>
      </c>
      <c r="M372" s="119">
        <v>217208.59000000003</v>
      </c>
      <c r="N372" s="119">
        <v>217208.59000000003</v>
      </c>
      <c r="O372" s="119">
        <v>217208.59000000003</v>
      </c>
      <c r="P372" s="119">
        <v>217208.41</v>
      </c>
      <c r="Q372" s="119">
        <f t="shared" si="7"/>
        <v>2274889.16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2057680.7500000002</v>
      </c>
      <c r="V372" s="115"/>
    </row>
    <row r="373" spans="2:22" x14ac:dyDescent="0.2">
      <c r="B373" s="113"/>
      <c r="C373" s="117" t="s">
        <v>143</v>
      </c>
      <c r="D373" s="118" t="s">
        <v>366</v>
      </c>
      <c r="E373" s="119">
        <v>465954.65000000008</v>
      </c>
      <c r="F373" s="119">
        <v>511317.30000000016</v>
      </c>
      <c r="G373" s="119">
        <v>469691.53</v>
      </c>
      <c r="H373" s="119">
        <v>451673.2</v>
      </c>
      <c r="I373" s="119">
        <v>479237.7099999999</v>
      </c>
      <c r="J373" s="119">
        <v>492762.53</v>
      </c>
      <c r="K373" s="119">
        <v>475906.87000000005</v>
      </c>
      <c r="L373" s="119">
        <v>425067.24</v>
      </c>
      <c r="M373" s="119">
        <v>586077.79</v>
      </c>
      <c r="N373" s="119">
        <v>579308.78999999992</v>
      </c>
      <c r="O373" s="119">
        <v>579308.78999999992</v>
      </c>
      <c r="P373" s="119">
        <v>579308.74000000011</v>
      </c>
      <c r="Q373" s="119">
        <f t="shared" si="7"/>
        <v>6095615.1400000006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5516306.4000000004</v>
      </c>
      <c r="V373" s="115"/>
    </row>
    <row r="374" spans="2:22" x14ac:dyDescent="0.2">
      <c r="B374" s="113"/>
      <c r="C374" s="117" t="s">
        <v>144</v>
      </c>
      <c r="D374" s="118" t="s">
        <v>375</v>
      </c>
      <c r="E374" s="119">
        <v>129166.33000000002</v>
      </c>
      <c r="F374" s="119">
        <v>120439.19</v>
      </c>
      <c r="G374" s="119">
        <v>141842.99</v>
      </c>
      <c r="H374" s="119">
        <v>126229.23999999998</v>
      </c>
      <c r="I374" s="119">
        <v>124672.72999999998</v>
      </c>
      <c r="J374" s="119">
        <v>113583.32999999999</v>
      </c>
      <c r="K374" s="119">
        <v>148215.65999999997</v>
      </c>
      <c r="L374" s="119">
        <v>158515.9</v>
      </c>
      <c r="M374" s="119">
        <v>401611.11999999994</v>
      </c>
      <c r="N374" s="119">
        <v>400458.72</v>
      </c>
      <c r="O374" s="119">
        <v>400458.72</v>
      </c>
      <c r="P374" s="119">
        <v>400458.64999999991</v>
      </c>
      <c r="Q374" s="119">
        <f t="shared" si="7"/>
        <v>2665652.5799999996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2265193.9299999997</v>
      </c>
      <c r="V374" s="115"/>
    </row>
    <row r="375" spans="2:22" x14ac:dyDescent="0.2">
      <c r="B375" s="113"/>
      <c r="C375" s="117" t="s">
        <v>145</v>
      </c>
      <c r="D375" s="118" t="s">
        <v>376</v>
      </c>
      <c r="E375" s="119">
        <v>49050.94</v>
      </c>
      <c r="F375" s="119">
        <v>96086.05</v>
      </c>
      <c r="G375" s="119">
        <v>32256.959999999992</v>
      </c>
      <c r="H375" s="119">
        <v>58232.850000000006</v>
      </c>
      <c r="I375" s="119">
        <v>52060.7</v>
      </c>
      <c r="J375" s="119">
        <v>30954.170000000002</v>
      </c>
      <c r="K375" s="119">
        <v>78998.87</v>
      </c>
      <c r="L375" s="119">
        <v>42593.729999999996</v>
      </c>
      <c r="M375" s="119">
        <v>90633.789999999979</v>
      </c>
      <c r="N375" s="119">
        <v>90633.789999999979</v>
      </c>
      <c r="O375" s="119">
        <v>90633.789999999979</v>
      </c>
      <c r="P375" s="119">
        <v>90633.69</v>
      </c>
      <c r="Q375" s="119">
        <f t="shared" si="7"/>
        <v>802769.32999999984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712135.6399999999</v>
      </c>
      <c r="V375" s="115"/>
    </row>
    <row r="376" spans="2:22" x14ac:dyDescent="0.2">
      <c r="B376" s="113"/>
      <c r="C376" s="117" t="s">
        <v>514</v>
      </c>
      <c r="D376" s="118" t="s">
        <v>515</v>
      </c>
      <c r="E376" s="119">
        <v>103012.77999999997</v>
      </c>
      <c r="F376" s="119">
        <v>116378.17999999998</v>
      </c>
      <c r="G376" s="119">
        <v>150285.89999999997</v>
      </c>
      <c r="H376" s="119">
        <v>112085.10999999997</v>
      </c>
      <c r="I376" s="119">
        <v>117560.22999999997</v>
      </c>
      <c r="J376" s="119">
        <v>174160.26000000004</v>
      </c>
      <c r="K376" s="119">
        <v>115901.20999999999</v>
      </c>
      <c r="L376" s="119">
        <v>85515.689999999988</v>
      </c>
      <c r="M376" s="119">
        <v>153393.26</v>
      </c>
      <c r="N376" s="119">
        <v>153393.26</v>
      </c>
      <c r="O376" s="119">
        <v>153393.26</v>
      </c>
      <c r="P376" s="119">
        <v>153393.1</v>
      </c>
      <c r="Q376" s="119">
        <f t="shared" si="7"/>
        <v>1588472.2399999998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1435079.1399999997</v>
      </c>
      <c r="V376" s="115"/>
    </row>
    <row r="377" spans="2:22" x14ac:dyDescent="0.2">
      <c r="B377" s="113"/>
      <c r="C377" s="117" t="s">
        <v>516</v>
      </c>
      <c r="D377" s="118" t="s">
        <v>517</v>
      </c>
      <c r="E377" s="119">
        <v>223156.91000000003</v>
      </c>
      <c r="F377" s="119">
        <v>256320.23</v>
      </c>
      <c r="G377" s="119">
        <v>233167.83000000007</v>
      </c>
      <c r="H377" s="119">
        <v>221368.23</v>
      </c>
      <c r="I377" s="119">
        <v>226801.25000000003</v>
      </c>
      <c r="J377" s="119">
        <v>220009.56000000006</v>
      </c>
      <c r="K377" s="119">
        <v>218116.79000000004</v>
      </c>
      <c r="L377" s="119">
        <v>121476.91</v>
      </c>
      <c r="M377" s="119">
        <v>274186.02000000008</v>
      </c>
      <c r="N377" s="119">
        <v>273415.12000000005</v>
      </c>
      <c r="O377" s="119">
        <v>273415.12000000005</v>
      </c>
      <c r="P377" s="119">
        <v>273414.98</v>
      </c>
      <c r="Q377" s="119">
        <f t="shared" si="7"/>
        <v>2814848.95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2541433.9700000002</v>
      </c>
      <c r="V377" s="115"/>
    </row>
    <row r="378" spans="2:22" x14ac:dyDescent="0.2">
      <c r="B378" s="113"/>
      <c r="C378" s="117" t="s">
        <v>518</v>
      </c>
      <c r="D378" s="118" t="s">
        <v>519</v>
      </c>
      <c r="E378" s="119">
        <v>177909.01999999996</v>
      </c>
      <c r="F378" s="119">
        <v>183202.55</v>
      </c>
      <c r="G378" s="119">
        <v>195433.12999999998</v>
      </c>
      <c r="H378" s="119">
        <v>172274.79</v>
      </c>
      <c r="I378" s="119">
        <v>169988.81</v>
      </c>
      <c r="J378" s="119">
        <v>176359.73</v>
      </c>
      <c r="K378" s="119">
        <v>178191.34</v>
      </c>
      <c r="L378" s="119">
        <v>157370.18</v>
      </c>
      <c r="M378" s="119">
        <v>36327.360000000001</v>
      </c>
      <c r="N378" s="119">
        <v>36327.360000000001</v>
      </c>
      <c r="O378" s="119">
        <v>36327.360000000001</v>
      </c>
      <c r="P378" s="119">
        <v>36327.310000000005</v>
      </c>
      <c r="Q378" s="119">
        <f t="shared" si="7"/>
        <v>1556038.9400000004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1519711.6300000004</v>
      </c>
      <c r="V378" s="115"/>
    </row>
    <row r="379" spans="2:22" x14ac:dyDescent="0.2">
      <c r="B379" s="113"/>
      <c r="C379" s="117" t="s">
        <v>146</v>
      </c>
      <c r="D379" s="118" t="s">
        <v>377</v>
      </c>
      <c r="E379" s="119">
        <v>70376.5</v>
      </c>
      <c r="F379" s="119">
        <v>74013.91</v>
      </c>
      <c r="G379" s="119">
        <v>70530.25</v>
      </c>
      <c r="H379" s="119">
        <v>73565.55</v>
      </c>
      <c r="I379" s="119">
        <v>70599.820000000007</v>
      </c>
      <c r="J379" s="119">
        <v>81630.340000000011</v>
      </c>
      <c r="K379" s="119">
        <v>79873.070000000007</v>
      </c>
      <c r="L379" s="119">
        <v>26774.269999999997</v>
      </c>
      <c r="M379" s="119">
        <v>191727.12000000002</v>
      </c>
      <c r="N379" s="119">
        <v>191727.12000000002</v>
      </c>
      <c r="O379" s="119">
        <v>191727.12000000002</v>
      </c>
      <c r="P379" s="119">
        <v>191726.93999999997</v>
      </c>
      <c r="Q379" s="119">
        <f t="shared" si="7"/>
        <v>1314272.01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1122545.07</v>
      </c>
      <c r="V379" s="115"/>
    </row>
    <row r="380" spans="2:22" x14ac:dyDescent="0.2">
      <c r="B380" s="113"/>
      <c r="C380" s="117" t="s">
        <v>147</v>
      </c>
      <c r="D380" s="118" t="s">
        <v>378</v>
      </c>
      <c r="E380" s="119">
        <v>48242.69</v>
      </c>
      <c r="F380" s="119">
        <v>50414.840000000004</v>
      </c>
      <c r="G380" s="119">
        <v>49109.25</v>
      </c>
      <c r="H380" s="119">
        <v>45047.8</v>
      </c>
      <c r="I380" s="119">
        <v>43949.250000000007</v>
      </c>
      <c r="J380" s="119">
        <v>42823.590000000011</v>
      </c>
      <c r="K380" s="119">
        <v>42159.39</v>
      </c>
      <c r="L380" s="119">
        <v>36398.18</v>
      </c>
      <c r="M380" s="119">
        <v>78190.05</v>
      </c>
      <c r="N380" s="119">
        <v>78190.05</v>
      </c>
      <c r="O380" s="119">
        <v>78190.05</v>
      </c>
      <c r="P380" s="119">
        <v>78190.01999999999</v>
      </c>
      <c r="Q380" s="119">
        <f t="shared" si="7"/>
        <v>670905.16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592715.14</v>
      </c>
      <c r="V380" s="115"/>
    </row>
    <row r="381" spans="2:22" ht="25.5" x14ac:dyDescent="0.2">
      <c r="B381" s="113"/>
      <c r="C381" s="117" t="s">
        <v>148</v>
      </c>
      <c r="D381" s="118" t="s">
        <v>379</v>
      </c>
      <c r="E381" s="119">
        <v>54551.020000000011</v>
      </c>
      <c r="F381" s="119">
        <v>60981.299999999996</v>
      </c>
      <c r="G381" s="119">
        <v>66557.239999999991</v>
      </c>
      <c r="H381" s="119">
        <v>57944.860000000015</v>
      </c>
      <c r="I381" s="119">
        <v>62499.8</v>
      </c>
      <c r="J381" s="119">
        <v>63271.100000000006</v>
      </c>
      <c r="K381" s="119">
        <v>64747.44000000001</v>
      </c>
      <c r="L381" s="119">
        <v>53510.75</v>
      </c>
      <c r="M381" s="119">
        <v>88090.86000000003</v>
      </c>
      <c r="N381" s="119">
        <v>87840.850000000035</v>
      </c>
      <c r="O381" s="119">
        <v>87840.850000000035</v>
      </c>
      <c r="P381" s="119">
        <v>87840.7</v>
      </c>
      <c r="Q381" s="119">
        <f t="shared" si="7"/>
        <v>835676.77000000025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747836.0700000003</v>
      </c>
      <c r="V381" s="115"/>
    </row>
    <row r="382" spans="2:22" x14ac:dyDescent="0.2">
      <c r="B382" s="113"/>
      <c r="C382" s="117" t="s">
        <v>149</v>
      </c>
      <c r="D382" s="118" t="s">
        <v>380</v>
      </c>
      <c r="E382" s="119">
        <v>0</v>
      </c>
      <c r="F382" s="119">
        <v>0</v>
      </c>
      <c r="G382" s="119">
        <v>0</v>
      </c>
      <c r="H382" s="119">
        <v>117954.17</v>
      </c>
      <c r="I382" s="119">
        <v>80249</v>
      </c>
      <c r="J382" s="119">
        <v>0</v>
      </c>
      <c r="K382" s="119">
        <v>582640.33000000007</v>
      </c>
      <c r="L382" s="119">
        <v>0</v>
      </c>
      <c r="M382" s="119">
        <v>34510.15</v>
      </c>
      <c r="N382" s="119">
        <v>34510.15</v>
      </c>
      <c r="O382" s="119">
        <v>34510.15</v>
      </c>
      <c r="P382" s="119">
        <v>34510.090000000004</v>
      </c>
      <c r="Q382" s="119">
        <f t="shared" si="7"/>
        <v>918884.04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884373.95000000007</v>
      </c>
      <c r="V382" s="115"/>
    </row>
    <row r="383" spans="2:22" x14ac:dyDescent="0.2">
      <c r="B383" s="113"/>
      <c r="C383" s="117" t="s">
        <v>150</v>
      </c>
      <c r="D383" s="118" t="s">
        <v>381</v>
      </c>
      <c r="E383" s="119">
        <v>39281.950000000004</v>
      </c>
      <c r="F383" s="119">
        <v>48022.7</v>
      </c>
      <c r="G383" s="119">
        <v>51719.740000000005</v>
      </c>
      <c r="H383" s="119">
        <v>39539.820000000007</v>
      </c>
      <c r="I383" s="119">
        <v>74946.45</v>
      </c>
      <c r="J383" s="119">
        <v>56700.320000000007</v>
      </c>
      <c r="K383" s="119">
        <v>50401.680000000008</v>
      </c>
      <c r="L383" s="119">
        <v>38146.170000000006</v>
      </c>
      <c r="M383" s="119">
        <v>107934.92999999998</v>
      </c>
      <c r="N383" s="119">
        <v>107934.92999999998</v>
      </c>
      <c r="O383" s="119">
        <v>107934.92999999998</v>
      </c>
      <c r="P383" s="119">
        <v>107934.92</v>
      </c>
      <c r="Q383" s="119">
        <f t="shared" si="7"/>
        <v>830498.53999999992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722563.61999999988</v>
      </c>
      <c r="V383" s="115"/>
    </row>
    <row r="384" spans="2:22" x14ac:dyDescent="0.2">
      <c r="B384" s="113"/>
      <c r="C384" s="117" t="s">
        <v>151</v>
      </c>
      <c r="D384" s="118" t="s">
        <v>382</v>
      </c>
      <c r="E384" s="119">
        <v>45188.33</v>
      </c>
      <c r="F384" s="119">
        <v>4543.34</v>
      </c>
      <c r="G384" s="119">
        <v>45821.679999999993</v>
      </c>
      <c r="H384" s="119">
        <v>50626.67</v>
      </c>
      <c r="I384" s="119">
        <v>626.66999999999996</v>
      </c>
      <c r="J384" s="119">
        <v>20330.010000000002</v>
      </c>
      <c r="K384" s="119">
        <v>20330.010000000002</v>
      </c>
      <c r="L384" s="119">
        <v>0</v>
      </c>
      <c r="M384" s="119">
        <v>184439.05</v>
      </c>
      <c r="N384" s="119">
        <v>184439.05</v>
      </c>
      <c r="O384" s="119">
        <v>184439.05</v>
      </c>
      <c r="P384" s="119">
        <v>184439.04000000001</v>
      </c>
      <c r="Q384" s="119">
        <f t="shared" si="7"/>
        <v>925222.90000000014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740783.8600000001</v>
      </c>
      <c r="V384" s="115"/>
    </row>
    <row r="385" spans="2:22" x14ac:dyDescent="0.2">
      <c r="B385" s="113"/>
      <c r="C385" s="117" t="s">
        <v>152</v>
      </c>
      <c r="D385" s="118" t="s">
        <v>383</v>
      </c>
      <c r="E385" s="119">
        <v>15583.33</v>
      </c>
      <c r="F385" s="119">
        <v>9583.33</v>
      </c>
      <c r="G385" s="119">
        <v>10</v>
      </c>
      <c r="H385" s="119">
        <v>285000</v>
      </c>
      <c r="I385" s="119">
        <v>0</v>
      </c>
      <c r="J385" s="119">
        <v>0</v>
      </c>
      <c r="K385" s="119">
        <v>0</v>
      </c>
      <c r="L385" s="119">
        <v>0</v>
      </c>
      <c r="M385" s="119">
        <v>61710.84</v>
      </c>
      <c r="N385" s="119">
        <v>61710.84</v>
      </c>
      <c r="O385" s="119">
        <v>61710.84</v>
      </c>
      <c r="P385" s="119">
        <v>61710.82</v>
      </c>
      <c r="Q385" s="119">
        <f t="shared" si="7"/>
        <v>557019.99999999988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495309.17999999993</v>
      </c>
      <c r="V385" s="115"/>
    </row>
    <row r="386" spans="2:22" x14ac:dyDescent="0.2">
      <c r="B386" s="113"/>
      <c r="C386" s="117" t="s">
        <v>153</v>
      </c>
      <c r="D386" s="118" t="s">
        <v>384</v>
      </c>
      <c r="E386" s="119">
        <v>0</v>
      </c>
      <c r="F386" s="119">
        <v>0</v>
      </c>
      <c r="G386" s="119">
        <v>78213.33</v>
      </c>
      <c r="H386" s="119">
        <v>0</v>
      </c>
      <c r="I386" s="119">
        <v>0</v>
      </c>
      <c r="J386" s="119">
        <v>3138.33</v>
      </c>
      <c r="K386" s="119">
        <v>3213.33</v>
      </c>
      <c r="L386" s="119">
        <v>0</v>
      </c>
      <c r="M386" s="119">
        <v>199051.30000000002</v>
      </c>
      <c r="N386" s="119">
        <v>199051.30000000002</v>
      </c>
      <c r="O386" s="119">
        <v>199051.30000000002</v>
      </c>
      <c r="P386" s="119">
        <v>199051.25999999998</v>
      </c>
      <c r="Q386" s="119">
        <f t="shared" si="7"/>
        <v>880770.15000000014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681718.89000000013</v>
      </c>
      <c r="V386" s="115"/>
    </row>
    <row r="387" spans="2:22" x14ac:dyDescent="0.2">
      <c r="B387" s="113"/>
      <c r="C387" s="117" t="s">
        <v>154</v>
      </c>
      <c r="D387" s="118" t="s">
        <v>385</v>
      </c>
      <c r="E387" s="119">
        <v>49178.320000000007</v>
      </c>
      <c r="F387" s="119">
        <v>270726.89999999997</v>
      </c>
      <c r="G387" s="119">
        <v>130242.09999999999</v>
      </c>
      <c r="H387" s="119">
        <v>167725.15999999997</v>
      </c>
      <c r="I387" s="119">
        <v>165621.37</v>
      </c>
      <c r="J387" s="119">
        <v>538705.30999999994</v>
      </c>
      <c r="K387" s="119">
        <v>477078.67</v>
      </c>
      <c r="L387" s="119">
        <v>248873.49999999997</v>
      </c>
      <c r="M387" s="119">
        <v>279392.51000000007</v>
      </c>
      <c r="N387" s="119">
        <v>279392.51000000007</v>
      </c>
      <c r="O387" s="119">
        <v>279392.51000000007</v>
      </c>
      <c r="P387" s="119">
        <v>279392.50000000006</v>
      </c>
      <c r="Q387" s="119">
        <f t="shared" si="7"/>
        <v>3165721.3600000003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2886328.8600000003</v>
      </c>
      <c r="V387" s="115"/>
    </row>
    <row r="388" spans="2:22" x14ac:dyDescent="0.2">
      <c r="B388" s="113"/>
      <c r="C388" s="117" t="s">
        <v>155</v>
      </c>
      <c r="D388" s="118" t="s">
        <v>386</v>
      </c>
      <c r="E388" s="119">
        <v>18690</v>
      </c>
      <c r="F388" s="119">
        <v>58607.5</v>
      </c>
      <c r="G388" s="119">
        <v>862918.05</v>
      </c>
      <c r="H388" s="119">
        <v>409782.98</v>
      </c>
      <c r="I388" s="119">
        <v>0</v>
      </c>
      <c r="J388" s="119">
        <v>383794.68</v>
      </c>
      <c r="K388" s="119">
        <v>654149.78</v>
      </c>
      <c r="L388" s="119">
        <v>439597.9</v>
      </c>
      <c r="M388" s="119">
        <v>3564941.98</v>
      </c>
      <c r="N388" s="119">
        <v>3564941.98</v>
      </c>
      <c r="O388" s="119">
        <v>3564941.98</v>
      </c>
      <c r="P388" s="119">
        <v>3564942.07</v>
      </c>
      <c r="Q388" s="119">
        <f t="shared" si="7"/>
        <v>17087308.899999999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13522366.83</v>
      </c>
      <c r="V388" s="115"/>
    </row>
    <row r="389" spans="2:22" x14ac:dyDescent="0.2">
      <c r="B389" s="113"/>
      <c r="C389" s="117" t="s">
        <v>156</v>
      </c>
      <c r="D389" s="118" t="s">
        <v>387</v>
      </c>
      <c r="E389" s="119">
        <v>32570.630000000005</v>
      </c>
      <c r="F389" s="119">
        <v>59359.519999999997</v>
      </c>
      <c r="G389" s="119">
        <v>49927.11</v>
      </c>
      <c r="H389" s="119">
        <v>55378.63</v>
      </c>
      <c r="I389" s="119">
        <v>31437.62</v>
      </c>
      <c r="J389" s="119">
        <v>94971.540000000008</v>
      </c>
      <c r="K389" s="119">
        <v>84858.61</v>
      </c>
      <c r="L389" s="119">
        <v>717111.80999999982</v>
      </c>
      <c r="M389" s="119">
        <v>313358.10000000003</v>
      </c>
      <c r="N389" s="119">
        <v>313358.10000000003</v>
      </c>
      <c r="O389" s="119">
        <v>313358.10000000003</v>
      </c>
      <c r="P389" s="119">
        <v>313357.93</v>
      </c>
      <c r="Q389" s="119">
        <f t="shared" si="7"/>
        <v>2379047.7000000002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2065689.77</v>
      </c>
      <c r="V389" s="115"/>
    </row>
    <row r="390" spans="2:22" x14ac:dyDescent="0.2">
      <c r="B390" s="113"/>
      <c r="C390" s="117" t="s">
        <v>157</v>
      </c>
      <c r="D390" s="118" t="s">
        <v>388</v>
      </c>
      <c r="E390" s="119">
        <v>1758333.33</v>
      </c>
      <c r="F390" s="119">
        <v>4158333.33</v>
      </c>
      <c r="G390" s="119">
        <v>2575000</v>
      </c>
      <c r="H390" s="119">
        <v>4000000</v>
      </c>
      <c r="I390" s="119">
        <v>2500000</v>
      </c>
      <c r="J390" s="119">
        <v>2983333.33</v>
      </c>
      <c r="K390" s="119">
        <v>2975000</v>
      </c>
      <c r="L390" s="119">
        <v>2225000</v>
      </c>
      <c r="M390" s="119">
        <v>3681250</v>
      </c>
      <c r="N390" s="119">
        <v>3681250</v>
      </c>
      <c r="O390" s="119">
        <v>3681250</v>
      </c>
      <c r="P390" s="119">
        <v>3681250.01</v>
      </c>
      <c r="Q390" s="119">
        <f t="shared" si="7"/>
        <v>37900000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34218749.990000002</v>
      </c>
      <c r="V390" s="115"/>
    </row>
    <row r="391" spans="2:22" x14ac:dyDescent="0.2">
      <c r="B391" s="113"/>
      <c r="C391" s="117" t="s">
        <v>158</v>
      </c>
      <c r="D391" s="118" t="s">
        <v>389</v>
      </c>
      <c r="E391" s="119">
        <v>291666.65999999997</v>
      </c>
      <c r="F391" s="119">
        <v>291666.65999999997</v>
      </c>
      <c r="G391" s="119">
        <v>241666.65999999997</v>
      </c>
      <c r="H391" s="119">
        <v>0</v>
      </c>
      <c r="I391" s="119">
        <v>0</v>
      </c>
      <c r="J391" s="119">
        <v>0</v>
      </c>
      <c r="K391" s="119">
        <v>0</v>
      </c>
      <c r="L391" s="119">
        <v>241666.65999999997</v>
      </c>
      <c r="M391" s="119">
        <v>625833.59</v>
      </c>
      <c r="N391" s="119">
        <v>625833.59</v>
      </c>
      <c r="O391" s="119">
        <v>625833.59</v>
      </c>
      <c r="P391" s="119">
        <v>625833.59</v>
      </c>
      <c r="Q391" s="119">
        <f t="shared" si="7"/>
        <v>3570000.9999999995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2944167.4099999997</v>
      </c>
      <c r="V391" s="115"/>
    </row>
    <row r="392" spans="2:22" x14ac:dyDescent="0.2">
      <c r="B392" s="113"/>
      <c r="C392" s="117" t="s">
        <v>159</v>
      </c>
      <c r="D392" s="118" t="s">
        <v>390</v>
      </c>
      <c r="E392" s="119">
        <v>345242.9</v>
      </c>
      <c r="F392" s="119">
        <v>432196.45000000007</v>
      </c>
      <c r="G392" s="119">
        <v>560212.84</v>
      </c>
      <c r="H392" s="119">
        <v>433761.48</v>
      </c>
      <c r="I392" s="119">
        <v>421890.27000000014</v>
      </c>
      <c r="J392" s="119">
        <v>450611.20000000013</v>
      </c>
      <c r="K392" s="119">
        <v>405651.34</v>
      </c>
      <c r="L392" s="119">
        <v>412949.29999999993</v>
      </c>
      <c r="M392" s="119">
        <v>553535.74</v>
      </c>
      <c r="N392" s="119">
        <v>553535.74</v>
      </c>
      <c r="O392" s="119">
        <v>553535.74</v>
      </c>
      <c r="P392" s="119">
        <v>553535.62</v>
      </c>
      <c r="Q392" s="119">
        <f t="shared" si="7"/>
        <v>5676658.6200000001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5123123</v>
      </c>
      <c r="V392" s="115"/>
    </row>
    <row r="393" spans="2:22" x14ac:dyDescent="0.2">
      <c r="B393" s="113"/>
      <c r="C393" s="117" t="s">
        <v>160</v>
      </c>
      <c r="D393" s="118" t="s">
        <v>391</v>
      </c>
      <c r="E393" s="119">
        <v>83858.33</v>
      </c>
      <c r="F393" s="119">
        <v>83858.33</v>
      </c>
      <c r="G393" s="119">
        <v>8025</v>
      </c>
      <c r="H393" s="119">
        <v>8025</v>
      </c>
      <c r="I393" s="119">
        <v>0</v>
      </c>
      <c r="J393" s="119">
        <v>0</v>
      </c>
      <c r="K393" s="119">
        <v>25358.33</v>
      </c>
      <c r="L393" s="119">
        <v>25358.33</v>
      </c>
      <c r="M393" s="119">
        <v>192954.16999999998</v>
      </c>
      <c r="N393" s="119">
        <v>192954.16999999998</v>
      </c>
      <c r="O393" s="119">
        <v>192954.16999999998</v>
      </c>
      <c r="P393" s="119">
        <v>192954.16999999998</v>
      </c>
      <c r="Q393" s="119">
        <f t="shared" si="7"/>
        <v>1006299.9999999998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813345.82999999984</v>
      </c>
      <c r="V393" s="115"/>
    </row>
    <row r="394" spans="2:22" x14ac:dyDescent="0.2">
      <c r="B394" s="113"/>
      <c r="C394" s="117" t="s">
        <v>161</v>
      </c>
      <c r="D394" s="118" t="s">
        <v>392</v>
      </c>
      <c r="E394" s="119">
        <v>11699.03</v>
      </c>
      <c r="F394" s="119">
        <v>21878.38</v>
      </c>
      <c r="G394" s="119">
        <v>20962.88</v>
      </c>
      <c r="H394" s="119">
        <v>18463.68</v>
      </c>
      <c r="I394" s="119">
        <v>19768.14</v>
      </c>
      <c r="J394" s="119">
        <v>24179.439999999999</v>
      </c>
      <c r="K394" s="119">
        <v>19727.54</v>
      </c>
      <c r="L394" s="119">
        <v>17046.210000000003</v>
      </c>
      <c r="M394" s="119">
        <v>42986.05000000001</v>
      </c>
      <c r="N394" s="119">
        <v>35839.71</v>
      </c>
      <c r="O394" s="119">
        <v>35839.71</v>
      </c>
      <c r="P394" s="119">
        <v>35839.589999999997</v>
      </c>
      <c r="Q394" s="119">
        <f t="shared" si="7"/>
        <v>304230.36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268390.77</v>
      </c>
      <c r="V394" s="115"/>
    </row>
    <row r="395" spans="2:22" x14ac:dyDescent="0.2">
      <c r="B395" s="113"/>
      <c r="C395" s="117" t="s">
        <v>162</v>
      </c>
      <c r="D395" s="118" t="s">
        <v>393</v>
      </c>
      <c r="E395" s="119">
        <v>22504.3</v>
      </c>
      <c r="F395" s="119">
        <v>29631.730000000003</v>
      </c>
      <c r="G395" s="119">
        <v>31345.23</v>
      </c>
      <c r="H395" s="119">
        <v>25729.549999999996</v>
      </c>
      <c r="I395" s="119">
        <v>23477.239999999998</v>
      </c>
      <c r="J395" s="119">
        <v>22967.719999999994</v>
      </c>
      <c r="K395" s="119">
        <v>24609.539999999997</v>
      </c>
      <c r="L395" s="119">
        <v>20628.009999999998</v>
      </c>
      <c r="M395" s="119">
        <v>45632.049999999988</v>
      </c>
      <c r="N395" s="119">
        <v>45632.049999999988</v>
      </c>
      <c r="O395" s="119">
        <v>45632.049999999988</v>
      </c>
      <c r="P395" s="119">
        <v>45631.89</v>
      </c>
      <c r="Q395" s="119">
        <f t="shared" si="7"/>
        <v>383421.36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337789.47</v>
      </c>
      <c r="V395" s="115"/>
    </row>
    <row r="396" spans="2:22" x14ac:dyDescent="0.2">
      <c r="B396" s="113"/>
      <c r="C396" s="117" t="s">
        <v>163</v>
      </c>
      <c r="D396" s="118" t="s">
        <v>394</v>
      </c>
      <c r="E396" s="119">
        <v>1958497.18</v>
      </c>
      <c r="F396" s="119">
        <v>2000000</v>
      </c>
      <c r="G396" s="119">
        <v>0</v>
      </c>
      <c r="H396" s="119">
        <v>1905471.3</v>
      </c>
      <c r="I396" s="119">
        <v>1869681.84</v>
      </c>
      <c r="J396" s="119">
        <v>1844784.76</v>
      </c>
      <c r="K396" s="119">
        <v>1843733.01</v>
      </c>
      <c r="L396" s="119">
        <v>1825262.09</v>
      </c>
      <c r="M396" s="119">
        <v>1830302.88</v>
      </c>
      <c r="N396" s="119">
        <v>1633755.65</v>
      </c>
      <c r="O396" s="119">
        <v>1633755.65</v>
      </c>
      <c r="P396" s="119">
        <v>1633755.64</v>
      </c>
      <c r="Q396" s="119">
        <f t="shared" si="7"/>
        <v>19979000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18345244.359999999</v>
      </c>
      <c r="V396" s="115"/>
    </row>
    <row r="397" spans="2:22" x14ac:dyDescent="0.2">
      <c r="B397" s="113"/>
      <c r="C397" s="117" t="s">
        <v>164</v>
      </c>
      <c r="D397" s="118" t="s">
        <v>396</v>
      </c>
      <c r="E397" s="119">
        <v>36634.960000000006</v>
      </c>
      <c r="F397" s="119">
        <v>39124.260000000009</v>
      </c>
      <c r="G397" s="119">
        <v>46537.340000000011</v>
      </c>
      <c r="H397" s="119">
        <v>44686.990000000013</v>
      </c>
      <c r="I397" s="119">
        <v>45283.180000000015</v>
      </c>
      <c r="J397" s="119">
        <v>36495.140000000021</v>
      </c>
      <c r="K397" s="119">
        <v>47723.660000000011</v>
      </c>
      <c r="L397" s="119">
        <v>42380.950000000012</v>
      </c>
      <c r="M397" s="119">
        <v>49745.29</v>
      </c>
      <c r="N397" s="119">
        <v>48385.53</v>
      </c>
      <c r="O397" s="119">
        <v>48385.53</v>
      </c>
      <c r="P397" s="119">
        <v>48385.460000000006</v>
      </c>
      <c r="Q397" s="119">
        <f t="shared" si="7"/>
        <v>533768.29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485382.83000000007</v>
      </c>
      <c r="V397" s="115"/>
    </row>
    <row r="398" spans="2:22" ht="25.5" x14ac:dyDescent="0.2">
      <c r="B398" s="113"/>
      <c r="C398" s="117" t="s">
        <v>165</v>
      </c>
      <c r="D398" s="118" t="s">
        <v>397</v>
      </c>
      <c r="E398" s="119">
        <v>4196.8600000000006</v>
      </c>
      <c r="F398" s="119">
        <v>47464.09</v>
      </c>
      <c r="G398" s="119">
        <v>55036.979999999996</v>
      </c>
      <c r="H398" s="119">
        <v>4225.0600000000004</v>
      </c>
      <c r="I398" s="119">
        <v>4393.18</v>
      </c>
      <c r="J398" s="119">
        <v>4423.26</v>
      </c>
      <c r="K398" s="119">
        <v>6827.02</v>
      </c>
      <c r="L398" s="119">
        <v>51.71</v>
      </c>
      <c r="M398" s="119">
        <v>19498.099999999999</v>
      </c>
      <c r="N398" s="119">
        <v>19498.099999999999</v>
      </c>
      <c r="O398" s="119">
        <v>19498.099999999999</v>
      </c>
      <c r="P398" s="119">
        <v>19498.05</v>
      </c>
      <c r="Q398" s="119">
        <f t="shared" si="7"/>
        <v>204610.50999999998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185112.46</v>
      </c>
      <c r="V398" s="115"/>
    </row>
    <row r="399" spans="2:22" x14ac:dyDescent="0.2">
      <c r="B399" s="113"/>
      <c r="C399" s="117" t="s">
        <v>166</v>
      </c>
      <c r="D399" s="118" t="s">
        <v>398</v>
      </c>
      <c r="E399" s="119">
        <v>74654.41</v>
      </c>
      <c r="F399" s="119">
        <v>70365.549999999988</v>
      </c>
      <c r="G399" s="119">
        <v>88433.36</v>
      </c>
      <c r="H399" s="119">
        <v>75561.320000000007</v>
      </c>
      <c r="I399" s="119">
        <v>114402.91</v>
      </c>
      <c r="J399" s="119">
        <v>103493.24</v>
      </c>
      <c r="K399" s="119">
        <v>82063.56</v>
      </c>
      <c r="L399" s="119">
        <v>70221.760000000009</v>
      </c>
      <c r="M399" s="119">
        <v>99777.5</v>
      </c>
      <c r="N399" s="119">
        <v>99777.5</v>
      </c>
      <c r="O399" s="119">
        <v>99777.5</v>
      </c>
      <c r="P399" s="119">
        <v>99777.389999999985</v>
      </c>
      <c r="Q399" s="119">
        <f t="shared" si="7"/>
        <v>1078306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978528.6100000001</v>
      </c>
      <c r="V399" s="115"/>
    </row>
    <row r="400" spans="2:22" x14ac:dyDescent="0.2">
      <c r="B400" s="113"/>
      <c r="C400" s="117" t="s">
        <v>167</v>
      </c>
      <c r="D400" s="118" t="s">
        <v>399</v>
      </c>
      <c r="E400" s="119">
        <v>41375.450000000004</v>
      </c>
      <c r="F400" s="119">
        <v>53708.719999999994</v>
      </c>
      <c r="G400" s="119">
        <v>59358.160000000011</v>
      </c>
      <c r="H400" s="119">
        <v>54899.929999999986</v>
      </c>
      <c r="I400" s="119">
        <v>57984.950000000004</v>
      </c>
      <c r="J400" s="119">
        <v>57195.66</v>
      </c>
      <c r="K400" s="119">
        <v>48323.829999999994</v>
      </c>
      <c r="L400" s="119">
        <v>40566.89</v>
      </c>
      <c r="M400" s="119">
        <v>101331.46999999996</v>
      </c>
      <c r="N400" s="119">
        <v>101331.46999999996</v>
      </c>
      <c r="O400" s="119">
        <v>101331.46999999996</v>
      </c>
      <c r="P400" s="119">
        <v>101331.34</v>
      </c>
      <c r="Q400" s="119">
        <f t="shared" si="7"/>
        <v>818739.33999999985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717407.99999999988</v>
      </c>
      <c r="V400" s="115"/>
    </row>
    <row r="401" spans="2:22" ht="25.5" x14ac:dyDescent="0.2">
      <c r="B401" s="113"/>
      <c r="C401" s="117" t="s">
        <v>168</v>
      </c>
      <c r="D401" s="118" t="s">
        <v>400</v>
      </c>
      <c r="E401" s="119">
        <v>118374.99</v>
      </c>
      <c r="F401" s="119">
        <v>118374.99</v>
      </c>
      <c r="G401" s="119">
        <v>1600015.83</v>
      </c>
      <c r="H401" s="119">
        <v>0</v>
      </c>
      <c r="I401" s="119">
        <v>31.66</v>
      </c>
      <c r="J401" s="119">
        <v>1393.15</v>
      </c>
      <c r="K401" s="119">
        <v>179.41</v>
      </c>
      <c r="L401" s="119">
        <v>49685.97</v>
      </c>
      <c r="M401" s="119">
        <v>254837.57</v>
      </c>
      <c r="N401" s="119">
        <v>254837.57</v>
      </c>
      <c r="O401" s="119">
        <v>254837.57</v>
      </c>
      <c r="P401" s="119">
        <v>254837.58000000002</v>
      </c>
      <c r="Q401" s="119">
        <f t="shared" ref="Q401:Q464" si="8">SUM(E401:P401)</f>
        <v>2907406.2899999996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2652568.7099999995</v>
      </c>
      <c r="V401" s="115"/>
    </row>
    <row r="402" spans="2:22" ht="25.5" x14ac:dyDescent="0.2">
      <c r="B402" s="113"/>
      <c r="C402" s="117" t="s">
        <v>169</v>
      </c>
      <c r="D402" s="118" t="s">
        <v>401</v>
      </c>
      <c r="E402" s="119">
        <v>19626.28</v>
      </c>
      <c r="F402" s="119">
        <v>19823.59</v>
      </c>
      <c r="G402" s="119">
        <v>56776.450000000004</v>
      </c>
      <c r="H402" s="119">
        <v>20289.64</v>
      </c>
      <c r="I402" s="119">
        <v>20027.54</v>
      </c>
      <c r="J402" s="119">
        <v>39707.630000000005</v>
      </c>
      <c r="K402" s="119">
        <v>21126.389999999996</v>
      </c>
      <c r="L402" s="119">
        <v>20299.889999999996</v>
      </c>
      <c r="M402" s="119">
        <v>300379.52000000002</v>
      </c>
      <c r="N402" s="119">
        <v>300109.52</v>
      </c>
      <c r="O402" s="119">
        <v>300109.52</v>
      </c>
      <c r="P402" s="119">
        <v>300109.42</v>
      </c>
      <c r="Q402" s="119">
        <f t="shared" si="8"/>
        <v>1418385.39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1118275.97</v>
      </c>
      <c r="V402" s="115"/>
    </row>
    <row r="403" spans="2:22" ht="25.5" x14ac:dyDescent="0.2">
      <c r="B403" s="113"/>
      <c r="C403" s="117" t="s">
        <v>170</v>
      </c>
      <c r="D403" s="118" t="s">
        <v>402</v>
      </c>
      <c r="E403" s="119">
        <v>7377.3200000000006</v>
      </c>
      <c r="F403" s="119">
        <v>7437.6599999999989</v>
      </c>
      <c r="G403" s="119">
        <v>8545.67</v>
      </c>
      <c r="H403" s="119">
        <v>8476.34</v>
      </c>
      <c r="I403" s="119">
        <v>24824.54</v>
      </c>
      <c r="J403" s="119">
        <v>9901.66</v>
      </c>
      <c r="K403" s="119">
        <v>5629.49</v>
      </c>
      <c r="L403" s="119">
        <v>6117.88</v>
      </c>
      <c r="M403" s="119">
        <v>16205.589999999997</v>
      </c>
      <c r="N403" s="119">
        <v>16205.589999999997</v>
      </c>
      <c r="O403" s="119">
        <v>16205.589999999997</v>
      </c>
      <c r="P403" s="119">
        <v>16205.559999999996</v>
      </c>
      <c r="Q403" s="119">
        <f t="shared" si="8"/>
        <v>143132.88999999998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126927.33</v>
      </c>
      <c r="V403" s="115"/>
    </row>
    <row r="404" spans="2:22" x14ac:dyDescent="0.2">
      <c r="B404" s="113"/>
      <c r="C404" s="117" t="s">
        <v>171</v>
      </c>
      <c r="D404" s="118" t="s">
        <v>403</v>
      </c>
      <c r="E404" s="119">
        <v>0</v>
      </c>
      <c r="F404" s="119">
        <v>1626432.12</v>
      </c>
      <c r="G404" s="119">
        <v>153718.66</v>
      </c>
      <c r="H404" s="119">
        <v>113538.64</v>
      </c>
      <c r="I404" s="119">
        <v>142462.76</v>
      </c>
      <c r="J404" s="119">
        <v>1717220.3800000001</v>
      </c>
      <c r="K404" s="119">
        <v>1249999.5</v>
      </c>
      <c r="L404" s="119">
        <v>155008.22999999998</v>
      </c>
      <c r="M404" s="119">
        <v>960554.93</v>
      </c>
      <c r="N404" s="119">
        <v>960554.93</v>
      </c>
      <c r="O404" s="119">
        <v>960554.93</v>
      </c>
      <c r="P404" s="119">
        <v>960554.92000000016</v>
      </c>
      <c r="Q404" s="119">
        <f t="shared" si="8"/>
        <v>9000600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8040045.0800000001</v>
      </c>
      <c r="V404" s="115"/>
    </row>
    <row r="405" spans="2:22" x14ac:dyDescent="0.2">
      <c r="B405" s="113"/>
      <c r="C405" s="117" t="s">
        <v>172</v>
      </c>
      <c r="D405" s="118" t="s">
        <v>404</v>
      </c>
      <c r="E405" s="119">
        <v>62235.56</v>
      </c>
      <c r="F405" s="119">
        <v>86526.250000000015</v>
      </c>
      <c r="G405" s="119">
        <v>86680.459999999992</v>
      </c>
      <c r="H405" s="119">
        <v>83263.839999999997</v>
      </c>
      <c r="I405" s="119">
        <v>71845.570000000022</v>
      </c>
      <c r="J405" s="119">
        <v>88329.760000000024</v>
      </c>
      <c r="K405" s="119">
        <v>80649.88</v>
      </c>
      <c r="L405" s="119">
        <v>88171.62</v>
      </c>
      <c r="M405" s="119">
        <v>114785.27999999997</v>
      </c>
      <c r="N405" s="119">
        <v>108121.64999999998</v>
      </c>
      <c r="O405" s="119">
        <v>108121.64999999998</v>
      </c>
      <c r="P405" s="119">
        <v>108121.55999999998</v>
      </c>
      <c r="Q405" s="119">
        <f t="shared" si="8"/>
        <v>1086853.08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978731.52000000002</v>
      </c>
      <c r="V405" s="115"/>
    </row>
    <row r="406" spans="2:22" x14ac:dyDescent="0.2">
      <c r="B406" s="113"/>
      <c r="C406" s="117" t="s">
        <v>173</v>
      </c>
      <c r="D406" s="118" t="s">
        <v>405</v>
      </c>
      <c r="E406" s="119">
        <v>32614.470000000005</v>
      </c>
      <c r="F406" s="119">
        <v>36625.369999999995</v>
      </c>
      <c r="G406" s="119">
        <v>41306.009999999995</v>
      </c>
      <c r="H406" s="119">
        <v>24365.81</v>
      </c>
      <c r="I406" s="119">
        <v>532153.52</v>
      </c>
      <c r="J406" s="119">
        <v>41898.239999999998</v>
      </c>
      <c r="K406" s="119">
        <v>23242.41</v>
      </c>
      <c r="L406" s="119">
        <v>23243.82</v>
      </c>
      <c r="M406" s="119">
        <v>415770</v>
      </c>
      <c r="N406" s="119">
        <v>415770</v>
      </c>
      <c r="O406" s="119">
        <v>415770</v>
      </c>
      <c r="P406" s="119">
        <v>415769.75000000012</v>
      </c>
      <c r="Q406" s="119">
        <f t="shared" si="8"/>
        <v>2418529.4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2002759.65</v>
      </c>
      <c r="V406" s="115"/>
    </row>
    <row r="407" spans="2:22" x14ac:dyDescent="0.2">
      <c r="B407" s="113"/>
      <c r="C407" s="117" t="s">
        <v>174</v>
      </c>
      <c r="D407" s="118" t="s">
        <v>406</v>
      </c>
      <c r="E407" s="119">
        <v>8173.22</v>
      </c>
      <c r="F407" s="119">
        <v>10592.5</v>
      </c>
      <c r="G407" s="119">
        <v>103860.62</v>
      </c>
      <c r="H407" s="119">
        <v>57538.19</v>
      </c>
      <c r="I407" s="119">
        <v>57160.7</v>
      </c>
      <c r="J407" s="119">
        <v>57239.29</v>
      </c>
      <c r="K407" s="119">
        <v>59003.59</v>
      </c>
      <c r="L407" s="119">
        <v>8089.77</v>
      </c>
      <c r="M407" s="119">
        <v>92072.670000000013</v>
      </c>
      <c r="N407" s="119">
        <v>92072.670000000013</v>
      </c>
      <c r="O407" s="119">
        <v>92072.670000000013</v>
      </c>
      <c r="P407" s="119">
        <v>92072.7</v>
      </c>
      <c r="Q407" s="119">
        <f t="shared" si="8"/>
        <v>729948.59000000008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637875.89000000013</v>
      </c>
      <c r="V407" s="115"/>
    </row>
    <row r="408" spans="2:22" x14ac:dyDescent="0.2">
      <c r="B408" s="113"/>
      <c r="C408" s="117" t="s">
        <v>175</v>
      </c>
      <c r="D408" s="118" t="s">
        <v>407</v>
      </c>
      <c r="E408" s="119">
        <v>38800.699999999997</v>
      </c>
      <c r="F408" s="119">
        <v>46467</v>
      </c>
      <c r="G408" s="119">
        <v>20607.000000000004</v>
      </c>
      <c r="H408" s="119">
        <v>20753.800000000003</v>
      </c>
      <c r="I408" s="119">
        <v>12488.189999999999</v>
      </c>
      <c r="J408" s="119">
        <v>23368.880000000001</v>
      </c>
      <c r="K408" s="119">
        <v>22748.050000000003</v>
      </c>
      <c r="L408" s="119">
        <v>12336.63</v>
      </c>
      <c r="M408" s="119">
        <v>87518.929999999978</v>
      </c>
      <c r="N408" s="119">
        <v>87518.929999999978</v>
      </c>
      <c r="O408" s="119">
        <v>87518.929999999978</v>
      </c>
      <c r="P408" s="119">
        <v>87518.73000000004</v>
      </c>
      <c r="Q408" s="119">
        <f t="shared" si="8"/>
        <v>547645.77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460127.04</v>
      </c>
      <c r="V408" s="115"/>
    </row>
    <row r="409" spans="2:22" x14ac:dyDescent="0.2">
      <c r="B409" s="113"/>
      <c r="C409" s="117" t="s">
        <v>176</v>
      </c>
      <c r="D409" s="118" t="s">
        <v>408</v>
      </c>
      <c r="E409" s="119">
        <v>17783.030000000002</v>
      </c>
      <c r="F409" s="119">
        <v>17663.280000000002</v>
      </c>
      <c r="G409" s="119">
        <v>18757.52</v>
      </c>
      <c r="H409" s="119">
        <v>19221.7</v>
      </c>
      <c r="I409" s="119">
        <v>21658.080000000005</v>
      </c>
      <c r="J409" s="119">
        <v>21368.32</v>
      </c>
      <c r="K409" s="119">
        <v>20332.140000000003</v>
      </c>
      <c r="L409" s="119">
        <v>20297.750000000004</v>
      </c>
      <c r="M409" s="119">
        <v>31433.000000000004</v>
      </c>
      <c r="N409" s="119">
        <v>31433.000000000004</v>
      </c>
      <c r="O409" s="119">
        <v>31433.000000000004</v>
      </c>
      <c r="P409" s="119">
        <v>31432.95</v>
      </c>
      <c r="Q409" s="119">
        <f t="shared" si="8"/>
        <v>282813.77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251380.82</v>
      </c>
      <c r="V409" s="115"/>
    </row>
    <row r="410" spans="2:22" x14ac:dyDescent="0.2">
      <c r="B410" s="113"/>
      <c r="C410" s="117" t="s">
        <v>177</v>
      </c>
      <c r="D410" s="118" t="s">
        <v>409</v>
      </c>
      <c r="E410" s="119">
        <v>150</v>
      </c>
      <c r="F410" s="119">
        <v>7150</v>
      </c>
      <c r="G410" s="119">
        <v>268625.01</v>
      </c>
      <c r="H410" s="119">
        <v>5548</v>
      </c>
      <c r="I410" s="119">
        <v>43150</v>
      </c>
      <c r="J410" s="119">
        <v>1150</v>
      </c>
      <c r="K410" s="119">
        <v>1150</v>
      </c>
      <c r="L410" s="119">
        <v>150</v>
      </c>
      <c r="M410" s="119">
        <v>744647.12</v>
      </c>
      <c r="N410" s="119">
        <v>744647.12</v>
      </c>
      <c r="O410" s="119">
        <v>744647.12</v>
      </c>
      <c r="P410" s="119">
        <v>744647.02</v>
      </c>
      <c r="Q410" s="119">
        <f t="shared" si="8"/>
        <v>3305661.39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2561014.37</v>
      </c>
      <c r="V410" s="115"/>
    </row>
    <row r="411" spans="2:22" ht="25.5" x14ac:dyDescent="0.2">
      <c r="B411" s="113"/>
      <c r="C411" s="117" t="s">
        <v>178</v>
      </c>
      <c r="D411" s="118" t="s">
        <v>410</v>
      </c>
      <c r="E411" s="119">
        <v>160</v>
      </c>
      <c r="F411" s="119">
        <v>160</v>
      </c>
      <c r="G411" s="119">
        <v>0</v>
      </c>
      <c r="H411" s="119">
        <v>160</v>
      </c>
      <c r="I411" s="119">
        <v>4898.68</v>
      </c>
      <c r="J411" s="119">
        <v>160</v>
      </c>
      <c r="K411" s="119">
        <v>1489.04</v>
      </c>
      <c r="L411" s="119">
        <v>0</v>
      </c>
      <c r="M411" s="119">
        <v>6021.77</v>
      </c>
      <c r="N411" s="119">
        <v>6021.77</v>
      </c>
      <c r="O411" s="119">
        <v>6021.77</v>
      </c>
      <c r="P411" s="119">
        <v>6021.77</v>
      </c>
      <c r="Q411" s="119">
        <f t="shared" si="8"/>
        <v>31114.800000000003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25093.030000000002</v>
      </c>
      <c r="V411" s="115"/>
    </row>
    <row r="412" spans="2:22" x14ac:dyDescent="0.2">
      <c r="B412" s="113"/>
      <c r="C412" s="117" t="s">
        <v>179</v>
      </c>
      <c r="D412" s="118" t="s">
        <v>411</v>
      </c>
      <c r="E412" s="119">
        <v>9837.74</v>
      </c>
      <c r="F412" s="119">
        <v>9270.35</v>
      </c>
      <c r="G412" s="119">
        <v>13942.07</v>
      </c>
      <c r="H412" s="119">
        <v>23801.9</v>
      </c>
      <c r="I412" s="119">
        <v>10545.85</v>
      </c>
      <c r="J412" s="119">
        <v>37178.92</v>
      </c>
      <c r="K412" s="119">
        <v>35460.39</v>
      </c>
      <c r="L412" s="119">
        <v>84052.5</v>
      </c>
      <c r="M412" s="119">
        <v>130644.20999999999</v>
      </c>
      <c r="N412" s="119">
        <v>130644.20999999999</v>
      </c>
      <c r="O412" s="119">
        <v>130644.20999999999</v>
      </c>
      <c r="P412" s="119">
        <v>130644.18</v>
      </c>
      <c r="Q412" s="119">
        <f t="shared" si="8"/>
        <v>746666.53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616022.35</v>
      </c>
      <c r="V412" s="115"/>
    </row>
    <row r="413" spans="2:22" ht="25.5" x14ac:dyDescent="0.2">
      <c r="B413" s="113"/>
      <c r="C413" s="117" t="s">
        <v>180</v>
      </c>
      <c r="D413" s="118" t="s">
        <v>412</v>
      </c>
      <c r="E413" s="119">
        <v>0</v>
      </c>
      <c r="F413" s="119">
        <v>0</v>
      </c>
      <c r="G413" s="119">
        <v>0</v>
      </c>
      <c r="H413" s="119">
        <v>0</v>
      </c>
      <c r="I413" s="119">
        <v>800000</v>
      </c>
      <c r="J413" s="119">
        <v>2750000</v>
      </c>
      <c r="K413" s="119">
        <v>0</v>
      </c>
      <c r="L413" s="119">
        <v>0</v>
      </c>
      <c r="M413" s="119">
        <v>62500</v>
      </c>
      <c r="N413" s="119">
        <v>62500</v>
      </c>
      <c r="O413" s="119">
        <v>62500</v>
      </c>
      <c r="P413" s="119">
        <v>62500</v>
      </c>
      <c r="Q413" s="119">
        <f t="shared" si="8"/>
        <v>3800000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3737500</v>
      </c>
      <c r="V413" s="115"/>
    </row>
    <row r="414" spans="2:22" x14ac:dyDescent="0.2">
      <c r="B414" s="113"/>
      <c r="C414" s="117" t="s">
        <v>181</v>
      </c>
      <c r="D414" s="118" t="s">
        <v>413</v>
      </c>
      <c r="E414" s="119">
        <v>9642.64</v>
      </c>
      <c r="F414" s="119">
        <v>12573.9</v>
      </c>
      <c r="G414" s="119">
        <v>32778.25</v>
      </c>
      <c r="H414" s="119">
        <v>34277.699999999997</v>
      </c>
      <c r="I414" s="119">
        <v>48107.94</v>
      </c>
      <c r="J414" s="119">
        <v>18098.260000000002</v>
      </c>
      <c r="K414" s="119">
        <v>44296.639999999999</v>
      </c>
      <c r="L414" s="119">
        <v>11482.849999999999</v>
      </c>
      <c r="M414" s="119">
        <v>23494.55</v>
      </c>
      <c r="N414" s="119">
        <v>23494.55</v>
      </c>
      <c r="O414" s="119">
        <v>23494.55</v>
      </c>
      <c r="P414" s="119">
        <v>23494.450000000004</v>
      </c>
      <c r="Q414" s="119">
        <f t="shared" si="8"/>
        <v>305236.28000000003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281741.83</v>
      </c>
      <c r="V414" s="115"/>
    </row>
    <row r="415" spans="2:22" x14ac:dyDescent="0.2">
      <c r="B415" s="113"/>
      <c r="C415" s="117" t="s">
        <v>182</v>
      </c>
      <c r="D415" s="118" t="s">
        <v>414</v>
      </c>
      <c r="E415" s="119">
        <v>61246.67</v>
      </c>
      <c r="F415" s="119">
        <v>60316.67</v>
      </c>
      <c r="G415" s="119">
        <v>83310.23000000001</v>
      </c>
      <c r="H415" s="119">
        <v>0</v>
      </c>
      <c r="I415" s="119">
        <v>1680.8300000000002</v>
      </c>
      <c r="J415" s="119">
        <v>3691.87</v>
      </c>
      <c r="K415" s="119">
        <v>1331.46</v>
      </c>
      <c r="L415" s="119">
        <v>1042.21</v>
      </c>
      <c r="M415" s="119">
        <v>122893.78</v>
      </c>
      <c r="N415" s="119">
        <v>122893.78</v>
      </c>
      <c r="O415" s="119">
        <v>122893.78</v>
      </c>
      <c r="P415" s="119">
        <v>122893.72</v>
      </c>
      <c r="Q415" s="119">
        <f t="shared" si="8"/>
        <v>704195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581301.28</v>
      </c>
      <c r="V415" s="115"/>
    </row>
    <row r="416" spans="2:22" x14ac:dyDescent="0.2">
      <c r="B416" s="113"/>
      <c r="C416" s="117" t="s">
        <v>520</v>
      </c>
      <c r="D416" s="118" t="s">
        <v>521</v>
      </c>
      <c r="E416" s="119">
        <v>54930.979999999989</v>
      </c>
      <c r="F416" s="119">
        <v>109475.54</v>
      </c>
      <c r="G416" s="119">
        <v>135189.57</v>
      </c>
      <c r="H416" s="119">
        <v>76569.5</v>
      </c>
      <c r="I416" s="119">
        <v>52154.11</v>
      </c>
      <c r="J416" s="119">
        <v>79689.78</v>
      </c>
      <c r="K416" s="119">
        <v>46080.859999999993</v>
      </c>
      <c r="L416" s="119">
        <v>49019.889999999992</v>
      </c>
      <c r="M416" s="119">
        <v>53796.18</v>
      </c>
      <c r="N416" s="119">
        <v>53796.18</v>
      </c>
      <c r="O416" s="119">
        <v>53796.18</v>
      </c>
      <c r="P416" s="119">
        <v>53796.060000000005</v>
      </c>
      <c r="Q416" s="119">
        <f t="shared" si="8"/>
        <v>818294.83000000019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764498.77000000014</v>
      </c>
      <c r="V416" s="115"/>
    </row>
    <row r="417" spans="2:22" x14ac:dyDescent="0.2">
      <c r="B417" s="113"/>
      <c r="C417" s="117" t="s">
        <v>522</v>
      </c>
      <c r="D417" s="118" t="s">
        <v>523</v>
      </c>
      <c r="E417" s="119">
        <v>80222.579999999987</v>
      </c>
      <c r="F417" s="119">
        <v>100784.04</v>
      </c>
      <c r="G417" s="119">
        <v>83598.51999999999</v>
      </c>
      <c r="H417" s="119">
        <v>167921.87</v>
      </c>
      <c r="I417" s="119">
        <v>82203.670000000013</v>
      </c>
      <c r="J417" s="119">
        <v>120127.33</v>
      </c>
      <c r="K417" s="119">
        <v>81136.05</v>
      </c>
      <c r="L417" s="119">
        <v>40908.859999999993</v>
      </c>
      <c r="M417" s="119">
        <v>116333.66999999997</v>
      </c>
      <c r="N417" s="119">
        <v>116333.66999999997</v>
      </c>
      <c r="O417" s="119">
        <v>116333.66999999997</v>
      </c>
      <c r="P417" s="119">
        <v>116333.25000000001</v>
      </c>
      <c r="Q417" s="119">
        <f t="shared" si="8"/>
        <v>1222237.18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1105903.93</v>
      </c>
      <c r="V417" s="115"/>
    </row>
    <row r="418" spans="2:22" ht="25.5" x14ac:dyDescent="0.2">
      <c r="B418" s="113"/>
      <c r="C418" s="117" t="s">
        <v>524</v>
      </c>
      <c r="D418" s="118" t="s">
        <v>525</v>
      </c>
      <c r="E418" s="119">
        <v>69957.81</v>
      </c>
      <c r="F418" s="119">
        <v>95961.260000000009</v>
      </c>
      <c r="G418" s="119">
        <v>66886.41</v>
      </c>
      <c r="H418" s="119">
        <v>111159.73</v>
      </c>
      <c r="I418" s="119">
        <v>2095487.83</v>
      </c>
      <c r="J418" s="119">
        <v>130634.76000000001</v>
      </c>
      <c r="K418" s="119">
        <v>62422.270000000004</v>
      </c>
      <c r="L418" s="119">
        <v>42809.22</v>
      </c>
      <c r="M418" s="119">
        <v>71738.89999999998</v>
      </c>
      <c r="N418" s="119">
        <v>71738.89999999998</v>
      </c>
      <c r="O418" s="119">
        <v>71738.89999999998</v>
      </c>
      <c r="P418" s="119">
        <v>71738.540000000023</v>
      </c>
      <c r="Q418" s="119">
        <f t="shared" si="8"/>
        <v>2962274.53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2890535.9899999998</v>
      </c>
      <c r="V418" s="115"/>
    </row>
    <row r="419" spans="2:22" x14ac:dyDescent="0.2">
      <c r="B419" s="113"/>
      <c r="C419" s="117" t="s">
        <v>526</v>
      </c>
      <c r="D419" s="118" t="s">
        <v>527</v>
      </c>
      <c r="E419" s="119">
        <v>25129.510000000002</v>
      </c>
      <c r="F419" s="119">
        <v>27985.550000000003</v>
      </c>
      <c r="G419" s="119">
        <v>35716.629999999997</v>
      </c>
      <c r="H419" s="119">
        <v>31204.57</v>
      </c>
      <c r="I419" s="119">
        <v>59688.070000000007</v>
      </c>
      <c r="J419" s="119">
        <v>33242.29</v>
      </c>
      <c r="K419" s="119">
        <v>33740.939999999995</v>
      </c>
      <c r="L419" s="119">
        <v>16005.36</v>
      </c>
      <c r="M419" s="119">
        <v>45027.810000000005</v>
      </c>
      <c r="N419" s="119">
        <v>45027.810000000005</v>
      </c>
      <c r="O419" s="119">
        <v>45027.810000000005</v>
      </c>
      <c r="P419" s="119">
        <v>45027.570000000007</v>
      </c>
      <c r="Q419" s="119">
        <f t="shared" si="8"/>
        <v>442823.92000000004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397796.35000000003</v>
      </c>
      <c r="V419" s="115"/>
    </row>
    <row r="420" spans="2:22" x14ac:dyDescent="0.2">
      <c r="B420" s="113"/>
      <c r="C420" s="117" t="s">
        <v>183</v>
      </c>
      <c r="D420" s="118" t="s">
        <v>415</v>
      </c>
      <c r="E420" s="119">
        <v>1140995.22</v>
      </c>
      <c r="F420" s="119">
        <v>1231956.1400000001</v>
      </c>
      <c r="G420" s="119">
        <v>2455664.6799999997</v>
      </c>
      <c r="H420" s="119">
        <v>1875899.3</v>
      </c>
      <c r="I420" s="119">
        <v>2086906.75</v>
      </c>
      <c r="J420" s="119">
        <v>1671455.77</v>
      </c>
      <c r="K420" s="119">
        <v>3991740.66</v>
      </c>
      <c r="L420" s="119">
        <v>74435.149999999994</v>
      </c>
      <c r="M420" s="119">
        <v>4195875.21</v>
      </c>
      <c r="N420" s="119">
        <v>4195875.21</v>
      </c>
      <c r="O420" s="119">
        <v>4195875.21</v>
      </c>
      <c r="P420" s="119">
        <v>4195875.16</v>
      </c>
      <c r="Q420" s="119">
        <f t="shared" si="8"/>
        <v>31312554.460000001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27116679.300000001</v>
      </c>
      <c r="V420" s="115"/>
    </row>
    <row r="421" spans="2:22" x14ac:dyDescent="0.2">
      <c r="B421" s="113"/>
      <c r="C421" s="117" t="s">
        <v>184</v>
      </c>
      <c r="D421" s="118" t="s">
        <v>416</v>
      </c>
      <c r="E421" s="119">
        <v>323870.14</v>
      </c>
      <c r="F421" s="119">
        <v>410236.35</v>
      </c>
      <c r="G421" s="119">
        <v>269231.50999999995</v>
      </c>
      <c r="H421" s="119">
        <v>341136.72999999992</v>
      </c>
      <c r="I421" s="119">
        <v>538150.20000000007</v>
      </c>
      <c r="J421" s="119">
        <v>390220.88999999996</v>
      </c>
      <c r="K421" s="119">
        <v>389205.2</v>
      </c>
      <c r="L421" s="119">
        <v>125451.81999999999</v>
      </c>
      <c r="M421" s="119">
        <v>546242.65</v>
      </c>
      <c r="N421" s="119">
        <v>541936.21000000008</v>
      </c>
      <c r="O421" s="119">
        <v>541936.21000000008</v>
      </c>
      <c r="P421" s="119">
        <v>541936.04</v>
      </c>
      <c r="Q421" s="119">
        <f t="shared" si="8"/>
        <v>4959553.95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4417617.91</v>
      </c>
      <c r="V421" s="115"/>
    </row>
    <row r="422" spans="2:22" x14ac:dyDescent="0.2">
      <c r="B422" s="113"/>
      <c r="C422" s="117" t="s">
        <v>185</v>
      </c>
      <c r="D422" s="118" t="s">
        <v>417</v>
      </c>
      <c r="E422" s="119">
        <v>15104.3</v>
      </c>
      <c r="F422" s="119">
        <v>19543.489999999998</v>
      </c>
      <c r="G422" s="119">
        <v>1301678.3899999999</v>
      </c>
      <c r="H422" s="119">
        <v>1176150.05</v>
      </c>
      <c r="I422" s="119">
        <v>541186.06999999995</v>
      </c>
      <c r="J422" s="119">
        <v>504208.52999999997</v>
      </c>
      <c r="K422" s="119">
        <v>313706.28999999998</v>
      </c>
      <c r="L422" s="119">
        <v>12034.1</v>
      </c>
      <c r="M422" s="119">
        <v>690073.21</v>
      </c>
      <c r="N422" s="119">
        <v>690073.21</v>
      </c>
      <c r="O422" s="119">
        <v>690073.21</v>
      </c>
      <c r="P422" s="119">
        <v>690073.17000000016</v>
      </c>
      <c r="Q422" s="119">
        <f t="shared" si="8"/>
        <v>6643904.0199999996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5953830.8499999996</v>
      </c>
      <c r="V422" s="115"/>
    </row>
    <row r="423" spans="2:22" x14ac:dyDescent="0.2">
      <c r="B423" s="113"/>
      <c r="C423" s="117" t="s">
        <v>186</v>
      </c>
      <c r="D423" s="118" t="s">
        <v>418</v>
      </c>
      <c r="E423" s="119">
        <v>764513.88000000012</v>
      </c>
      <c r="F423" s="119">
        <v>198973.13</v>
      </c>
      <c r="G423" s="119">
        <v>1235413.3299999998</v>
      </c>
      <c r="H423" s="119">
        <v>1205976.5499999998</v>
      </c>
      <c r="I423" s="119">
        <v>2960638.7</v>
      </c>
      <c r="J423" s="119">
        <v>1235862.44</v>
      </c>
      <c r="K423" s="119">
        <v>1157666.8799999999</v>
      </c>
      <c r="L423" s="119">
        <v>313422.44</v>
      </c>
      <c r="M423" s="119">
        <v>2117883.41</v>
      </c>
      <c r="N423" s="119">
        <v>2117883.41</v>
      </c>
      <c r="O423" s="119">
        <v>2117883.41</v>
      </c>
      <c r="P423" s="119">
        <v>2117883.31</v>
      </c>
      <c r="Q423" s="119">
        <f t="shared" si="8"/>
        <v>17544000.890000001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15426117.58</v>
      </c>
      <c r="V423" s="115"/>
    </row>
    <row r="424" spans="2:22" ht="25.5" x14ac:dyDescent="0.2">
      <c r="B424" s="113"/>
      <c r="C424" s="117" t="s">
        <v>187</v>
      </c>
      <c r="D424" s="118" t="s">
        <v>420</v>
      </c>
      <c r="E424" s="119">
        <v>0</v>
      </c>
      <c r="F424" s="119">
        <v>0</v>
      </c>
      <c r="G424" s="119">
        <v>0</v>
      </c>
      <c r="H424" s="119">
        <v>0</v>
      </c>
      <c r="I424" s="119">
        <v>0</v>
      </c>
      <c r="J424" s="119">
        <v>0</v>
      </c>
      <c r="K424" s="119">
        <v>0</v>
      </c>
      <c r="L424" s="119">
        <v>0</v>
      </c>
      <c r="M424" s="119">
        <v>5106.25</v>
      </c>
      <c r="N424" s="119">
        <v>5106.25</v>
      </c>
      <c r="O424" s="119">
        <v>5106.25</v>
      </c>
      <c r="P424" s="119">
        <v>5106.25</v>
      </c>
      <c r="Q424" s="119">
        <f t="shared" si="8"/>
        <v>20425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15318.75</v>
      </c>
      <c r="V424" s="115"/>
    </row>
    <row r="425" spans="2:22" x14ac:dyDescent="0.2">
      <c r="B425" s="113"/>
      <c r="C425" s="117" t="s">
        <v>188</v>
      </c>
      <c r="D425" s="118" t="s">
        <v>421</v>
      </c>
      <c r="E425" s="119">
        <v>13904.689999999997</v>
      </c>
      <c r="F425" s="119">
        <v>18643.34</v>
      </c>
      <c r="G425" s="119">
        <v>16702.599999999999</v>
      </c>
      <c r="H425" s="119">
        <v>32342.150000000005</v>
      </c>
      <c r="I425" s="119">
        <v>37597.85</v>
      </c>
      <c r="J425" s="119">
        <v>104970.42</v>
      </c>
      <c r="K425" s="119">
        <v>29722.53</v>
      </c>
      <c r="L425" s="119">
        <v>14954.34</v>
      </c>
      <c r="M425" s="119">
        <v>291367.38</v>
      </c>
      <c r="N425" s="119">
        <v>291367.38</v>
      </c>
      <c r="O425" s="119">
        <v>291367.38</v>
      </c>
      <c r="P425" s="119">
        <v>291367.3</v>
      </c>
      <c r="Q425" s="119">
        <f t="shared" si="8"/>
        <v>1434307.36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1142940.06</v>
      </c>
      <c r="V425" s="115"/>
    </row>
    <row r="426" spans="2:22" x14ac:dyDescent="0.2">
      <c r="B426" s="113"/>
      <c r="C426" s="117" t="s">
        <v>189</v>
      </c>
      <c r="D426" s="118" t="s">
        <v>422</v>
      </c>
      <c r="E426" s="119">
        <v>12478.670000000002</v>
      </c>
      <c r="F426" s="119">
        <v>23836.069999999992</v>
      </c>
      <c r="G426" s="119">
        <v>21112.84</v>
      </c>
      <c r="H426" s="119">
        <v>31454.029999999992</v>
      </c>
      <c r="I426" s="119">
        <v>25101.71</v>
      </c>
      <c r="J426" s="119">
        <v>28351.279999999999</v>
      </c>
      <c r="K426" s="119">
        <v>11930.519999999999</v>
      </c>
      <c r="L426" s="119">
        <v>10563.349999999999</v>
      </c>
      <c r="M426" s="119">
        <v>59870.64</v>
      </c>
      <c r="N426" s="119">
        <v>59870.64</v>
      </c>
      <c r="O426" s="119">
        <v>59870.64</v>
      </c>
      <c r="P426" s="119">
        <v>59870.540000000008</v>
      </c>
      <c r="Q426" s="119">
        <f t="shared" si="8"/>
        <v>404310.93000000005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344440.39</v>
      </c>
      <c r="V426" s="115"/>
    </row>
    <row r="427" spans="2:22" x14ac:dyDescent="0.2">
      <c r="B427" s="113"/>
      <c r="C427" s="117" t="s">
        <v>190</v>
      </c>
      <c r="D427" s="118" t="s">
        <v>423</v>
      </c>
      <c r="E427" s="119">
        <v>376268.05999999988</v>
      </c>
      <c r="F427" s="119">
        <v>501806.64000000013</v>
      </c>
      <c r="G427" s="119">
        <v>508588.44000000012</v>
      </c>
      <c r="H427" s="119">
        <v>508994.25000000006</v>
      </c>
      <c r="I427" s="119">
        <v>537507.69999999995</v>
      </c>
      <c r="J427" s="119">
        <v>542280.97</v>
      </c>
      <c r="K427" s="119">
        <v>714639.5</v>
      </c>
      <c r="L427" s="119">
        <v>545528.69999999995</v>
      </c>
      <c r="M427" s="119">
        <v>639572.28999999992</v>
      </c>
      <c r="N427" s="119">
        <v>639572.28999999992</v>
      </c>
      <c r="O427" s="119">
        <v>639572.28999999992</v>
      </c>
      <c r="P427" s="119">
        <v>639572.11000000022</v>
      </c>
      <c r="Q427" s="119">
        <f t="shared" si="8"/>
        <v>6793903.2400000002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6154331.1299999999</v>
      </c>
      <c r="V427" s="115"/>
    </row>
    <row r="428" spans="2:22" x14ac:dyDescent="0.2">
      <c r="B428" s="113"/>
      <c r="C428" s="117" t="s">
        <v>191</v>
      </c>
      <c r="D428" s="118" t="s">
        <v>424</v>
      </c>
      <c r="E428" s="119">
        <v>8882.9700000000012</v>
      </c>
      <c r="F428" s="119">
        <v>13758.760000000002</v>
      </c>
      <c r="G428" s="119">
        <v>1527207.5</v>
      </c>
      <c r="H428" s="119">
        <v>25641.450000000004</v>
      </c>
      <c r="I428" s="119">
        <v>12697.900000000001</v>
      </c>
      <c r="J428" s="119">
        <v>23104.239999999994</v>
      </c>
      <c r="K428" s="119">
        <v>19805.400000000001</v>
      </c>
      <c r="L428" s="119">
        <v>8661.1899999999987</v>
      </c>
      <c r="M428" s="119">
        <v>38276.990000000013</v>
      </c>
      <c r="N428" s="119">
        <v>38276.990000000013</v>
      </c>
      <c r="O428" s="119">
        <v>38276.990000000013</v>
      </c>
      <c r="P428" s="119">
        <v>38276.870000000003</v>
      </c>
      <c r="Q428" s="119">
        <f t="shared" si="8"/>
        <v>1792867.2499999998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1754590.3799999997</v>
      </c>
      <c r="V428" s="115"/>
    </row>
    <row r="429" spans="2:22" x14ac:dyDescent="0.2">
      <c r="B429" s="113"/>
      <c r="C429" s="117" t="s">
        <v>192</v>
      </c>
      <c r="D429" s="118" t="s">
        <v>425</v>
      </c>
      <c r="E429" s="119">
        <v>12799.220000000001</v>
      </c>
      <c r="F429" s="119">
        <v>15664.77</v>
      </c>
      <c r="G429" s="119">
        <v>37100.049999999996</v>
      </c>
      <c r="H429" s="119">
        <v>14233.11</v>
      </c>
      <c r="I429" s="119">
        <v>64840.01</v>
      </c>
      <c r="J429" s="119">
        <v>75867.27</v>
      </c>
      <c r="K429" s="119">
        <v>139120.32000000001</v>
      </c>
      <c r="L429" s="119">
        <v>14774.490000000003</v>
      </c>
      <c r="M429" s="119">
        <v>96831.439999999988</v>
      </c>
      <c r="N429" s="119">
        <v>96831.439999999988</v>
      </c>
      <c r="O429" s="119">
        <v>96831.439999999988</v>
      </c>
      <c r="P429" s="119">
        <v>96831.32</v>
      </c>
      <c r="Q429" s="119">
        <f t="shared" si="8"/>
        <v>761724.87999999989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664893.55999999994</v>
      </c>
      <c r="V429" s="115"/>
    </row>
    <row r="430" spans="2:22" ht="25.5" x14ac:dyDescent="0.2">
      <c r="B430" s="113"/>
      <c r="C430" s="117" t="s">
        <v>193</v>
      </c>
      <c r="D430" s="118" t="s">
        <v>419</v>
      </c>
      <c r="E430" s="119">
        <v>72303.27</v>
      </c>
      <c r="F430" s="119">
        <v>126135.09000000003</v>
      </c>
      <c r="G430" s="119">
        <v>85955.10000000002</v>
      </c>
      <c r="H430" s="119">
        <v>108027.82</v>
      </c>
      <c r="I430" s="119">
        <v>84638.17</v>
      </c>
      <c r="J430" s="119">
        <v>134667.12000000002</v>
      </c>
      <c r="K430" s="119">
        <v>93729.000000000015</v>
      </c>
      <c r="L430" s="119">
        <v>201901.62</v>
      </c>
      <c r="M430" s="119">
        <v>146746.01999999999</v>
      </c>
      <c r="N430" s="119">
        <v>146746.01999999999</v>
      </c>
      <c r="O430" s="119">
        <v>146746.01999999999</v>
      </c>
      <c r="P430" s="119">
        <v>146745.80000000002</v>
      </c>
      <c r="Q430" s="119">
        <f t="shared" si="8"/>
        <v>1494341.05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1347595.25</v>
      </c>
      <c r="V430" s="115"/>
    </row>
    <row r="431" spans="2:22" x14ac:dyDescent="0.2">
      <c r="B431" s="113"/>
      <c r="C431" s="117" t="s">
        <v>194</v>
      </c>
      <c r="D431" s="118" t="s">
        <v>426</v>
      </c>
      <c r="E431" s="119">
        <v>39994.629999999997</v>
      </c>
      <c r="F431" s="119">
        <v>19519.579999999998</v>
      </c>
      <c r="G431" s="119">
        <v>72094.28</v>
      </c>
      <c r="H431" s="119">
        <v>26480.949999999997</v>
      </c>
      <c r="I431" s="119">
        <v>41727.97</v>
      </c>
      <c r="J431" s="119">
        <v>41737.790000000008</v>
      </c>
      <c r="K431" s="119">
        <v>43071.18</v>
      </c>
      <c r="L431" s="119">
        <v>41224.620000000003</v>
      </c>
      <c r="M431" s="119">
        <v>92484.29</v>
      </c>
      <c r="N431" s="119">
        <v>92484.29</v>
      </c>
      <c r="O431" s="119">
        <v>92484.29</v>
      </c>
      <c r="P431" s="119">
        <v>92484.239999999991</v>
      </c>
      <c r="Q431" s="119">
        <f t="shared" si="8"/>
        <v>695788.11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603303.87</v>
      </c>
      <c r="V431" s="115"/>
    </row>
    <row r="432" spans="2:22" x14ac:dyDescent="0.2">
      <c r="B432" s="113"/>
      <c r="C432" s="117" t="s">
        <v>195</v>
      </c>
      <c r="D432" s="118" t="s">
        <v>427</v>
      </c>
      <c r="E432" s="119">
        <v>7496.68</v>
      </c>
      <c r="F432" s="119">
        <v>9792.66</v>
      </c>
      <c r="G432" s="119">
        <v>12727.07</v>
      </c>
      <c r="H432" s="119">
        <v>11366.67</v>
      </c>
      <c r="I432" s="119">
        <v>9794.4500000000007</v>
      </c>
      <c r="J432" s="119">
        <v>10168.709999999999</v>
      </c>
      <c r="K432" s="119">
        <v>9484.77</v>
      </c>
      <c r="L432" s="119">
        <v>9266.5299999999988</v>
      </c>
      <c r="M432" s="119">
        <v>17923.370000000003</v>
      </c>
      <c r="N432" s="119">
        <v>17923.370000000003</v>
      </c>
      <c r="O432" s="119">
        <v>17923.370000000003</v>
      </c>
      <c r="P432" s="119">
        <v>17923.349999999999</v>
      </c>
      <c r="Q432" s="119">
        <f t="shared" si="8"/>
        <v>151791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133867.65</v>
      </c>
      <c r="V432" s="115"/>
    </row>
    <row r="433" spans="2:22" x14ac:dyDescent="0.2">
      <c r="B433" s="113"/>
      <c r="C433" s="117" t="s">
        <v>196</v>
      </c>
      <c r="D433" s="118" t="s">
        <v>428</v>
      </c>
      <c r="E433" s="119">
        <v>66557.320000000007</v>
      </c>
      <c r="F433" s="119">
        <v>60753.679999999986</v>
      </c>
      <c r="G433" s="119">
        <v>103954.88</v>
      </c>
      <c r="H433" s="119">
        <v>88641.089999999982</v>
      </c>
      <c r="I433" s="119">
        <v>69259.17</v>
      </c>
      <c r="J433" s="119">
        <v>65273.02</v>
      </c>
      <c r="K433" s="119">
        <v>88029.52</v>
      </c>
      <c r="L433" s="119">
        <v>47501.61</v>
      </c>
      <c r="M433" s="119">
        <v>168827.46</v>
      </c>
      <c r="N433" s="119">
        <v>168827.46</v>
      </c>
      <c r="O433" s="119">
        <v>168827.46</v>
      </c>
      <c r="P433" s="119">
        <v>168827.33000000002</v>
      </c>
      <c r="Q433" s="119">
        <f t="shared" si="8"/>
        <v>1265280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1096452.67</v>
      </c>
      <c r="V433" s="115"/>
    </row>
    <row r="434" spans="2:22" x14ac:dyDescent="0.2">
      <c r="B434" s="113"/>
      <c r="C434" s="117" t="s">
        <v>197</v>
      </c>
      <c r="D434" s="118" t="s">
        <v>429</v>
      </c>
      <c r="E434" s="119">
        <v>8071.53</v>
      </c>
      <c r="F434" s="119">
        <v>44812.25</v>
      </c>
      <c r="G434" s="119">
        <v>10876.8</v>
      </c>
      <c r="H434" s="119">
        <v>12861.7</v>
      </c>
      <c r="I434" s="119">
        <v>11406.819999999998</v>
      </c>
      <c r="J434" s="119">
        <v>37349.99</v>
      </c>
      <c r="K434" s="119">
        <v>34454.449999999997</v>
      </c>
      <c r="L434" s="119">
        <v>7246.5899999999992</v>
      </c>
      <c r="M434" s="119">
        <v>37355.049999999996</v>
      </c>
      <c r="N434" s="119">
        <v>37355.049999999996</v>
      </c>
      <c r="O434" s="119">
        <v>37355.049999999996</v>
      </c>
      <c r="P434" s="119">
        <v>37354.930000000008</v>
      </c>
      <c r="Q434" s="119">
        <f t="shared" si="8"/>
        <v>316500.20999999996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279145.27999999997</v>
      </c>
      <c r="V434" s="115"/>
    </row>
    <row r="435" spans="2:22" x14ac:dyDescent="0.2">
      <c r="B435" s="113"/>
      <c r="C435" s="117" t="s">
        <v>198</v>
      </c>
      <c r="D435" s="118" t="s">
        <v>430</v>
      </c>
      <c r="E435" s="119">
        <v>25086.2</v>
      </c>
      <c r="F435" s="119">
        <v>30602.260000000002</v>
      </c>
      <c r="G435" s="119">
        <v>25689.050000000003</v>
      </c>
      <c r="H435" s="119">
        <v>24660.29</v>
      </c>
      <c r="I435" s="119">
        <v>40575.71</v>
      </c>
      <c r="J435" s="119">
        <v>27453.75</v>
      </c>
      <c r="K435" s="119">
        <v>27201.510000000002</v>
      </c>
      <c r="L435" s="119">
        <v>22705.31</v>
      </c>
      <c r="M435" s="119">
        <v>34560.269999999997</v>
      </c>
      <c r="N435" s="119">
        <v>34560.269999999997</v>
      </c>
      <c r="O435" s="119">
        <v>34560.269999999997</v>
      </c>
      <c r="P435" s="119">
        <v>34560.19</v>
      </c>
      <c r="Q435" s="119">
        <f t="shared" si="8"/>
        <v>362215.08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327654.89</v>
      </c>
      <c r="V435" s="115"/>
    </row>
    <row r="436" spans="2:22" x14ac:dyDescent="0.2">
      <c r="B436" s="113"/>
      <c r="C436" s="117" t="s">
        <v>199</v>
      </c>
      <c r="D436" s="118" t="s">
        <v>431</v>
      </c>
      <c r="E436" s="119">
        <v>92731.88</v>
      </c>
      <c r="F436" s="119">
        <v>87375.299999999988</v>
      </c>
      <c r="G436" s="119">
        <v>115452.59000000003</v>
      </c>
      <c r="H436" s="119">
        <v>140272.69000000003</v>
      </c>
      <c r="I436" s="119">
        <v>114845.20999999999</v>
      </c>
      <c r="J436" s="119">
        <v>94543.23</v>
      </c>
      <c r="K436" s="119">
        <v>93764.210000000021</v>
      </c>
      <c r="L436" s="119">
        <v>93717.77</v>
      </c>
      <c r="M436" s="119">
        <v>202810.89</v>
      </c>
      <c r="N436" s="119">
        <v>202652.55000000005</v>
      </c>
      <c r="O436" s="119">
        <v>202652.55000000005</v>
      </c>
      <c r="P436" s="119">
        <v>202652.36000000002</v>
      </c>
      <c r="Q436" s="119">
        <f t="shared" si="8"/>
        <v>1643471.2300000004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1440818.8700000003</v>
      </c>
      <c r="V436" s="115"/>
    </row>
    <row r="437" spans="2:22" x14ac:dyDescent="0.2">
      <c r="B437" s="113"/>
      <c r="C437" s="117" t="s">
        <v>200</v>
      </c>
      <c r="D437" s="118" t="s">
        <v>432</v>
      </c>
      <c r="E437" s="119">
        <v>58933.090000000004</v>
      </c>
      <c r="F437" s="119">
        <v>1582237.4000000001</v>
      </c>
      <c r="G437" s="119">
        <v>1180625.32</v>
      </c>
      <c r="H437" s="119">
        <v>1163254.2</v>
      </c>
      <c r="I437" s="119">
        <v>1156140.2500000002</v>
      </c>
      <c r="J437" s="119">
        <v>1175910.2</v>
      </c>
      <c r="K437" s="119">
        <v>2248994.86</v>
      </c>
      <c r="L437" s="119">
        <v>62192.130000000005</v>
      </c>
      <c r="M437" s="119">
        <v>1572286.4199999997</v>
      </c>
      <c r="N437" s="119">
        <v>1572286.4199999997</v>
      </c>
      <c r="O437" s="119">
        <v>1572286.4199999997</v>
      </c>
      <c r="P437" s="119">
        <v>1572286.2899999998</v>
      </c>
      <c r="Q437" s="119">
        <f t="shared" si="8"/>
        <v>14917433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13345146.710000001</v>
      </c>
      <c r="V437" s="115"/>
    </row>
    <row r="438" spans="2:22" x14ac:dyDescent="0.2">
      <c r="B438" s="113"/>
      <c r="C438" s="117" t="s">
        <v>201</v>
      </c>
      <c r="D438" s="118" t="s">
        <v>433</v>
      </c>
      <c r="E438" s="119">
        <v>14394.02</v>
      </c>
      <c r="F438" s="119">
        <v>910666.69</v>
      </c>
      <c r="G438" s="119">
        <v>3393517.05</v>
      </c>
      <c r="H438" s="119">
        <v>2274518.41</v>
      </c>
      <c r="I438" s="119">
        <v>562853.1</v>
      </c>
      <c r="J438" s="119">
        <v>1381921.25</v>
      </c>
      <c r="K438" s="119">
        <v>3111741.8899999997</v>
      </c>
      <c r="L438" s="119">
        <v>1507314.56</v>
      </c>
      <c r="M438" s="119">
        <v>3621043.58</v>
      </c>
      <c r="N438" s="119">
        <v>2264809.19</v>
      </c>
      <c r="O438" s="119">
        <v>2264809.19</v>
      </c>
      <c r="P438" s="119">
        <v>2264809.1100000003</v>
      </c>
      <c r="Q438" s="119">
        <f t="shared" si="8"/>
        <v>23572398.040000003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21307588.930000003</v>
      </c>
      <c r="V438" s="115"/>
    </row>
    <row r="439" spans="2:22" x14ac:dyDescent="0.2">
      <c r="B439" s="113"/>
      <c r="C439" s="117" t="s">
        <v>202</v>
      </c>
      <c r="D439" s="118" t="s">
        <v>434</v>
      </c>
      <c r="E439" s="119">
        <v>0</v>
      </c>
      <c r="F439" s="119">
        <v>2648.06</v>
      </c>
      <c r="G439" s="119">
        <v>1848.37</v>
      </c>
      <c r="H439" s="119">
        <v>12880.85</v>
      </c>
      <c r="I439" s="119">
        <v>6039.61</v>
      </c>
      <c r="J439" s="119">
        <v>4247.49</v>
      </c>
      <c r="K439" s="119">
        <v>7204.6699999999992</v>
      </c>
      <c r="L439" s="119">
        <v>3408.95</v>
      </c>
      <c r="M439" s="119">
        <v>9773.7000000000007</v>
      </c>
      <c r="N439" s="119">
        <v>9066.3700000000008</v>
      </c>
      <c r="O439" s="119">
        <v>9066.3700000000008</v>
      </c>
      <c r="P439" s="119">
        <v>9066.25</v>
      </c>
      <c r="Q439" s="119">
        <f t="shared" si="8"/>
        <v>75250.69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66184.44</v>
      </c>
      <c r="V439" s="115"/>
    </row>
    <row r="440" spans="2:22" x14ac:dyDescent="0.2">
      <c r="B440" s="113"/>
      <c r="C440" s="117" t="s">
        <v>203</v>
      </c>
      <c r="D440" s="118" t="s">
        <v>435</v>
      </c>
      <c r="E440" s="119">
        <v>0</v>
      </c>
      <c r="F440" s="119">
        <v>0</v>
      </c>
      <c r="G440" s="119">
        <v>167717.25</v>
      </c>
      <c r="H440" s="119">
        <v>11153.380000000001</v>
      </c>
      <c r="I440" s="119">
        <v>0</v>
      </c>
      <c r="J440" s="119">
        <v>125814.77</v>
      </c>
      <c r="K440" s="119">
        <v>368.12</v>
      </c>
      <c r="L440" s="119">
        <v>0</v>
      </c>
      <c r="M440" s="119">
        <v>121668.41</v>
      </c>
      <c r="N440" s="119">
        <v>121668.41</v>
      </c>
      <c r="O440" s="119">
        <v>121668.41</v>
      </c>
      <c r="P440" s="119">
        <v>121668.42</v>
      </c>
      <c r="Q440" s="119">
        <f t="shared" si="8"/>
        <v>791727.17000000016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670058.75000000012</v>
      </c>
      <c r="V440" s="115"/>
    </row>
    <row r="441" spans="2:22" x14ac:dyDescent="0.2">
      <c r="B441" s="113"/>
      <c r="C441" s="117" t="s">
        <v>204</v>
      </c>
      <c r="D441" s="118" t="s">
        <v>436</v>
      </c>
      <c r="E441" s="119">
        <v>138108.33000000002</v>
      </c>
      <c r="F441" s="119">
        <v>3532128</v>
      </c>
      <c r="G441" s="119">
        <v>1932189.68</v>
      </c>
      <c r="H441" s="119">
        <v>5032074.63</v>
      </c>
      <c r="I441" s="119">
        <v>3514441.48</v>
      </c>
      <c r="J441" s="119">
        <v>2063853.58</v>
      </c>
      <c r="K441" s="119">
        <v>3363047.86</v>
      </c>
      <c r="L441" s="119">
        <v>2319114.7000000002</v>
      </c>
      <c r="M441" s="119">
        <v>11567998.93</v>
      </c>
      <c r="N441" s="119">
        <v>10887510.890000001</v>
      </c>
      <c r="O441" s="119">
        <v>10887510.890000001</v>
      </c>
      <c r="P441" s="119">
        <v>10887510.710000001</v>
      </c>
      <c r="Q441" s="119">
        <f t="shared" si="8"/>
        <v>66125489.68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55237978.969999999</v>
      </c>
      <c r="V441" s="115"/>
    </row>
    <row r="442" spans="2:22" x14ac:dyDescent="0.2">
      <c r="B442" s="113"/>
      <c r="C442" s="117" t="s">
        <v>205</v>
      </c>
      <c r="D442" s="118" t="s">
        <v>437</v>
      </c>
      <c r="E442" s="119">
        <v>0</v>
      </c>
      <c r="F442" s="119">
        <v>29862.1</v>
      </c>
      <c r="G442" s="119">
        <v>0</v>
      </c>
      <c r="H442" s="119">
        <v>0</v>
      </c>
      <c r="I442" s="119">
        <v>0</v>
      </c>
      <c r="J442" s="119">
        <v>58895.01</v>
      </c>
      <c r="K442" s="119">
        <v>0</v>
      </c>
      <c r="L442" s="119">
        <v>0</v>
      </c>
      <c r="M442" s="119">
        <v>301955.71999999997</v>
      </c>
      <c r="N442" s="119">
        <v>301955.71999999997</v>
      </c>
      <c r="O442" s="119">
        <v>301955.71999999997</v>
      </c>
      <c r="P442" s="119">
        <v>301955.73</v>
      </c>
      <c r="Q442" s="119">
        <f t="shared" si="8"/>
        <v>1296580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994624.2699999999</v>
      </c>
      <c r="V442" s="115"/>
    </row>
    <row r="443" spans="2:22" x14ac:dyDescent="0.2">
      <c r="B443" s="113"/>
      <c r="C443" s="117" t="s">
        <v>206</v>
      </c>
      <c r="D443" s="118" t="s">
        <v>438</v>
      </c>
      <c r="E443" s="119">
        <v>0</v>
      </c>
      <c r="F443" s="119">
        <v>111574.87</v>
      </c>
      <c r="G443" s="119">
        <v>84979.93</v>
      </c>
      <c r="H443" s="119">
        <v>66334.740000000005</v>
      </c>
      <c r="I443" s="119">
        <v>519530.29999999993</v>
      </c>
      <c r="J443" s="119">
        <v>65613.94</v>
      </c>
      <c r="K443" s="119">
        <v>14612.93</v>
      </c>
      <c r="L443" s="119">
        <v>42320</v>
      </c>
      <c r="M443" s="119">
        <v>8295258.3300000001</v>
      </c>
      <c r="N443" s="119">
        <v>8295258.3300000001</v>
      </c>
      <c r="O443" s="119">
        <v>8295258.3300000001</v>
      </c>
      <c r="P443" s="119">
        <v>8295258.3000000007</v>
      </c>
      <c r="Q443" s="119">
        <f t="shared" si="8"/>
        <v>34086000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25790741.699999996</v>
      </c>
      <c r="V443" s="115"/>
    </row>
    <row r="444" spans="2:22" x14ac:dyDescent="0.2">
      <c r="B444" s="113"/>
      <c r="C444" s="117" t="s">
        <v>207</v>
      </c>
      <c r="D444" s="118" t="s">
        <v>439</v>
      </c>
      <c r="E444" s="119">
        <v>497587.79000000004</v>
      </c>
      <c r="F444" s="119">
        <v>571061.54</v>
      </c>
      <c r="G444" s="119">
        <v>2625976.34</v>
      </c>
      <c r="H444" s="119">
        <v>1497975.0299999998</v>
      </c>
      <c r="I444" s="119">
        <v>1066085.7199999997</v>
      </c>
      <c r="J444" s="119">
        <v>909590.5</v>
      </c>
      <c r="K444" s="119">
        <v>3082317.5</v>
      </c>
      <c r="L444" s="119">
        <v>584826.77</v>
      </c>
      <c r="M444" s="119">
        <v>5928447.6599999992</v>
      </c>
      <c r="N444" s="119">
        <v>5558932.6600000001</v>
      </c>
      <c r="O444" s="119">
        <v>5558932.6600000001</v>
      </c>
      <c r="P444" s="119">
        <v>5558932.6100000003</v>
      </c>
      <c r="Q444" s="119">
        <f t="shared" si="8"/>
        <v>33440666.779999997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27881734.169999998</v>
      </c>
      <c r="V444" s="115"/>
    </row>
    <row r="445" spans="2:22" ht="25.5" x14ac:dyDescent="0.2">
      <c r="B445" s="113"/>
      <c r="C445" s="117" t="s">
        <v>208</v>
      </c>
      <c r="D445" s="118" t="s">
        <v>440</v>
      </c>
      <c r="E445" s="119">
        <v>0</v>
      </c>
      <c r="F445" s="119">
        <v>154308</v>
      </c>
      <c r="G445" s="119">
        <v>377737.91999999993</v>
      </c>
      <c r="H445" s="119">
        <v>1179519.1499999999</v>
      </c>
      <c r="I445" s="119">
        <v>619941.76</v>
      </c>
      <c r="J445" s="119">
        <v>132195.96000000002</v>
      </c>
      <c r="K445" s="119">
        <v>791584.2</v>
      </c>
      <c r="L445" s="119">
        <v>0</v>
      </c>
      <c r="M445" s="119">
        <v>2813968.75</v>
      </c>
      <c r="N445" s="119">
        <v>2711664.43</v>
      </c>
      <c r="O445" s="119">
        <v>2711664.43</v>
      </c>
      <c r="P445" s="119">
        <v>2711664.4000000004</v>
      </c>
      <c r="Q445" s="119">
        <f t="shared" si="8"/>
        <v>14204249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11492584.6</v>
      </c>
      <c r="V445" s="115"/>
    </row>
    <row r="446" spans="2:22" x14ac:dyDescent="0.2">
      <c r="B446" s="113"/>
      <c r="C446" s="117" t="s">
        <v>209</v>
      </c>
      <c r="D446" s="118" t="s">
        <v>441</v>
      </c>
      <c r="E446" s="119">
        <v>29047.21</v>
      </c>
      <c r="F446" s="119">
        <v>30471.530000000002</v>
      </c>
      <c r="G446" s="119">
        <v>36560.320000000007</v>
      </c>
      <c r="H446" s="119">
        <v>132583.33000000002</v>
      </c>
      <c r="I446" s="119">
        <v>56256.270000000004</v>
      </c>
      <c r="J446" s="119">
        <v>58565.39</v>
      </c>
      <c r="K446" s="119">
        <v>34976.57</v>
      </c>
      <c r="L446" s="119">
        <v>28415.420000000002</v>
      </c>
      <c r="M446" s="119">
        <v>155200.06</v>
      </c>
      <c r="N446" s="119">
        <v>155200.06</v>
      </c>
      <c r="O446" s="119">
        <v>155200.06</v>
      </c>
      <c r="P446" s="119">
        <v>155199.96000000002</v>
      </c>
      <c r="Q446" s="119">
        <f t="shared" si="8"/>
        <v>1027676.1800000002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872476.2200000002</v>
      </c>
      <c r="V446" s="115"/>
    </row>
    <row r="447" spans="2:22" x14ac:dyDescent="0.2">
      <c r="B447" s="113"/>
      <c r="C447" s="117" t="s">
        <v>210</v>
      </c>
      <c r="D447" s="118" t="s">
        <v>442</v>
      </c>
      <c r="E447" s="119">
        <v>264077.8</v>
      </c>
      <c r="F447" s="119">
        <v>257560.89</v>
      </c>
      <c r="G447" s="119">
        <v>307419.61</v>
      </c>
      <c r="H447" s="119">
        <v>10759.619999999999</v>
      </c>
      <c r="I447" s="119">
        <v>8390.93</v>
      </c>
      <c r="J447" s="119">
        <v>12254</v>
      </c>
      <c r="K447" s="119">
        <v>7793.1900000000005</v>
      </c>
      <c r="L447" s="119">
        <v>6945.89</v>
      </c>
      <c r="M447" s="119">
        <v>76685.08</v>
      </c>
      <c r="N447" s="119">
        <v>76685.08</v>
      </c>
      <c r="O447" s="119">
        <v>76685.08</v>
      </c>
      <c r="P447" s="119">
        <v>76685.009999999995</v>
      </c>
      <c r="Q447" s="119">
        <f t="shared" si="8"/>
        <v>1181942.18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1105257.17</v>
      </c>
      <c r="V447" s="115"/>
    </row>
    <row r="448" spans="2:22" x14ac:dyDescent="0.2">
      <c r="B448" s="113"/>
      <c r="C448" s="117" t="s">
        <v>211</v>
      </c>
      <c r="D448" s="118" t="s">
        <v>443</v>
      </c>
      <c r="E448" s="119">
        <v>204256.61000000004</v>
      </c>
      <c r="F448" s="119">
        <v>79476.210000000006</v>
      </c>
      <c r="G448" s="119">
        <v>241719.32</v>
      </c>
      <c r="H448" s="119">
        <v>217552.96</v>
      </c>
      <c r="I448" s="119">
        <v>203090.86</v>
      </c>
      <c r="J448" s="119">
        <v>218013.34000000005</v>
      </c>
      <c r="K448" s="119">
        <v>201992.37</v>
      </c>
      <c r="L448" s="119">
        <v>81679.42</v>
      </c>
      <c r="M448" s="119">
        <v>300929.70000000007</v>
      </c>
      <c r="N448" s="119">
        <v>300513.03000000003</v>
      </c>
      <c r="O448" s="119">
        <v>300513.03000000003</v>
      </c>
      <c r="P448" s="119">
        <v>300512.87999999995</v>
      </c>
      <c r="Q448" s="119">
        <f t="shared" si="8"/>
        <v>2650249.73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2349736.85</v>
      </c>
      <c r="V448" s="115"/>
    </row>
    <row r="449" spans="2:22" x14ac:dyDescent="0.2">
      <c r="B449" s="113"/>
      <c r="C449" s="117" t="s">
        <v>212</v>
      </c>
      <c r="D449" s="118" t="s">
        <v>444</v>
      </c>
      <c r="E449" s="119">
        <v>0</v>
      </c>
      <c r="F449" s="119">
        <v>763086</v>
      </c>
      <c r="G449" s="119">
        <v>712294.98</v>
      </c>
      <c r="H449" s="119">
        <v>2278831.8200000003</v>
      </c>
      <c r="I449" s="119">
        <v>488741.63</v>
      </c>
      <c r="J449" s="119">
        <v>695066.6399999999</v>
      </c>
      <c r="K449" s="119">
        <v>1191779.17</v>
      </c>
      <c r="L449" s="119">
        <v>1015.98</v>
      </c>
      <c r="M449" s="119">
        <v>2138111.600000001</v>
      </c>
      <c r="N449" s="119">
        <v>2138111.600000001</v>
      </c>
      <c r="O449" s="119">
        <v>2138111.600000001</v>
      </c>
      <c r="P449" s="119">
        <v>2138111.63</v>
      </c>
      <c r="Q449" s="119">
        <f t="shared" si="8"/>
        <v>14683262.650000006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12545151.020000005</v>
      </c>
      <c r="V449" s="115"/>
    </row>
    <row r="450" spans="2:22" x14ac:dyDescent="0.2">
      <c r="B450" s="113"/>
      <c r="C450" s="117" t="s">
        <v>213</v>
      </c>
      <c r="D450" s="118" t="s">
        <v>445</v>
      </c>
      <c r="E450" s="119">
        <v>0</v>
      </c>
      <c r="F450" s="119">
        <v>0</v>
      </c>
      <c r="G450" s="119">
        <v>0</v>
      </c>
      <c r="H450" s="119">
        <v>0</v>
      </c>
      <c r="I450" s="119">
        <v>9185.81</v>
      </c>
      <c r="J450" s="119">
        <v>59881.770000000004</v>
      </c>
      <c r="K450" s="119">
        <v>0</v>
      </c>
      <c r="L450" s="119">
        <v>0</v>
      </c>
      <c r="M450" s="119">
        <v>420442.82</v>
      </c>
      <c r="N450" s="119">
        <v>420442.82</v>
      </c>
      <c r="O450" s="119">
        <v>420442.82</v>
      </c>
      <c r="P450" s="119">
        <v>420442.81</v>
      </c>
      <c r="Q450" s="119">
        <f t="shared" si="8"/>
        <v>1750838.85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1330396.04</v>
      </c>
      <c r="V450" s="115"/>
    </row>
    <row r="451" spans="2:22" x14ac:dyDescent="0.2">
      <c r="B451" s="113"/>
      <c r="C451" s="117" t="s">
        <v>214</v>
      </c>
      <c r="D451" s="118" t="s">
        <v>446</v>
      </c>
      <c r="E451" s="119">
        <v>65782.64</v>
      </c>
      <c r="F451" s="119">
        <v>314872.37</v>
      </c>
      <c r="G451" s="119">
        <v>79684.66</v>
      </c>
      <c r="H451" s="119">
        <v>92319.8</v>
      </c>
      <c r="I451" s="119">
        <v>66952.95</v>
      </c>
      <c r="J451" s="119">
        <v>93679.99</v>
      </c>
      <c r="K451" s="119">
        <v>433641.99000000005</v>
      </c>
      <c r="L451" s="119">
        <v>111837.39</v>
      </c>
      <c r="M451" s="119">
        <v>364463.3</v>
      </c>
      <c r="N451" s="119">
        <v>364463.3</v>
      </c>
      <c r="O451" s="119">
        <v>364463.3</v>
      </c>
      <c r="P451" s="119">
        <v>364463.25</v>
      </c>
      <c r="Q451" s="119">
        <f t="shared" si="8"/>
        <v>2716624.94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2352161.69</v>
      </c>
      <c r="V451" s="115"/>
    </row>
    <row r="452" spans="2:22" x14ac:dyDescent="0.2">
      <c r="B452" s="113"/>
      <c r="C452" s="117" t="s">
        <v>215</v>
      </c>
      <c r="D452" s="118" t="s">
        <v>447</v>
      </c>
      <c r="E452" s="119">
        <v>66004.240000000005</v>
      </c>
      <c r="F452" s="119">
        <v>295712.95999999996</v>
      </c>
      <c r="G452" s="119">
        <v>66297.790000000008</v>
      </c>
      <c r="H452" s="119">
        <v>65779.5</v>
      </c>
      <c r="I452" s="119">
        <v>65271.82</v>
      </c>
      <c r="J452" s="119">
        <v>65702.030000000013</v>
      </c>
      <c r="K452" s="119">
        <v>64861.02</v>
      </c>
      <c r="L452" s="119">
        <v>64064.94000000001</v>
      </c>
      <c r="M452" s="119">
        <v>140019.69999999998</v>
      </c>
      <c r="N452" s="119">
        <v>140019.69999999998</v>
      </c>
      <c r="O452" s="119">
        <v>140019.69999999998</v>
      </c>
      <c r="P452" s="119">
        <v>140019.68</v>
      </c>
      <c r="Q452" s="119">
        <f t="shared" si="8"/>
        <v>1313773.0799999998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1173753.3999999999</v>
      </c>
      <c r="V452" s="115"/>
    </row>
    <row r="453" spans="2:22" x14ac:dyDescent="0.2">
      <c r="B453" s="113"/>
      <c r="C453" s="117" t="s">
        <v>216</v>
      </c>
      <c r="D453" s="118" t="s">
        <v>448</v>
      </c>
      <c r="E453" s="119">
        <v>86511.08</v>
      </c>
      <c r="F453" s="119">
        <v>121669.70999999999</v>
      </c>
      <c r="G453" s="119">
        <v>108560.15</v>
      </c>
      <c r="H453" s="119">
        <v>115408.35999999999</v>
      </c>
      <c r="I453" s="119">
        <v>93649</v>
      </c>
      <c r="J453" s="119">
        <v>119764.99</v>
      </c>
      <c r="K453" s="119">
        <v>92521.999999999985</v>
      </c>
      <c r="L453" s="119">
        <v>83427.999999999985</v>
      </c>
      <c r="M453" s="119">
        <v>113387.79000000001</v>
      </c>
      <c r="N453" s="119">
        <v>113387.79000000001</v>
      </c>
      <c r="O453" s="119">
        <v>113387.79000000001</v>
      </c>
      <c r="P453" s="119">
        <v>113387.67000000001</v>
      </c>
      <c r="Q453" s="119">
        <f t="shared" si="8"/>
        <v>1275064.3299999998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1161676.6599999999</v>
      </c>
      <c r="V453" s="115"/>
    </row>
    <row r="454" spans="2:22" x14ac:dyDescent="0.2">
      <c r="B454" s="113"/>
      <c r="C454" s="117" t="s">
        <v>217</v>
      </c>
      <c r="D454" s="118" t="s">
        <v>449</v>
      </c>
      <c r="E454" s="119">
        <v>144093.82</v>
      </c>
      <c r="F454" s="119">
        <v>169737.83</v>
      </c>
      <c r="G454" s="119">
        <v>143605.86999999997</v>
      </c>
      <c r="H454" s="119">
        <v>134599.12999999998</v>
      </c>
      <c r="I454" s="119">
        <v>148220.71</v>
      </c>
      <c r="J454" s="119">
        <v>140351.39000000001</v>
      </c>
      <c r="K454" s="119">
        <v>138789.02000000002</v>
      </c>
      <c r="L454" s="119">
        <v>134068.99</v>
      </c>
      <c r="M454" s="119">
        <v>164722.29000000007</v>
      </c>
      <c r="N454" s="119">
        <v>158788.69000000003</v>
      </c>
      <c r="O454" s="119">
        <v>158788.69000000003</v>
      </c>
      <c r="P454" s="119">
        <v>158788.42999999996</v>
      </c>
      <c r="Q454" s="119">
        <f t="shared" si="8"/>
        <v>1794554.8599999999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1635766.43</v>
      </c>
      <c r="V454" s="115"/>
    </row>
    <row r="455" spans="2:22" x14ac:dyDescent="0.2">
      <c r="B455" s="113"/>
      <c r="C455" s="117" t="s">
        <v>218</v>
      </c>
      <c r="D455" s="118" t="s">
        <v>450</v>
      </c>
      <c r="E455" s="119">
        <v>13795.81</v>
      </c>
      <c r="F455" s="119">
        <v>13474.339999999998</v>
      </c>
      <c r="G455" s="119">
        <v>13840.119999999999</v>
      </c>
      <c r="H455" s="119">
        <v>13523.16</v>
      </c>
      <c r="I455" s="119">
        <v>13860.21</v>
      </c>
      <c r="J455" s="119">
        <v>13485.78</v>
      </c>
      <c r="K455" s="119">
        <v>12292.349999999999</v>
      </c>
      <c r="L455" s="119">
        <v>12156.27</v>
      </c>
      <c r="M455" s="119">
        <v>14858.23</v>
      </c>
      <c r="N455" s="119">
        <v>14429.3</v>
      </c>
      <c r="O455" s="119">
        <v>14429.3</v>
      </c>
      <c r="P455" s="119">
        <v>14429.269999999999</v>
      </c>
      <c r="Q455" s="119">
        <f t="shared" si="8"/>
        <v>164574.13999999996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150144.86999999997</v>
      </c>
      <c r="V455" s="115"/>
    </row>
    <row r="456" spans="2:22" ht="25.5" x14ac:dyDescent="0.2">
      <c r="B456" s="113"/>
      <c r="C456" s="117" t="s">
        <v>528</v>
      </c>
      <c r="D456" s="118" t="s">
        <v>529</v>
      </c>
      <c r="E456" s="119">
        <v>81840.53</v>
      </c>
      <c r="F456" s="119">
        <v>57316.310000000012</v>
      </c>
      <c r="G456" s="119">
        <v>145644.88000000003</v>
      </c>
      <c r="H456" s="119">
        <v>118953.16</v>
      </c>
      <c r="I456" s="119">
        <v>750210.36</v>
      </c>
      <c r="J456" s="119">
        <v>137334.09</v>
      </c>
      <c r="K456" s="119">
        <v>85753.430000000008</v>
      </c>
      <c r="L456" s="119">
        <v>106435.15</v>
      </c>
      <c r="M456" s="119">
        <v>97310.300000000017</v>
      </c>
      <c r="N456" s="119">
        <v>95810.280000000013</v>
      </c>
      <c r="O456" s="119">
        <v>95810.280000000013</v>
      </c>
      <c r="P456" s="119">
        <v>95810.08</v>
      </c>
      <c r="Q456" s="119">
        <f t="shared" si="8"/>
        <v>1868228.8500000003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1772418.7700000003</v>
      </c>
      <c r="V456" s="115"/>
    </row>
    <row r="457" spans="2:22" x14ac:dyDescent="0.2">
      <c r="B457" s="113"/>
      <c r="C457" s="117" t="s">
        <v>530</v>
      </c>
      <c r="D457" s="118" t="s">
        <v>531</v>
      </c>
      <c r="E457" s="119">
        <v>36586.909999999996</v>
      </c>
      <c r="F457" s="119">
        <v>91488.45</v>
      </c>
      <c r="G457" s="119">
        <v>114878.09</v>
      </c>
      <c r="H457" s="119">
        <v>118263.33</v>
      </c>
      <c r="I457" s="119">
        <v>119723.56999999999</v>
      </c>
      <c r="J457" s="119">
        <v>110618.85999999999</v>
      </c>
      <c r="K457" s="119">
        <v>115576.03</v>
      </c>
      <c r="L457" s="119">
        <v>130992.09999999999</v>
      </c>
      <c r="M457" s="119">
        <v>152711.28999999998</v>
      </c>
      <c r="N457" s="119">
        <v>152711.28999999998</v>
      </c>
      <c r="O457" s="119">
        <v>152711.28999999998</v>
      </c>
      <c r="P457" s="119">
        <v>152711.18000000002</v>
      </c>
      <c r="Q457" s="119">
        <f t="shared" si="8"/>
        <v>1448972.39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1296261.21</v>
      </c>
      <c r="V457" s="115"/>
    </row>
    <row r="458" spans="2:22" x14ac:dyDescent="0.2">
      <c r="B458" s="113"/>
      <c r="C458" s="117" t="s">
        <v>532</v>
      </c>
      <c r="D458" s="118" t="s">
        <v>373</v>
      </c>
      <c r="E458" s="119">
        <v>97496.35</v>
      </c>
      <c r="F458" s="119">
        <v>68179.420000000013</v>
      </c>
      <c r="G458" s="119">
        <v>105130.21</v>
      </c>
      <c r="H458" s="119">
        <v>123351.05</v>
      </c>
      <c r="I458" s="119">
        <v>105694.17</v>
      </c>
      <c r="J458" s="119">
        <v>105117.18999999999</v>
      </c>
      <c r="K458" s="119">
        <v>111569</v>
      </c>
      <c r="L458" s="119">
        <v>109474.45</v>
      </c>
      <c r="M458" s="119">
        <v>137823.58999999997</v>
      </c>
      <c r="N458" s="119">
        <v>137823.58999999997</v>
      </c>
      <c r="O458" s="119">
        <v>137823.58999999997</v>
      </c>
      <c r="P458" s="119">
        <v>137823.39000000001</v>
      </c>
      <c r="Q458" s="119">
        <f t="shared" si="8"/>
        <v>1377306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1239482.6099999999</v>
      </c>
      <c r="V458" s="115"/>
    </row>
    <row r="459" spans="2:22" x14ac:dyDescent="0.2">
      <c r="B459" s="113"/>
      <c r="C459" s="117" t="s">
        <v>533</v>
      </c>
      <c r="D459" s="118" t="s">
        <v>534</v>
      </c>
      <c r="E459" s="119">
        <v>275082.33</v>
      </c>
      <c r="F459" s="119">
        <v>294152.73</v>
      </c>
      <c r="G459" s="119">
        <v>323729.37000000005</v>
      </c>
      <c r="H459" s="119">
        <v>323180.08</v>
      </c>
      <c r="I459" s="119">
        <v>320669.66000000003</v>
      </c>
      <c r="J459" s="119">
        <v>294419.45999999996</v>
      </c>
      <c r="K459" s="119">
        <v>325193.47000000003</v>
      </c>
      <c r="L459" s="119">
        <v>286661.94000000006</v>
      </c>
      <c r="M459" s="119">
        <v>437907.72</v>
      </c>
      <c r="N459" s="119">
        <v>437907.72</v>
      </c>
      <c r="O459" s="119">
        <v>437907.72</v>
      </c>
      <c r="P459" s="119">
        <v>437907.60999999987</v>
      </c>
      <c r="Q459" s="119">
        <f t="shared" si="8"/>
        <v>4194719.8100000005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3756812.2</v>
      </c>
      <c r="V459" s="115"/>
    </row>
    <row r="460" spans="2:22" x14ac:dyDescent="0.2">
      <c r="B460" s="113"/>
      <c r="C460" s="117" t="s">
        <v>219</v>
      </c>
      <c r="D460" s="118" t="s">
        <v>451</v>
      </c>
      <c r="E460" s="119">
        <v>271788.81</v>
      </c>
      <c r="F460" s="119">
        <v>289281.52999999997</v>
      </c>
      <c r="G460" s="119">
        <v>435599.11</v>
      </c>
      <c r="H460" s="119">
        <v>332806.86000000004</v>
      </c>
      <c r="I460" s="119">
        <v>352606.31999999989</v>
      </c>
      <c r="J460" s="119">
        <v>1079652.5900000001</v>
      </c>
      <c r="K460" s="119">
        <v>452073.51000000007</v>
      </c>
      <c r="L460" s="119">
        <v>416911.55000000005</v>
      </c>
      <c r="M460" s="119">
        <v>2375673.27</v>
      </c>
      <c r="N460" s="119">
        <v>2372339.92</v>
      </c>
      <c r="O460" s="119">
        <v>2372339.92</v>
      </c>
      <c r="P460" s="119">
        <v>2372339.8499999996</v>
      </c>
      <c r="Q460" s="119">
        <f t="shared" si="8"/>
        <v>13123413.24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10751073.390000001</v>
      </c>
      <c r="V460" s="115"/>
    </row>
    <row r="461" spans="2:22" x14ac:dyDescent="0.2">
      <c r="B461" s="113"/>
      <c r="C461" s="117" t="s">
        <v>220</v>
      </c>
      <c r="D461" s="118" t="s">
        <v>452</v>
      </c>
      <c r="E461" s="119">
        <v>68981.180000000008</v>
      </c>
      <c r="F461" s="119">
        <v>69168.810000000012</v>
      </c>
      <c r="G461" s="119">
        <v>246737.44</v>
      </c>
      <c r="H461" s="119">
        <v>92153.73</v>
      </c>
      <c r="I461" s="119">
        <v>577373.71000000008</v>
      </c>
      <c r="J461" s="119">
        <v>687371.54</v>
      </c>
      <c r="K461" s="119">
        <v>611331.11</v>
      </c>
      <c r="L461" s="119">
        <v>1177478.42</v>
      </c>
      <c r="M461" s="119">
        <v>1143118.8900000001</v>
      </c>
      <c r="N461" s="119">
        <v>320452.23</v>
      </c>
      <c r="O461" s="119">
        <v>320452.23</v>
      </c>
      <c r="P461" s="119">
        <v>320452.17000000004</v>
      </c>
      <c r="Q461" s="119">
        <f t="shared" si="8"/>
        <v>5635071.4600000009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5314619.290000001</v>
      </c>
      <c r="V461" s="115"/>
    </row>
    <row r="462" spans="2:22" x14ac:dyDescent="0.2">
      <c r="B462" s="113"/>
      <c r="C462" s="117" t="s">
        <v>221</v>
      </c>
      <c r="D462" s="118" t="s">
        <v>453</v>
      </c>
      <c r="E462" s="119">
        <v>141838.73000000001</v>
      </c>
      <c r="F462" s="119">
        <v>168835.96</v>
      </c>
      <c r="G462" s="119">
        <v>181298.09000000003</v>
      </c>
      <c r="H462" s="119">
        <v>165208.06999999998</v>
      </c>
      <c r="I462" s="119">
        <v>145872.67000000004</v>
      </c>
      <c r="J462" s="119">
        <v>148307.18000000002</v>
      </c>
      <c r="K462" s="119">
        <v>95641.49</v>
      </c>
      <c r="L462" s="119">
        <v>80092.67</v>
      </c>
      <c r="M462" s="119">
        <v>183977.62000000002</v>
      </c>
      <c r="N462" s="119">
        <v>183977.62000000002</v>
      </c>
      <c r="O462" s="119">
        <v>183977.62000000002</v>
      </c>
      <c r="P462" s="119">
        <v>183977.41999999995</v>
      </c>
      <c r="Q462" s="119">
        <f t="shared" si="8"/>
        <v>1863005.1400000004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1679027.7200000004</v>
      </c>
      <c r="V462" s="115"/>
    </row>
    <row r="463" spans="2:22" x14ac:dyDescent="0.2">
      <c r="B463" s="113"/>
      <c r="C463" s="117" t="s">
        <v>222</v>
      </c>
      <c r="D463" s="118" t="s">
        <v>454</v>
      </c>
      <c r="E463" s="119">
        <v>59833.62</v>
      </c>
      <c r="F463" s="119">
        <v>76772.55</v>
      </c>
      <c r="G463" s="119">
        <v>102158.33</v>
      </c>
      <c r="H463" s="119">
        <v>109469.60999999999</v>
      </c>
      <c r="I463" s="119">
        <v>87698.01999999999</v>
      </c>
      <c r="J463" s="119">
        <v>60320.220000000008</v>
      </c>
      <c r="K463" s="119">
        <v>163114.88</v>
      </c>
      <c r="L463" s="119">
        <v>83628.899999999994</v>
      </c>
      <c r="M463" s="119">
        <v>139893.44</v>
      </c>
      <c r="N463" s="119">
        <v>139893.44</v>
      </c>
      <c r="O463" s="119">
        <v>139893.44</v>
      </c>
      <c r="P463" s="119">
        <v>139893.34</v>
      </c>
      <c r="Q463" s="119">
        <f t="shared" si="8"/>
        <v>1302569.79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1162676.45</v>
      </c>
      <c r="V463" s="115"/>
    </row>
    <row r="464" spans="2:22" x14ac:dyDescent="0.2">
      <c r="B464" s="113"/>
      <c r="C464" s="117" t="s">
        <v>223</v>
      </c>
      <c r="D464" s="118" t="s">
        <v>455</v>
      </c>
      <c r="E464" s="119">
        <v>51328.08</v>
      </c>
      <c r="F464" s="119">
        <v>48053.450000000004</v>
      </c>
      <c r="G464" s="119">
        <v>46991.31</v>
      </c>
      <c r="H464" s="119">
        <v>60432.939999999988</v>
      </c>
      <c r="I464" s="119">
        <v>71507.12</v>
      </c>
      <c r="J464" s="119">
        <v>53133.659999999996</v>
      </c>
      <c r="K464" s="119">
        <v>68679.44</v>
      </c>
      <c r="L464" s="119">
        <v>46445.329999999994</v>
      </c>
      <c r="M464" s="119">
        <v>79011.50999999998</v>
      </c>
      <c r="N464" s="119">
        <v>79011.50999999998</v>
      </c>
      <c r="O464" s="119">
        <v>79011.50999999998</v>
      </c>
      <c r="P464" s="119">
        <v>79011.340000000011</v>
      </c>
      <c r="Q464" s="119">
        <f t="shared" si="8"/>
        <v>762617.2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683605.86</v>
      </c>
      <c r="V464" s="115"/>
    </row>
    <row r="465" spans="2:22" ht="25.5" x14ac:dyDescent="0.2">
      <c r="B465" s="113"/>
      <c r="C465" s="117" t="s">
        <v>224</v>
      </c>
      <c r="D465" s="118" t="s">
        <v>456</v>
      </c>
      <c r="E465" s="119">
        <v>29246.85</v>
      </c>
      <c r="F465" s="119">
        <v>25844.18</v>
      </c>
      <c r="G465" s="119">
        <v>27510.68</v>
      </c>
      <c r="H465" s="119">
        <v>30942.42</v>
      </c>
      <c r="I465" s="119">
        <v>30044.730000000003</v>
      </c>
      <c r="J465" s="119">
        <v>30953.85</v>
      </c>
      <c r="K465" s="119">
        <v>38530.900000000016</v>
      </c>
      <c r="L465" s="119">
        <v>24332.780000000002</v>
      </c>
      <c r="M465" s="119">
        <v>50979.929999999993</v>
      </c>
      <c r="N465" s="119">
        <v>50784.5</v>
      </c>
      <c r="O465" s="119">
        <v>50784.5</v>
      </c>
      <c r="P465" s="119">
        <v>50784.31</v>
      </c>
      <c r="Q465" s="119">
        <f t="shared" ref="Q465:Q528" si="9">SUM(E465:P465)</f>
        <v>440739.63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389955.32</v>
      </c>
      <c r="V465" s="115"/>
    </row>
    <row r="466" spans="2:22" x14ac:dyDescent="0.2">
      <c r="B466" s="113"/>
      <c r="C466" s="117" t="s">
        <v>225</v>
      </c>
      <c r="D466" s="118" t="s">
        <v>458</v>
      </c>
      <c r="E466" s="119">
        <v>0</v>
      </c>
      <c r="F466" s="119">
        <v>0</v>
      </c>
      <c r="G466" s="119">
        <v>0</v>
      </c>
      <c r="H466" s="119">
        <v>0</v>
      </c>
      <c r="I466" s="119">
        <v>0</v>
      </c>
      <c r="J466" s="119">
        <v>0</v>
      </c>
      <c r="K466" s="119">
        <v>0</v>
      </c>
      <c r="L466" s="119">
        <v>0</v>
      </c>
      <c r="M466" s="119">
        <v>67500</v>
      </c>
      <c r="N466" s="119">
        <v>67500</v>
      </c>
      <c r="O466" s="119">
        <v>67500</v>
      </c>
      <c r="P466" s="119">
        <v>67500</v>
      </c>
      <c r="Q466" s="119">
        <f t="shared" si="9"/>
        <v>270000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202500</v>
      </c>
      <c r="V466" s="115"/>
    </row>
    <row r="467" spans="2:22" x14ac:dyDescent="0.2">
      <c r="B467" s="113"/>
      <c r="C467" s="117" t="s">
        <v>226</v>
      </c>
      <c r="D467" s="118" t="s">
        <v>459</v>
      </c>
      <c r="E467" s="119">
        <v>0</v>
      </c>
      <c r="F467" s="119">
        <v>300221.5</v>
      </c>
      <c r="G467" s="119">
        <v>374052.04</v>
      </c>
      <c r="H467" s="119">
        <v>510339.32</v>
      </c>
      <c r="I467" s="119">
        <v>629903.92999999993</v>
      </c>
      <c r="J467" s="119">
        <v>957830.64</v>
      </c>
      <c r="K467" s="119">
        <v>106715.52</v>
      </c>
      <c r="L467" s="119">
        <v>0</v>
      </c>
      <c r="M467" s="119">
        <v>1777599.7099999995</v>
      </c>
      <c r="N467" s="119">
        <v>1777599.7099999995</v>
      </c>
      <c r="O467" s="119">
        <v>1777599.7099999995</v>
      </c>
      <c r="P467" s="119">
        <v>1777600.0899999999</v>
      </c>
      <c r="Q467" s="119">
        <f t="shared" si="9"/>
        <v>9989462.1699999981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8211862.0799999982</v>
      </c>
      <c r="V467" s="115"/>
    </row>
    <row r="468" spans="2:22" x14ac:dyDescent="0.2">
      <c r="B468" s="113"/>
      <c r="C468" s="117" t="s">
        <v>227</v>
      </c>
      <c r="D468" s="118" t="s">
        <v>460</v>
      </c>
      <c r="E468" s="119">
        <v>3075465.6199999996</v>
      </c>
      <c r="F468" s="119">
        <v>3294168.2000000007</v>
      </c>
      <c r="G468" s="119">
        <v>3387515.9</v>
      </c>
      <c r="H468" s="119">
        <v>3384322.59</v>
      </c>
      <c r="I468" s="119">
        <v>3168332.9200000004</v>
      </c>
      <c r="J468" s="119">
        <v>3293161.6700000004</v>
      </c>
      <c r="K468" s="119">
        <v>3368957.1599999997</v>
      </c>
      <c r="L468" s="119">
        <v>3436852.49</v>
      </c>
      <c r="M468" s="119">
        <v>3464602.85</v>
      </c>
      <c r="N468" s="119">
        <v>3452856.84</v>
      </c>
      <c r="O468" s="119">
        <v>3452856.84</v>
      </c>
      <c r="P468" s="119">
        <v>3452856.8400000008</v>
      </c>
      <c r="Q468" s="119">
        <f t="shared" si="9"/>
        <v>40231949.920000009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36779093.080000006</v>
      </c>
      <c r="V468" s="115"/>
    </row>
    <row r="469" spans="2:22" x14ac:dyDescent="0.2">
      <c r="B469" s="113"/>
      <c r="C469" s="117" t="s">
        <v>228</v>
      </c>
      <c r="D469" s="118" t="s">
        <v>461</v>
      </c>
      <c r="E469" s="119">
        <v>9070556.6100000013</v>
      </c>
      <c r="F469" s="119">
        <v>10038046.68</v>
      </c>
      <c r="G469" s="119">
        <v>10101437.420000002</v>
      </c>
      <c r="H469" s="119">
        <v>10395837.360000001</v>
      </c>
      <c r="I469" s="119">
        <v>9853681.9100000001</v>
      </c>
      <c r="J469" s="119">
        <v>10243124.109999999</v>
      </c>
      <c r="K469" s="119">
        <v>9832796.3199999984</v>
      </c>
      <c r="L469" s="119">
        <v>10059276.189999999</v>
      </c>
      <c r="M469" s="119">
        <v>11007407.140000001</v>
      </c>
      <c r="N469" s="119">
        <v>11007407.140000001</v>
      </c>
      <c r="O469" s="119">
        <v>11007407.140000001</v>
      </c>
      <c r="P469" s="119">
        <v>11007407.039999999</v>
      </c>
      <c r="Q469" s="119">
        <f t="shared" si="9"/>
        <v>123624385.06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112616978.02</v>
      </c>
      <c r="V469" s="115"/>
    </row>
    <row r="470" spans="2:22" x14ac:dyDescent="0.2">
      <c r="B470" s="113"/>
      <c r="C470" s="117" t="s">
        <v>229</v>
      </c>
      <c r="D470" s="118" t="s">
        <v>462</v>
      </c>
      <c r="E470" s="119">
        <v>3475755.2399999993</v>
      </c>
      <c r="F470" s="119">
        <v>3967975.82</v>
      </c>
      <c r="G470" s="119">
        <v>4209270.8899999997</v>
      </c>
      <c r="H470" s="119">
        <v>3930289.560000001</v>
      </c>
      <c r="I470" s="119">
        <v>3834993.5499999984</v>
      </c>
      <c r="J470" s="119">
        <v>3790908.939999999</v>
      </c>
      <c r="K470" s="119">
        <v>3751696.9600000004</v>
      </c>
      <c r="L470" s="119">
        <v>3741156.4899999993</v>
      </c>
      <c r="M470" s="119">
        <v>4386833.6800000016</v>
      </c>
      <c r="N470" s="119">
        <v>4363959.1800000025</v>
      </c>
      <c r="O470" s="119">
        <v>4363959.1800000025</v>
      </c>
      <c r="P470" s="119">
        <v>4363958.99</v>
      </c>
      <c r="Q470" s="119">
        <f t="shared" si="9"/>
        <v>48180758.479999997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43816799.489999995</v>
      </c>
      <c r="V470" s="115"/>
    </row>
    <row r="471" spans="2:22" x14ac:dyDescent="0.2">
      <c r="B471" s="113"/>
      <c r="C471" s="117" t="s">
        <v>230</v>
      </c>
      <c r="D471" s="118" t="s">
        <v>463</v>
      </c>
      <c r="E471" s="119">
        <v>2000</v>
      </c>
      <c r="F471" s="119">
        <v>615150</v>
      </c>
      <c r="G471" s="119">
        <v>962792.34000000008</v>
      </c>
      <c r="H471" s="119">
        <v>1351080</v>
      </c>
      <c r="I471" s="119">
        <v>608762.5</v>
      </c>
      <c r="J471" s="119">
        <v>1371559.85</v>
      </c>
      <c r="K471" s="119">
        <v>1368417.83</v>
      </c>
      <c r="L471" s="119">
        <v>959916.67</v>
      </c>
      <c r="M471" s="119">
        <v>912242.98</v>
      </c>
      <c r="N471" s="119">
        <v>910148.3</v>
      </c>
      <c r="O471" s="119">
        <v>910148.3</v>
      </c>
      <c r="P471" s="119">
        <v>910148.31</v>
      </c>
      <c r="Q471" s="119">
        <f t="shared" si="9"/>
        <v>10882367.080000002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9972218.7700000014</v>
      </c>
      <c r="V471" s="115"/>
    </row>
    <row r="472" spans="2:22" x14ac:dyDescent="0.2">
      <c r="B472" s="113"/>
      <c r="C472" s="117" t="s">
        <v>231</v>
      </c>
      <c r="D472" s="118" t="s">
        <v>464</v>
      </c>
      <c r="E472" s="119">
        <v>3178145.22</v>
      </c>
      <c r="F472" s="119">
        <v>3200410.82</v>
      </c>
      <c r="G472" s="119">
        <v>3114407.7100000004</v>
      </c>
      <c r="H472" s="119">
        <v>3108062.24</v>
      </c>
      <c r="I472" s="119">
        <v>3169205.44</v>
      </c>
      <c r="J472" s="119">
        <v>3201958.1</v>
      </c>
      <c r="K472" s="119">
        <v>3225199.02</v>
      </c>
      <c r="L472" s="119">
        <v>3111795.87</v>
      </c>
      <c r="M472" s="119">
        <v>3327795.2600000002</v>
      </c>
      <c r="N472" s="119">
        <v>3327795.2600000002</v>
      </c>
      <c r="O472" s="119">
        <v>3327795.2600000002</v>
      </c>
      <c r="P472" s="119">
        <v>3327795.2000000002</v>
      </c>
      <c r="Q472" s="119">
        <f t="shared" si="9"/>
        <v>38620365.400000006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35292570.200000003</v>
      </c>
      <c r="V472" s="115"/>
    </row>
    <row r="473" spans="2:22" x14ac:dyDescent="0.2">
      <c r="B473" s="113"/>
      <c r="C473" s="117" t="s">
        <v>232</v>
      </c>
      <c r="D473" s="118" t="s">
        <v>465</v>
      </c>
      <c r="E473" s="119">
        <v>0</v>
      </c>
      <c r="F473" s="119">
        <v>955166.6</v>
      </c>
      <c r="G473" s="119">
        <v>543388.80000000005</v>
      </c>
      <c r="H473" s="119">
        <v>507121.12</v>
      </c>
      <c r="I473" s="119">
        <v>505116.07</v>
      </c>
      <c r="J473" s="119">
        <v>508893.85</v>
      </c>
      <c r="K473" s="119">
        <v>242083.34</v>
      </c>
      <c r="L473" s="119">
        <v>461083.33999999997</v>
      </c>
      <c r="M473" s="119">
        <v>530686.71999999997</v>
      </c>
      <c r="N473" s="119">
        <v>530686.71999999997</v>
      </c>
      <c r="O473" s="119">
        <v>530686.71999999997</v>
      </c>
      <c r="P473" s="119">
        <v>530686.71999999997</v>
      </c>
      <c r="Q473" s="119">
        <f t="shared" si="9"/>
        <v>5845599.9999999991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5314913.2799999993</v>
      </c>
      <c r="V473" s="115"/>
    </row>
    <row r="474" spans="2:22" x14ac:dyDescent="0.2">
      <c r="B474" s="113"/>
      <c r="C474" s="117" t="s">
        <v>233</v>
      </c>
      <c r="D474" s="118" t="s">
        <v>466</v>
      </c>
      <c r="E474" s="119">
        <v>231171.9</v>
      </c>
      <c r="F474" s="119">
        <v>1573137</v>
      </c>
      <c r="G474" s="119">
        <v>365008.06000000006</v>
      </c>
      <c r="H474" s="119">
        <v>1289615.1600000001</v>
      </c>
      <c r="I474" s="119">
        <v>880912.83000000007</v>
      </c>
      <c r="J474" s="119">
        <v>806619.02</v>
      </c>
      <c r="K474" s="119">
        <v>242867.14000000004</v>
      </c>
      <c r="L474" s="119">
        <v>237012.68999999997</v>
      </c>
      <c r="M474" s="119">
        <v>991667.55</v>
      </c>
      <c r="N474" s="119">
        <v>991667.55</v>
      </c>
      <c r="O474" s="119">
        <v>991667.55</v>
      </c>
      <c r="P474" s="119">
        <v>991667.55</v>
      </c>
      <c r="Q474" s="119">
        <f t="shared" si="9"/>
        <v>9593014.0000000019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8601346.4500000011</v>
      </c>
      <c r="V474" s="115"/>
    </row>
    <row r="475" spans="2:22" x14ac:dyDescent="0.2">
      <c r="B475" s="113"/>
      <c r="C475" s="117" t="s">
        <v>234</v>
      </c>
      <c r="D475" s="118" t="s">
        <v>467</v>
      </c>
      <c r="E475" s="119">
        <v>183610.63999999998</v>
      </c>
      <c r="F475" s="119">
        <v>184959.44999999998</v>
      </c>
      <c r="G475" s="119">
        <v>208826.43</v>
      </c>
      <c r="H475" s="119">
        <v>149476.77999999997</v>
      </c>
      <c r="I475" s="119">
        <v>188364.72999999998</v>
      </c>
      <c r="J475" s="119">
        <v>333077.48999999993</v>
      </c>
      <c r="K475" s="119">
        <v>309864.53999999992</v>
      </c>
      <c r="L475" s="119">
        <v>117141.48999999999</v>
      </c>
      <c r="M475" s="119">
        <v>300351.93999999994</v>
      </c>
      <c r="N475" s="119">
        <v>300351.93999999994</v>
      </c>
      <c r="O475" s="119">
        <v>300351.93999999994</v>
      </c>
      <c r="P475" s="119">
        <v>300351.74999999988</v>
      </c>
      <c r="Q475" s="119">
        <f t="shared" si="9"/>
        <v>2876729.1199999996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2576377.3699999996</v>
      </c>
      <c r="V475" s="115"/>
    </row>
    <row r="476" spans="2:22" x14ac:dyDescent="0.2">
      <c r="B476" s="113"/>
      <c r="C476" s="117" t="s">
        <v>235</v>
      </c>
      <c r="D476" s="118" t="s">
        <v>468</v>
      </c>
      <c r="E476" s="119">
        <v>200000</v>
      </c>
      <c r="F476" s="119">
        <v>3274000</v>
      </c>
      <c r="G476" s="119">
        <v>474000</v>
      </c>
      <c r="H476" s="119">
        <v>284000</v>
      </c>
      <c r="I476" s="119">
        <v>1114000</v>
      </c>
      <c r="J476" s="119">
        <v>304000</v>
      </c>
      <c r="K476" s="119">
        <v>3320000</v>
      </c>
      <c r="L476" s="119">
        <v>750000</v>
      </c>
      <c r="M476" s="119">
        <v>228500.25</v>
      </c>
      <c r="N476" s="119">
        <v>228500.25</v>
      </c>
      <c r="O476" s="119">
        <v>228500.25</v>
      </c>
      <c r="P476" s="119">
        <v>228500.25</v>
      </c>
      <c r="Q476" s="119">
        <f t="shared" si="9"/>
        <v>10634001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10405500.75</v>
      </c>
      <c r="V476" s="115"/>
    </row>
    <row r="477" spans="2:22" x14ac:dyDescent="0.2">
      <c r="B477" s="113"/>
      <c r="C477" s="117" t="s">
        <v>236</v>
      </c>
      <c r="D477" s="118" t="s">
        <v>469</v>
      </c>
      <c r="E477" s="119">
        <v>58271.450000000004</v>
      </c>
      <c r="F477" s="119">
        <v>58434.349999999991</v>
      </c>
      <c r="G477" s="119">
        <v>67722.67</v>
      </c>
      <c r="H477" s="119">
        <v>61033.099999999991</v>
      </c>
      <c r="I477" s="119">
        <v>80485.73</v>
      </c>
      <c r="J477" s="119">
        <v>92385.000000000015</v>
      </c>
      <c r="K477" s="119">
        <v>67613.939999999988</v>
      </c>
      <c r="L477" s="119">
        <v>64774.909999999989</v>
      </c>
      <c r="M477" s="119">
        <v>226129.72</v>
      </c>
      <c r="N477" s="119">
        <v>226129.72</v>
      </c>
      <c r="O477" s="119">
        <v>226129.72</v>
      </c>
      <c r="P477" s="119">
        <v>226129.66999999998</v>
      </c>
      <c r="Q477" s="119">
        <f t="shared" si="9"/>
        <v>1455239.9799999997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1229110.3099999998</v>
      </c>
      <c r="V477" s="115"/>
    </row>
    <row r="478" spans="2:22" x14ac:dyDescent="0.2">
      <c r="B478" s="113"/>
      <c r="C478" s="117" t="s">
        <v>237</v>
      </c>
      <c r="D478" s="118" t="s">
        <v>457</v>
      </c>
      <c r="E478" s="119">
        <v>0</v>
      </c>
      <c r="F478" s="119">
        <v>0</v>
      </c>
      <c r="G478" s="119">
        <v>518573.33</v>
      </c>
      <c r="H478" s="119">
        <v>636527.13</v>
      </c>
      <c r="I478" s="119">
        <v>0</v>
      </c>
      <c r="J478" s="119">
        <v>222500</v>
      </c>
      <c r="K478" s="119">
        <v>726811.5</v>
      </c>
      <c r="L478" s="119">
        <v>554520.56999999995</v>
      </c>
      <c r="M478" s="119">
        <v>340891.87</v>
      </c>
      <c r="N478" s="119">
        <v>340891.87</v>
      </c>
      <c r="O478" s="119">
        <v>340891.87</v>
      </c>
      <c r="P478" s="119">
        <v>340891.86</v>
      </c>
      <c r="Q478" s="119">
        <f t="shared" si="9"/>
        <v>4022500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3681608.14</v>
      </c>
      <c r="V478" s="115"/>
    </row>
    <row r="479" spans="2:22" x14ac:dyDescent="0.2">
      <c r="B479" s="113"/>
      <c r="C479" s="117" t="s">
        <v>238</v>
      </c>
      <c r="D479" s="118" t="s">
        <v>470</v>
      </c>
      <c r="E479" s="119">
        <v>17278.330000000002</v>
      </c>
      <c r="F479" s="119">
        <v>11053.33</v>
      </c>
      <c r="G479" s="119">
        <v>20611.660000000003</v>
      </c>
      <c r="H479" s="119">
        <v>17278.330000000002</v>
      </c>
      <c r="I479" s="119">
        <v>66836.649999999994</v>
      </c>
      <c r="J479" s="119">
        <v>110604.74</v>
      </c>
      <c r="K479" s="119">
        <v>33308.33</v>
      </c>
      <c r="L479" s="119">
        <v>33308.33</v>
      </c>
      <c r="M479" s="119">
        <v>19552.41</v>
      </c>
      <c r="N479" s="119">
        <v>19552.41</v>
      </c>
      <c r="O479" s="119">
        <v>19552.41</v>
      </c>
      <c r="P479" s="119">
        <v>19552.379999999997</v>
      </c>
      <c r="Q479" s="119">
        <f t="shared" si="9"/>
        <v>388489.30999999994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368936.92999999993</v>
      </c>
      <c r="V479" s="115"/>
    </row>
    <row r="480" spans="2:22" x14ac:dyDescent="0.2">
      <c r="B480" s="113"/>
      <c r="C480" s="117" t="s">
        <v>239</v>
      </c>
      <c r="D480" s="118" t="s">
        <v>471</v>
      </c>
      <c r="E480" s="119">
        <v>200076.68</v>
      </c>
      <c r="F480" s="119">
        <v>21537.35</v>
      </c>
      <c r="G480" s="119">
        <v>154096.33000000002</v>
      </c>
      <c r="H480" s="119">
        <v>73453.53</v>
      </c>
      <c r="I480" s="119">
        <v>946786.38</v>
      </c>
      <c r="J480" s="119">
        <v>134245.79999999999</v>
      </c>
      <c r="K480" s="119">
        <v>599501.47</v>
      </c>
      <c r="L480" s="119">
        <v>267441.88</v>
      </c>
      <c r="M480" s="119">
        <v>716026.32000000007</v>
      </c>
      <c r="N480" s="119">
        <v>716026.32000000007</v>
      </c>
      <c r="O480" s="119">
        <v>716026.32000000007</v>
      </c>
      <c r="P480" s="119">
        <v>716026.19</v>
      </c>
      <c r="Q480" s="119">
        <f t="shared" si="9"/>
        <v>5261244.57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4545218.3800000008</v>
      </c>
      <c r="V480" s="115"/>
    </row>
    <row r="481" spans="2:22" x14ac:dyDescent="0.2">
      <c r="B481" s="113"/>
      <c r="C481" s="117" t="s">
        <v>240</v>
      </c>
      <c r="D481" s="118" t="s">
        <v>472</v>
      </c>
      <c r="E481" s="119">
        <v>0</v>
      </c>
      <c r="F481" s="119">
        <v>0</v>
      </c>
      <c r="G481" s="119">
        <v>836600</v>
      </c>
      <c r="H481" s="119">
        <v>1007130.35</v>
      </c>
      <c r="I481" s="119">
        <v>350146.78</v>
      </c>
      <c r="J481" s="119">
        <v>221205.32</v>
      </c>
      <c r="K481" s="119">
        <v>65897.040000000008</v>
      </c>
      <c r="L481" s="119">
        <v>771071.84</v>
      </c>
      <c r="M481" s="119">
        <v>723914.84</v>
      </c>
      <c r="N481" s="119">
        <v>618591.28</v>
      </c>
      <c r="O481" s="119">
        <v>618591.28</v>
      </c>
      <c r="P481" s="119">
        <v>618591.27</v>
      </c>
      <c r="Q481" s="119">
        <f t="shared" si="9"/>
        <v>5831740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5213148.7299999995</v>
      </c>
      <c r="V481" s="115"/>
    </row>
    <row r="482" spans="2:22" x14ac:dyDescent="0.2">
      <c r="B482" s="113"/>
      <c r="C482" s="117" t="s">
        <v>241</v>
      </c>
      <c r="D482" s="118" t="s">
        <v>469</v>
      </c>
      <c r="E482" s="119">
        <v>2350</v>
      </c>
      <c r="F482" s="119">
        <v>2350</v>
      </c>
      <c r="G482" s="119">
        <v>2350</v>
      </c>
      <c r="H482" s="119">
        <v>2350</v>
      </c>
      <c r="I482" s="119">
        <v>19350</v>
      </c>
      <c r="J482" s="119">
        <v>10850</v>
      </c>
      <c r="K482" s="119">
        <v>2350</v>
      </c>
      <c r="L482" s="119">
        <v>2350</v>
      </c>
      <c r="M482" s="119">
        <v>1425.23</v>
      </c>
      <c r="N482" s="119">
        <v>1425.23</v>
      </c>
      <c r="O482" s="119">
        <v>1425.23</v>
      </c>
      <c r="P482" s="119">
        <v>1425.21</v>
      </c>
      <c r="Q482" s="119">
        <f t="shared" si="9"/>
        <v>50000.900000000009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48575.69000000001</v>
      </c>
      <c r="V482" s="115"/>
    </row>
    <row r="483" spans="2:22" ht="25.5" x14ac:dyDescent="0.2">
      <c r="B483" s="113"/>
      <c r="C483" s="117" t="s">
        <v>535</v>
      </c>
      <c r="D483" s="118" t="s">
        <v>536</v>
      </c>
      <c r="E483" s="119">
        <v>690844.1</v>
      </c>
      <c r="F483" s="119">
        <v>838027.24999999988</v>
      </c>
      <c r="G483" s="119">
        <v>1113328.8600000001</v>
      </c>
      <c r="H483" s="119">
        <v>254873.18000000002</v>
      </c>
      <c r="I483" s="119">
        <v>323869.48000000004</v>
      </c>
      <c r="J483" s="119">
        <v>421022.93</v>
      </c>
      <c r="K483" s="119">
        <v>412164.99999999994</v>
      </c>
      <c r="L483" s="119">
        <v>340462.5</v>
      </c>
      <c r="M483" s="119">
        <v>1186649.3199999998</v>
      </c>
      <c r="N483" s="119">
        <v>1185615.9899999998</v>
      </c>
      <c r="O483" s="119">
        <v>1185615.9899999998</v>
      </c>
      <c r="P483" s="119">
        <v>1185615.8299999996</v>
      </c>
      <c r="Q483" s="119">
        <f t="shared" si="9"/>
        <v>9138090.4300000016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7952474.6000000015</v>
      </c>
      <c r="V483" s="115"/>
    </row>
    <row r="484" spans="2:22" x14ac:dyDescent="0.2">
      <c r="B484" s="113"/>
      <c r="C484" s="117" t="s">
        <v>242</v>
      </c>
      <c r="D484" s="118" t="s">
        <v>473</v>
      </c>
      <c r="E484" s="119">
        <v>2274.83</v>
      </c>
      <c r="F484" s="119">
        <v>99204.83</v>
      </c>
      <c r="G484" s="119">
        <v>270180.11</v>
      </c>
      <c r="H484" s="119">
        <v>121238</v>
      </c>
      <c r="I484" s="119">
        <v>191910.72999999998</v>
      </c>
      <c r="J484" s="119">
        <v>176294.37</v>
      </c>
      <c r="K484" s="119">
        <v>810668.49</v>
      </c>
      <c r="L484" s="119">
        <v>200874.77000000002</v>
      </c>
      <c r="M484" s="119">
        <v>235057.75</v>
      </c>
      <c r="N484" s="119">
        <v>235057.75</v>
      </c>
      <c r="O484" s="119">
        <v>235057.75</v>
      </c>
      <c r="P484" s="119">
        <v>235057.7</v>
      </c>
      <c r="Q484" s="119">
        <f t="shared" si="9"/>
        <v>2812877.08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2577819.38</v>
      </c>
      <c r="V484" s="115"/>
    </row>
    <row r="485" spans="2:22" x14ac:dyDescent="0.2">
      <c r="B485" s="113"/>
      <c r="C485" s="117" t="s">
        <v>243</v>
      </c>
      <c r="D485" s="118" t="s">
        <v>474</v>
      </c>
      <c r="E485" s="119">
        <v>640288.47</v>
      </c>
      <c r="F485" s="119">
        <v>513612.19999999984</v>
      </c>
      <c r="G485" s="119">
        <v>636938.5199999999</v>
      </c>
      <c r="H485" s="119">
        <v>765882.30999999982</v>
      </c>
      <c r="I485" s="119">
        <v>593000.40999999992</v>
      </c>
      <c r="J485" s="119">
        <v>692470.89000000025</v>
      </c>
      <c r="K485" s="119">
        <v>759105.14000000025</v>
      </c>
      <c r="L485" s="119">
        <v>532708.6100000001</v>
      </c>
      <c r="M485" s="119">
        <v>1281471.0499999996</v>
      </c>
      <c r="N485" s="119">
        <v>1281471.0499999996</v>
      </c>
      <c r="O485" s="119">
        <v>1281471.0499999996</v>
      </c>
      <c r="P485" s="119">
        <v>1281470.1099999994</v>
      </c>
      <c r="Q485" s="119">
        <f t="shared" si="9"/>
        <v>10259889.809999999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8978419.6999999993</v>
      </c>
      <c r="V485" s="115"/>
    </row>
    <row r="486" spans="2:22" x14ac:dyDescent="0.2">
      <c r="B486" s="113"/>
      <c r="C486" s="117" t="s">
        <v>244</v>
      </c>
      <c r="D486" s="118" t="s">
        <v>475</v>
      </c>
      <c r="E486" s="119">
        <v>549</v>
      </c>
      <c r="F486" s="119">
        <v>660</v>
      </c>
      <c r="G486" s="119">
        <v>12151</v>
      </c>
      <c r="H486" s="119">
        <v>567.46</v>
      </c>
      <c r="I486" s="119">
        <v>984.13000000000011</v>
      </c>
      <c r="J486" s="119">
        <v>1150.8000000000002</v>
      </c>
      <c r="K486" s="119">
        <v>369.04999999999995</v>
      </c>
      <c r="L486" s="119">
        <v>567.46</v>
      </c>
      <c r="M486" s="119">
        <v>355878.04</v>
      </c>
      <c r="N486" s="119">
        <v>355878.04</v>
      </c>
      <c r="O486" s="119">
        <v>355878.04</v>
      </c>
      <c r="P486" s="119">
        <v>355877.98</v>
      </c>
      <c r="Q486" s="119">
        <f t="shared" si="9"/>
        <v>1440511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1084633.02</v>
      </c>
      <c r="V486" s="115"/>
    </row>
    <row r="487" spans="2:22" x14ac:dyDescent="0.2">
      <c r="B487" s="113"/>
      <c r="C487" s="117" t="s">
        <v>245</v>
      </c>
      <c r="D487" s="118" t="s">
        <v>477</v>
      </c>
      <c r="E487" s="119">
        <v>4500.04</v>
      </c>
      <c r="F487" s="119">
        <v>3150</v>
      </c>
      <c r="G487" s="119">
        <v>6347.51</v>
      </c>
      <c r="H487" s="119">
        <v>7836.04</v>
      </c>
      <c r="I487" s="119">
        <v>21257.75</v>
      </c>
      <c r="J487" s="119">
        <v>7748.67</v>
      </c>
      <c r="K487" s="119">
        <v>18351.12</v>
      </c>
      <c r="L487" s="119">
        <v>2846.12</v>
      </c>
      <c r="M487" s="119">
        <v>319698.95</v>
      </c>
      <c r="N487" s="119">
        <v>319698.95</v>
      </c>
      <c r="O487" s="119">
        <v>319698.95</v>
      </c>
      <c r="P487" s="119">
        <v>319698.90000000002</v>
      </c>
      <c r="Q487" s="119">
        <f t="shared" si="9"/>
        <v>1350833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1031134.1000000001</v>
      </c>
      <c r="V487" s="115"/>
    </row>
    <row r="488" spans="2:22" x14ac:dyDescent="0.2">
      <c r="B488" s="113"/>
      <c r="C488" s="117" t="s">
        <v>246</v>
      </c>
      <c r="D488" s="118" t="s">
        <v>478</v>
      </c>
      <c r="E488" s="119">
        <v>335594.32</v>
      </c>
      <c r="F488" s="119">
        <v>302621.33999999997</v>
      </c>
      <c r="G488" s="119">
        <v>397649.36000000022</v>
      </c>
      <c r="H488" s="119">
        <v>303706.36000000004</v>
      </c>
      <c r="I488" s="119">
        <v>410986.16000000032</v>
      </c>
      <c r="J488" s="119">
        <v>327960.98999999987</v>
      </c>
      <c r="K488" s="119">
        <v>556130.12999999989</v>
      </c>
      <c r="L488" s="119">
        <v>251863.99000000005</v>
      </c>
      <c r="M488" s="119">
        <v>611082.99999999988</v>
      </c>
      <c r="N488" s="119">
        <v>611082.99999999988</v>
      </c>
      <c r="O488" s="119">
        <v>611082.99999999988</v>
      </c>
      <c r="P488" s="119">
        <v>611082.5</v>
      </c>
      <c r="Q488" s="119">
        <f t="shared" si="9"/>
        <v>5330844.1500000004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4719761.6500000004</v>
      </c>
      <c r="V488" s="115"/>
    </row>
    <row r="489" spans="2:22" x14ac:dyDescent="0.2">
      <c r="B489" s="113"/>
      <c r="C489" s="117" t="s">
        <v>247</v>
      </c>
      <c r="D489" s="118" t="s">
        <v>479</v>
      </c>
      <c r="E489" s="119">
        <v>136989.34</v>
      </c>
      <c r="F489" s="119">
        <v>123595.79000000001</v>
      </c>
      <c r="G489" s="119">
        <v>144222.66999999998</v>
      </c>
      <c r="H489" s="119">
        <v>141760.24999999994</v>
      </c>
      <c r="I489" s="119">
        <v>144908.74</v>
      </c>
      <c r="J489" s="119">
        <v>145898.53000000003</v>
      </c>
      <c r="K489" s="119">
        <v>149061.32999999996</v>
      </c>
      <c r="L489" s="119">
        <v>123283.81999999998</v>
      </c>
      <c r="M489" s="119">
        <v>233030.43</v>
      </c>
      <c r="N489" s="119">
        <v>233030.43</v>
      </c>
      <c r="O489" s="119">
        <v>233030.43</v>
      </c>
      <c r="P489" s="119">
        <v>233030.2</v>
      </c>
      <c r="Q489" s="119">
        <f t="shared" si="9"/>
        <v>2041841.9599999997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1808811.7599999998</v>
      </c>
      <c r="V489" s="115"/>
    </row>
    <row r="490" spans="2:22" x14ac:dyDescent="0.2">
      <c r="B490" s="113"/>
      <c r="C490" s="117" t="s">
        <v>248</v>
      </c>
      <c r="D490" s="118" t="s">
        <v>480</v>
      </c>
      <c r="E490" s="119">
        <v>81644.009999999995</v>
      </c>
      <c r="F490" s="119">
        <v>78756.249999999956</v>
      </c>
      <c r="G490" s="119">
        <v>79517.880000000034</v>
      </c>
      <c r="H490" s="119">
        <v>99833.709999999977</v>
      </c>
      <c r="I490" s="119">
        <v>80640.51999999999</v>
      </c>
      <c r="J490" s="119">
        <v>99287.03</v>
      </c>
      <c r="K490" s="119">
        <v>101144.48999999999</v>
      </c>
      <c r="L490" s="119">
        <v>102029.15000000002</v>
      </c>
      <c r="M490" s="119">
        <v>129923.46000000002</v>
      </c>
      <c r="N490" s="119">
        <v>129923.46000000002</v>
      </c>
      <c r="O490" s="119">
        <v>129923.46000000002</v>
      </c>
      <c r="P490" s="119">
        <v>129923.33</v>
      </c>
      <c r="Q490" s="119">
        <f t="shared" si="9"/>
        <v>1242546.75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1112623.42</v>
      </c>
      <c r="V490" s="115"/>
    </row>
    <row r="491" spans="2:22" x14ac:dyDescent="0.2">
      <c r="B491" s="113"/>
      <c r="C491" s="117" t="s">
        <v>249</v>
      </c>
      <c r="D491" s="118" t="s">
        <v>481</v>
      </c>
      <c r="E491" s="119">
        <v>181014.54</v>
      </c>
      <c r="F491" s="119">
        <v>163830.14999999997</v>
      </c>
      <c r="G491" s="119">
        <v>196384.67999999996</v>
      </c>
      <c r="H491" s="119">
        <v>162859.69999999998</v>
      </c>
      <c r="I491" s="119">
        <v>168126.95999999996</v>
      </c>
      <c r="J491" s="119">
        <v>203777.79000000007</v>
      </c>
      <c r="K491" s="119">
        <v>190907.98</v>
      </c>
      <c r="L491" s="119">
        <v>164497.70000000001</v>
      </c>
      <c r="M491" s="119">
        <v>335109.67000000004</v>
      </c>
      <c r="N491" s="119">
        <v>335109.67000000004</v>
      </c>
      <c r="O491" s="119">
        <v>335109.67000000004</v>
      </c>
      <c r="P491" s="119">
        <v>335109.53000000009</v>
      </c>
      <c r="Q491" s="119">
        <f t="shared" si="9"/>
        <v>2771838.04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2436728.5099999998</v>
      </c>
      <c r="V491" s="115"/>
    </row>
    <row r="492" spans="2:22" x14ac:dyDescent="0.2">
      <c r="B492" s="113"/>
      <c r="C492" s="117" t="s">
        <v>250</v>
      </c>
      <c r="D492" s="118" t="s">
        <v>482</v>
      </c>
      <c r="E492" s="119">
        <v>52982.47</v>
      </c>
      <c r="F492" s="119">
        <v>42729.69000000001</v>
      </c>
      <c r="G492" s="119">
        <v>45242.54</v>
      </c>
      <c r="H492" s="119">
        <v>59966.150000000016</v>
      </c>
      <c r="I492" s="119">
        <v>49261.560000000012</v>
      </c>
      <c r="J492" s="119">
        <v>53351.320000000014</v>
      </c>
      <c r="K492" s="119">
        <v>250747.86000000002</v>
      </c>
      <c r="L492" s="119">
        <v>46966.060000000019</v>
      </c>
      <c r="M492" s="119">
        <v>149436.32999999999</v>
      </c>
      <c r="N492" s="119">
        <v>149436.32999999999</v>
      </c>
      <c r="O492" s="119">
        <v>149436.32999999999</v>
      </c>
      <c r="P492" s="119">
        <v>149436.16999999998</v>
      </c>
      <c r="Q492" s="119">
        <f t="shared" si="9"/>
        <v>1198992.81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1049556.6400000001</v>
      </c>
      <c r="V492" s="115"/>
    </row>
    <row r="493" spans="2:22" x14ac:dyDescent="0.2">
      <c r="B493" s="113"/>
      <c r="C493" s="117" t="s">
        <v>251</v>
      </c>
      <c r="D493" s="118" t="s">
        <v>483</v>
      </c>
      <c r="E493" s="119">
        <v>39391.67</v>
      </c>
      <c r="F493" s="119">
        <v>39391.67</v>
      </c>
      <c r="G493" s="119">
        <v>39391.67</v>
      </c>
      <c r="H493" s="119">
        <v>39391.67</v>
      </c>
      <c r="I493" s="119">
        <v>39391.67</v>
      </c>
      <c r="J493" s="119">
        <v>39391.67</v>
      </c>
      <c r="K493" s="119">
        <v>39391.67</v>
      </c>
      <c r="L493" s="119">
        <v>39391.67</v>
      </c>
      <c r="M493" s="119">
        <v>39391.67</v>
      </c>
      <c r="N493" s="119">
        <v>39391.660000000003</v>
      </c>
      <c r="O493" s="119">
        <v>39391.660000000003</v>
      </c>
      <c r="P493" s="119">
        <v>39391.65</v>
      </c>
      <c r="Q493" s="119">
        <f t="shared" si="9"/>
        <v>472700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433308.35</v>
      </c>
      <c r="V493" s="115"/>
    </row>
    <row r="494" spans="2:22" x14ac:dyDescent="0.2">
      <c r="B494" s="113"/>
      <c r="C494" s="117" t="s">
        <v>252</v>
      </c>
      <c r="D494" s="118" t="s">
        <v>484</v>
      </c>
      <c r="E494" s="119">
        <v>26665.72</v>
      </c>
      <c r="F494" s="119">
        <v>26642.33</v>
      </c>
      <c r="G494" s="119">
        <v>27832.41</v>
      </c>
      <c r="H494" s="119">
        <v>13625.76</v>
      </c>
      <c r="I494" s="119">
        <v>15220.53</v>
      </c>
      <c r="J494" s="119">
        <v>43037.97</v>
      </c>
      <c r="K494" s="119">
        <v>28371.170000000002</v>
      </c>
      <c r="L494" s="119">
        <v>27766.260000000002</v>
      </c>
      <c r="M494" s="119">
        <v>29570.019999999997</v>
      </c>
      <c r="N494" s="119">
        <v>29570.019999999997</v>
      </c>
      <c r="O494" s="119">
        <v>29570.019999999997</v>
      </c>
      <c r="P494" s="119">
        <v>29569.96</v>
      </c>
      <c r="Q494" s="119">
        <f t="shared" si="9"/>
        <v>327442.17000000004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297872.21000000002</v>
      </c>
      <c r="V494" s="115"/>
    </row>
    <row r="495" spans="2:22" x14ac:dyDescent="0.2">
      <c r="B495" s="113"/>
      <c r="C495" s="117" t="s">
        <v>253</v>
      </c>
      <c r="D495" s="118" t="s">
        <v>485</v>
      </c>
      <c r="E495" s="119">
        <v>0</v>
      </c>
      <c r="F495" s="119">
        <v>2367.4</v>
      </c>
      <c r="G495" s="119">
        <v>17800</v>
      </c>
      <c r="H495" s="119">
        <v>0</v>
      </c>
      <c r="I495" s="119">
        <v>659849.66999999993</v>
      </c>
      <c r="J495" s="119">
        <v>0</v>
      </c>
      <c r="K495" s="119">
        <v>466692.4</v>
      </c>
      <c r="L495" s="119">
        <v>0</v>
      </c>
      <c r="M495" s="119">
        <v>431648.08</v>
      </c>
      <c r="N495" s="119">
        <v>431648.08</v>
      </c>
      <c r="O495" s="119">
        <v>431648.08</v>
      </c>
      <c r="P495" s="119">
        <v>431648.06</v>
      </c>
      <c r="Q495" s="119">
        <f t="shared" si="9"/>
        <v>2873301.77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2441653.71</v>
      </c>
      <c r="V495" s="115"/>
    </row>
    <row r="496" spans="2:22" x14ac:dyDescent="0.2">
      <c r="B496" s="113"/>
      <c r="C496" s="117" t="s">
        <v>254</v>
      </c>
      <c r="D496" s="118" t="s">
        <v>486</v>
      </c>
      <c r="E496" s="119">
        <v>7254.6699999999992</v>
      </c>
      <c r="F496" s="119">
        <v>7917.4499999999989</v>
      </c>
      <c r="G496" s="119">
        <v>8580.239999999998</v>
      </c>
      <c r="H496" s="119">
        <v>7917.4499999999989</v>
      </c>
      <c r="I496" s="119">
        <v>8131.829999999999</v>
      </c>
      <c r="J496" s="119">
        <v>6179.1200000000008</v>
      </c>
      <c r="K496" s="119">
        <v>6492.9999999999991</v>
      </c>
      <c r="L496" s="119">
        <v>6517.5900000000011</v>
      </c>
      <c r="M496" s="119">
        <v>7402.59</v>
      </c>
      <c r="N496" s="119">
        <v>7402.59</v>
      </c>
      <c r="O496" s="119">
        <v>7402.59</v>
      </c>
      <c r="P496" s="119">
        <v>7402.4599999999982</v>
      </c>
      <c r="Q496" s="119">
        <f t="shared" si="9"/>
        <v>88601.579999999987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81199.12</v>
      </c>
      <c r="V496" s="115"/>
    </row>
    <row r="497" spans="2:22" x14ac:dyDescent="0.2">
      <c r="B497" s="113"/>
      <c r="C497" s="117" t="s">
        <v>255</v>
      </c>
      <c r="D497" s="118" t="s">
        <v>476</v>
      </c>
      <c r="E497" s="119">
        <v>67683.75</v>
      </c>
      <c r="F497" s="119">
        <v>86825.72</v>
      </c>
      <c r="G497" s="119">
        <v>153473.06</v>
      </c>
      <c r="H497" s="119">
        <v>106449.1</v>
      </c>
      <c r="I497" s="119">
        <v>109023.79999999999</v>
      </c>
      <c r="J497" s="119">
        <v>90647.489999999991</v>
      </c>
      <c r="K497" s="119">
        <v>164654.18</v>
      </c>
      <c r="L497" s="119">
        <v>84539.95</v>
      </c>
      <c r="M497" s="119">
        <v>358339.39</v>
      </c>
      <c r="N497" s="119">
        <v>358339.39</v>
      </c>
      <c r="O497" s="119">
        <v>358339.39</v>
      </c>
      <c r="P497" s="119">
        <v>358339.33999999997</v>
      </c>
      <c r="Q497" s="119">
        <f t="shared" si="9"/>
        <v>2296654.56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1938315.2200000002</v>
      </c>
      <c r="V497" s="115"/>
    </row>
    <row r="498" spans="2:22" x14ac:dyDescent="0.2">
      <c r="B498" s="113"/>
      <c r="C498" s="117" t="s">
        <v>256</v>
      </c>
      <c r="D498" s="118" t="s">
        <v>487</v>
      </c>
      <c r="E498" s="119">
        <v>30000</v>
      </c>
      <c r="F498" s="119">
        <v>30000</v>
      </c>
      <c r="G498" s="119">
        <v>30000</v>
      </c>
      <c r="H498" s="119">
        <v>30000</v>
      </c>
      <c r="I498" s="119">
        <v>30000</v>
      </c>
      <c r="J498" s="119">
        <v>30000</v>
      </c>
      <c r="K498" s="119">
        <v>30000</v>
      </c>
      <c r="L498" s="119">
        <v>30000</v>
      </c>
      <c r="M498" s="119">
        <v>30000</v>
      </c>
      <c r="N498" s="119">
        <v>30000</v>
      </c>
      <c r="O498" s="119">
        <v>30000</v>
      </c>
      <c r="P498" s="119">
        <v>30000</v>
      </c>
      <c r="Q498" s="119">
        <f t="shared" si="9"/>
        <v>360000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330000</v>
      </c>
      <c r="V498" s="115"/>
    </row>
    <row r="499" spans="2:22" x14ac:dyDescent="0.2">
      <c r="B499" s="113"/>
      <c r="C499" s="117" t="s">
        <v>257</v>
      </c>
      <c r="D499" s="118" t="s">
        <v>488</v>
      </c>
      <c r="E499" s="119">
        <v>224166</v>
      </c>
      <c r="F499" s="119">
        <v>380482.37</v>
      </c>
      <c r="G499" s="119">
        <v>232247.97000000003</v>
      </c>
      <c r="H499" s="119">
        <v>250463.19</v>
      </c>
      <c r="I499" s="119">
        <v>14859.490000000002</v>
      </c>
      <c r="J499" s="119">
        <v>23346.86</v>
      </c>
      <c r="K499" s="119">
        <v>73979.47</v>
      </c>
      <c r="L499" s="119">
        <v>0</v>
      </c>
      <c r="M499" s="119">
        <v>464782.31</v>
      </c>
      <c r="N499" s="119">
        <v>464782.31</v>
      </c>
      <c r="O499" s="119">
        <v>464782.31</v>
      </c>
      <c r="P499" s="119">
        <v>464782.25999999995</v>
      </c>
      <c r="Q499" s="119">
        <f t="shared" si="9"/>
        <v>3058674.54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2593892.2800000003</v>
      </c>
      <c r="V499" s="115"/>
    </row>
    <row r="500" spans="2:22" x14ac:dyDescent="0.2">
      <c r="B500" s="113"/>
      <c r="C500" s="117" t="s">
        <v>258</v>
      </c>
      <c r="D500" s="118" t="s">
        <v>489</v>
      </c>
      <c r="E500" s="119">
        <v>29957274.66</v>
      </c>
      <c r="F500" s="119">
        <v>27731593.73</v>
      </c>
      <c r="G500" s="119">
        <v>28172796.199999999</v>
      </c>
      <c r="H500" s="119">
        <v>28553697.740000002</v>
      </c>
      <c r="I500" s="119">
        <v>29362114.399999999</v>
      </c>
      <c r="J500" s="119">
        <v>28492736.810000002</v>
      </c>
      <c r="K500" s="119">
        <v>30007877.169999994</v>
      </c>
      <c r="L500" s="119">
        <v>27896310.079999998</v>
      </c>
      <c r="M500" s="119">
        <v>29313876.41</v>
      </c>
      <c r="N500" s="119">
        <v>29228109.260000002</v>
      </c>
      <c r="O500" s="119">
        <v>29228109.260000002</v>
      </c>
      <c r="P500" s="119">
        <v>29228109.039999995</v>
      </c>
      <c r="Q500" s="119">
        <f t="shared" si="9"/>
        <v>347172604.76000005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317944495.72000003</v>
      </c>
      <c r="V500" s="115"/>
    </row>
    <row r="501" spans="2:22" x14ac:dyDescent="0.2">
      <c r="B501" s="113"/>
      <c r="C501" s="117" t="s">
        <v>259</v>
      </c>
      <c r="D501" s="118" t="s">
        <v>490</v>
      </c>
      <c r="E501" s="119">
        <v>6054999.9299999997</v>
      </c>
      <c r="F501" s="119">
        <v>5575833.3300000001</v>
      </c>
      <c r="G501" s="119">
        <v>5575833.3300000001</v>
      </c>
      <c r="H501" s="119">
        <v>5802066.5299999993</v>
      </c>
      <c r="I501" s="119">
        <v>5349600.13</v>
      </c>
      <c r="J501" s="119">
        <v>7875833.3300000001</v>
      </c>
      <c r="K501" s="119">
        <v>5590000</v>
      </c>
      <c r="L501" s="119">
        <v>5896000</v>
      </c>
      <c r="M501" s="119">
        <v>5896000</v>
      </c>
      <c r="N501" s="119">
        <v>4597640.6100000003</v>
      </c>
      <c r="O501" s="119">
        <v>4597640.6100000003</v>
      </c>
      <c r="P501" s="119">
        <v>4597640.62</v>
      </c>
      <c r="Q501" s="119">
        <f t="shared" si="9"/>
        <v>67409088.420000002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62811447.799999997</v>
      </c>
      <c r="V501" s="115"/>
    </row>
    <row r="502" spans="2:22" x14ac:dyDescent="0.2">
      <c r="B502" s="113"/>
      <c r="C502" s="117" t="s">
        <v>260</v>
      </c>
      <c r="D502" s="118" t="s">
        <v>491</v>
      </c>
      <c r="E502" s="119">
        <v>404444.58999999991</v>
      </c>
      <c r="F502" s="119">
        <v>931241.81999999983</v>
      </c>
      <c r="G502" s="119">
        <v>473044.81999999995</v>
      </c>
      <c r="H502" s="119">
        <v>485893.42999999993</v>
      </c>
      <c r="I502" s="119">
        <v>466920.99</v>
      </c>
      <c r="J502" s="119">
        <v>480361.19000000006</v>
      </c>
      <c r="K502" s="119">
        <v>469458.69999999995</v>
      </c>
      <c r="L502" s="119">
        <v>458275.21</v>
      </c>
      <c r="M502" s="119">
        <v>573123.04</v>
      </c>
      <c r="N502" s="119">
        <v>504713.41</v>
      </c>
      <c r="O502" s="119">
        <v>504713.41</v>
      </c>
      <c r="P502" s="119">
        <v>504713.41</v>
      </c>
      <c r="Q502" s="119">
        <f t="shared" si="9"/>
        <v>6256904.0199999996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5752190.6099999994</v>
      </c>
      <c r="V502" s="115"/>
    </row>
    <row r="503" spans="2:22" x14ac:dyDescent="0.2">
      <c r="B503" s="113"/>
      <c r="C503" s="117" t="s">
        <v>261</v>
      </c>
      <c r="D503" s="118" t="s">
        <v>492</v>
      </c>
      <c r="E503" s="119">
        <v>590224.92999999993</v>
      </c>
      <c r="F503" s="119">
        <v>573930.04000000015</v>
      </c>
      <c r="G503" s="119">
        <v>584748.15999999992</v>
      </c>
      <c r="H503" s="119">
        <v>583173.74999999988</v>
      </c>
      <c r="I503" s="119">
        <v>550693.16999999993</v>
      </c>
      <c r="J503" s="119">
        <v>548654.31999999995</v>
      </c>
      <c r="K503" s="119">
        <v>550517.61999999988</v>
      </c>
      <c r="L503" s="119">
        <v>375635.08999999997</v>
      </c>
      <c r="M503" s="119">
        <v>645358.87</v>
      </c>
      <c r="N503" s="119">
        <v>645358.86</v>
      </c>
      <c r="O503" s="119">
        <v>645358.86</v>
      </c>
      <c r="P503" s="119">
        <v>645358.7899999998</v>
      </c>
      <c r="Q503" s="119">
        <f t="shared" si="9"/>
        <v>6939012.46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6293653.6699999999</v>
      </c>
      <c r="V503" s="115"/>
    </row>
    <row r="504" spans="2:22" x14ac:dyDescent="0.2">
      <c r="B504" s="113"/>
      <c r="C504" s="117" t="s">
        <v>262</v>
      </c>
      <c r="D504" s="118" t="s">
        <v>493</v>
      </c>
      <c r="E504" s="119">
        <v>0</v>
      </c>
      <c r="F504" s="119">
        <v>828228.07000000007</v>
      </c>
      <c r="G504" s="119">
        <v>152610</v>
      </c>
      <c r="H504" s="119">
        <v>585459.06999999995</v>
      </c>
      <c r="I504" s="119">
        <v>4741.32</v>
      </c>
      <c r="J504" s="119">
        <v>415283.69</v>
      </c>
      <c r="K504" s="119">
        <v>158908.75</v>
      </c>
      <c r="L504" s="119">
        <v>226727.88</v>
      </c>
      <c r="M504" s="119">
        <v>1587810.7799999998</v>
      </c>
      <c r="N504" s="119">
        <v>1587810.7799999998</v>
      </c>
      <c r="O504" s="119">
        <v>1587810.7799999998</v>
      </c>
      <c r="P504" s="119">
        <v>1587810.79</v>
      </c>
      <c r="Q504" s="119">
        <f t="shared" si="9"/>
        <v>8723201.9100000001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7135391.1199999992</v>
      </c>
      <c r="V504" s="115"/>
    </row>
    <row r="505" spans="2:22" x14ac:dyDescent="0.2">
      <c r="B505" s="113"/>
      <c r="C505" s="117" t="s">
        <v>263</v>
      </c>
      <c r="D505" s="118" t="s">
        <v>494</v>
      </c>
      <c r="E505" s="119">
        <v>5000</v>
      </c>
      <c r="F505" s="119">
        <v>0</v>
      </c>
      <c r="G505" s="119">
        <v>54731.75</v>
      </c>
      <c r="H505" s="119">
        <v>23575.98</v>
      </c>
      <c r="I505" s="119">
        <v>0</v>
      </c>
      <c r="J505" s="119">
        <v>309291.77</v>
      </c>
      <c r="K505" s="119">
        <v>34757.47</v>
      </c>
      <c r="L505" s="119">
        <v>0</v>
      </c>
      <c r="M505" s="119">
        <v>176237.09</v>
      </c>
      <c r="N505" s="119">
        <v>176237.09</v>
      </c>
      <c r="O505" s="119">
        <v>176237.09</v>
      </c>
      <c r="P505" s="119">
        <v>176237.06</v>
      </c>
      <c r="Q505" s="119">
        <f t="shared" si="9"/>
        <v>1132305.2999999998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956068.23999999987</v>
      </c>
      <c r="V505" s="115"/>
    </row>
    <row r="506" spans="2:22" x14ac:dyDescent="0.2">
      <c r="B506" s="113"/>
      <c r="C506" s="117" t="s">
        <v>264</v>
      </c>
      <c r="D506" s="118" t="s">
        <v>495</v>
      </c>
      <c r="E506" s="119">
        <v>154470.17000000001</v>
      </c>
      <c r="F506" s="119">
        <v>309521.03999999998</v>
      </c>
      <c r="G506" s="119">
        <v>263211.28000000003</v>
      </c>
      <c r="H506" s="119">
        <v>176898.55000000005</v>
      </c>
      <c r="I506" s="119">
        <v>157382.73000000007</v>
      </c>
      <c r="J506" s="119">
        <v>147744.31</v>
      </c>
      <c r="K506" s="119">
        <v>146139.25</v>
      </c>
      <c r="L506" s="119">
        <v>101677.92000000001</v>
      </c>
      <c r="M506" s="119">
        <v>279498.58</v>
      </c>
      <c r="N506" s="119">
        <v>279498.58</v>
      </c>
      <c r="O506" s="119">
        <v>279498.58</v>
      </c>
      <c r="P506" s="119">
        <v>279498.24000000005</v>
      </c>
      <c r="Q506" s="119">
        <f t="shared" si="9"/>
        <v>2575039.2300000004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2295540.9900000002</v>
      </c>
      <c r="V506" s="115"/>
    </row>
    <row r="507" spans="2:22" x14ac:dyDescent="0.2">
      <c r="B507" s="113"/>
      <c r="C507" s="117" t="s">
        <v>265</v>
      </c>
      <c r="D507" s="118" t="s">
        <v>496</v>
      </c>
      <c r="E507" s="119">
        <v>51133572.210000001</v>
      </c>
      <c r="F507" s="119">
        <v>59516410.680000007</v>
      </c>
      <c r="G507" s="119">
        <v>61117211.770000003</v>
      </c>
      <c r="H507" s="119">
        <v>61317183.320000008</v>
      </c>
      <c r="I507" s="119">
        <v>61062189.259999998</v>
      </c>
      <c r="J507" s="119">
        <v>61903160.270000003</v>
      </c>
      <c r="K507" s="119">
        <v>61711377.060000002</v>
      </c>
      <c r="L507" s="119">
        <v>62111529.930000007</v>
      </c>
      <c r="M507" s="119">
        <v>64325640.68999999</v>
      </c>
      <c r="N507" s="119">
        <v>64325640.68999999</v>
      </c>
      <c r="O507" s="119">
        <v>64325640.68999999</v>
      </c>
      <c r="P507" s="119">
        <v>64325640.649999991</v>
      </c>
      <c r="Q507" s="119">
        <f t="shared" si="9"/>
        <v>737175197.21999979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672849556.56999981</v>
      </c>
      <c r="V507" s="115"/>
    </row>
    <row r="508" spans="2:22" x14ac:dyDescent="0.2">
      <c r="B508" s="113"/>
      <c r="C508" s="117" t="s">
        <v>266</v>
      </c>
      <c r="D508" s="118" t="s">
        <v>497</v>
      </c>
      <c r="E508" s="119">
        <v>107500</v>
      </c>
      <c r="F508" s="119">
        <v>174166.68</v>
      </c>
      <c r="G508" s="119">
        <v>319966.68</v>
      </c>
      <c r="H508" s="119">
        <v>328366.68</v>
      </c>
      <c r="I508" s="119">
        <v>61666.67</v>
      </c>
      <c r="J508" s="119">
        <v>61666.67</v>
      </c>
      <c r="K508" s="119">
        <v>57500</v>
      </c>
      <c r="L508" s="119">
        <v>57500</v>
      </c>
      <c r="M508" s="119">
        <v>424166.66000000003</v>
      </c>
      <c r="N508" s="119">
        <v>424166.66000000003</v>
      </c>
      <c r="O508" s="119">
        <v>424166.66000000003</v>
      </c>
      <c r="P508" s="119">
        <v>424166.64</v>
      </c>
      <c r="Q508" s="119">
        <f t="shared" si="9"/>
        <v>2865000.0000000005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2440833.3600000003</v>
      </c>
      <c r="V508" s="115"/>
    </row>
    <row r="509" spans="2:22" ht="25.5" x14ac:dyDescent="0.2">
      <c r="B509" s="113"/>
      <c r="C509" s="117" t="s">
        <v>267</v>
      </c>
      <c r="D509" s="118" t="s">
        <v>498</v>
      </c>
      <c r="E509" s="119">
        <v>274047.19</v>
      </c>
      <c r="F509" s="119">
        <v>291021.77</v>
      </c>
      <c r="G509" s="119">
        <v>436167.67999999993</v>
      </c>
      <c r="H509" s="119">
        <v>382884.48999999993</v>
      </c>
      <c r="I509" s="119">
        <v>295408.81999999995</v>
      </c>
      <c r="J509" s="119">
        <v>309170.25</v>
      </c>
      <c r="K509" s="119">
        <v>352593.91</v>
      </c>
      <c r="L509" s="119">
        <v>279380.05</v>
      </c>
      <c r="M509" s="119">
        <v>320762.89999999991</v>
      </c>
      <c r="N509" s="119">
        <v>316618.86999999994</v>
      </c>
      <c r="O509" s="119">
        <v>316618.86999999994</v>
      </c>
      <c r="P509" s="119">
        <v>316618.62000000011</v>
      </c>
      <c r="Q509" s="119">
        <f t="shared" si="9"/>
        <v>3891293.42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3574674.8</v>
      </c>
      <c r="V509" s="115"/>
    </row>
    <row r="510" spans="2:22" x14ac:dyDescent="0.2">
      <c r="B510" s="113"/>
      <c r="C510" s="117" t="s">
        <v>268</v>
      </c>
      <c r="D510" s="118" t="s">
        <v>499</v>
      </c>
      <c r="E510" s="119">
        <v>0</v>
      </c>
      <c r="F510" s="119">
        <v>0</v>
      </c>
      <c r="G510" s="119">
        <v>0</v>
      </c>
      <c r="H510" s="119">
        <v>0</v>
      </c>
      <c r="I510" s="119">
        <v>64647.29</v>
      </c>
      <c r="J510" s="119">
        <v>26891.18</v>
      </c>
      <c r="K510" s="119">
        <v>35122.75</v>
      </c>
      <c r="L510" s="119">
        <v>51770.89</v>
      </c>
      <c r="M510" s="119">
        <v>205391.97</v>
      </c>
      <c r="N510" s="119">
        <v>205391.97</v>
      </c>
      <c r="O510" s="119">
        <v>205391.97</v>
      </c>
      <c r="P510" s="119">
        <v>205391.98</v>
      </c>
      <c r="Q510" s="119">
        <f t="shared" si="9"/>
        <v>999999.99999999988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794608.0199999999</v>
      </c>
      <c r="V510" s="115"/>
    </row>
    <row r="511" spans="2:22" x14ac:dyDescent="0.2">
      <c r="B511" s="113"/>
      <c r="C511" s="117" t="s">
        <v>269</v>
      </c>
      <c r="D511" s="118" t="s">
        <v>500</v>
      </c>
      <c r="E511" s="119">
        <v>1236106.0500000003</v>
      </c>
      <c r="F511" s="119">
        <v>1216526.8699999989</v>
      </c>
      <c r="G511" s="119">
        <v>1208569.8300000017</v>
      </c>
      <c r="H511" s="119">
        <v>1190564.3400000001</v>
      </c>
      <c r="I511" s="119">
        <v>1288393.3600000013</v>
      </c>
      <c r="J511" s="119">
        <v>1217014.8099999987</v>
      </c>
      <c r="K511" s="119">
        <v>1238445.0600000008</v>
      </c>
      <c r="L511" s="119">
        <v>1141860.1500000006</v>
      </c>
      <c r="M511" s="119">
        <v>1879053.7099999976</v>
      </c>
      <c r="N511" s="119">
        <v>1878956.8299999977</v>
      </c>
      <c r="O511" s="119">
        <v>1878956.8299999977</v>
      </c>
      <c r="P511" s="119">
        <v>1878955.2899999975</v>
      </c>
      <c r="Q511" s="119">
        <f t="shared" si="9"/>
        <v>17253403.129999995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15374447.839999996</v>
      </c>
      <c r="V511" s="115"/>
    </row>
    <row r="512" spans="2:22" x14ac:dyDescent="0.2">
      <c r="B512" s="113"/>
      <c r="C512" s="117" t="s">
        <v>270</v>
      </c>
      <c r="D512" s="118" t="s">
        <v>501</v>
      </c>
      <c r="E512" s="119">
        <v>17845035.640000004</v>
      </c>
      <c r="F512" s="119">
        <v>18634051.260000005</v>
      </c>
      <c r="G512" s="119">
        <v>17083242.500000004</v>
      </c>
      <c r="H512" s="119">
        <v>19637589.59</v>
      </c>
      <c r="I512" s="119">
        <v>17209557.839999996</v>
      </c>
      <c r="J512" s="119">
        <v>18483992.120000005</v>
      </c>
      <c r="K512" s="119">
        <v>17761633.370000001</v>
      </c>
      <c r="L512" s="119">
        <v>18676755.07</v>
      </c>
      <c r="M512" s="119">
        <v>19563118.300000001</v>
      </c>
      <c r="N512" s="119">
        <v>19563118.300000001</v>
      </c>
      <c r="O512" s="119">
        <v>19563118.300000001</v>
      </c>
      <c r="P512" s="119">
        <v>19563118.100000001</v>
      </c>
      <c r="Q512" s="119">
        <f t="shared" si="9"/>
        <v>223584330.39000005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204021212.29000005</v>
      </c>
      <c r="V512" s="115"/>
    </row>
    <row r="513" spans="2:22" x14ac:dyDescent="0.2">
      <c r="B513" s="113"/>
      <c r="C513" s="117" t="s">
        <v>271</v>
      </c>
      <c r="D513" s="118" t="s">
        <v>502</v>
      </c>
      <c r="E513" s="119">
        <v>5704.26</v>
      </c>
      <c r="F513" s="119">
        <v>6293.58</v>
      </c>
      <c r="G513" s="119">
        <v>6199.26</v>
      </c>
      <c r="H513" s="119">
        <v>5247.76</v>
      </c>
      <c r="I513" s="119">
        <v>5247.76</v>
      </c>
      <c r="J513" s="119">
        <v>11099.33</v>
      </c>
      <c r="K513" s="119">
        <v>2378.27</v>
      </c>
      <c r="L513" s="119">
        <v>1550.0000000000002</v>
      </c>
      <c r="M513" s="119">
        <v>8407.36</v>
      </c>
      <c r="N513" s="119">
        <v>8407.36</v>
      </c>
      <c r="O513" s="119">
        <v>8407.36</v>
      </c>
      <c r="P513" s="119">
        <v>8407.31</v>
      </c>
      <c r="Q513" s="119">
        <f t="shared" si="9"/>
        <v>77349.61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68942.3</v>
      </c>
      <c r="V513" s="115"/>
    </row>
    <row r="514" spans="2:22" x14ac:dyDescent="0.2">
      <c r="B514" s="113"/>
      <c r="C514" s="117" t="s">
        <v>272</v>
      </c>
      <c r="D514" s="118" t="s">
        <v>503</v>
      </c>
      <c r="E514" s="119">
        <v>27078.100000000006</v>
      </c>
      <c r="F514" s="119">
        <v>31315.680000000004</v>
      </c>
      <c r="G514" s="119">
        <v>27744.300000000003</v>
      </c>
      <c r="H514" s="119">
        <v>27251.920000000009</v>
      </c>
      <c r="I514" s="119">
        <v>33527.94000000001</v>
      </c>
      <c r="J514" s="119">
        <v>35557.760000000002</v>
      </c>
      <c r="K514" s="119">
        <v>27498.130000000008</v>
      </c>
      <c r="L514" s="119">
        <v>26124.680000000004</v>
      </c>
      <c r="M514" s="119">
        <v>43169.290000000008</v>
      </c>
      <c r="N514" s="119">
        <v>43169.290000000008</v>
      </c>
      <c r="O514" s="119">
        <v>43169.290000000008</v>
      </c>
      <c r="P514" s="119">
        <v>43169.180000000008</v>
      </c>
      <c r="Q514" s="119">
        <f t="shared" si="9"/>
        <v>408775.56000000011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365606.38000000012</v>
      </c>
      <c r="V514" s="115"/>
    </row>
    <row r="515" spans="2:22" x14ac:dyDescent="0.2">
      <c r="B515" s="113"/>
      <c r="C515" s="117" t="s">
        <v>273</v>
      </c>
      <c r="D515" s="118" t="s">
        <v>504</v>
      </c>
      <c r="E515" s="119">
        <v>0</v>
      </c>
      <c r="F515" s="119">
        <v>54586.67</v>
      </c>
      <c r="G515" s="119">
        <v>112800</v>
      </c>
      <c r="H515" s="119">
        <v>156105.68</v>
      </c>
      <c r="I515" s="119">
        <v>53567.34</v>
      </c>
      <c r="J515" s="119">
        <v>105353.09</v>
      </c>
      <c r="K515" s="119">
        <v>94433.27</v>
      </c>
      <c r="L515" s="119">
        <v>0</v>
      </c>
      <c r="M515" s="119">
        <v>285963.49</v>
      </c>
      <c r="N515" s="119">
        <v>285963.49</v>
      </c>
      <c r="O515" s="119">
        <v>285963.49</v>
      </c>
      <c r="P515" s="119">
        <v>285963.48</v>
      </c>
      <c r="Q515" s="119">
        <f t="shared" si="9"/>
        <v>1720699.9999999998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1434736.5199999998</v>
      </c>
      <c r="V515" s="115"/>
    </row>
    <row r="516" spans="2:22" ht="25.5" x14ac:dyDescent="0.2">
      <c r="B516" s="113"/>
      <c r="C516" s="117" t="s">
        <v>274</v>
      </c>
      <c r="D516" s="118" t="s">
        <v>395</v>
      </c>
      <c r="E516" s="119">
        <v>81460.01999999999</v>
      </c>
      <c r="F516" s="119">
        <v>128012.61</v>
      </c>
      <c r="G516" s="119">
        <v>102111.03999999999</v>
      </c>
      <c r="H516" s="119">
        <v>128919.83000000002</v>
      </c>
      <c r="I516" s="119">
        <v>145061.46000000002</v>
      </c>
      <c r="J516" s="119">
        <v>103597.34999999999</v>
      </c>
      <c r="K516" s="119">
        <v>67695.850000000006</v>
      </c>
      <c r="L516" s="119">
        <v>55770</v>
      </c>
      <c r="M516" s="119">
        <v>69413.62</v>
      </c>
      <c r="N516" s="119">
        <v>69413.62</v>
      </c>
      <c r="O516" s="119">
        <v>69413.62</v>
      </c>
      <c r="P516" s="119">
        <v>69413.340000000011</v>
      </c>
      <c r="Q516" s="119">
        <f t="shared" si="9"/>
        <v>1090282.3599999999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1020869.0199999999</v>
      </c>
      <c r="V516" s="115"/>
    </row>
    <row r="517" spans="2:22" x14ac:dyDescent="0.2">
      <c r="B517" s="113"/>
      <c r="C517" s="117" t="s">
        <v>540</v>
      </c>
      <c r="D517" s="118" t="s">
        <v>541</v>
      </c>
      <c r="E517" s="119">
        <v>0</v>
      </c>
      <c r="F517" s="119">
        <v>0</v>
      </c>
      <c r="G517" s="119">
        <v>0</v>
      </c>
      <c r="H517" s="119">
        <v>0</v>
      </c>
      <c r="I517" s="119">
        <v>0</v>
      </c>
      <c r="J517" s="119">
        <v>0</v>
      </c>
      <c r="K517" s="119">
        <v>0</v>
      </c>
      <c r="L517" s="119">
        <v>0</v>
      </c>
      <c r="M517" s="119">
        <v>0</v>
      </c>
      <c r="N517" s="119">
        <v>0</v>
      </c>
      <c r="O517" s="119">
        <v>0</v>
      </c>
      <c r="P517" s="119">
        <v>0</v>
      </c>
      <c r="Q517" s="119">
        <f t="shared" si="9"/>
        <v>0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0</v>
      </c>
      <c r="V517" s="115"/>
    </row>
    <row r="518" spans="2:22" ht="25.5" x14ac:dyDescent="0.2">
      <c r="B518" s="113"/>
      <c r="C518" s="117" t="s">
        <v>542</v>
      </c>
      <c r="D518" s="118" t="s">
        <v>543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0</v>
      </c>
      <c r="L518" s="119">
        <v>0</v>
      </c>
      <c r="M518" s="119">
        <v>0</v>
      </c>
      <c r="N518" s="119">
        <v>0</v>
      </c>
      <c r="O518" s="119">
        <v>0</v>
      </c>
      <c r="P518" s="119">
        <v>0</v>
      </c>
      <c r="Q518" s="119">
        <f t="shared" si="9"/>
        <v>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5"/>
    </row>
    <row r="519" spans="2:22" ht="25.5" x14ac:dyDescent="0.2">
      <c r="B519" s="113"/>
      <c r="C519" s="117" t="s">
        <v>544</v>
      </c>
      <c r="D519" s="118" t="s">
        <v>545</v>
      </c>
      <c r="E519" s="119">
        <v>0</v>
      </c>
      <c r="F519" s="119">
        <v>0</v>
      </c>
      <c r="G519" s="119">
        <v>0</v>
      </c>
      <c r="H519" s="119">
        <v>0</v>
      </c>
      <c r="I519" s="119">
        <v>0</v>
      </c>
      <c r="J519" s="119">
        <v>0</v>
      </c>
      <c r="K519" s="119">
        <v>0</v>
      </c>
      <c r="L519" s="119">
        <v>0</v>
      </c>
      <c r="M519" s="119">
        <v>0</v>
      </c>
      <c r="N519" s="119">
        <v>0</v>
      </c>
      <c r="O519" s="119">
        <v>0</v>
      </c>
      <c r="P519" s="119">
        <v>0</v>
      </c>
      <c r="Q519" s="119">
        <f t="shared" si="9"/>
        <v>0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0</v>
      </c>
      <c r="V519" s="115"/>
    </row>
    <row r="520" spans="2:22" ht="25.5" x14ac:dyDescent="0.2">
      <c r="B520" s="113"/>
      <c r="C520" s="117" t="s">
        <v>546</v>
      </c>
      <c r="D520" s="118" t="s">
        <v>547</v>
      </c>
      <c r="E520" s="119">
        <v>0</v>
      </c>
      <c r="F520" s="119">
        <v>0</v>
      </c>
      <c r="G520" s="119">
        <v>0</v>
      </c>
      <c r="H520" s="119">
        <v>0</v>
      </c>
      <c r="I520" s="119">
        <v>0</v>
      </c>
      <c r="J520" s="119">
        <v>0</v>
      </c>
      <c r="K520" s="119">
        <v>0</v>
      </c>
      <c r="L520" s="119">
        <v>0</v>
      </c>
      <c r="M520" s="119">
        <v>0</v>
      </c>
      <c r="N520" s="119">
        <v>0</v>
      </c>
      <c r="O520" s="119">
        <v>0</v>
      </c>
      <c r="P520" s="119">
        <v>0</v>
      </c>
      <c r="Q520" s="119">
        <f t="shared" si="9"/>
        <v>0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0</v>
      </c>
      <c r="V520" s="115"/>
    </row>
    <row r="521" spans="2:22" x14ac:dyDescent="0.2">
      <c r="B521" s="113"/>
      <c r="C521" s="117" t="s">
        <v>548</v>
      </c>
      <c r="D521" s="118" t="s">
        <v>373</v>
      </c>
      <c r="E521" s="119">
        <v>0</v>
      </c>
      <c r="F521" s="119">
        <v>0</v>
      </c>
      <c r="G521" s="119">
        <v>0</v>
      </c>
      <c r="H521" s="119">
        <v>0</v>
      </c>
      <c r="I521" s="119">
        <v>0</v>
      </c>
      <c r="J521" s="119">
        <v>0</v>
      </c>
      <c r="K521" s="119">
        <v>0</v>
      </c>
      <c r="L521" s="119">
        <v>0</v>
      </c>
      <c r="M521" s="119">
        <v>0</v>
      </c>
      <c r="N521" s="119">
        <v>0</v>
      </c>
      <c r="O521" s="119">
        <v>0</v>
      </c>
      <c r="P521" s="119">
        <v>0</v>
      </c>
      <c r="Q521" s="119">
        <f t="shared" si="9"/>
        <v>0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0</v>
      </c>
      <c r="V521" s="115"/>
    </row>
    <row r="522" spans="2:22" x14ac:dyDescent="0.2">
      <c r="B522" s="113"/>
      <c r="C522" s="117" t="s">
        <v>549</v>
      </c>
      <c r="D522" s="118" t="s">
        <v>550</v>
      </c>
      <c r="E522" s="119">
        <v>0</v>
      </c>
      <c r="F522" s="119">
        <v>0</v>
      </c>
      <c r="G522" s="119">
        <v>0</v>
      </c>
      <c r="H522" s="119">
        <v>0</v>
      </c>
      <c r="I522" s="119">
        <v>0</v>
      </c>
      <c r="J522" s="119">
        <v>0</v>
      </c>
      <c r="K522" s="119">
        <v>0</v>
      </c>
      <c r="L522" s="119">
        <v>0</v>
      </c>
      <c r="M522" s="119">
        <v>73505.53</v>
      </c>
      <c r="N522" s="119">
        <v>73505.53</v>
      </c>
      <c r="O522" s="119">
        <v>73505.53</v>
      </c>
      <c r="P522" s="119">
        <v>73505.419999999984</v>
      </c>
      <c r="Q522" s="119">
        <f t="shared" si="9"/>
        <v>294022.01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220516.59</v>
      </c>
      <c r="V522" s="115"/>
    </row>
    <row r="523" spans="2:22" x14ac:dyDescent="0.2">
      <c r="B523" s="113"/>
      <c r="C523" s="117" t="s">
        <v>551</v>
      </c>
      <c r="D523" s="118" t="s">
        <v>552</v>
      </c>
      <c r="E523" s="119">
        <v>0</v>
      </c>
      <c r="F523" s="119">
        <v>0</v>
      </c>
      <c r="G523" s="119">
        <v>0</v>
      </c>
      <c r="H523" s="119">
        <v>0</v>
      </c>
      <c r="I523" s="119">
        <v>0</v>
      </c>
      <c r="J523" s="119">
        <v>0</v>
      </c>
      <c r="K523" s="119">
        <v>0</v>
      </c>
      <c r="L523" s="119">
        <v>0</v>
      </c>
      <c r="M523" s="119">
        <v>8640.0700000000015</v>
      </c>
      <c r="N523" s="119">
        <v>8640.0700000000015</v>
      </c>
      <c r="O523" s="119">
        <v>8640.0700000000015</v>
      </c>
      <c r="P523" s="119">
        <v>8640.0300000000025</v>
      </c>
      <c r="Q523" s="119">
        <f t="shared" si="9"/>
        <v>34560.240000000005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25920.210000000006</v>
      </c>
      <c r="V523" s="115"/>
    </row>
    <row r="524" spans="2:22" ht="25.5" x14ac:dyDescent="0.2">
      <c r="B524" s="113"/>
      <c r="C524" s="117" t="s">
        <v>553</v>
      </c>
      <c r="D524" s="118" t="s">
        <v>554</v>
      </c>
      <c r="E524" s="119">
        <v>0</v>
      </c>
      <c r="F524" s="119">
        <v>0</v>
      </c>
      <c r="G524" s="119">
        <v>0</v>
      </c>
      <c r="H524" s="119">
        <v>0</v>
      </c>
      <c r="I524" s="119">
        <v>0</v>
      </c>
      <c r="J524" s="119">
        <v>0</v>
      </c>
      <c r="K524" s="119">
        <v>0</v>
      </c>
      <c r="L524" s="119">
        <v>0</v>
      </c>
      <c r="M524" s="119">
        <v>416709.3</v>
      </c>
      <c r="N524" s="119">
        <v>416709.3</v>
      </c>
      <c r="O524" s="119">
        <v>416709.3</v>
      </c>
      <c r="P524" s="119">
        <v>416708.99999999994</v>
      </c>
      <c r="Q524" s="119">
        <f t="shared" si="9"/>
        <v>1666836.9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1250127.8999999999</v>
      </c>
      <c r="V524" s="115"/>
    </row>
    <row r="525" spans="2:22" ht="25.5" x14ac:dyDescent="0.2">
      <c r="B525" s="113"/>
      <c r="C525" s="117" t="s">
        <v>555</v>
      </c>
      <c r="D525" s="118" t="s">
        <v>556</v>
      </c>
      <c r="E525" s="119">
        <v>0</v>
      </c>
      <c r="F525" s="119">
        <v>0</v>
      </c>
      <c r="G525" s="119">
        <v>0</v>
      </c>
      <c r="H525" s="119">
        <v>0</v>
      </c>
      <c r="I525" s="119">
        <v>0</v>
      </c>
      <c r="J525" s="119">
        <v>0</v>
      </c>
      <c r="K525" s="119">
        <v>0</v>
      </c>
      <c r="L525" s="119">
        <v>0</v>
      </c>
      <c r="M525" s="119">
        <v>183961.00999999998</v>
      </c>
      <c r="N525" s="119">
        <v>183961.00999999998</v>
      </c>
      <c r="O525" s="119">
        <v>183961.00999999998</v>
      </c>
      <c r="P525" s="119">
        <v>183960.62</v>
      </c>
      <c r="Q525" s="119">
        <f t="shared" si="9"/>
        <v>735843.64999999991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551883.02999999991</v>
      </c>
      <c r="V525" s="115"/>
    </row>
    <row r="526" spans="2:22" x14ac:dyDescent="0.2">
      <c r="B526" s="113"/>
      <c r="C526" s="117" t="s">
        <v>557</v>
      </c>
      <c r="D526" s="118" t="s">
        <v>558</v>
      </c>
      <c r="E526" s="119">
        <v>0</v>
      </c>
      <c r="F526" s="119">
        <v>0</v>
      </c>
      <c r="G526" s="119">
        <v>0</v>
      </c>
      <c r="H526" s="119">
        <v>0</v>
      </c>
      <c r="I526" s="119">
        <v>0</v>
      </c>
      <c r="J526" s="119">
        <v>0</v>
      </c>
      <c r="K526" s="119">
        <v>0</v>
      </c>
      <c r="L526" s="119">
        <v>0</v>
      </c>
      <c r="M526" s="119">
        <v>32486.320000000003</v>
      </c>
      <c r="N526" s="119">
        <v>32486.320000000003</v>
      </c>
      <c r="O526" s="119">
        <v>32486.320000000003</v>
      </c>
      <c r="P526" s="119">
        <v>32486.120000000003</v>
      </c>
      <c r="Q526" s="119">
        <f t="shared" si="9"/>
        <v>129945.08000000002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97458.96</v>
      </c>
      <c r="V526" s="115"/>
    </row>
    <row r="527" spans="2:22" x14ac:dyDescent="0.2">
      <c r="B527" s="113"/>
      <c r="C527" s="117" t="s">
        <v>559</v>
      </c>
      <c r="D527" s="118" t="s">
        <v>560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463579.93</v>
      </c>
      <c r="N527" s="119">
        <v>463579.93</v>
      </c>
      <c r="O527" s="119">
        <v>463579.93</v>
      </c>
      <c r="P527" s="119">
        <v>463579.94</v>
      </c>
      <c r="Q527" s="119">
        <f t="shared" si="9"/>
        <v>1854319.73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1390739.79</v>
      </c>
      <c r="V527" s="115"/>
    </row>
    <row r="528" spans="2:22" ht="25.5" x14ac:dyDescent="0.2">
      <c r="B528" s="113"/>
      <c r="C528" s="117" t="s">
        <v>561</v>
      </c>
      <c r="D528" s="118" t="s">
        <v>562</v>
      </c>
      <c r="E528" s="119">
        <v>0</v>
      </c>
      <c r="F528" s="119">
        <v>0</v>
      </c>
      <c r="G528" s="119">
        <v>0</v>
      </c>
      <c r="H528" s="119">
        <v>0</v>
      </c>
      <c r="I528" s="119">
        <v>0</v>
      </c>
      <c r="J528" s="119">
        <v>0</v>
      </c>
      <c r="K528" s="119">
        <v>0</v>
      </c>
      <c r="L528" s="119">
        <v>0</v>
      </c>
      <c r="M528" s="119">
        <v>341699.26</v>
      </c>
      <c r="N528" s="119">
        <v>341699.26</v>
      </c>
      <c r="O528" s="119">
        <v>341699.26</v>
      </c>
      <c r="P528" s="119">
        <v>341699.17000000004</v>
      </c>
      <c r="Q528" s="119">
        <f t="shared" si="9"/>
        <v>1366796.9500000002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1025097.78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OUwc4uODj2N1XzigBGGCJO9ya17kDgfElgMTsNrRyFgKbxqDs3PTdgvzqWyiJBAKC/d1Dn/aC2lYhooksIbCaw==" saltValue="YC+Dh9SXNJDD+PGOyyCp1w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2024-12-31T09:15:07Z</dcterms:modified>
</cp:coreProperties>
</file>