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OBJAVA\"/>
    </mc:Choice>
  </mc:AlternateContent>
  <xr:revisionPtr revIDLastSave="0" documentId="13_ncr:1_{A8D5CA2F-6E10-463D-A799-DA571B2FC288}" xr6:coauthVersionLast="36" xr6:coauthVersionMax="36" xr10:uidLastSave="{00000000-0000-0000-0000-000000000000}"/>
  <workbookProtection workbookAlgorithmName="SHA-512" workbookHashValue="wG3ZNamjZ1PJRdtKv3X0woqDtzS9N50i6KTtUm0HUPHsHJFCJ/DLo44pmmBf03LcvRKpo1p2NaHF4Ys3kdmpXA==" workbookSaltValue="xwp8W6gzOqvHWAf/CdTVu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2025'!$B$3:$Q$292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0" i="1" l="1"/>
  <c r="F300" i="1"/>
  <c r="G300" i="1"/>
  <c r="H300" i="1"/>
  <c r="I300" i="1"/>
  <c r="J300" i="1"/>
  <c r="K300" i="1"/>
  <c r="L300" i="1"/>
  <c r="M300" i="1"/>
  <c r="N300" i="1"/>
  <c r="O300" i="1"/>
  <c r="P300" i="1"/>
  <c r="E300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302" i="1" l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301" i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291" i="1" l="1"/>
  <c r="U281" i="1"/>
  <c r="F282" i="3" s="1"/>
  <c r="U271" i="1"/>
  <c r="F272" i="3" s="1"/>
  <c r="U261" i="1"/>
  <c r="F262" i="3" s="1"/>
  <c r="U251" i="1"/>
  <c r="F252" i="3" s="1"/>
  <c r="U241" i="1"/>
  <c r="F242" i="3" s="1"/>
  <c r="U231" i="1"/>
  <c r="F232" i="3" s="1"/>
  <c r="U221" i="1"/>
  <c r="F222" i="3" s="1"/>
  <c r="U211" i="1"/>
  <c r="F212" i="3" s="1"/>
  <c r="U201" i="1"/>
  <c r="F202" i="3" s="1"/>
  <c r="U191" i="1"/>
  <c r="F192" i="3" s="1"/>
  <c r="U257" i="1"/>
  <c r="F258" i="3" s="1"/>
  <c r="U227" i="1"/>
  <c r="F228" i="3" s="1"/>
  <c r="U197" i="1"/>
  <c r="F198" i="3" s="1"/>
  <c r="U236" i="1"/>
  <c r="F237" i="3" s="1"/>
  <c r="U196" i="1"/>
  <c r="F197" i="3" s="1"/>
  <c r="U275" i="1"/>
  <c r="F276" i="3" s="1"/>
  <c r="U205" i="1"/>
  <c r="F206" i="3" s="1"/>
  <c r="U244" i="1"/>
  <c r="F245" i="3" s="1"/>
  <c r="U184" i="1"/>
  <c r="F185" i="3" s="1"/>
  <c r="U290" i="1"/>
  <c r="F291" i="3" s="1"/>
  <c r="U280" i="1"/>
  <c r="F281" i="3" s="1"/>
  <c r="U270" i="1"/>
  <c r="F271" i="3" s="1"/>
  <c r="U260" i="1"/>
  <c r="F261" i="3" s="1"/>
  <c r="U250" i="1"/>
  <c r="F251" i="3" s="1"/>
  <c r="U240" i="1"/>
  <c r="F241" i="3" s="1"/>
  <c r="U230" i="1"/>
  <c r="F231" i="3" s="1"/>
  <c r="U220" i="1"/>
  <c r="F221" i="3" s="1"/>
  <c r="U210" i="1"/>
  <c r="F211" i="3" s="1"/>
  <c r="U200" i="1"/>
  <c r="F201" i="3" s="1"/>
  <c r="U190" i="1"/>
  <c r="F191" i="3" s="1"/>
  <c r="U267" i="1"/>
  <c r="F268" i="3" s="1"/>
  <c r="U237" i="1"/>
  <c r="F238" i="3" s="1"/>
  <c r="U187" i="1"/>
  <c r="F188" i="3" s="1"/>
  <c r="U256" i="1"/>
  <c r="F257" i="3" s="1"/>
  <c r="U226" i="1"/>
  <c r="F227" i="3" s="1"/>
  <c r="U186" i="1"/>
  <c r="F187" i="3" s="1"/>
  <c r="U245" i="1"/>
  <c r="F246" i="3" s="1"/>
  <c r="U195" i="1"/>
  <c r="F196" i="3" s="1"/>
  <c r="U254" i="1"/>
  <c r="F255" i="3" s="1"/>
  <c r="U204" i="1"/>
  <c r="F205" i="3" s="1"/>
  <c r="U289" i="1"/>
  <c r="F290" i="3" s="1"/>
  <c r="U279" i="1"/>
  <c r="F280" i="3" s="1"/>
  <c r="U269" i="1"/>
  <c r="F270" i="3" s="1"/>
  <c r="U259" i="1"/>
  <c r="F260" i="3" s="1"/>
  <c r="U249" i="1"/>
  <c r="F250" i="3" s="1"/>
  <c r="U239" i="1"/>
  <c r="F240" i="3" s="1"/>
  <c r="U229" i="1"/>
  <c r="F230" i="3" s="1"/>
  <c r="U219" i="1"/>
  <c r="F220" i="3" s="1"/>
  <c r="U209" i="1"/>
  <c r="F210" i="3" s="1"/>
  <c r="U199" i="1"/>
  <c r="F200" i="3" s="1"/>
  <c r="U189" i="1"/>
  <c r="F190" i="3" s="1"/>
  <c r="U287" i="1"/>
  <c r="F288" i="3" s="1"/>
  <c r="U217" i="1"/>
  <c r="F218" i="3" s="1"/>
  <c r="U266" i="1"/>
  <c r="F267" i="3" s="1"/>
  <c r="U216" i="1"/>
  <c r="F217" i="3" s="1"/>
  <c r="U265" i="1"/>
  <c r="F266" i="3" s="1"/>
  <c r="U225" i="1"/>
  <c r="F226" i="3" s="1"/>
  <c r="U264" i="1"/>
  <c r="F265" i="3" s="1"/>
  <c r="U214" i="1"/>
  <c r="F215" i="3" s="1"/>
  <c r="U288" i="1"/>
  <c r="F289" i="3" s="1"/>
  <c r="U278" i="1"/>
  <c r="F279" i="3" s="1"/>
  <c r="U268" i="1"/>
  <c r="F269" i="3" s="1"/>
  <c r="U258" i="1"/>
  <c r="F259" i="3" s="1"/>
  <c r="U248" i="1"/>
  <c r="F249" i="3" s="1"/>
  <c r="U238" i="1"/>
  <c r="F239" i="3" s="1"/>
  <c r="U228" i="1"/>
  <c r="F229" i="3" s="1"/>
  <c r="U218" i="1"/>
  <c r="F219" i="3" s="1"/>
  <c r="U208" i="1"/>
  <c r="F209" i="3" s="1"/>
  <c r="U198" i="1"/>
  <c r="F199" i="3" s="1"/>
  <c r="U188" i="1"/>
  <c r="F189" i="3" s="1"/>
  <c r="U277" i="1"/>
  <c r="F278" i="3" s="1"/>
  <c r="U247" i="1"/>
  <c r="F248" i="3" s="1"/>
  <c r="U207" i="1"/>
  <c r="F208" i="3" s="1"/>
  <c r="U286" i="1"/>
  <c r="F287" i="3" s="1"/>
  <c r="U276" i="1"/>
  <c r="F277" i="3" s="1"/>
  <c r="U246" i="1"/>
  <c r="F247" i="3" s="1"/>
  <c r="U206" i="1"/>
  <c r="F207" i="3" s="1"/>
  <c r="U255" i="1"/>
  <c r="F256" i="3" s="1"/>
  <c r="U215" i="1"/>
  <c r="F216" i="3" s="1"/>
  <c r="U284" i="1"/>
  <c r="F285" i="3" s="1"/>
  <c r="U224" i="1"/>
  <c r="F225" i="3" s="1"/>
  <c r="U283" i="1"/>
  <c r="F284" i="3" s="1"/>
  <c r="U273" i="1"/>
  <c r="F274" i="3" s="1"/>
  <c r="U263" i="1"/>
  <c r="F264" i="3" s="1"/>
  <c r="U253" i="1"/>
  <c r="F254" i="3" s="1"/>
  <c r="U243" i="1"/>
  <c r="F244" i="3" s="1"/>
  <c r="U233" i="1"/>
  <c r="F234" i="3" s="1"/>
  <c r="U223" i="1"/>
  <c r="F224" i="3" s="1"/>
  <c r="U213" i="1"/>
  <c r="F214" i="3" s="1"/>
  <c r="U203" i="1"/>
  <c r="F204" i="3" s="1"/>
  <c r="U193" i="1"/>
  <c r="F194" i="3" s="1"/>
  <c r="U282" i="1"/>
  <c r="F283" i="3" s="1"/>
  <c r="U272" i="1"/>
  <c r="F273" i="3" s="1"/>
  <c r="U262" i="1"/>
  <c r="F263" i="3" s="1"/>
  <c r="U252" i="1"/>
  <c r="F253" i="3" s="1"/>
  <c r="U242" i="1"/>
  <c r="F243" i="3" s="1"/>
  <c r="U232" i="1"/>
  <c r="F233" i="3" s="1"/>
  <c r="U222" i="1"/>
  <c r="F223" i="3" s="1"/>
  <c r="U212" i="1"/>
  <c r="F213" i="3" s="1"/>
  <c r="U202" i="1"/>
  <c r="F203" i="3" s="1"/>
  <c r="U192" i="1"/>
  <c r="F193" i="3" s="1"/>
  <c r="U285" i="1"/>
  <c r="F286" i="3" s="1"/>
  <c r="U235" i="1"/>
  <c r="F236" i="3" s="1"/>
  <c r="U185" i="1"/>
  <c r="F186" i="3" s="1"/>
  <c r="U274" i="1"/>
  <c r="F275" i="3" s="1"/>
  <c r="U234" i="1"/>
  <c r="F235" i="3" s="1"/>
  <c r="U194" i="1"/>
  <c r="F195" i="3" s="1"/>
  <c r="U575" i="1"/>
  <c r="E283" i="3" s="1"/>
  <c r="U565" i="1"/>
  <c r="E273" i="3" s="1"/>
  <c r="U586" i="1"/>
  <c r="U574" i="1"/>
  <c r="E282" i="3" s="1"/>
  <c r="U564" i="1"/>
  <c r="E272" i="3" s="1"/>
  <c r="U583" i="1"/>
  <c r="E291" i="3" s="1"/>
  <c r="U573" i="1"/>
  <c r="E281" i="3" s="1"/>
  <c r="U563" i="1"/>
  <c r="E271" i="3" s="1"/>
  <c r="U582" i="1"/>
  <c r="E290" i="3" s="1"/>
  <c r="U572" i="1"/>
  <c r="E280" i="3" s="1"/>
  <c r="U562" i="1"/>
  <c r="E270" i="3" s="1"/>
  <c r="U581" i="1"/>
  <c r="E289" i="3" s="1"/>
  <c r="U571" i="1"/>
  <c r="E279" i="3" s="1"/>
  <c r="U561" i="1"/>
  <c r="E269" i="3" s="1"/>
  <c r="U580" i="1"/>
  <c r="E288" i="3" s="1"/>
  <c r="U570" i="1"/>
  <c r="E278" i="3" s="1"/>
  <c r="U560" i="1"/>
  <c r="E268" i="3" s="1"/>
  <c r="U579" i="1"/>
  <c r="E287" i="3" s="1"/>
  <c r="U569" i="1"/>
  <c r="E277" i="3" s="1"/>
  <c r="U559" i="1"/>
  <c r="E267" i="3" s="1"/>
  <c r="U578" i="1"/>
  <c r="E286" i="3" s="1"/>
  <c r="U568" i="1"/>
  <c r="E276" i="3" s="1"/>
  <c r="U558" i="1"/>
  <c r="E266" i="3" s="1"/>
  <c r="U577" i="1"/>
  <c r="E285" i="3" s="1"/>
  <c r="U567" i="1"/>
  <c r="E275" i="3" s="1"/>
  <c r="U557" i="1"/>
  <c r="E265" i="3" s="1"/>
  <c r="U576" i="1"/>
  <c r="E284" i="3" s="1"/>
  <c r="U566" i="1"/>
  <c r="E274" i="3" s="1"/>
  <c r="U544" i="1"/>
  <c r="E252" i="3" s="1"/>
  <c r="U548" i="1"/>
  <c r="E256" i="3" s="1"/>
  <c r="U552" i="1"/>
  <c r="E260" i="3" s="1"/>
  <c r="U556" i="1"/>
  <c r="E264" i="3" s="1"/>
  <c r="U545" i="1"/>
  <c r="E253" i="3" s="1"/>
  <c r="U549" i="1"/>
  <c r="E257" i="3" s="1"/>
  <c r="U553" i="1"/>
  <c r="E261" i="3" s="1"/>
  <c r="U546" i="1"/>
  <c r="E254" i="3" s="1"/>
  <c r="U550" i="1"/>
  <c r="E258" i="3" s="1"/>
  <c r="U554" i="1"/>
  <c r="E262" i="3" s="1"/>
  <c r="U547" i="1"/>
  <c r="E255" i="3" s="1"/>
  <c r="U551" i="1"/>
  <c r="E259" i="3" s="1"/>
  <c r="U555" i="1"/>
  <c r="E263" i="3" s="1"/>
  <c r="U517" i="1"/>
  <c r="E225" i="3" s="1"/>
  <c r="L4" i="3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81" i="1"/>
  <c r="E189" i="3" s="1"/>
  <c r="U473" i="1"/>
  <c r="E181" i="3" s="1"/>
  <c r="U465" i="1"/>
  <c r="E173" i="3" s="1"/>
  <c r="U457" i="1"/>
  <c r="E165" i="3" s="1"/>
  <c r="U449" i="1"/>
  <c r="E157" i="3" s="1"/>
  <c r="U441" i="1"/>
  <c r="E149" i="3" s="1"/>
  <c r="U433" i="1"/>
  <c r="E141" i="3" s="1"/>
  <c r="U425" i="1"/>
  <c r="E133" i="3" s="1"/>
  <c r="U417" i="1"/>
  <c r="E125" i="3" s="1"/>
  <c r="U409" i="1"/>
  <c r="E117" i="3" s="1"/>
  <c r="U401" i="1"/>
  <c r="E109" i="3" s="1"/>
  <c r="U393" i="1"/>
  <c r="E101" i="3" s="1"/>
  <c r="U385" i="1"/>
  <c r="E93" i="3" s="1"/>
  <c r="U377" i="1"/>
  <c r="E85" i="3" s="1"/>
  <c r="U369" i="1"/>
  <c r="E77" i="3" s="1"/>
  <c r="U361" i="1"/>
  <c r="E69" i="3" s="1"/>
  <c r="U353" i="1"/>
  <c r="E61" i="3" s="1"/>
  <c r="U345" i="1"/>
  <c r="E53" i="3" s="1"/>
  <c r="U337" i="1"/>
  <c r="E45" i="3" s="1"/>
  <c r="U329" i="1"/>
  <c r="E37" i="3" s="1"/>
  <c r="U321" i="1"/>
  <c r="E29" i="3" s="1"/>
  <c r="U313" i="1"/>
  <c r="E21" i="3" s="1"/>
  <c r="U305" i="1"/>
  <c r="E13" i="3" s="1"/>
  <c r="U73" i="1"/>
  <c r="F74" i="3" s="1"/>
  <c r="U8" i="1"/>
  <c r="U472" i="1"/>
  <c r="E180" i="3" s="1"/>
  <c r="U456" i="1"/>
  <c r="E164" i="3" s="1"/>
  <c r="U448" i="1"/>
  <c r="E156" i="3" s="1"/>
  <c r="U432" i="1"/>
  <c r="E140" i="3" s="1"/>
  <c r="U424" i="1"/>
  <c r="E132" i="3" s="1"/>
  <c r="U416" i="1"/>
  <c r="E124" i="3" s="1"/>
  <c r="U400" i="1"/>
  <c r="E108" i="3" s="1"/>
  <c r="U392" i="1"/>
  <c r="E100" i="3" s="1"/>
  <c r="U384" i="1"/>
  <c r="E92" i="3" s="1"/>
  <c r="U376" i="1"/>
  <c r="E84" i="3" s="1"/>
  <c r="U368" i="1"/>
  <c r="E76" i="3" s="1"/>
  <c r="U360" i="1"/>
  <c r="E68" i="3" s="1"/>
  <c r="U352" i="1"/>
  <c r="E60" i="3" s="1"/>
  <c r="U344" i="1"/>
  <c r="E52" i="3" s="1"/>
  <c r="U336" i="1"/>
  <c r="E44" i="3" s="1"/>
  <c r="U328" i="1"/>
  <c r="E36" i="3" s="1"/>
  <c r="U320" i="1"/>
  <c r="E28" i="3" s="1"/>
  <c r="U312" i="1"/>
  <c r="E20" i="3" s="1"/>
  <c r="U304" i="1"/>
  <c r="E12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80" i="1"/>
  <c r="E188" i="3" s="1"/>
  <c r="U464" i="1"/>
  <c r="E172" i="3" s="1"/>
  <c r="U440" i="1"/>
  <c r="E148" i="3" s="1"/>
  <c r="U408" i="1"/>
  <c r="E116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6" i="1"/>
  <c r="E194" i="3" s="1"/>
  <c r="U478" i="1"/>
  <c r="E186" i="3" s="1"/>
  <c r="U470" i="1"/>
  <c r="E178" i="3" s="1"/>
  <c r="U462" i="1"/>
  <c r="E170" i="3" s="1"/>
  <c r="U454" i="1"/>
  <c r="E162" i="3" s="1"/>
  <c r="U446" i="1"/>
  <c r="E154" i="3" s="1"/>
  <c r="U438" i="1"/>
  <c r="E146" i="3" s="1"/>
  <c r="U430" i="1"/>
  <c r="E138" i="3" s="1"/>
  <c r="U422" i="1"/>
  <c r="E130" i="3" s="1"/>
  <c r="U414" i="1"/>
  <c r="E122" i="3" s="1"/>
  <c r="U406" i="1"/>
  <c r="E114" i="3" s="1"/>
  <c r="U398" i="1"/>
  <c r="E106" i="3" s="1"/>
  <c r="U390" i="1"/>
  <c r="E98" i="3" s="1"/>
  <c r="U382" i="1"/>
  <c r="E90" i="3" s="1"/>
  <c r="U374" i="1"/>
  <c r="E82" i="3" s="1"/>
  <c r="U366" i="1"/>
  <c r="E74" i="3" s="1"/>
  <c r="U358" i="1"/>
  <c r="E66" i="3" s="1"/>
  <c r="U350" i="1"/>
  <c r="E58" i="3" s="1"/>
  <c r="U342" i="1"/>
  <c r="E50" i="3" s="1"/>
  <c r="U334" i="1"/>
  <c r="E42" i="3" s="1"/>
  <c r="U326" i="1"/>
  <c r="E34" i="3" s="1"/>
  <c r="U318" i="1"/>
  <c r="E26" i="3" s="1"/>
  <c r="U310" i="1"/>
  <c r="E18" i="3" s="1"/>
  <c r="U30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7" i="1"/>
  <c r="E185" i="3" s="1"/>
  <c r="U461" i="1"/>
  <c r="E169" i="3" s="1"/>
  <c r="U445" i="1"/>
  <c r="E153" i="3" s="1"/>
  <c r="U437" i="1"/>
  <c r="E145" i="3" s="1"/>
  <c r="U421" i="1"/>
  <c r="E129" i="3" s="1"/>
  <c r="U405" i="1"/>
  <c r="E113" i="3" s="1"/>
  <c r="U389" i="1"/>
  <c r="E97" i="3" s="1"/>
  <c r="U381" i="1"/>
  <c r="E89" i="3" s="1"/>
  <c r="U365" i="1"/>
  <c r="E73" i="3" s="1"/>
  <c r="U341" i="1"/>
  <c r="E49" i="3" s="1"/>
  <c r="U325" i="1"/>
  <c r="E33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85" i="1"/>
  <c r="E193" i="3" s="1"/>
  <c r="U469" i="1"/>
  <c r="E177" i="3" s="1"/>
  <c r="U453" i="1"/>
  <c r="E161" i="3" s="1"/>
  <c r="U429" i="1"/>
  <c r="E137" i="3" s="1"/>
  <c r="U413" i="1"/>
  <c r="E121" i="3" s="1"/>
  <c r="U397" i="1"/>
  <c r="E105" i="3" s="1"/>
  <c r="U373" i="1"/>
  <c r="E81" i="3" s="1"/>
  <c r="U357" i="1"/>
  <c r="E65" i="3" s="1"/>
  <c r="U349" i="1"/>
  <c r="E57" i="3" s="1"/>
  <c r="U333" i="1"/>
  <c r="E41" i="3" s="1"/>
  <c r="U317" i="1"/>
  <c r="E25" i="3" s="1"/>
  <c r="U309" i="1"/>
  <c r="E17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83" i="1"/>
  <c r="E191" i="3" s="1"/>
  <c r="U467" i="1"/>
  <c r="E175" i="3" s="1"/>
  <c r="U451" i="1"/>
  <c r="E159" i="3" s="1"/>
  <c r="U435" i="1"/>
  <c r="E143" i="3" s="1"/>
  <c r="U419" i="1"/>
  <c r="E127" i="3" s="1"/>
  <c r="U403" i="1"/>
  <c r="E111" i="3" s="1"/>
  <c r="U387" i="1"/>
  <c r="E95" i="3" s="1"/>
  <c r="U371" i="1"/>
  <c r="E79" i="3" s="1"/>
  <c r="U355" i="1"/>
  <c r="E63" i="3" s="1"/>
  <c r="U339" i="1"/>
  <c r="E47" i="3" s="1"/>
  <c r="U323" i="1"/>
  <c r="E31" i="3" s="1"/>
  <c r="U307" i="1"/>
  <c r="E15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82" i="1"/>
  <c r="E190" i="3" s="1"/>
  <c r="U466" i="1"/>
  <c r="E174" i="3" s="1"/>
  <c r="U450" i="1"/>
  <c r="E158" i="3" s="1"/>
  <c r="U434" i="1"/>
  <c r="E142" i="3" s="1"/>
  <c r="U418" i="1"/>
  <c r="E126" i="3" s="1"/>
  <c r="U402" i="1"/>
  <c r="E110" i="3" s="1"/>
  <c r="U386" i="1"/>
  <c r="E94" i="3" s="1"/>
  <c r="U370" i="1"/>
  <c r="E78" i="3" s="1"/>
  <c r="U354" i="1"/>
  <c r="E62" i="3" s="1"/>
  <c r="U338" i="1"/>
  <c r="E46" i="3" s="1"/>
  <c r="U322" i="1"/>
  <c r="E30" i="3" s="1"/>
  <c r="U306" i="1"/>
  <c r="E14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9" i="1"/>
  <c r="E187" i="3" s="1"/>
  <c r="U463" i="1"/>
  <c r="E171" i="3" s="1"/>
  <c r="U447" i="1"/>
  <c r="E155" i="3" s="1"/>
  <c r="U431" i="1"/>
  <c r="E139" i="3" s="1"/>
  <c r="U415" i="1"/>
  <c r="E123" i="3" s="1"/>
  <c r="U399" i="1"/>
  <c r="E107" i="3" s="1"/>
  <c r="U383" i="1"/>
  <c r="E91" i="3" s="1"/>
  <c r="U367" i="1"/>
  <c r="E75" i="3" s="1"/>
  <c r="U351" i="1"/>
  <c r="E59" i="3" s="1"/>
  <c r="U335" i="1"/>
  <c r="E43" i="3" s="1"/>
  <c r="U319" i="1"/>
  <c r="E27" i="3" s="1"/>
  <c r="U303" i="1"/>
  <c r="E11" i="3" s="1"/>
  <c r="U177" i="1"/>
  <c r="F178" i="3" s="1"/>
  <c r="U135" i="1"/>
  <c r="F136" i="3" s="1"/>
  <c r="U93" i="1"/>
  <c r="F94" i="3" s="1"/>
  <c r="U39" i="1"/>
  <c r="F40" i="3" s="1"/>
  <c r="U471" i="1"/>
  <c r="E179" i="3" s="1"/>
  <c r="U407" i="1"/>
  <c r="E115" i="3" s="1"/>
  <c r="U311" i="1"/>
  <c r="E19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6" i="1"/>
  <c r="E184" i="3" s="1"/>
  <c r="U460" i="1"/>
  <c r="E168" i="3" s="1"/>
  <c r="U444" i="1"/>
  <c r="E152" i="3" s="1"/>
  <c r="U428" i="1"/>
  <c r="E136" i="3" s="1"/>
  <c r="U412" i="1"/>
  <c r="E120" i="3" s="1"/>
  <c r="U396" i="1"/>
  <c r="E104" i="3" s="1"/>
  <c r="U380" i="1"/>
  <c r="E88" i="3" s="1"/>
  <c r="U364" i="1"/>
  <c r="E72" i="3" s="1"/>
  <c r="U348" i="1"/>
  <c r="E56" i="3" s="1"/>
  <c r="U332" i="1"/>
  <c r="E40" i="3" s="1"/>
  <c r="U31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74" i="1"/>
  <c r="E182" i="3" s="1"/>
  <c r="U442" i="1"/>
  <c r="E150" i="3" s="1"/>
  <c r="U410" i="1"/>
  <c r="E118" i="3" s="1"/>
  <c r="U378" i="1"/>
  <c r="E86" i="3" s="1"/>
  <c r="U330" i="1"/>
  <c r="E38" i="3" s="1"/>
  <c r="U157" i="1"/>
  <c r="F158" i="3" s="1"/>
  <c r="U72" i="1"/>
  <c r="F73" i="3" s="1"/>
  <c r="U487" i="1"/>
  <c r="E195" i="3" s="1"/>
  <c r="U439" i="1"/>
  <c r="E147" i="3" s="1"/>
  <c r="U391" i="1"/>
  <c r="E99" i="3" s="1"/>
  <c r="U343" i="1"/>
  <c r="E51" i="3" s="1"/>
  <c r="U110" i="1"/>
  <c r="F111" i="3" s="1"/>
  <c r="U20" i="1"/>
  <c r="F21" i="3" s="1"/>
  <c r="U452" i="1"/>
  <c r="E160" i="3" s="1"/>
  <c r="U404" i="1"/>
  <c r="E112" i="3" s="1"/>
  <c r="U372" i="1"/>
  <c r="E80" i="3" s="1"/>
  <c r="U30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75" i="1"/>
  <c r="E183" i="3" s="1"/>
  <c r="U459" i="1"/>
  <c r="E167" i="3" s="1"/>
  <c r="U443" i="1"/>
  <c r="E151" i="3" s="1"/>
  <c r="U427" i="1"/>
  <c r="E135" i="3" s="1"/>
  <c r="U411" i="1"/>
  <c r="E119" i="3" s="1"/>
  <c r="U395" i="1"/>
  <c r="E103" i="3" s="1"/>
  <c r="U379" i="1"/>
  <c r="E87" i="3" s="1"/>
  <c r="U363" i="1"/>
  <c r="E71" i="3" s="1"/>
  <c r="U347" i="1"/>
  <c r="E55" i="3" s="1"/>
  <c r="U331" i="1"/>
  <c r="E39" i="3" s="1"/>
  <c r="U31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8" i="1"/>
  <c r="E166" i="3" s="1"/>
  <c r="U426" i="1"/>
  <c r="E134" i="3" s="1"/>
  <c r="U394" i="1"/>
  <c r="E102" i="3" s="1"/>
  <c r="U346" i="1"/>
  <c r="E54" i="3" s="1"/>
  <c r="U314" i="1"/>
  <c r="E22" i="3" s="1"/>
  <c r="U113" i="1"/>
  <c r="F114" i="3" s="1"/>
  <c r="U55" i="1"/>
  <c r="F56" i="3" s="1"/>
  <c r="U23" i="1"/>
  <c r="F24" i="3" s="1"/>
  <c r="U455" i="1"/>
  <c r="E163" i="3" s="1"/>
  <c r="U423" i="1"/>
  <c r="E131" i="3" s="1"/>
  <c r="U375" i="1"/>
  <c r="E83" i="3" s="1"/>
  <c r="U327" i="1"/>
  <c r="E35" i="3" s="1"/>
  <c r="U152" i="1"/>
  <c r="F153" i="3" s="1"/>
  <c r="U88" i="1"/>
  <c r="F89" i="3" s="1"/>
  <c r="U52" i="1"/>
  <c r="F53" i="3" s="1"/>
  <c r="U484" i="1"/>
  <c r="E192" i="3" s="1"/>
  <c r="U436" i="1"/>
  <c r="E144" i="3" s="1"/>
  <c r="U388" i="1"/>
  <c r="E96" i="3" s="1"/>
  <c r="U356" i="1"/>
  <c r="E64" i="3" s="1"/>
  <c r="U324" i="1"/>
  <c r="E32" i="3" s="1"/>
  <c r="U362" i="1"/>
  <c r="E70" i="3" s="1"/>
  <c r="U359" i="1"/>
  <c r="E67" i="3" s="1"/>
  <c r="U174" i="1"/>
  <c r="F175" i="3" s="1"/>
  <c r="U130" i="1"/>
  <c r="F131" i="3" s="1"/>
  <c r="U69" i="1"/>
  <c r="F70" i="3" s="1"/>
  <c r="U36" i="1"/>
  <c r="F37" i="3" s="1"/>
  <c r="U468" i="1"/>
  <c r="E176" i="3" s="1"/>
  <c r="U420" i="1"/>
  <c r="E128" i="3" s="1"/>
  <c r="U340" i="1"/>
  <c r="E48" i="3" s="1"/>
  <c r="U509" i="1"/>
  <c r="E217" i="3" s="1"/>
  <c r="U493" i="1"/>
  <c r="E201" i="3" s="1"/>
  <c r="U501" i="1"/>
  <c r="E209" i="3" s="1"/>
  <c r="U525" i="1"/>
  <c r="E233" i="3" s="1"/>
  <c r="U533" i="1"/>
  <c r="E241" i="3" s="1"/>
  <c r="U541" i="1"/>
  <c r="E249" i="3" s="1"/>
  <c r="U502" i="1"/>
  <c r="E210" i="3" s="1"/>
  <c r="U518" i="1"/>
  <c r="E226" i="3" s="1"/>
  <c r="U534" i="1"/>
  <c r="E242" i="3" s="1"/>
  <c r="U495" i="1"/>
  <c r="E203" i="3" s="1"/>
  <c r="U519" i="1"/>
  <c r="E227" i="3" s="1"/>
  <c r="U543" i="1"/>
  <c r="E251" i="3" s="1"/>
  <c r="U488" i="1"/>
  <c r="E196" i="3" s="1"/>
  <c r="U496" i="1"/>
  <c r="E204" i="3" s="1"/>
  <c r="U504" i="1"/>
  <c r="E212" i="3" s="1"/>
  <c r="U512" i="1"/>
  <c r="E220" i="3" s="1"/>
  <c r="U520" i="1"/>
  <c r="E228" i="3" s="1"/>
  <c r="U528" i="1"/>
  <c r="E236" i="3" s="1"/>
  <c r="U536" i="1"/>
  <c r="E244" i="3" s="1"/>
  <c r="U489" i="1"/>
  <c r="E197" i="3" s="1"/>
  <c r="U497" i="1"/>
  <c r="E205" i="3" s="1"/>
  <c r="U505" i="1"/>
  <c r="E213" i="3" s="1"/>
  <c r="U513" i="1"/>
  <c r="E221" i="3" s="1"/>
  <c r="U521" i="1"/>
  <c r="E229" i="3" s="1"/>
  <c r="U529" i="1"/>
  <c r="E237" i="3" s="1"/>
  <c r="U537" i="1"/>
  <c r="E245" i="3" s="1"/>
  <c r="U494" i="1"/>
  <c r="E202" i="3" s="1"/>
  <c r="U510" i="1"/>
  <c r="E218" i="3" s="1"/>
  <c r="U526" i="1"/>
  <c r="E234" i="3" s="1"/>
  <c r="U542" i="1"/>
  <c r="E250" i="3" s="1"/>
  <c r="U503" i="1"/>
  <c r="E211" i="3" s="1"/>
  <c r="U535" i="1"/>
  <c r="E243" i="3" s="1"/>
  <c r="U490" i="1"/>
  <c r="E198" i="3" s="1"/>
  <c r="U498" i="1"/>
  <c r="E206" i="3" s="1"/>
  <c r="U506" i="1"/>
  <c r="E214" i="3" s="1"/>
  <c r="U514" i="1"/>
  <c r="E222" i="3" s="1"/>
  <c r="U522" i="1"/>
  <c r="E230" i="3" s="1"/>
  <c r="U530" i="1"/>
  <c r="E238" i="3" s="1"/>
  <c r="U538" i="1"/>
  <c r="E246" i="3" s="1"/>
  <c r="U491" i="1"/>
  <c r="E199" i="3" s="1"/>
  <c r="U499" i="1"/>
  <c r="E207" i="3" s="1"/>
  <c r="U507" i="1"/>
  <c r="E215" i="3" s="1"/>
  <c r="U515" i="1"/>
  <c r="E223" i="3" s="1"/>
  <c r="U523" i="1"/>
  <c r="E231" i="3" s="1"/>
  <c r="U531" i="1"/>
  <c r="E239" i="3" s="1"/>
  <c r="U539" i="1"/>
  <c r="E247" i="3" s="1"/>
  <c r="U301" i="1"/>
  <c r="U511" i="1"/>
  <c r="E219" i="3" s="1"/>
  <c r="U527" i="1"/>
  <c r="E235" i="3" s="1"/>
  <c r="U492" i="1"/>
  <c r="E200" i="3" s="1"/>
  <c r="U500" i="1"/>
  <c r="E208" i="3" s="1"/>
  <c r="U508" i="1"/>
  <c r="E216" i="3" s="1"/>
  <c r="U516" i="1"/>
  <c r="E224" i="3" s="1"/>
  <c r="U524" i="1"/>
  <c r="E232" i="3" s="1"/>
  <c r="U532" i="1"/>
  <c r="E240" i="3" s="1"/>
  <c r="U540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300" i="1" l="1"/>
  <c r="E9" i="3"/>
  <c r="H255" i="3"/>
  <c r="G255" i="3"/>
  <c r="I255" i="3"/>
  <c r="J255" i="3" s="1"/>
  <c r="H256" i="3"/>
  <c r="I256" i="3"/>
  <c r="J256" i="3" s="1"/>
  <c r="G256" i="3"/>
  <c r="I265" i="3"/>
  <c r="J265" i="3" s="1"/>
  <c r="H265" i="3"/>
  <c r="G265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I243" i="3"/>
  <c r="J243" i="3" s="1"/>
  <c r="G243" i="3"/>
  <c r="H243" i="3"/>
  <c r="H244" i="3"/>
  <c r="I244" i="3"/>
  <c r="J244" i="3" s="1"/>
  <c r="G244" i="3"/>
  <c r="I247" i="3"/>
  <c r="J247" i="3" s="1"/>
  <c r="H247" i="3"/>
  <c r="G247" i="3"/>
  <c r="H266" i="3"/>
  <c r="I266" i="3"/>
  <c r="J266" i="3" s="1"/>
  <c r="G266" i="3"/>
  <c r="G240" i="3"/>
  <c r="H240" i="3"/>
  <c r="I240" i="3"/>
  <c r="J240" i="3" s="1"/>
  <c r="H276" i="3"/>
  <c r="G276" i="3"/>
  <c r="I276" i="3"/>
  <c r="J276" i="3" s="1"/>
  <c r="I232" i="3"/>
  <c r="J232" i="3" s="1"/>
  <c r="G232" i="3"/>
  <c r="H232" i="3"/>
  <c r="H275" i="3"/>
  <c r="G275" i="3"/>
  <c r="I275" i="3"/>
  <c r="J275" i="3" s="1"/>
  <c r="I253" i="3"/>
  <c r="J253" i="3" s="1"/>
  <c r="G253" i="3"/>
  <c r="H253" i="3"/>
  <c r="H254" i="3"/>
  <c r="I254" i="3"/>
  <c r="J254" i="3" s="1"/>
  <c r="G254" i="3"/>
  <c r="I277" i="3"/>
  <c r="J277" i="3" s="1"/>
  <c r="G277" i="3"/>
  <c r="H277" i="3"/>
  <c r="G239" i="3"/>
  <c r="I239" i="3"/>
  <c r="J239" i="3" s="1"/>
  <c r="H239" i="3"/>
  <c r="H250" i="3"/>
  <c r="G250" i="3"/>
  <c r="I250" i="3"/>
  <c r="J250" i="3" s="1"/>
  <c r="G241" i="3"/>
  <c r="I241" i="3"/>
  <c r="J241" i="3" s="1"/>
  <c r="H241" i="3"/>
  <c r="G242" i="3"/>
  <c r="H242" i="3"/>
  <c r="I242" i="3"/>
  <c r="J242" i="3" s="1"/>
  <c r="H263" i="3"/>
  <c r="G263" i="3"/>
  <c r="I263" i="3"/>
  <c r="J263" i="3" s="1"/>
  <c r="H264" i="3"/>
  <c r="G264" i="3"/>
  <c r="I264" i="3"/>
  <c r="J264" i="3" s="1"/>
  <c r="I287" i="3"/>
  <c r="J287" i="3" s="1"/>
  <c r="H287" i="3"/>
  <c r="G287" i="3"/>
  <c r="G249" i="3"/>
  <c r="H249" i="3"/>
  <c r="I249" i="3"/>
  <c r="J249" i="3" s="1"/>
  <c r="H267" i="3"/>
  <c r="G267" i="3"/>
  <c r="I267" i="3"/>
  <c r="J267" i="3" s="1"/>
  <c r="H260" i="3"/>
  <c r="I260" i="3"/>
  <c r="J260" i="3" s="1"/>
  <c r="G260" i="3"/>
  <c r="I257" i="3"/>
  <c r="J257" i="3" s="1"/>
  <c r="H257" i="3"/>
  <c r="G257" i="3"/>
  <c r="H251" i="3"/>
  <c r="G251" i="3"/>
  <c r="I251" i="3"/>
  <c r="J251" i="3" s="1"/>
  <c r="G237" i="3"/>
  <c r="I237" i="3"/>
  <c r="J237" i="3" s="1"/>
  <c r="H237" i="3"/>
  <c r="H252" i="3"/>
  <c r="I252" i="3"/>
  <c r="J252" i="3" s="1"/>
  <c r="G252" i="3"/>
  <c r="H236" i="3"/>
  <c r="G236" i="3"/>
  <c r="I236" i="3"/>
  <c r="J236" i="3" s="1"/>
  <c r="I273" i="3"/>
  <c r="J273" i="3" s="1"/>
  <c r="G273" i="3"/>
  <c r="H273" i="3"/>
  <c r="H274" i="3"/>
  <c r="G274" i="3"/>
  <c r="I274" i="3"/>
  <c r="J274" i="3" s="1"/>
  <c r="H259" i="3"/>
  <c r="G259" i="3"/>
  <c r="I259" i="3"/>
  <c r="J259" i="3" s="1"/>
  <c r="H270" i="3"/>
  <c r="I270" i="3"/>
  <c r="J270" i="3" s="1"/>
  <c r="G270" i="3"/>
  <c r="I261" i="3"/>
  <c r="J261" i="3" s="1"/>
  <c r="H261" i="3"/>
  <c r="G261" i="3"/>
  <c r="H262" i="3"/>
  <c r="I262" i="3"/>
  <c r="J262" i="3" s="1"/>
  <c r="G262" i="3"/>
  <c r="U7" i="1"/>
  <c r="F9" i="3"/>
  <c r="G286" i="3"/>
  <c r="H286" i="3"/>
  <c r="I286" i="3"/>
  <c r="J286" i="3" s="1"/>
  <c r="I283" i="3"/>
  <c r="J283" i="3" s="1"/>
  <c r="H283" i="3"/>
  <c r="G283" i="3"/>
  <c r="H284" i="3"/>
  <c r="G284" i="3"/>
  <c r="I284" i="3"/>
  <c r="J284" i="3" s="1"/>
  <c r="G248" i="3"/>
  <c r="I248" i="3"/>
  <c r="J248" i="3" s="1"/>
  <c r="H248" i="3"/>
  <c r="I269" i="3"/>
  <c r="J269" i="3" s="1"/>
  <c r="H269" i="3"/>
  <c r="G269" i="3"/>
  <c r="H288" i="3"/>
  <c r="G288" i="3"/>
  <c r="I288" i="3"/>
  <c r="J288" i="3" s="1"/>
  <c r="H280" i="3"/>
  <c r="G280" i="3"/>
  <c r="I280" i="3"/>
  <c r="J280" i="3" s="1"/>
  <c r="G238" i="3"/>
  <c r="I238" i="3"/>
  <c r="J238" i="3" s="1"/>
  <c r="H238" i="3"/>
  <c r="H271" i="3"/>
  <c r="G271" i="3"/>
  <c r="I271" i="3"/>
  <c r="J271" i="3" s="1"/>
  <c r="H272" i="3"/>
  <c r="G272" i="3"/>
  <c r="I272" i="3"/>
  <c r="J272" i="3" s="1"/>
  <c r="H278" i="3"/>
  <c r="G278" i="3"/>
  <c r="I278" i="3"/>
  <c r="J278" i="3" s="1"/>
  <c r="H279" i="3"/>
  <c r="G279" i="3"/>
  <c r="I279" i="3"/>
  <c r="J279" i="3" s="1"/>
  <c r="H290" i="3"/>
  <c r="G290" i="3"/>
  <c r="I290" i="3"/>
  <c r="J290" i="3" s="1"/>
  <c r="H268" i="3"/>
  <c r="I268" i="3"/>
  <c r="J268" i="3" s="1"/>
  <c r="G268" i="3"/>
  <c r="I281" i="3"/>
  <c r="J281" i="3" s="1"/>
  <c r="G281" i="3"/>
  <c r="H281" i="3"/>
  <c r="H258" i="3"/>
  <c r="I258" i="3"/>
  <c r="J258" i="3" s="1"/>
  <c r="G258" i="3"/>
  <c r="H282" i="3"/>
  <c r="G282" i="3"/>
  <c r="I282" i="3"/>
  <c r="J282" i="3" s="1"/>
  <c r="L289" i="3"/>
  <c r="L279" i="3"/>
  <c r="L269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82" i="3"/>
  <c r="L271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K290" i="3"/>
  <c r="K280" i="3"/>
  <c r="K270" i="3"/>
  <c r="K260" i="3"/>
  <c r="K250" i="3"/>
  <c r="K240" i="3"/>
  <c r="K230" i="3"/>
  <c r="K220" i="3"/>
  <c r="K210" i="3"/>
  <c r="K200" i="3"/>
  <c r="K190" i="3"/>
  <c r="K180" i="3"/>
  <c r="K170" i="3"/>
  <c r="K160" i="3"/>
  <c r="K150" i="3"/>
  <c r="K140" i="3"/>
  <c r="K130" i="3"/>
  <c r="K120" i="3"/>
  <c r="K110" i="3"/>
  <c r="K100" i="3"/>
  <c r="K90" i="3"/>
  <c r="K80" i="3"/>
  <c r="K70" i="3"/>
  <c r="K60" i="3"/>
  <c r="K50" i="3"/>
  <c r="K40" i="3"/>
  <c r="K30" i="3"/>
  <c r="K20" i="3"/>
  <c r="L284" i="3"/>
  <c r="L272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K286" i="3"/>
  <c r="K275" i="3"/>
  <c r="K264" i="3"/>
  <c r="K253" i="3"/>
  <c r="K242" i="3"/>
  <c r="K231" i="3"/>
  <c r="K219" i="3"/>
  <c r="K208" i="3"/>
  <c r="K197" i="3"/>
  <c r="K186" i="3"/>
  <c r="K175" i="3"/>
  <c r="K164" i="3"/>
  <c r="K153" i="3"/>
  <c r="K142" i="3"/>
  <c r="K131" i="3"/>
  <c r="K119" i="3"/>
  <c r="K108" i="3"/>
  <c r="K97" i="3"/>
  <c r="K86" i="3"/>
  <c r="K75" i="3"/>
  <c r="K64" i="3"/>
  <c r="K53" i="3"/>
  <c r="K42" i="3"/>
  <c r="K31" i="3"/>
  <c r="K19" i="3"/>
  <c r="K9" i="3"/>
  <c r="L291" i="3"/>
  <c r="L278" i="3"/>
  <c r="L266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K282" i="3"/>
  <c r="K271" i="3"/>
  <c r="K259" i="3"/>
  <c r="K248" i="3"/>
  <c r="K237" i="3"/>
  <c r="K226" i="3"/>
  <c r="K215" i="3"/>
  <c r="K204" i="3"/>
  <c r="K193" i="3"/>
  <c r="K182" i="3"/>
  <c r="K171" i="3"/>
  <c r="K159" i="3"/>
  <c r="K148" i="3"/>
  <c r="K137" i="3"/>
  <c r="K126" i="3"/>
  <c r="K115" i="3"/>
  <c r="K104" i="3"/>
  <c r="K93" i="3"/>
  <c r="K82" i="3"/>
  <c r="K71" i="3"/>
  <c r="K59" i="3"/>
  <c r="K48" i="3"/>
  <c r="K37" i="3"/>
  <c r="K26" i="3"/>
  <c r="K15" i="3"/>
  <c r="L290" i="3"/>
  <c r="L277" i="3"/>
  <c r="L265" i="3"/>
  <c r="L253" i="3"/>
  <c r="L241" i="3"/>
  <c r="L228" i="3"/>
  <c r="L216" i="3"/>
  <c r="L203" i="3"/>
  <c r="L191" i="3"/>
  <c r="L166" i="3"/>
  <c r="L154" i="3"/>
  <c r="L281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K289" i="3"/>
  <c r="K276" i="3"/>
  <c r="K262" i="3"/>
  <c r="K247" i="3"/>
  <c r="K234" i="3"/>
  <c r="K221" i="3"/>
  <c r="K206" i="3"/>
  <c r="K192" i="3"/>
  <c r="K178" i="3"/>
  <c r="K165" i="3"/>
  <c r="K151" i="3"/>
  <c r="K136" i="3"/>
  <c r="K123" i="3"/>
  <c r="K109" i="3"/>
  <c r="K95" i="3"/>
  <c r="K81" i="3"/>
  <c r="K67" i="3"/>
  <c r="K54" i="3"/>
  <c r="K39" i="3"/>
  <c r="K25" i="3"/>
  <c r="K12" i="3"/>
  <c r="L108" i="3"/>
  <c r="K176" i="3"/>
  <c r="L280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K288" i="3"/>
  <c r="K274" i="3"/>
  <c r="K261" i="3"/>
  <c r="K246" i="3"/>
  <c r="K233" i="3"/>
  <c r="K218" i="3"/>
  <c r="K205" i="3"/>
  <c r="K191" i="3"/>
  <c r="K177" i="3"/>
  <c r="K163" i="3"/>
  <c r="K149" i="3"/>
  <c r="K135" i="3"/>
  <c r="K122" i="3"/>
  <c r="K107" i="3"/>
  <c r="K94" i="3"/>
  <c r="K79" i="3"/>
  <c r="K66" i="3"/>
  <c r="K52" i="3"/>
  <c r="K38" i="3"/>
  <c r="K24" i="3"/>
  <c r="K11" i="3"/>
  <c r="L261" i="3"/>
  <c r="L77" i="3"/>
  <c r="K217" i="3"/>
  <c r="K10" i="3"/>
  <c r="L275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K285" i="3"/>
  <c r="K272" i="3"/>
  <c r="K257" i="3"/>
  <c r="K244" i="3"/>
  <c r="K229" i="3"/>
  <c r="K216" i="3"/>
  <c r="K202" i="3"/>
  <c r="K188" i="3"/>
  <c r="K174" i="3"/>
  <c r="K161" i="3"/>
  <c r="K146" i="3"/>
  <c r="K133" i="3"/>
  <c r="K118" i="3"/>
  <c r="K105" i="3"/>
  <c r="K91" i="3"/>
  <c r="K77" i="3"/>
  <c r="K63" i="3"/>
  <c r="K49" i="3"/>
  <c r="K35" i="3"/>
  <c r="K22" i="3"/>
  <c r="L274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K284" i="3"/>
  <c r="K269" i="3"/>
  <c r="K256" i="3"/>
  <c r="K243" i="3"/>
  <c r="K228" i="3"/>
  <c r="K214" i="3"/>
  <c r="K201" i="3"/>
  <c r="K187" i="3"/>
  <c r="K173" i="3"/>
  <c r="K158" i="3"/>
  <c r="K145" i="3"/>
  <c r="K132" i="3"/>
  <c r="K117" i="3"/>
  <c r="K103" i="3"/>
  <c r="K89" i="3"/>
  <c r="K76" i="3"/>
  <c r="K62" i="3"/>
  <c r="K47" i="3"/>
  <c r="K34" i="3"/>
  <c r="K21" i="3"/>
  <c r="L287" i="3"/>
  <c r="L270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K281" i="3"/>
  <c r="K267" i="3"/>
  <c r="K254" i="3"/>
  <c r="O254" i="3" s="1"/>
  <c r="P254" i="3" s="1"/>
  <c r="K239" i="3"/>
  <c r="K225" i="3"/>
  <c r="K212" i="3"/>
  <c r="K198" i="3"/>
  <c r="K184" i="3"/>
  <c r="K169" i="3"/>
  <c r="K156" i="3"/>
  <c r="K128" i="3"/>
  <c r="K114" i="3"/>
  <c r="K101" i="3"/>
  <c r="K87" i="3"/>
  <c r="K73" i="3"/>
  <c r="K58" i="3"/>
  <c r="K45" i="3"/>
  <c r="K32" i="3"/>
  <c r="K17" i="3"/>
  <c r="K162" i="3"/>
  <c r="K92" i="3"/>
  <c r="K51" i="3"/>
  <c r="L288" i="3"/>
  <c r="L273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K283" i="3"/>
  <c r="K268" i="3"/>
  <c r="K255" i="3"/>
  <c r="K241" i="3"/>
  <c r="K227" i="3"/>
  <c r="K213" i="3"/>
  <c r="K199" i="3"/>
  <c r="K185" i="3"/>
  <c r="K172" i="3"/>
  <c r="K157" i="3"/>
  <c r="K144" i="3"/>
  <c r="K129" i="3"/>
  <c r="K116" i="3"/>
  <c r="K102" i="3"/>
  <c r="K88" i="3"/>
  <c r="K74" i="3"/>
  <c r="K61" i="3"/>
  <c r="K46" i="3"/>
  <c r="K33" i="3"/>
  <c r="K18" i="3"/>
  <c r="K143" i="3"/>
  <c r="L286" i="3"/>
  <c r="L268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K279" i="3"/>
  <c r="K266" i="3"/>
  <c r="M266" i="3" s="1"/>
  <c r="K252" i="3"/>
  <c r="K238" i="3"/>
  <c r="K224" i="3"/>
  <c r="K211" i="3"/>
  <c r="K196" i="3"/>
  <c r="K183" i="3"/>
  <c r="K168" i="3"/>
  <c r="K155" i="3"/>
  <c r="K141" i="3"/>
  <c r="K127" i="3"/>
  <c r="K113" i="3"/>
  <c r="K99" i="3"/>
  <c r="K85" i="3"/>
  <c r="K72" i="3"/>
  <c r="K57" i="3"/>
  <c r="K44" i="3"/>
  <c r="K29" i="3"/>
  <c r="K16" i="3"/>
  <c r="L196" i="3"/>
  <c r="L163" i="3"/>
  <c r="L130" i="3"/>
  <c r="L114" i="3"/>
  <c r="L100" i="3"/>
  <c r="L84" i="3"/>
  <c r="L67" i="3"/>
  <c r="L38" i="3"/>
  <c r="L23" i="3"/>
  <c r="L9" i="3"/>
  <c r="K278" i="3"/>
  <c r="K265" i="3"/>
  <c r="K251" i="3"/>
  <c r="K236" i="3"/>
  <c r="K209" i="3"/>
  <c r="K195" i="3"/>
  <c r="K181" i="3"/>
  <c r="K167" i="3"/>
  <c r="K154" i="3"/>
  <c r="K139" i="3"/>
  <c r="K125" i="3"/>
  <c r="K112" i="3"/>
  <c r="K98" i="3"/>
  <c r="K84" i="3"/>
  <c r="K69" i="3"/>
  <c r="K43" i="3"/>
  <c r="K28" i="3"/>
  <c r="K14" i="3"/>
  <c r="L283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K291" i="3"/>
  <c r="K277" i="3"/>
  <c r="K249" i="3"/>
  <c r="K235" i="3"/>
  <c r="K222" i="3"/>
  <c r="K207" i="3"/>
  <c r="K179" i="3"/>
  <c r="K166" i="3"/>
  <c r="K152" i="3"/>
  <c r="K138" i="3"/>
  <c r="K111" i="3"/>
  <c r="K96" i="3"/>
  <c r="K83" i="3"/>
  <c r="K68" i="3"/>
  <c r="K41" i="3"/>
  <c r="K27" i="3"/>
  <c r="L224" i="3"/>
  <c r="L174" i="3"/>
  <c r="L124" i="3"/>
  <c r="L63" i="3"/>
  <c r="L31" i="3"/>
  <c r="L18" i="3"/>
  <c r="K287" i="3"/>
  <c r="K258" i="3"/>
  <c r="K245" i="3"/>
  <c r="K232" i="3"/>
  <c r="K189" i="3"/>
  <c r="K147" i="3"/>
  <c r="K134" i="3"/>
  <c r="K121" i="3"/>
  <c r="K78" i="3"/>
  <c r="K65" i="3"/>
  <c r="K36" i="3"/>
  <c r="K23" i="3"/>
  <c r="L285" i="3"/>
  <c r="L267" i="3"/>
  <c r="L250" i="3"/>
  <c r="L232" i="3"/>
  <c r="L213" i="3"/>
  <c r="L178" i="3"/>
  <c r="L145" i="3"/>
  <c r="L53" i="3"/>
  <c r="K223" i="3"/>
  <c r="K56" i="3"/>
  <c r="L231" i="3"/>
  <c r="L144" i="3"/>
  <c r="L52" i="3"/>
  <c r="K263" i="3"/>
  <c r="K194" i="3"/>
  <c r="K124" i="3"/>
  <c r="K55" i="3"/>
  <c r="K13" i="3"/>
  <c r="L276" i="3"/>
  <c r="L243" i="3"/>
  <c r="L207" i="3"/>
  <c r="L188" i="3"/>
  <c r="L156" i="3"/>
  <c r="L140" i="3"/>
  <c r="L92" i="3"/>
  <c r="L46" i="3"/>
  <c r="K273" i="3"/>
  <c r="K203" i="3"/>
  <c r="K106" i="3"/>
  <c r="I285" i="3"/>
  <c r="J285" i="3" s="1"/>
  <c r="G285" i="3"/>
  <c r="H285" i="3"/>
  <c r="H289" i="3"/>
  <c r="G289" i="3"/>
  <c r="I289" i="3"/>
  <c r="J289" i="3" s="1"/>
  <c r="G291" i="3"/>
  <c r="H291" i="3"/>
  <c r="I291" i="3"/>
  <c r="J291" i="3" s="1"/>
  <c r="I110" i="3"/>
  <c r="J110" i="3" s="1"/>
  <c r="I143" i="3"/>
  <c r="J143" i="3" s="1"/>
  <c r="G38" i="3"/>
  <c r="G23" i="3"/>
  <c r="G95" i="3"/>
  <c r="G159" i="3"/>
  <c r="I173" i="3"/>
  <c r="J173" i="3" s="1"/>
  <c r="G25" i="3"/>
  <c r="I161" i="3"/>
  <c r="J161" i="3" s="1"/>
  <c r="I202" i="3"/>
  <c r="J202" i="3" s="1"/>
  <c r="G177" i="3"/>
  <c r="G74" i="3"/>
  <c r="H61" i="3"/>
  <c r="I171" i="3"/>
  <c r="J171" i="3" s="1"/>
  <c r="I128" i="3"/>
  <c r="J128" i="3" s="1"/>
  <c r="G44" i="3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I26" i="3"/>
  <c r="J26" i="3" s="1"/>
  <c r="G196" i="3"/>
  <c r="I157" i="3"/>
  <c r="J157" i="3" s="1"/>
  <c r="H189" i="3"/>
  <c r="G55" i="3"/>
  <c r="I228" i="3"/>
  <c r="J228" i="3" s="1"/>
  <c r="I199" i="3"/>
  <c r="J199" i="3" s="1"/>
  <c r="I212" i="3"/>
  <c r="J212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I150" i="3"/>
  <c r="J150" i="3" s="1"/>
  <c r="H192" i="3"/>
  <c r="H108" i="3"/>
  <c r="H69" i="3"/>
  <c r="I101" i="3"/>
  <c r="J101" i="3" s="1"/>
  <c r="G133" i="3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G109" i="3"/>
  <c r="I48" i="3"/>
  <c r="J48" i="3" s="1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I131" i="3"/>
  <c r="J131" i="3" s="1"/>
  <c r="G131" i="3"/>
  <c r="H131" i="3"/>
  <c r="I68" i="3"/>
  <c r="J68" i="3" s="1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G105" i="3"/>
  <c r="I105" i="3"/>
  <c r="J105" i="3" s="1"/>
  <c r="G68" i="3"/>
  <c r="I201" i="3"/>
  <c r="J201" i="3" s="1"/>
  <c r="H201" i="3"/>
  <c r="I193" i="3"/>
  <c r="J193" i="3" s="1"/>
  <c r="H193" i="3"/>
  <c r="H154" i="3"/>
  <c r="G154" i="3"/>
  <c r="H132" i="3"/>
  <c r="G132" i="3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25" i="3"/>
  <c r="J225" i="3" s="1"/>
  <c r="G225" i="3"/>
  <c r="H225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G64" i="3"/>
  <c r="G158" i="3"/>
  <c r="H107" i="3"/>
  <c r="I107" i="3"/>
  <c r="J107" i="3" s="1"/>
  <c r="G107" i="3"/>
  <c r="I152" i="3"/>
  <c r="J152" i="3" s="1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I51" i="3"/>
  <c r="J51" i="3" s="1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G229" i="3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H226" i="3"/>
  <c r="I226" i="3"/>
  <c r="J226" i="3" s="1"/>
  <c r="G226" i="3"/>
  <c r="I205" i="3"/>
  <c r="J205" i="3" s="1"/>
  <c r="G205" i="3"/>
  <c r="I142" i="3"/>
  <c r="J142" i="3" s="1"/>
  <c r="G142" i="3"/>
  <c r="H142" i="3"/>
  <c r="H122" i="3"/>
  <c r="G122" i="3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13" i="3"/>
  <c r="I213" i="3"/>
  <c r="J213" i="3" s="1"/>
  <c r="G213" i="3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G102" i="3"/>
  <c r="H112" i="3"/>
  <c r="G112" i="3"/>
  <c r="I122" i="3"/>
  <c r="J122" i="3" s="1"/>
  <c r="I186" i="3"/>
  <c r="J186" i="3" s="1"/>
  <c r="I63" i="3"/>
  <c r="J63" i="3" s="1"/>
  <c r="H145" i="3"/>
  <c r="G145" i="3"/>
  <c r="H83" i="3"/>
  <c r="I83" i="3"/>
  <c r="J83" i="3" s="1"/>
  <c r="H169" i="3"/>
  <c r="G52" i="3"/>
  <c r="H18" i="3"/>
  <c r="I18" i="3"/>
  <c r="J18" i="3" s="1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M278" i="3" l="1"/>
  <c r="M281" i="3"/>
  <c r="M282" i="3"/>
  <c r="O234" i="3"/>
  <c r="P234" i="3" s="1"/>
  <c r="O246" i="3"/>
  <c r="P246" i="3" s="1"/>
  <c r="O258" i="3"/>
  <c r="P258" i="3" s="1"/>
  <c r="O241" i="3"/>
  <c r="P241" i="3" s="1"/>
  <c r="O269" i="3"/>
  <c r="P269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76" i="3"/>
  <c r="O276" i="3"/>
  <c r="P276" i="3" s="1"/>
  <c r="M276" i="3"/>
  <c r="N251" i="3"/>
  <c r="O251" i="3"/>
  <c r="P251" i="3" s="1"/>
  <c r="M251" i="3"/>
  <c r="M273" i="3"/>
  <c r="N273" i="3"/>
  <c r="O273" i="3"/>
  <c r="P273" i="3" s="1"/>
  <c r="N270" i="3"/>
  <c r="O270" i="3"/>
  <c r="P270" i="3" s="1"/>
  <c r="N268" i="3"/>
  <c r="O268" i="3"/>
  <c r="P268" i="3" s="1"/>
  <c r="M268" i="3"/>
  <c r="N288" i="3"/>
  <c r="M288" i="3"/>
  <c r="O288" i="3"/>
  <c r="P288" i="3" s="1"/>
  <c r="M287" i="3"/>
  <c r="O287" i="3"/>
  <c r="P287" i="3" s="1"/>
  <c r="N287" i="3"/>
  <c r="N249" i="3"/>
  <c r="M249" i="3"/>
  <c r="N286" i="3"/>
  <c r="M286" i="3"/>
  <c r="N234" i="3"/>
  <c r="M234" i="3"/>
  <c r="M270" i="3"/>
  <c r="N259" i="3"/>
  <c r="M259" i="3"/>
  <c r="O259" i="3"/>
  <c r="P259" i="3" s="1"/>
  <c r="N240" i="3"/>
  <c r="O240" i="3"/>
  <c r="P240" i="3" s="1"/>
  <c r="M240" i="3"/>
  <c r="N242" i="3"/>
  <c r="M242" i="3"/>
  <c r="O286" i="3"/>
  <c r="P286" i="3" s="1"/>
  <c r="N246" i="3"/>
  <c r="M246" i="3"/>
  <c r="N269" i="3"/>
  <c r="M269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M290" i="3"/>
  <c r="N279" i="3"/>
  <c r="O279" i="3"/>
  <c r="P279" i="3" s="1"/>
  <c r="M279" i="3"/>
  <c r="N232" i="3"/>
  <c r="M232" i="3"/>
  <c r="O232" i="3"/>
  <c r="P232" i="3" s="1"/>
  <c r="N264" i="3"/>
  <c r="M264" i="3"/>
  <c r="O264" i="3"/>
  <c r="P264" i="3" s="1"/>
  <c r="N275" i="3"/>
  <c r="O275" i="3"/>
  <c r="P275" i="3" s="1"/>
  <c r="M275" i="3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6" i="3"/>
  <c r="O266" i="3"/>
  <c r="P266" i="3" s="1"/>
  <c r="N272" i="3"/>
  <c r="O272" i="3"/>
  <c r="P272" i="3" s="1"/>
  <c r="M272" i="3"/>
  <c r="N237" i="3"/>
  <c r="M237" i="3"/>
  <c r="O237" i="3"/>
  <c r="P237" i="3" s="1"/>
  <c r="M289" i="3"/>
  <c r="O289" i="3"/>
  <c r="P289" i="3" s="1"/>
  <c r="N289" i="3"/>
  <c r="N250" i="3"/>
  <c r="O250" i="3"/>
  <c r="P250" i="3" s="1"/>
  <c r="N283" i="3"/>
  <c r="M283" i="3"/>
  <c r="O283" i="3"/>
  <c r="P283" i="3" s="1"/>
  <c r="N238" i="3"/>
  <c r="M238" i="3"/>
  <c r="M257" i="3"/>
  <c r="N262" i="3"/>
  <c r="O262" i="3"/>
  <c r="P262" i="3" s="1"/>
  <c r="N263" i="3"/>
  <c r="O263" i="3"/>
  <c r="P263" i="3" s="1"/>
  <c r="M263" i="3"/>
  <c r="N265" i="3"/>
  <c r="O265" i="3"/>
  <c r="P265" i="3" s="1"/>
  <c r="M265" i="3"/>
  <c r="N278" i="3"/>
  <c r="O278" i="3"/>
  <c r="P278" i="3" s="1"/>
  <c r="N284" i="3"/>
  <c r="M284" i="3"/>
  <c r="O284" i="3"/>
  <c r="P284" i="3" s="1"/>
  <c r="N248" i="3"/>
  <c r="M248" i="3"/>
  <c r="O248" i="3"/>
  <c r="P248" i="3" s="1"/>
  <c r="N267" i="3"/>
  <c r="M267" i="3"/>
  <c r="O267" i="3"/>
  <c r="P267" i="3" s="1"/>
  <c r="N256" i="3"/>
  <c r="O256" i="3"/>
  <c r="P256" i="3" s="1"/>
  <c r="M256" i="3"/>
  <c r="N280" i="3"/>
  <c r="O280" i="3"/>
  <c r="P280" i="3" s="1"/>
  <c r="M280" i="3"/>
  <c r="N281" i="3"/>
  <c r="O281" i="3"/>
  <c r="P281" i="3" s="1"/>
  <c r="N277" i="3"/>
  <c r="O277" i="3"/>
  <c r="P277" i="3" s="1"/>
  <c r="M277" i="3"/>
  <c r="M291" i="3"/>
  <c r="O291" i="3"/>
  <c r="P291" i="3" s="1"/>
  <c r="N291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M274" i="3"/>
  <c r="N274" i="3"/>
  <c r="O285" i="3"/>
  <c r="P285" i="3" s="1"/>
  <c r="O290" i="3"/>
  <c r="P290" i="3" s="1"/>
  <c r="N290" i="3"/>
  <c r="N271" i="3"/>
  <c r="O271" i="3"/>
  <c r="P271" i="3" s="1"/>
  <c r="M271" i="3"/>
  <c r="M285" i="3"/>
  <c r="N285" i="3"/>
  <c r="N252" i="3"/>
  <c r="M252" i="3"/>
  <c r="O252" i="3"/>
  <c r="P252" i="3" s="1"/>
  <c r="N261" i="3"/>
  <c r="O261" i="3"/>
  <c r="P261" i="3" s="1"/>
  <c r="M261" i="3"/>
  <c r="O274" i="3"/>
  <c r="P274" i="3" s="1"/>
  <c r="O242" i="3"/>
  <c r="P242" i="3" s="1"/>
  <c r="O282" i="3"/>
  <c r="P282" i="3" s="1"/>
  <c r="N282" i="3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G69" i="3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<sst xmlns="http://schemas.openxmlformats.org/spreadsheetml/2006/main" count="1801" uniqueCount="614">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</sst>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5" xfId="0" applyFont="1" applyBorder="1" applyProtection="1"/>
    <xf numFmtId="0" fontId="8" fillId="0" borderId="0" xfId="0" applyFont="1" applyBorder="1" applyProtection="1"/>
    <xf numFmtId="0" fontId="8" fillId="0" borderId="61" xfId="0" applyFont="1" applyBorder="1" applyAlignment="1" applyProtection="1">
      <alignment horizontal="left" vertical="center" wrapText="1" indent="2"/>
    </xf>
    <xf numFmtId="0" fontId="8" fillId="0" borderId="62" xfId="0" applyFont="1" applyBorder="1" applyAlignment="1" applyProtection="1">
      <alignment horizontal="right" vertical="center" indent="1"/>
    </xf>
    <xf numFmtId="0" fontId="8" fillId="0" borderId="63" xfId="0" applyFont="1" applyBorder="1" applyAlignment="1" applyProtection="1">
      <alignment horizontal="left" vertical="center" wrapText="1" indent="2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8" fillId="0" borderId="65" xfId="0" applyFont="1" applyBorder="1" applyAlignment="1" applyProtection="1">
      <alignment horizontal="right" vertical="center" indent="1"/>
    </xf>
    <xf numFmtId="0" fontId="8" fillId="0" borderId="66" xfId="0" applyFont="1" applyBorder="1" applyAlignment="1" applyProtection="1">
      <alignment horizontal="right" vertical="center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8" fillId="0" borderId="68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5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6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6</v>
      </c>
      <c r="C6" s="121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5</v>
      </c>
      <c r="F8" t="s">
        <v>6</v>
      </c>
      <c r="G8" s="122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3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4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4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3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4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4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3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4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4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3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4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U42" sqref="U42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3" customFormat="1" ht="18" x14ac:dyDescent="0.25">
      <c r="C7" s="153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3" t="s">
        <v>486</v>
      </c>
      <c r="E10" s="143"/>
      <c r="F10" s="143"/>
      <c r="G10" s="143"/>
      <c r="H10" s="125" t="s">
        <v>32</v>
      </c>
      <c r="I10" s="138" t="s">
        <v>5</v>
      </c>
      <c r="J10" s="167" t="str">
        <f>'Analitika 2025'!L4</f>
        <v>Decembar</v>
      </c>
      <c r="K10" s="168"/>
      <c r="L10" s="138" t="s">
        <v>6</v>
      </c>
      <c r="M10" s="167" t="str">
        <f>IF(J10="Januar","-",'Analitika 2025'!F4)</f>
        <v>Januar - Decembar</v>
      </c>
      <c r="N10" s="168"/>
      <c r="O10" s="22"/>
    </row>
    <row r="11" spans="3:15" x14ac:dyDescent="0.25">
      <c r="C11" s="10"/>
      <c r="D11" s="11"/>
      <c r="E11" s="11"/>
      <c r="F11" s="11"/>
      <c r="G11" s="11"/>
      <c r="I11" s="21"/>
      <c r="J11" s="126" t="s">
        <v>7</v>
      </c>
      <c r="K11" s="126" t="s">
        <v>8</v>
      </c>
      <c r="L11" s="126"/>
      <c r="M11" s="126" t="s">
        <v>7</v>
      </c>
      <c r="N11" s="126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9">
        <f>SUMPRODUCT((D13=VALUE(LEFT('Analitika 2025'!$C$9:$C$291,2)))*('Analitika 2025'!$L$9:$L$291))</f>
        <v>19047468.369999997</v>
      </c>
      <c r="K13" s="134">
        <f>IFERROR($J13/$J$37,0)</f>
        <v>3.7241424504823713E-2</v>
      </c>
      <c r="L13" s="127"/>
      <c r="M13" s="139">
        <f>IF($J$10="Januar","-",
SUMPRODUCT((D13=VALUE(LEFT('Analitika 2025'!$C$9:$C$291,2)))*('Analitika 2025'!$F$9:$F$291)))</f>
        <v>99825450.730000019</v>
      </c>
      <c r="N13" s="134">
        <f>IF($J$10="Januar","-",IFERROR($M13/$M$37,0))</f>
        <v>2.4898989487810715E-2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0"/>
      <c r="K14" s="135"/>
      <c r="L14" s="128"/>
      <c r="M14" s="141"/>
      <c r="N14" s="135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9">
        <f>SUMPRODUCT((D15=VALUE(LEFT('Analitika 2025'!$C$9:$C$291,2)))*('Analitika 2025'!$L$9:$L$291))</f>
        <v>11764976.440000003</v>
      </c>
      <c r="K15" s="134">
        <f>IFERROR($J15/$J$37,0)</f>
        <v>2.3002767264408371E-2</v>
      </c>
      <c r="L15" s="127"/>
      <c r="M15" s="139">
        <f>IF($J$10="Januar","-",
SUMPRODUCT((D15=VALUE(LEFT('Analitika 2025'!$C$9:$C$291,2)))*('Analitika 2025'!$F$9:$F$291)))</f>
        <v>78158627.979999974</v>
      </c>
      <c r="N15" s="134">
        <f>IF($J$10="Januar","-",IFERROR($M15/$M$37,0))</f>
        <v>1.9494736484779882E-2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0"/>
      <c r="K16" s="135"/>
      <c r="L16" s="128"/>
      <c r="M16" s="141"/>
      <c r="N16" s="135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9">
        <f>SUMPRODUCT((D17=VALUE(LEFT('Analitika 2025'!$C$9:$C$291,2)))*('Analitika 2025'!$L$9:$L$291))</f>
        <v>46288345.639999986</v>
      </c>
      <c r="K17" s="134">
        <f>IFERROR($J17/$J$37,0)</f>
        <v>9.0502522231265189E-2</v>
      </c>
      <c r="L17" s="127"/>
      <c r="M17" s="139">
        <f>IF($J$10="Januar","-",
SUMPRODUCT((D17=VALUE(LEFT('Analitika 2025'!$C$9:$C$291,2)))*('Analitika 2025'!$F$9:$F$291)))</f>
        <v>282925599.59000003</v>
      </c>
      <c r="N17" s="134">
        <f>IF($J$10="Januar","-",IFERROR($M17/$M$37,0))</f>
        <v>7.0568792612592621E-2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0"/>
      <c r="K18" s="135"/>
      <c r="L18" s="128"/>
      <c r="M18" s="141"/>
      <c r="N18" s="135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9">
        <f>SUMPRODUCT((D19=VALUE(LEFT('Analitika 2025'!$C$9:$C$291,2)))*('Analitika 2025'!$L$9:$L$291))</f>
        <v>86538730.339999989</v>
      </c>
      <c r="K19" s="134">
        <f>IFERROR($J19/$J$37,0)</f>
        <v>0.16919968208354649</v>
      </c>
      <c r="L19" s="127"/>
      <c r="M19" s="139">
        <f>IF($J$10="Januar","-",
SUMPRODUCT((D19=VALUE(LEFT('Analitika 2025'!$C$9:$C$291,2)))*('Analitika 2025'!$F$9:$F$291)))</f>
        <v>1120806790.5900002</v>
      </c>
      <c r="N19" s="134">
        <f>IF($J$10="Januar","-",IFERROR($M19/$M$37,0))</f>
        <v>0.27955753059655908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0"/>
      <c r="K20" s="135"/>
      <c r="L20" s="128"/>
      <c r="M20" s="141"/>
      <c r="N20" s="135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9">
        <f>SUMPRODUCT((D21=VALUE(LEFT('Analitika 2025'!$C$9:$C$291,2)))*('Analitika 2025'!$L$9:$L$291))</f>
        <v>38042699.82000012</v>
      </c>
      <c r="K21" s="134">
        <f>IFERROR($J21/$J$37,0)</f>
        <v>7.4380715892807411E-2</v>
      </c>
      <c r="L21" s="127"/>
      <c r="M21" s="139">
        <f>IF($J$10="Januar","-",
SUMPRODUCT((D21=VALUE(LEFT('Analitika 2025'!$C$9:$C$291,2)))*('Analitika 2025'!$F$9:$F$291)))</f>
        <v>145392724.36000007</v>
      </c>
      <c r="N21" s="134">
        <f>IF($J$10="Januar","-",IFERROR($M21/$M$37,0))</f>
        <v>3.6264618781789916E-2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0"/>
      <c r="K22" s="135"/>
      <c r="L22" s="128"/>
      <c r="M22" s="141"/>
      <c r="N22" s="135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9">
        <f>SUMPRODUCT((D23=VALUE(LEFT('Analitika 2025'!$C$9:$C$291,2)))*('Analitika 2025'!$L$9:$L$291))</f>
        <v>25558512.02</v>
      </c>
      <c r="K23" s="134">
        <f>IFERROR($J23/$J$37,0)</f>
        <v>4.9971753587348761E-2</v>
      </c>
      <c r="L23" s="127"/>
      <c r="M23" s="139">
        <f>IF($J$10="Januar","-",
SUMPRODUCT((D23=VALUE(LEFT('Analitika 2025'!$C$9:$C$291,2)))*('Analitika 2025'!$F$9:$F$291)))</f>
        <v>87037833.36999999</v>
      </c>
      <c r="N23" s="134">
        <f>IF($J$10="Januar","-",IFERROR($M23/$M$37,0))</f>
        <v>2.1709434640901321E-2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0"/>
      <c r="K24" s="135"/>
      <c r="L24" s="128"/>
      <c r="M24" s="141"/>
      <c r="N24" s="135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9">
        <f>SUMPRODUCT((D25=VALUE(LEFT('Analitika 2025'!$C$9:$C$291,2)))*('Analitika 2025'!$L$9:$L$291))</f>
        <v>57483064.520000003</v>
      </c>
      <c r="K25" s="134">
        <f>IFERROR($J25/$J$37,0)</f>
        <v>0.11239032747255803</v>
      </c>
      <c r="L25" s="127"/>
      <c r="M25" s="139">
        <f>IF($J$10="Januar","-",
SUMPRODUCT((D25=VALUE(LEFT('Analitika 2025'!$C$9:$C$291,2)))*('Analitika 2025'!$F$9:$F$291)))</f>
        <v>191479685.87</v>
      </c>
      <c r="N25" s="134">
        <f>IF($J$10="Januar","-",IFERROR($M25/$M$37,0))</f>
        <v>4.7759871362881123E-2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0"/>
      <c r="K26" s="135"/>
      <c r="L26" s="128"/>
      <c r="M26" s="141"/>
      <c r="N26" s="135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9">
        <f>SUMPRODUCT((D27=VALUE(LEFT('Analitika 2025'!$C$9:$C$291,2)))*('Analitika 2025'!$L$9:$L$291))</f>
        <v>10680719.559999999</v>
      </c>
      <c r="K27" s="134">
        <f>IFERROR($J27/$J$37,0)</f>
        <v>2.0882838780686419E-2</v>
      </c>
      <c r="L27" s="127"/>
      <c r="M27" s="139">
        <f>IF($J$10="Januar","-",
SUMPRODUCT((D27=VALUE(LEFT('Analitika 2025'!$C$9:$C$291,2)))*('Analitika 2025'!$F$9:$F$291)))</f>
        <v>44996029.25</v>
      </c>
      <c r="N27" s="134">
        <f>IF($J$10="Januar","-",IFERROR($M27/$M$37,0))</f>
        <v>1.1223146513199552E-2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0"/>
      <c r="K28" s="135"/>
      <c r="L28" s="128"/>
      <c r="M28" s="141"/>
      <c r="N28" s="135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9">
        <f>SUMPRODUCT((D29=VALUE(LEFT('Analitika 2025'!$C$9:$C$291,2)))*('Analitika 2025'!$L$9:$L$291))</f>
        <v>46482819.11999999</v>
      </c>
      <c r="K29" s="134">
        <f>IFERROR($J29/$J$37,0)</f>
        <v>9.0882754883863659E-2</v>
      </c>
      <c r="L29" s="127"/>
      <c r="M29" s="139">
        <f>IF($J$10="Januar","-",
SUMPRODUCT((D29=VALUE(LEFT('Analitika 2025'!$C$9:$C$291,2)))*('Analitika 2025'!$F$9:$F$291)))</f>
        <v>363331234.92000008</v>
      </c>
      <c r="N29" s="134">
        <f>IF($J$10="Januar","-",IFERROR($M29/$M$37,0))</f>
        <v>9.0623989500782154E-2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0"/>
      <c r="K30" s="135"/>
      <c r="L30" s="128"/>
      <c r="M30" s="141"/>
      <c r="N30" s="135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9">
        <f>SUMPRODUCT((D31=VALUE(LEFT('Analitika 2025'!$C$9:$C$291,2)))*('Analitika 2025'!$L$9:$L$291))</f>
        <v>6194036.04</v>
      </c>
      <c r="K31" s="134">
        <f>IFERROR($J31/$J$37,0)</f>
        <v>1.2110518893268401E-2</v>
      </c>
      <c r="L31" s="127"/>
      <c r="M31" s="139">
        <f>IF($J$10="Januar","-",
SUMPRODUCT((D31=VALUE(LEFT('Analitika 2025'!$C$9:$C$291,2)))*('Analitika 2025'!$F$9:$F$291)))</f>
        <v>29061148.690000001</v>
      </c>
      <c r="N31" s="134">
        <f>IF($J$10="Januar","-",IFERROR($M31/$M$37,0))</f>
        <v>7.2485847090551277E-3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0"/>
      <c r="K32" s="135"/>
      <c r="L32" s="128"/>
      <c r="M32" s="141"/>
      <c r="N32" s="135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9">
        <f>SUMPRODUCT((D33=VALUE(LEFT('Analitika 2025'!$C$9:$C$291,2)))*('Analitika 2025'!$L$9:$L$291))</f>
        <v>68502520.909999996</v>
      </c>
      <c r="K33" s="134">
        <f>IFERROR($J33/$J$37,0)</f>
        <v>0.13393546120165434</v>
      </c>
      <c r="L33" s="127"/>
      <c r="M33" s="139">
        <f>IF($J$10="Januar","-",
SUMPRODUCT((D33=VALUE(LEFT('Analitika 2025'!$C$9:$C$291,2)))*('Analitika 2025'!$F$9:$F$291)))</f>
        <v>487316161.52999997</v>
      </c>
      <c r="N33" s="134">
        <f>IF($J$10="Januar","-",IFERROR($M33/$M$37,0))</f>
        <v>0.12154896265877081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0"/>
      <c r="K34" s="135"/>
      <c r="L34" s="128"/>
      <c r="M34" s="141"/>
      <c r="N34" s="135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9">
        <f>SUMPRODUCT((D35=VALUE(LEFT('Analitika 2025'!$C$9:$C$291,2)))*('Analitika 2025'!$L$9:$L$291))</f>
        <v>94875285.359999999</v>
      </c>
      <c r="K35" s="134">
        <f>IFERROR($J35/$J$37,0)</f>
        <v>0.18549923320376918</v>
      </c>
      <c r="L35" s="127"/>
      <c r="M35" s="139">
        <f>IF($J$10="Januar","-",
SUMPRODUCT((D35=VALUE(LEFT('Analitika 2025'!$C$9:$C$291,2)))*('Analitika 2025'!$F$9:$F$291)))</f>
        <v>1078885664.6299999</v>
      </c>
      <c r="N35" s="134">
        <f>IF($J$10="Januar","-",IFERROR($M35/$M$37,0))</f>
        <v>0.26910134265087771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1"/>
      <c r="K36" s="135"/>
      <c r="L36" s="128"/>
      <c r="M36" s="141"/>
      <c r="N36" s="135"/>
      <c r="O36" s="12"/>
    </row>
    <row r="37" spans="3:15" ht="15.75" thickBot="1" x14ac:dyDescent="0.3">
      <c r="C37" s="10"/>
      <c r="D37" s="129"/>
      <c r="E37" s="130" t="s">
        <v>26</v>
      </c>
      <c r="F37" s="130"/>
      <c r="G37" s="131"/>
      <c r="H37" s="132"/>
      <c r="I37" s="132"/>
      <c r="J37" s="142">
        <f>SUM(J13:J35)</f>
        <v>511459178.1400001</v>
      </c>
      <c r="K37" s="136">
        <f>IFERROR($J37/$J$37,0)</f>
        <v>1</v>
      </c>
      <c r="L37" s="133"/>
      <c r="M37" s="142">
        <f>SUM(M13:M35)</f>
        <v>4009216951.5100002</v>
      </c>
      <c r="N37" s="137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Z2dvqbXQ96a6j1v2QljEsfQWWruqJ8H/YjKwXpBRyIdxQ86xbQWKcV89br5ydo4hGWEUg/AykTPAXFZDdeiEtg==" saltValue="Enk0h4ppBh6KlRdP4I+fZ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5"/>
  <sheetViews>
    <sheetView showGridLines="0" zoomScale="85" zoomScaleNormal="85" zoomScaleSheetLayoutView="85" workbookViewId="0">
      <selection activeCell="G30" sqref="G30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4">
        <v>8124700000</v>
      </c>
      <c r="E4" s="42" t="s">
        <v>9</v>
      </c>
      <c r="F4" s="43" t="str">
        <f>Master!D6</f>
        <v>Januar - Decembar</v>
      </c>
      <c r="G4" s="43"/>
      <c r="H4" s="43"/>
      <c r="I4" s="43"/>
      <c r="J4" s="43"/>
      <c r="K4" s="44" t="s">
        <v>10</v>
      </c>
      <c r="L4" s="45" t="str">
        <f>Master!D4</f>
        <v>Decembar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3" t="s">
        <v>12</v>
      </c>
      <c r="G5" s="174"/>
      <c r="H5" s="174"/>
      <c r="I5" s="169" t="s">
        <v>28</v>
      </c>
      <c r="J5" s="170"/>
      <c r="K5" s="53" t="s">
        <v>11</v>
      </c>
      <c r="L5" s="173" t="s">
        <v>12</v>
      </c>
      <c r="M5" s="174"/>
      <c r="N5" s="174"/>
      <c r="O5" s="169" t="s">
        <v>28</v>
      </c>
      <c r="P5" s="17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4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1" t="s">
        <v>31</v>
      </c>
      <c r="D8" s="172"/>
      <c r="E8" s="73">
        <f>SUM(E9:E291)</f>
        <v>4026835029.6799984</v>
      </c>
      <c r="F8" s="74">
        <f>SUM(F9:F291)</f>
        <v>4009216951.5099988</v>
      </c>
      <c r="G8" s="75">
        <f t="shared" ref="G8" si="0">IFERROR(F8/E8,0)</f>
        <v>0.99562483239562971</v>
      </c>
      <c r="H8" s="76">
        <f>F8/$D$4</f>
        <v>0.49346030641254429</v>
      </c>
      <c r="I8" s="74">
        <f>SUM(I9:I291)</f>
        <v>-17618078.16999992</v>
      </c>
      <c r="J8" s="77">
        <f t="shared" ref="J8:J9" si="1">IFERROR(I8/E8,0)</f>
        <v>-4.3751676043704184E-3</v>
      </c>
      <c r="K8" s="73">
        <f>SUM(K9:K291)</f>
        <v>316498831.7100001</v>
      </c>
      <c r="L8" s="74">
        <f>SUM(L9:L291)</f>
        <v>511459178.1400004</v>
      </c>
      <c r="M8" s="147">
        <f>IFERROR(L8/K8,0)</f>
        <v>1.6159907301289427</v>
      </c>
      <c r="N8" s="147">
        <f>L8/$D$4</f>
        <v>6.2951146274939432E-2</v>
      </c>
      <c r="O8" s="74">
        <f>SUM(O9:O291)</f>
        <v>194960346.43000001</v>
      </c>
      <c r="P8" s="77">
        <f t="shared" ref="P8:P9" si="2">IFERROR(O8/K8,0)</f>
        <v>0.61599073012894168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IFERROR(VLOOKUP($C9,'2025'!$C$301:$U$583,19,FALSE),0)</f>
        <v>525790.24999999988</v>
      </c>
      <c r="F9" s="83">
        <f>IFERROR(VLOOKUP($C9,'2025'!$C$8:$U$290,19,FALSE),0)</f>
        <v>385266.35000000003</v>
      </c>
      <c r="G9" s="84">
        <f t="shared" ref="G9" si="3">IFERROR(F9/E9,0)</f>
        <v>0.73273772193379416</v>
      </c>
      <c r="H9" s="85">
        <f t="shared" ref="H9" si="4">F9/$D$4</f>
        <v>4.7419147783918181E-5</v>
      </c>
      <c r="I9" s="86">
        <f t="shared" ref="I9" si="5">F9-E9</f>
        <v>-140523.89999999985</v>
      </c>
      <c r="J9" s="87">
        <f t="shared" si="1"/>
        <v>-0.26726227806620584</v>
      </c>
      <c r="K9" s="148">
        <f>VLOOKUP($C9,'2025'!$C$301:$U$583,VLOOKUP($L$4,Master!$D$9:$G$20,4,FALSE),FALSE)</f>
        <v>64921.869999999981</v>
      </c>
      <c r="L9" s="149">
        <f>VLOOKUP($C9,'2025'!$C$8:$U$290,VLOOKUP($L$4,Master!$D$9:$G$20,4,FALSE),FALSE)</f>
        <v>58186.030000000006</v>
      </c>
      <c r="M9" s="150">
        <f>IFERROR(L9/K9,0)</f>
        <v>0.89624698117906987</v>
      </c>
      <c r="N9" s="150">
        <f>L9/$D$4</f>
        <v>7.161621967580342E-6</v>
      </c>
      <c r="O9" s="149">
        <f>L9-K9</f>
        <v>-6735.8399999999747</v>
      </c>
      <c r="P9" s="151">
        <f t="shared" si="2"/>
        <v>-0.10375301882093009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IFERROR(VLOOKUP($C10,'2025'!$C$301:$U$583,19,FALSE),0)</f>
        <v>43900.999999999993</v>
      </c>
      <c r="F10" s="83">
        <f>IFERROR(VLOOKUP($C10,'2025'!$C$8:$U$290,19,FALSE),0)</f>
        <v>43900</v>
      </c>
      <c r="G10" s="84">
        <f t="shared" ref="G10:G73" si="6">IFERROR(F10/E10,0)</f>
        <v>0.99997722147559298</v>
      </c>
      <c r="H10" s="85">
        <f t="shared" ref="H10:H73" si="7">F10/$D$4</f>
        <v>5.4032764286681354E-6</v>
      </c>
      <c r="I10" s="86">
        <f t="shared" ref="I10:I73" si="8">F10-E10</f>
        <v>-0.99999999999272404</v>
      </c>
      <c r="J10" s="87">
        <f t="shared" ref="J10:J73" si="9">IFERROR(I10/E10,0)</f>
        <v>-2.2778524407023171E-5</v>
      </c>
      <c r="K10" s="82">
        <f>VLOOKUP($C10,'2025'!$C$301:$U$583,VLOOKUP($L$4,Master!$D$9:$G$20,4,FALSE),FALSE)</f>
        <v>4182.2</v>
      </c>
      <c r="L10" s="83">
        <f>VLOOKUP($C10,'2025'!$C$8:$U$290,VLOOKUP($L$4,Master!$D$9:$G$20,4,FALSE),FALSE)</f>
        <v>6730</v>
      </c>
      <c r="M10" s="152">
        <f t="shared" ref="M10:M73" si="10">IFERROR(L10/K10,0)</f>
        <v>1.6092008990483477</v>
      </c>
      <c r="N10" s="152">
        <f t="shared" ref="N10:N73" si="11">L10/$D$4</f>
        <v>8.2833827710561623E-7</v>
      </c>
      <c r="O10" s="83">
        <f t="shared" ref="O10:O73" si="12">L10-K10</f>
        <v>2547.8000000000002</v>
      </c>
      <c r="P10" s="87">
        <f t="shared" ref="P10:P73" si="13">IFERROR(O10/K10,0)</f>
        <v>0.60920089904834784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IFERROR(VLOOKUP($C11,'2025'!$C$301:$U$583,19,FALSE),0)</f>
        <v>2338744.2500000005</v>
      </c>
      <c r="F11" s="83">
        <f>IFERROR(VLOOKUP($C11,'2025'!$C$8:$U$290,19,FALSE),0)</f>
        <v>1970759.1600000001</v>
      </c>
      <c r="G11" s="84">
        <f t="shared" si="6"/>
        <v>0.84265697713634136</v>
      </c>
      <c r="H11" s="85">
        <f t="shared" si="7"/>
        <v>2.4256392974509829E-4</v>
      </c>
      <c r="I11" s="86">
        <f t="shared" si="8"/>
        <v>-367985.09000000032</v>
      </c>
      <c r="J11" s="87">
        <f t="shared" si="9"/>
        <v>-0.15734302286365867</v>
      </c>
      <c r="K11" s="82">
        <f>VLOOKUP($C11,'2025'!$C$301:$U$583,VLOOKUP($L$4,Master!$D$9:$G$20,4,FALSE),FALSE)</f>
        <v>282864.79000000015</v>
      </c>
      <c r="L11" s="83">
        <f>VLOOKUP($C11,'2025'!$C$8:$U$290,VLOOKUP($L$4,Master!$D$9:$G$20,4,FALSE),FALSE)</f>
        <v>242551.67999999985</v>
      </c>
      <c r="M11" s="152">
        <f t="shared" si="10"/>
        <v>0.8574827570444512</v>
      </c>
      <c r="N11" s="152">
        <f t="shared" si="11"/>
        <v>2.9853616748926097E-5</v>
      </c>
      <c r="O11" s="83">
        <f t="shared" si="12"/>
        <v>-40313.110000000306</v>
      </c>
      <c r="P11" s="87">
        <f t="shared" si="13"/>
        <v>-0.14251724295554877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IFERROR(VLOOKUP($C12,'2025'!$C$301:$U$583,19,FALSE),0)</f>
        <v>622940.04999999993</v>
      </c>
      <c r="F12" s="83">
        <f>IFERROR(VLOOKUP($C12,'2025'!$C$8:$U$290,19,FALSE),0)</f>
        <v>481367.91000000003</v>
      </c>
      <c r="G12" s="84">
        <f t="shared" si="6"/>
        <v>0.7727355304896516</v>
      </c>
      <c r="H12" s="85">
        <f t="shared" si="7"/>
        <v>5.9247468829618327E-5</v>
      </c>
      <c r="I12" s="86">
        <f t="shared" si="8"/>
        <v>-141572.1399999999</v>
      </c>
      <c r="J12" s="87">
        <f t="shared" si="9"/>
        <v>-0.2272644695103484</v>
      </c>
      <c r="K12" s="82">
        <f>VLOOKUP($C12,'2025'!$C$301:$U$583,VLOOKUP($L$4,Master!$D$9:$G$20,4,FALSE),FALSE)</f>
        <v>62723.799999999974</v>
      </c>
      <c r="L12" s="83">
        <f>VLOOKUP($C12,'2025'!$C$8:$U$290,VLOOKUP($L$4,Master!$D$9:$G$20,4,FALSE),FALSE)</f>
        <v>58762.01</v>
      </c>
      <c r="M12" s="152">
        <f t="shared" si="10"/>
        <v>0.93683753216482457</v>
      </c>
      <c r="N12" s="152">
        <f t="shared" si="11"/>
        <v>7.2325144313020792E-6</v>
      </c>
      <c r="O12" s="83">
        <f t="shared" si="12"/>
        <v>-3961.7899999999718</v>
      </c>
      <c r="P12" s="87">
        <f t="shared" si="13"/>
        <v>-6.3162467835175373E-2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IFERROR(VLOOKUP($C13,'2025'!$C$301:$U$583,19,FALSE),0)</f>
        <v>2326889.1199999996</v>
      </c>
      <c r="F13" s="83">
        <f>IFERROR(VLOOKUP($C13,'2025'!$C$8:$U$290,19,FALSE),0)</f>
        <v>2782410.6299999994</v>
      </c>
      <c r="G13" s="84">
        <f t="shared" si="6"/>
        <v>1.1957641668804571</v>
      </c>
      <c r="H13" s="85">
        <f t="shared" si="7"/>
        <v>3.4246318387140442E-4</v>
      </c>
      <c r="I13" s="86">
        <f t="shared" si="8"/>
        <v>455521.50999999978</v>
      </c>
      <c r="J13" s="87">
        <f t="shared" si="9"/>
        <v>0.19576416688045706</v>
      </c>
      <c r="K13" s="82">
        <f>VLOOKUP($C13,'2025'!$C$301:$U$583,VLOOKUP($L$4,Master!$D$9:$G$20,4,FALSE),FALSE)</f>
        <v>258442.82</v>
      </c>
      <c r="L13" s="83">
        <f>VLOOKUP($C13,'2025'!$C$8:$U$290,VLOOKUP($L$4,Master!$D$9:$G$20,4,FALSE),FALSE)</f>
        <v>1292265.2399999998</v>
      </c>
      <c r="M13" s="152">
        <f t="shared" si="10"/>
        <v>5.0001978774260385</v>
      </c>
      <c r="N13" s="152">
        <f t="shared" si="11"/>
        <v>1.5905390229793096E-4</v>
      </c>
      <c r="O13" s="83">
        <f t="shared" si="12"/>
        <v>1033822.4199999997</v>
      </c>
      <c r="P13" s="87">
        <f t="shared" si="13"/>
        <v>4.0001978774260385</v>
      </c>
      <c r="Q13" s="78"/>
    </row>
    <row r="14" spans="2:17" s="79" customFormat="1" ht="12.75" x14ac:dyDescent="0.2">
      <c r="B14" s="72"/>
      <c r="C14" s="80" t="s">
        <v>559</v>
      </c>
      <c r="D14" s="81" t="s">
        <v>589</v>
      </c>
      <c r="E14" s="82">
        <f>IFERROR(VLOOKUP($C14,'2025'!$C$301:$U$583,19,FALSE),0)</f>
        <v>0</v>
      </c>
      <c r="F14" s="83">
        <f>IFERROR(VLOOKUP($C14,'2025'!$C$8:$U$290,19,FALSE),0)</f>
        <v>0</v>
      </c>
      <c r="G14" s="84">
        <f t="shared" si="6"/>
        <v>0</v>
      </c>
      <c r="H14" s="85">
        <f t="shared" si="7"/>
        <v>0</v>
      </c>
      <c r="I14" s="86">
        <f t="shared" si="8"/>
        <v>0</v>
      </c>
      <c r="J14" s="87">
        <f t="shared" si="9"/>
        <v>0</v>
      </c>
      <c r="K14" s="82">
        <f>VLOOKUP($C14,'2025'!$C$301:$U$583,VLOOKUP($L$4,Master!$D$9:$G$20,4,FALSE),FALSE)</f>
        <v>0</v>
      </c>
      <c r="L14" s="83">
        <f>VLOOKUP($C14,'2025'!$C$8:$U$290,VLOOKUP($L$4,Master!$D$9:$G$20,4,FALSE),FALSE)</f>
        <v>0</v>
      </c>
      <c r="M14" s="152">
        <f t="shared" si="10"/>
        <v>0</v>
      </c>
      <c r="N14" s="152">
        <f t="shared" si="11"/>
        <v>0</v>
      </c>
      <c r="O14" s="83">
        <f t="shared" si="12"/>
        <v>0</v>
      </c>
      <c r="P14" s="87">
        <f t="shared" si="13"/>
        <v>0</v>
      </c>
      <c r="Q14" s="78"/>
    </row>
    <row r="15" spans="2:17" s="79" customFormat="1" ht="25.5" x14ac:dyDescent="0.2">
      <c r="B15" s="72"/>
      <c r="C15" s="80" t="s">
        <v>50</v>
      </c>
      <c r="D15" s="81" t="s">
        <v>270</v>
      </c>
      <c r="E15" s="82">
        <f>IFERROR(VLOOKUP($C15,'2025'!$C$301:$U$583,19,FALSE),0)</f>
        <v>1107300.19</v>
      </c>
      <c r="F15" s="83">
        <f>IFERROR(VLOOKUP($C15,'2025'!$C$8:$U$290,19,FALSE),0)</f>
        <v>1045019.71</v>
      </c>
      <c r="G15" s="84">
        <f t="shared" si="6"/>
        <v>0.94375465608833686</v>
      </c>
      <c r="H15" s="85">
        <f t="shared" si="7"/>
        <v>1.2862255960220068E-4</v>
      </c>
      <c r="I15" s="86">
        <f t="shared" si="8"/>
        <v>-62280.479999999981</v>
      </c>
      <c r="J15" s="87">
        <f t="shared" si="9"/>
        <v>-5.6245343911663179E-2</v>
      </c>
      <c r="K15" s="82">
        <f>VLOOKUP($C15,'2025'!$C$301:$U$583,VLOOKUP($L$4,Master!$D$9:$G$20,4,FALSE),FALSE)</f>
        <v>82884.25</v>
      </c>
      <c r="L15" s="83">
        <f>VLOOKUP($C15,'2025'!$C$8:$U$290,VLOOKUP($L$4,Master!$D$9:$G$20,4,FALSE),FALSE)</f>
        <v>145892.91999999998</v>
      </c>
      <c r="M15" s="152">
        <f t="shared" si="10"/>
        <v>1.7602007619059108</v>
      </c>
      <c r="N15" s="152">
        <f t="shared" si="11"/>
        <v>1.7956714709466193E-5</v>
      </c>
      <c r="O15" s="83">
        <f t="shared" si="12"/>
        <v>63008.669999999984</v>
      </c>
      <c r="P15" s="87">
        <f t="shared" si="13"/>
        <v>0.76020076190591079</v>
      </c>
      <c r="Q15" s="78"/>
    </row>
    <row r="16" spans="2:17" s="79" customFormat="1" ht="12.75" x14ac:dyDescent="0.2">
      <c r="B16" s="72"/>
      <c r="C16" s="80" t="s">
        <v>51</v>
      </c>
      <c r="D16" s="81" t="s">
        <v>271</v>
      </c>
      <c r="E16" s="82">
        <f>IFERROR(VLOOKUP($C16,'2025'!$C$301:$U$583,19,FALSE),0)</f>
        <v>1022693.8</v>
      </c>
      <c r="F16" s="83">
        <f>IFERROR(VLOOKUP($C16,'2025'!$C$8:$U$290,19,FALSE),0)</f>
        <v>928427.95999999973</v>
      </c>
      <c r="G16" s="84">
        <f t="shared" si="6"/>
        <v>0.9078259396898658</v>
      </c>
      <c r="H16" s="85">
        <f t="shared" si="7"/>
        <v>1.1427227589941779E-4</v>
      </c>
      <c r="I16" s="86">
        <f t="shared" si="8"/>
        <v>-94265.840000000317</v>
      </c>
      <c r="J16" s="87">
        <f t="shared" si="9"/>
        <v>-9.2174060310134184E-2</v>
      </c>
      <c r="K16" s="82">
        <f>VLOOKUP($C16,'2025'!$C$301:$U$583,VLOOKUP($L$4,Master!$D$9:$G$20,4,FALSE),FALSE)</f>
        <v>57898.48</v>
      </c>
      <c r="L16" s="83">
        <f>VLOOKUP($C16,'2025'!$C$8:$U$290,VLOOKUP($L$4,Master!$D$9:$G$20,4,FALSE),FALSE)</f>
        <v>193989.41999999998</v>
      </c>
      <c r="M16" s="152">
        <f t="shared" si="10"/>
        <v>3.3505097197715723</v>
      </c>
      <c r="N16" s="152">
        <f t="shared" si="11"/>
        <v>2.3876502517016012E-5</v>
      </c>
      <c r="O16" s="83">
        <f t="shared" si="12"/>
        <v>136090.93999999997</v>
      </c>
      <c r="P16" s="87">
        <f t="shared" si="13"/>
        <v>2.3505097197715719</v>
      </c>
      <c r="Q16" s="78"/>
    </row>
    <row r="17" spans="2:17" s="79" customFormat="1" ht="12.75" x14ac:dyDescent="0.2">
      <c r="B17" s="72"/>
      <c r="C17" s="80" t="s">
        <v>52</v>
      </c>
      <c r="D17" s="81" t="s">
        <v>272</v>
      </c>
      <c r="E17" s="82">
        <f>IFERROR(VLOOKUP($C17,'2025'!$C$301:$U$583,19,FALSE),0)</f>
        <v>255000</v>
      </c>
      <c r="F17" s="83">
        <f>IFERROR(VLOOKUP($C17,'2025'!$C$8:$U$290,19,FALSE),0)</f>
        <v>240000</v>
      </c>
      <c r="G17" s="84">
        <f t="shared" si="6"/>
        <v>0.94117647058823528</v>
      </c>
      <c r="H17" s="85">
        <f t="shared" si="7"/>
        <v>2.9539552229620786E-5</v>
      </c>
      <c r="I17" s="86">
        <f t="shared" si="8"/>
        <v>-15000</v>
      </c>
      <c r="J17" s="87">
        <f t="shared" si="9"/>
        <v>-5.8823529411764705E-2</v>
      </c>
      <c r="K17" s="82">
        <f>VLOOKUP($C17,'2025'!$C$301:$U$583,VLOOKUP($L$4,Master!$D$9:$G$20,4,FALSE),FALSE)</f>
        <v>37775.259999999995</v>
      </c>
      <c r="L17" s="83">
        <f>VLOOKUP($C17,'2025'!$C$8:$U$290,VLOOKUP($L$4,Master!$D$9:$G$20,4,FALSE),FALSE)</f>
        <v>22775.26</v>
      </c>
      <c r="M17" s="152">
        <f t="shared" si="10"/>
        <v>0.60291471190403456</v>
      </c>
      <c r="N17" s="152">
        <f t="shared" si="11"/>
        <v>2.8032124263049709E-6</v>
      </c>
      <c r="O17" s="83">
        <f t="shared" si="12"/>
        <v>-14999.999999999996</v>
      </c>
      <c r="P17" s="87">
        <f t="shared" si="13"/>
        <v>-0.39708528809596544</v>
      </c>
      <c r="Q17" s="78"/>
    </row>
    <row r="18" spans="2:17" s="79" customFormat="1" ht="12.75" x14ac:dyDescent="0.2">
      <c r="B18" s="72"/>
      <c r="C18" s="80" t="s">
        <v>53</v>
      </c>
      <c r="D18" s="81" t="s">
        <v>273</v>
      </c>
      <c r="E18" s="82">
        <f>IFERROR(VLOOKUP($C18,'2025'!$C$301:$U$583,19,FALSE),0)</f>
        <v>1676832.58</v>
      </c>
      <c r="F18" s="83">
        <f>IFERROR(VLOOKUP($C18,'2025'!$C$8:$U$290,19,FALSE),0)</f>
        <v>1862630.79</v>
      </c>
      <c r="G18" s="84">
        <f t="shared" si="6"/>
        <v>1.1108030773113915</v>
      </c>
      <c r="H18" s="85">
        <f t="shared" si="7"/>
        <v>2.2925533127377012E-4</v>
      </c>
      <c r="I18" s="86">
        <f t="shared" si="8"/>
        <v>185798.20999999996</v>
      </c>
      <c r="J18" s="87">
        <f t="shared" si="9"/>
        <v>0.11080307731139143</v>
      </c>
      <c r="K18" s="82">
        <f>VLOOKUP($C18,'2025'!$C$301:$U$583,VLOOKUP($L$4,Master!$D$9:$G$20,4,FALSE),FALSE)</f>
        <v>139805.09000000003</v>
      </c>
      <c r="L18" s="83">
        <f>VLOOKUP($C18,'2025'!$C$8:$U$290,VLOOKUP($L$4,Master!$D$9:$G$20,4,FALSE),FALSE)</f>
        <v>426989.77</v>
      </c>
      <c r="M18" s="152">
        <f t="shared" si="10"/>
        <v>3.0541790002066445</v>
      </c>
      <c r="N18" s="152">
        <f t="shared" si="11"/>
        <v>5.2554527551786529E-5</v>
      </c>
      <c r="O18" s="83">
        <f t="shared" si="12"/>
        <v>287184.68</v>
      </c>
      <c r="P18" s="87">
        <f t="shared" si="13"/>
        <v>2.0541790002066445</v>
      </c>
      <c r="Q18" s="78"/>
    </row>
    <row r="19" spans="2:17" s="79" customFormat="1" ht="25.5" x14ac:dyDescent="0.2">
      <c r="B19" s="72"/>
      <c r="C19" s="80" t="s">
        <v>54</v>
      </c>
      <c r="D19" s="81" t="s">
        <v>274</v>
      </c>
      <c r="E19" s="82">
        <f>IFERROR(VLOOKUP($C19,'2025'!$C$301:$U$583,19,FALSE),0)</f>
        <v>7905764.4799999986</v>
      </c>
      <c r="F19" s="83">
        <f>IFERROR(VLOOKUP($C19,'2025'!$C$8:$U$290,19,FALSE),0)</f>
        <v>6500499.9799999986</v>
      </c>
      <c r="G19" s="84">
        <f t="shared" si="6"/>
        <v>0.82224811989339708</v>
      </c>
      <c r="H19" s="85">
        <f t="shared" si="7"/>
        <v>8.000910778244118E-4</v>
      </c>
      <c r="I19" s="86">
        <f t="shared" si="8"/>
        <v>-1405264.5</v>
      </c>
      <c r="J19" s="87">
        <f t="shared" si="9"/>
        <v>-0.17775188010660295</v>
      </c>
      <c r="K19" s="82">
        <f>VLOOKUP($C19,'2025'!$C$301:$U$583,VLOOKUP($L$4,Master!$D$9:$G$20,4,FALSE),FALSE)</f>
        <v>823815.01000000013</v>
      </c>
      <c r="L19" s="83">
        <f>VLOOKUP($C19,'2025'!$C$8:$U$290,VLOOKUP($L$4,Master!$D$9:$G$20,4,FALSE),FALSE)</f>
        <v>1544877.69</v>
      </c>
      <c r="M19" s="152">
        <f t="shared" si="10"/>
        <v>1.8752725687773031</v>
      </c>
      <c r="N19" s="152">
        <f t="shared" si="11"/>
        <v>1.9014581338387879E-4</v>
      </c>
      <c r="O19" s="83">
        <f t="shared" si="12"/>
        <v>721062.67999999982</v>
      </c>
      <c r="P19" s="87">
        <f t="shared" si="13"/>
        <v>0.87527256877730319</v>
      </c>
      <c r="Q19" s="78"/>
    </row>
    <row r="20" spans="2:17" s="79" customFormat="1" ht="12.75" x14ac:dyDescent="0.2">
      <c r="B20" s="72"/>
      <c r="C20" s="80" t="s">
        <v>55</v>
      </c>
      <c r="D20" s="81" t="s">
        <v>275</v>
      </c>
      <c r="E20" s="82">
        <f>IFERROR(VLOOKUP($C20,'2025'!$C$301:$U$583,19,FALSE),0)</f>
        <v>6587741.4800000004</v>
      </c>
      <c r="F20" s="83">
        <f>IFERROR(VLOOKUP($C20,'2025'!$C$8:$U$290,19,FALSE),0)</f>
        <v>6052549.4400000004</v>
      </c>
      <c r="G20" s="84">
        <f t="shared" si="6"/>
        <v>0.91875940462678873</v>
      </c>
      <c r="H20" s="85">
        <f t="shared" si="7"/>
        <v>7.449566679385085E-4</v>
      </c>
      <c r="I20" s="86">
        <f t="shared" si="8"/>
        <v>-535192.04</v>
      </c>
      <c r="J20" s="87">
        <f t="shared" si="9"/>
        <v>-8.124059537321128E-2</v>
      </c>
      <c r="K20" s="82">
        <f>VLOOKUP($C20,'2025'!$C$301:$U$583,VLOOKUP($L$4,Master!$D$9:$G$20,4,FALSE),FALSE)</f>
        <v>547400.82999999996</v>
      </c>
      <c r="L20" s="83">
        <f>VLOOKUP($C20,'2025'!$C$8:$U$290,VLOOKUP($L$4,Master!$D$9:$G$20,4,FALSE),FALSE)</f>
        <v>1030865.5799999998</v>
      </c>
      <c r="M20" s="152">
        <f t="shared" si="10"/>
        <v>1.8832006155343242</v>
      </c>
      <c r="N20" s="152">
        <f t="shared" si="11"/>
        <v>1.2688044850886799E-4</v>
      </c>
      <c r="O20" s="83">
        <f t="shared" si="12"/>
        <v>483464.74999999988</v>
      </c>
      <c r="P20" s="87">
        <f t="shared" si="13"/>
        <v>0.88320061553432416</v>
      </c>
      <c r="Q20" s="78"/>
    </row>
    <row r="21" spans="2:17" s="79" customFormat="1" ht="12.75" x14ac:dyDescent="0.2">
      <c r="B21" s="72"/>
      <c r="C21" s="80" t="s">
        <v>56</v>
      </c>
      <c r="D21" s="81" t="s">
        <v>276</v>
      </c>
      <c r="E21" s="82">
        <f>IFERROR(VLOOKUP($C21,'2025'!$C$301:$U$583,19,FALSE),0)</f>
        <v>5682118.3799999999</v>
      </c>
      <c r="F21" s="83">
        <f>IFERROR(VLOOKUP($C21,'2025'!$C$8:$U$290,19,FALSE),0)</f>
        <v>8008209.7199999988</v>
      </c>
      <c r="G21" s="84">
        <f t="shared" si="6"/>
        <v>1.4093704468015675</v>
      </c>
      <c r="H21" s="85">
        <f t="shared" si="7"/>
        <v>9.8566220537373668E-4</v>
      </c>
      <c r="I21" s="86">
        <f t="shared" si="8"/>
        <v>2326091.3399999989</v>
      </c>
      <c r="J21" s="87">
        <f t="shared" si="9"/>
        <v>0.40937044680156753</v>
      </c>
      <c r="K21" s="82">
        <f>VLOOKUP($C21,'2025'!$C$301:$U$583,VLOOKUP($L$4,Master!$D$9:$G$20,4,FALSE),FALSE)</f>
        <v>347355.72000000015</v>
      </c>
      <c r="L21" s="83">
        <f>VLOOKUP($C21,'2025'!$C$8:$U$290,VLOOKUP($L$4,Master!$D$9:$G$20,4,FALSE),FALSE)</f>
        <v>924517.02</v>
      </c>
      <c r="M21" s="152">
        <f t="shared" si="10"/>
        <v>2.6615857081610739</v>
      </c>
      <c r="N21" s="152">
        <f t="shared" si="11"/>
        <v>1.1379091166443069E-4</v>
      </c>
      <c r="O21" s="83">
        <f t="shared" si="12"/>
        <v>577161.29999999981</v>
      </c>
      <c r="P21" s="87">
        <f t="shared" si="13"/>
        <v>1.6615857081610734</v>
      </c>
      <c r="Q21" s="78"/>
    </row>
    <row r="22" spans="2:17" s="79" customFormat="1" ht="25.5" x14ac:dyDescent="0.2">
      <c r="B22" s="72"/>
      <c r="C22" s="80" t="s">
        <v>57</v>
      </c>
      <c r="D22" s="81" t="s">
        <v>277</v>
      </c>
      <c r="E22" s="82">
        <f>IFERROR(VLOOKUP($C22,'2025'!$C$301:$U$583,19,FALSE),0)</f>
        <v>179187.19000000003</v>
      </c>
      <c r="F22" s="83">
        <f>IFERROR(VLOOKUP($C22,'2025'!$C$8:$U$290,19,FALSE),0)</f>
        <v>120423.38999999998</v>
      </c>
      <c r="G22" s="84">
        <f t="shared" si="6"/>
        <v>0.67205356588269483</v>
      </c>
      <c r="H22" s="85">
        <f t="shared" si="7"/>
        <v>1.4821887577387471E-5</v>
      </c>
      <c r="I22" s="86">
        <f t="shared" si="8"/>
        <v>-58763.800000000047</v>
      </c>
      <c r="J22" s="87">
        <f t="shared" si="9"/>
        <v>-0.32794643411730512</v>
      </c>
      <c r="K22" s="82">
        <f>VLOOKUP($C22,'2025'!$C$301:$U$583,VLOOKUP($L$4,Master!$D$9:$G$20,4,FALSE),FALSE)</f>
        <v>12539.610000000004</v>
      </c>
      <c r="L22" s="83">
        <f>VLOOKUP($C22,'2025'!$C$8:$U$290,VLOOKUP($L$4,Master!$D$9:$G$20,4,FALSE),FALSE)</f>
        <v>15447.690000000002</v>
      </c>
      <c r="M22" s="152">
        <f t="shared" si="10"/>
        <v>1.2319115187792919</v>
      </c>
      <c r="N22" s="152">
        <f t="shared" si="11"/>
        <v>1.9013243565916283E-6</v>
      </c>
      <c r="O22" s="83">
        <f t="shared" si="12"/>
        <v>2908.0799999999981</v>
      </c>
      <c r="P22" s="87">
        <f t="shared" si="13"/>
        <v>0.23191151877929195</v>
      </c>
      <c r="Q22" s="78"/>
    </row>
    <row r="23" spans="2:17" s="79" customFormat="1" ht="12.75" x14ac:dyDescent="0.2">
      <c r="B23" s="72"/>
      <c r="C23" s="80" t="s">
        <v>58</v>
      </c>
      <c r="D23" s="81" t="s">
        <v>278</v>
      </c>
      <c r="E23" s="82">
        <f>IFERROR(VLOOKUP($C23,'2025'!$C$301:$U$583,19,FALSE),0)</f>
        <v>69728</v>
      </c>
      <c r="F23" s="83">
        <f>IFERROR(VLOOKUP($C23,'2025'!$C$8:$U$290,19,FALSE),0)</f>
        <v>53761.409999999996</v>
      </c>
      <c r="G23" s="84">
        <f t="shared" si="6"/>
        <v>0.77101609109683333</v>
      </c>
      <c r="H23" s="85">
        <f t="shared" si="7"/>
        <v>6.6170332443044044E-6</v>
      </c>
      <c r="I23" s="86">
        <f t="shared" si="8"/>
        <v>-15966.590000000004</v>
      </c>
      <c r="J23" s="87">
        <f t="shared" si="9"/>
        <v>-0.22898390890316664</v>
      </c>
      <c r="K23" s="82">
        <f>VLOOKUP($C23,'2025'!$C$301:$U$583,VLOOKUP($L$4,Master!$D$9:$G$20,4,FALSE),FALSE)</f>
        <v>5118.3199999999988</v>
      </c>
      <c r="L23" s="83">
        <f>VLOOKUP($C23,'2025'!$C$8:$U$290,VLOOKUP($L$4,Master!$D$9:$G$20,4,FALSE),FALSE)</f>
        <v>7422.54</v>
      </c>
      <c r="M23" s="152">
        <f t="shared" si="10"/>
        <v>1.4501906875693591</v>
      </c>
      <c r="N23" s="152">
        <f t="shared" si="11"/>
        <v>9.1357711669353949E-7</v>
      </c>
      <c r="O23" s="83">
        <f t="shared" si="12"/>
        <v>2304.2200000000012</v>
      </c>
      <c r="P23" s="87">
        <f t="shared" si="13"/>
        <v>0.45019068756935904</v>
      </c>
      <c r="Q23" s="78"/>
    </row>
    <row r="24" spans="2:17" s="79" customFormat="1" ht="12.75" x14ac:dyDescent="0.2">
      <c r="B24" s="72"/>
      <c r="C24" s="80" t="s">
        <v>59</v>
      </c>
      <c r="D24" s="81" t="s">
        <v>279</v>
      </c>
      <c r="E24" s="82">
        <f>IFERROR(VLOOKUP($C24,'2025'!$C$301:$U$583,19,FALSE),0)</f>
        <v>1317706.1599999999</v>
      </c>
      <c r="F24" s="83">
        <f>IFERROR(VLOOKUP($C24,'2025'!$C$8:$U$290,19,FALSE),0)</f>
        <v>1045482.65</v>
      </c>
      <c r="G24" s="84">
        <f t="shared" si="6"/>
        <v>0.79341106669790484</v>
      </c>
      <c r="H24" s="85">
        <f t="shared" si="7"/>
        <v>1.2867953893682229E-4</v>
      </c>
      <c r="I24" s="86">
        <f t="shared" si="8"/>
        <v>-272223.50999999989</v>
      </c>
      <c r="J24" s="87">
        <f t="shared" si="9"/>
        <v>-0.20658893330209513</v>
      </c>
      <c r="K24" s="82">
        <f>VLOOKUP($C24,'2025'!$C$301:$U$583,VLOOKUP($L$4,Master!$D$9:$G$20,4,FALSE),FALSE)</f>
        <v>71453.159999999989</v>
      </c>
      <c r="L24" s="83">
        <f>VLOOKUP($C24,'2025'!$C$8:$U$290,VLOOKUP($L$4,Master!$D$9:$G$20,4,FALSE),FALSE)</f>
        <v>118496.11</v>
      </c>
      <c r="M24" s="152">
        <f t="shared" si="10"/>
        <v>1.658374661106661</v>
      </c>
      <c r="N24" s="152">
        <f t="shared" si="11"/>
        <v>1.4584675126466208E-5</v>
      </c>
      <c r="O24" s="83">
        <f t="shared" si="12"/>
        <v>47042.950000000012</v>
      </c>
      <c r="P24" s="87">
        <f t="shared" si="13"/>
        <v>0.65837466110666087</v>
      </c>
      <c r="Q24" s="78"/>
    </row>
    <row r="25" spans="2:17" s="79" customFormat="1" ht="12.75" x14ac:dyDescent="0.2">
      <c r="B25" s="72"/>
      <c r="C25" s="80" t="s">
        <v>60</v>
      </c>
      <c r="D25" s="81" t="s">
        <v>280</v>
      </c>
      <c r="E25" s="82">
        <f>IFERROR(VLOOKUP($C25,'2025'!$C$301:$U$583,19,FALSE),0)</f>
        <v>557552</v>
      </c>
      <c r="F25" s="83">
        <f>IFERROR(VLOOKUP($C25,'2025'!$C$8:$U$290,19,FALSE),0)</f>
        <v>550362.33000000007</v>
      </c>
      <c r="G25" s="84">
        <f t="shared" si="6"/>
        <v>0.98710493371021912</v>
      </c>
      <c r="H25" s="85">
        <f t="shared" si="7"/>
        <v>6.7739403301044968E-5</v>
      </c>
      <c r="I25" s="86">
        <f t="shared" si="8"/>
        <v>-7189.6699999999255</v>
      </c>
      <c r="J25" s="87">
        <f t="shared" si="9"/>
        <v>-1.289506628978091E-2</v>
      </c>
      <c r="K25" s="82">
        <f>VLOOKUP($C25,'2025'!$C$301:$U$583,VLOOKUP($L$4,Master!$D$9:$G$20,4,FALSE),FALSE)</f>
        <v>48200.959999999992</v>
      </c>
      <c r="L25" s="83">
        <f>VLOOKUP($C25,'2025'!$C$8:$U$290,VLOOKUP($L$4,Master!$D$9:$G$20,4,FALSE),FALSE)</f>
        <v>76650.75</v>
      </c>
      <c r="M25" s="152">
        <f t="shared" si="10"/>
        <v>1.5902328501341054</v>
      </c>
      <c r="N25" s="152">
        <f t="shared" si="11"/>
        <v>9.4342868044358556E-6</v>
      </c>
      <c r="O25" s="83">
        <f t="shared" si="12"/>
        <v>28449.790000000008</v>
      </c>
      <c r="P25" s="87">
        <f t="shared" si="13"/>
        <v>0.59023285013410554</v>
      </c>
      <c r="Q25" s="78"/>
    </row>
    <row r="26" spans="2:17" s="79" customFormat="1" ht="12.75" x14ac:dyDescent="0.2">
      <c r="B26" s="72"/>
      <c r="C26" s="80" t="s">
        <v>61</v>
      </c>
      <c r="D26" s="81" t="s">
        <v>281</v>
      </c>
      <c r="E26" s="82">
        <f>IFERROR(VLOOKUP($C26,'2025'!$C$301:$U$583,19,FALSE),0)</f>
        <v>489145.15000000008</v>
      </c>
      <c r="F26" s="83">
        <f>IFERROR(VLOOKUP($C26,'2025'!$C$8:$U$290,19,FALSE),0)</f>
        <v>420195.56000000011</v>
      </c>
      <c r="G26" s="84">
        <f t="shared" si="6"/>
        <v>0.85904063446197931</v>
      </c>
      <c r="H26" s="85">
        <f t="shared" si="7"/>
        <v>5.1718286213644827E-5</v>
      </c>
      <c r="I26" s="86">
        <f t="shared" si="8"/>
        <v>-68949.589999999967</v>
      </c>
      <c r="J26" s="87">
        <f t="shared" si="9"/>
        <v>-0.14095936553802069</v>
      </c>
      <c r="K26" s="82">
        <f>VLOOKUP($C26,'2025'!$C$301:$U$583,VLOOKUP($L$4,Master!$D$9:$G$20,4,FALSE),FALSE)</f>
        <v>24801.629999999997</v>
      </c>
      <c r="L26" s="83">
        <f>VLOOKUP($C26,'2025'!$C$8:$U$290,VLOOKUP($L$4,Master!$D$9:$G$20,4,FALSE),FALSE)</f>
        <v>55753.150000000009</v>
      </c>
      <c r="M26" s="152">
        <f t="shared" si="10"/>
        <v>2.2479631379066625</v>
      </c>
      <c r="N26" s="152">
        <f t="shared" si="11"/>
        <v>6.8621795266286769E-6</v>
      </c>
      <c r="O26" s="83">
        <f t="shared" si="12"/>
        <v>30951.520000000011</v>
      </c>
      <c r="P26" s="87">
        <f t="shared" si="13"/>
        <v>1.2479631379066625</v>
      </c>
      <c r="Q26" s="78"/>
    </row>
    <row r="27" spans="2:17" s="79" customFormat="1" ht="12.75" x14ac:dyDescent="0.2">
      <c r="B27" s="72"/>
      <c r="C27" s="80" t="s">
        <v>62</v>
      </c>
      <c r="D27" s="81" t="s">
        <v>282</v>
      </c>
      <c r="E27" s="82">
        <f>IFERROR(VLOOKUP($C27,'2025'!$C$301:$U$583,19,FALSE),0)</f>
        <v>38627.630000000005</v>
      </c>
      <c r="F27" s="83">
        <f>IFERROR(VLOOKUP($C27,'2025'!$C$8:$U$290,19,FALSE),0)</f>
        <v>30715.200000000001</v>
      </c>
      <c r="G27" s="84">
        <f t="shared" si="6"/>
        <v>0.79516139095253835</v>
      </c>
      <c r="H27" s="85">
        <f t="shared" si="7"/>
        <v>3.7804718943468684E-6</v>
      </c>
      <c r="I27" s="86">
        <f t="shared" si="8"/>
        <v>-7912.4300000000039</v>
      </c>
      <c r="J27" s="87">
        <f t="shared" si="9"/>
        <v>-0.20483860904746171</v>
      </c>
      <c r="K27" s="82">
        <f>VLOOKUP($C27,'2025'!$C$301:$U$583,VLOOKUP($L$4,Master!$D$9:$G$20,4,FALSE),FALSE)</f>
        <v>3421.31</v>
      </c>
      <c r="L27" s="83">
        <f>VLOOKUP($C27,'2025'!$C$8:$U$290,VLOOKUP($L$4,Master!$D$9:$G$20,4,FALSE),FALSE)</f>
        <v>5025.2</v>
      </c>
      <c r="M27" s="152">
        <f t="shared" si="10"/>
        <v>1.4687941168733614</v>
      </c>
      <c r="N27" s="152">
        <f t="shared" si="11"/>
        <v>6.1850899110120984E-7</v>
      </c>
      <c r="O27" s="83">
        <f t="shared" si="12"/>
        <v>1603.8899999999999</v>
      </c>
      <c r="P27" s="87">
        <f t="shared" si="13"/>
        <v>0.46879411687336137</v>
      </c>
      <c r="Q27" s="78"/>
    </row>
    <row r="28" spans="2:17" s="79" customFormat="1" ht="12.75" x14ac:dyDescent="0.2">
      <c r="B28" s="72"/>
      <c r="C28" s="80" t="s">
        <v>63</v>
      </c>
      <c r="D28" s="81" t="s">
        <v>283</v>
      </c>
      <c r="E28" s="82">
        <f>IFERROR(VLOOKUP($C28,'2025'!$C$301:$U$583,19,FALSE),0)</f>
        <v>12600</v>
      </c>
      <c r="F28" s="83">
        <f>IFERROR(VLOOKUP($C28,'2025'!$C$8:$U$290,19,FALSE),0)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-12600</v>
      </c>
      <c r="J28" s="87">
        <f t="shared" si="9"/>
        <v>-1</v>
      </c>
      <c r="K28" s="82">
        <f>VLOOKUP($C28,'2025'!$C$301:$U$583,VLOOKUP($L$4,Master!$D$9:$G$20,4,FALSE),FALSE)</f>
        <v>2520</v>
      </c>
      <c r="L28" s="83">
        <f>VLOOKUP($C28,'2025'!$C$8:$U$290,VLOOKUP($L$4,Master!$D$9:$G$20,4,FALSE),FALSE)</f>
        <v>0</v>
      </c>
      <c r="M28" s="152">
        <f t="shared" si="10"/>
        <v>0</v>
      </c>
      <c r="N28" s="152">
        <f t="shared" si="11"/>
        <v>0</v>
      </c>
      <c r="O28" s="83">
        <f t="shared" si="12"/>
        <v>-2520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64</v>
      </c>
      <c r="D29" s="81" t="s">
        <v>284</v>
      </c>
      <c r="E29" s="82">
        <f>IFERROR(VLOOKUP($C29,'2025'!$C$301:$U$583,19,FALSE),0)</f>
        <v>8323984.1599999983</v>
      </c>
      <c r="F29" s="83">
        <f>IFERROR(VLOOKUP($C29,'2025'!$C$8:$U$290,19,FALSE),0)</f>
        <v>8323983.3600000022</v>
      </c>
      <c r="G29" s="84">
        <f t="shared" si="6"/>
        <v>0.99999990389217708</v>
      </c>
      <c r="H29" s="85">
        <f t="shared" si="7"/>
        <v>1.0245280884217266E-3</v>
      </c>
      <c r="I29" s="86">
        <f t="shared" si="8"/>
        <v>-0.79999999608844519</v>
      </c>
      <c r="J29" s="87">
        <f t="shared" si="9"/>
        <v>-9.610782297409434E-8</v>
      </c>
      <c r="K29" s="82">
        <f>VLOOKUP($C29,'2025'!$C$301:$U$583,VLOOKUP($L$4,Master!$D$9:$G$20,4,FALSE),FALSE)</f>
        <v>832398.42</v>
      </c>
      <c r="L29" s="83">
        <f>VLOOKUP($C29,'2025'!$C$8:$U$290,VLOOKUP($L$4,Master!$D$9:$G$20,4,FALSE),FALSE)</f>
        <v>1387330.5600000003</v>
      </c>
      <c r="M29" s="152">
        <f t="shared" si="10"/>
        <v>1.6666664984779767</v>
      </c>
      <c r="N29" s="152">
        <f t="shared" si="11"/>
        <v>1.7075468140362109E-4</v>
      </c>
      <c r="O29" s="83">
        <f t="shared" si="12"/>
        <v>554932.14000000025</v>
      </c>
      <c r="P29" s="87">
        <f t="shared" si="13"/>
        <v>0.66666649847797677</v>
      </c>
      <c r="Q29" s="78"/>
    </row>
    <row r="30" spans="2:17" s="79" customFormat="1" ht="12.75" x14ac:dyDescent="0.2">
      <c r="B30" s="72"/>
      <c r="C30" s="80" t="s">
        <v>65</v>
      </c>
      <c r="D30" s="81" t="s">
        <v>285</v>
      </c>
      <c r="E30" s="82">
        <f>IFERROR(VLOOKUP($C30,'2025'!$C$301:$U$583,19,FALSE),0)</f>
        <v>16104722.01</v>
      </c>
      <c r="F30" s="83">
        <f>IFERROR(VLOOKUP($C30,'2025'!$C$8:$U$290,19,FALSE),0)</f>
        <v>18322818.43</v>
      </c>
      <c r="G30" s="84">
        <f t="shared" si="6"/>
        <v>1.1377295689191471</v>
      </c>
      <c r="H30" s="85">
        <f t="shared" si="7"/>
        <v>2.2551993833618473E-3</v>
      </c>
      <c r="I30" s="86">
        <f t="shared" si="8"/>
        <v>2218096.42</v>
      </c>
      <c r="J30" s="87">
        <f t="shared" si="9"/>
        <v>0.13772956891914709</v>
      </c>
      <c r="K30" s="82">
        <f>VLOOKUP($C30,'2025'!$C$301:$U$583,VLOOKUP($L$4,Master!$D$9:$G$20,4,FALSE),FALSE)</f>
        <v>1064556.7999999989</v>
      </c>
      <c r="L30" s="83">
        <f>VLOOKUP($C30,'2025'!$C$8:$U$290,VLOOKUP($L$4,Master!$D$9:$G$20,4,FALSE),FALSE)</f>
        <v>2926364.69</v>
      </c>
      <c r="M30" s="152">
        <f t="shared" si="10"/>
        <v>2.748904229440837</v>
      </c>
      <c r="N30" s="152">
        <f t="shared" si="11"/>
        <v>3.6018126084655432E-4</v>
      </c>
      <c r="O30" s="83">
        <f t="shared" si="12"/>
        <v>1861807.8900000011</v>
      </c>
      <c r="P30" s="87">
        <f t="shared" si="13"/>
        <v>1.7489042294408368</v>
      </c>
      <c r="Q30" s="78"/>
    </row>
    <row r="31" spans="2:17" s="79" customFormat="1" ht="12.75" x14ac:dyDescent="0.2">
      <c r="B31" s="72"/>
      <c r="C31" s="80" t="s">
        <v>66</v>
      </c>
      <c r="D31" s="81" t="s">
        <v>286</v>
      </c>
      <c r="E31" s="82">
        <f>IFERROR(VLOOKUP($C31,'2025'!$C$301:$U$583,19,FALSE),0)</f>
        <v>5015483.67</v>
      </c>
      <c r="F31" s="83">
        <f>IFERROR(VLOOKUP($C31,'2025'!$C$8:$U$290,19,FALSE),0)</f>
        <v>4229407.91</v>
      </c>
      <c r="G31" s="84">
        <f t="shared" si="6"/>
        <v>0.84327019850510254</v>
      </c>
      <c r="H31" s="85">
        <f t="shared" si="7"/>
        <v>5.2056173274090127E-4</v>
      </c>
      <c r="I31" s="86">
        <f t="shared" si="8"/>
        <v>-786075.75999999978</v>
      </c>
      <c r="J31" s="87">
        <f t="shared" si="9"/>
        <v>-0.15672980149489746</v>
      </c>
      <c r="K31" s="82">
        <f>VLOOKUP($C31,'2025'!$C$301:$U$583,VLOOKUP($L$4,Master!$D$9:$G$20,4,FALSE),FALSE)</f>
        <v>430202.14000000007</v>
      </c>
      <c r="L31" s="83">
        <f>VLOOKUP($C31,'2025'!$C$8:$U$290,VLOOKUP($L$4,Master!$D$9:$G$20,4,FALSE),FALSE)</f>
        <v>282082.44000000006</v>
      </c>
      <c r="M31" s="152">
        <f t="shared" si="10"/>
        <v>0.65569743562874883</v>
      </c>
      <c r="N31" s="152">
        <f t="shared" si="11"/>
        <v>3.4719120705995306E-5</v>
      </c>
      <c r="O31" s="83">
        <f t="shared" si="12"/>
        <v>-148119.70000000001</v>
      </c>
      <c r="P31" s="87">
        <f t="shared" si="13"/>
        <v>-0.34430256437125112</v>
      </c>
      <c r="Q31" s="78"/>
    </row>
    <row r="32" spans="2:17" s="79" customFormat="1" ht="12.75" x14ac:dyDescent="0.2">
      <c r="B32" s="72"/>
      <c r="C32" s="80" t="s">
        <v>67</v>
      </c>
      <c r="D32" s="81" t="s">
        <v>287</v>
      </c>
      <c r="E32" s="82">
        <f>IFERROR(VLOOKUP($C32,'2025'!$C$301:$U$583,19,FALSE),0)</f>
        <v>712390.06999999983</v>
      </c>
      <c r="F32" s="83">
        <f>IFERROR(VLOOKUP($C32,'2025'!$C$8:$U$290,19,FALSE),0)</f>
        <v>584486.81000000006</v>
      </c>
      <c r="G32" s="84">
        <f t="shared" si="6"/>
        <v>0.82045895165270932</v>
      </c>
      <c r="H32" s="85">
        <f t="shared" si="7"/>
        <v>7.1939494381331016E-5</v>
      </c>
      <c r="I32" s="86">
        <f t="shared" si="8"/>
        <v>-127903.25999999978</v>
      </c>
      <c r="J32" s="87">
        <f t="shared" si="9"/>
        <v>-0.1795410483472907</v>
      </c>
      <c r="K32" s="82">
        <f>VLOOKUP($C32,'2025'!$C$301:$U$583,VLOOKUP($L$4,Master!$D$9:$G$20,4,FALSE),FALSE)</f>
        <v>45041.87999999999</v>
      </c>
      <c r="L32" s="83">
        <f>VLOOKUP($C32,'2025'!$C$8:$U$290,VLOOKUP($L$4,Master!$D$9:$G$20,4,FALSE),FALSE)</f>
        <v>62182.250000000007</v>
      </c>
      <c r="M32" s="152">
        <f t="shared" si="10"/>
        <v>1.3805429524700128</v>
      </c>
      <c r="N32" s="152">
        <f t="shared" si="11"/>
        <v>7.6534825901264055E-6</v>
      </c>
      <c r="O32" s="83">
        <f t="shared" si="12"/>
        <v>17140.370000000017</v>
      </c>
      <c r="P32" s="87">
        <f t="shared" si="13"/>
        <v>0.3805429524700128</v>
      </c>
      <c r="Q32" s="78"/>
    </row>
    <row r="33" spans="2:17" s="79" customFormat="1" ht="25.5" x14ac:dyDescent="0.2">
      <c r="B33" s="72"/>
      <c r="C33" s="80" t="s">
        <v>68</v>
      </c>
      <c r="D33" s="81" t="s">
        <v>288</v>
      </c>
      <c r="E33" s="82">
        <f>IFERROR(VLOOKUP($C33,'2025'!$C$301:$U$583,19,FALSE),0)</f>
        <v>229801</v>
      </c>
      <c r="F33" s="83">
        <f>IFERROR(VLOOKUP($C33,'2025'!$C$8:$U$290,19,FALSE),0)</f>
        <v>2400</v>
      </c>
      <c r="G33" s="84">
        <f t="shared" si="6"/>
        <v>1.0443818782337761E-2</v>
      </c>
      <c r="H33" s="85">
        <f t="shared" si="7"/>
        <v>2.9539552229620787E-7</v>
      </c>
      <c r="I33" s="86">
        <f t="shared" si="8"/>
        <v>-227401</v>
      </c>
      <c r="J33" s="87">
        <f t="shared" si="9"/>
        <v>-0.9895561812176622</v>
      </c>
      <c r="K33" s="82">
        <f>VLOOKUP($C33,'2025'!$C$301:$U$583,VLOOKUP($L$4,Master!$D$9:$G$20,4,FALSE),FALSE)</f>
        <v>213800.2</v>
      </c>
      <c r="L33" s="83">
        <f>VLOOKUP($C33,'2025'!$C$8:$U$290,VLOOKUP($L$4,Master!$D$9:$G$20,4,FALSE),FALSE)</f>
        <v>0</v>
      </c>
      <c r="M33" s="152">
        <f t="shared" si="10"/>
        <v>0</v>
      </c>
      <c r="N33" s="152">
        <f t="shared" si="11"/>
        <v>0</v>
      </c>
      <c r="O33" s="83">
        <f t="shared" si="12"/>
        <v>-213800.2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491</v>
      </c>
      <c r="D34" s="81" t="s">
        <v>492</v>
      </c>
      <c r="E34" s="82">
        <f>IFERROR(VLOOKUP($C34,'2025'!$C$301:$U$583,19,FALSE),0)</f>
        <v>10003</v>
      </c>
      <c r="F34" s="83">
        <f>IFERROR(VLOOKUP($C34,'2025'!$C$8:$U$290,19,FALSE),0)</f>
        <v>97842</v>
      </c>
      <c r="G34" s="84">
        <f t="shared" si="6"/>
        <v>9.7812656203139063</v>
      </c>
      <c r="H34" s="85">
        <f t="shared" si="7"/>
        <v>1.2042536955210654E-5</v>
      </c>
      <c r="I34" s="86">
        <f t="shared" si="8"/>
        <v>87839</v>
      </c>
      <c r="J34" s="87">
        <f t="shared" si="9"/>
        <v>8.7812656203139063</v>
      </c>
      <c r="K34" s="82">
        <f>VLOOKUP($C34,'2025'!$C$301:$U$583,VLOOKUP($L$4,Master!$D$9:$G$20,4,FALSE),FALSE)</f>
        <v>2000.6000000000001</v>
      </c>
      <c r="L34" s="83">
        <f>VLOOKUP($C34,'2025'!$C$8:$U$290,VLOOKUP($L$4,Master!$D$9:$G$20,4,FALSE),FALSE)</f>
        <v>97842</v>
      </c>
      <c r="M34" s="152">
        <f t="shared" si="10"/>
        <v>48.906328101569528</v>
      </c>
      <c r="N34" s="152">
        <f t="shared" si="11"/>
        <v>1.2042536955210654E-5</v>
      </c>
      <c r="O34" s="83">
        <f t="shared" si="12"/>
        <v>95841.4</v>
      </c>
      <c r="P34" s="87">
        <f t="shared" si="13"/>
        <v>47.906328101569521</v>
      </c>
      <c r="Q34" s="78"/>
    </row>
    <row r="35" spans="2:17" s="79" customFormat="1" ht="12.75" x14ac:dyDescent="0.2">
      <c r="B35" s="72"/>
      <c r="C35" s="80" t="s">
        <v>69</v>
      </c>
      <c r="D35" s="81" t="s">
        <v>289</v>
      </c>
      <c r="E35" s="82">
        <f>IFERROR(VLOOKUP($C35,'2025'!$C$301:$U$583,19,FALSE),0)</f>
        <v>8193104.5700000003</v>
      </c>
      <c r="F35" s="83">
        <f>IFERROR(VLOOKUP($C35,'2025'!$C$8:$U$290,19,FALSE),0)</f>
        <v>7490437.6500000013</v>
      </c>
      <c r="G35" s="84">
        <f t="shared" si="6"/>
        <v>0.9142367933917388</v>
      </c>
      <c r="H35" s="85">
        <f t="shared" si="7"/>
        <v>9.2193405910372095E-4</v>
      </c>
      <c r="I35" s="86">
        <f t="shared" si="8"/>
        <v>-702666.91999999899</v>
      </c>
      <c r="J35" s="87">
        <f t="shared" si="9"/>
        <v>-8.5763206608261186E-2</v>
      </c>
      <c r="K35" s="82">
        <f>VLOOKUP($C35,'2025'!$C$301:$U$583,VLOOKUP($L$4,Master!$D$9:$G$20,4,FALSE),FALSE)</f>
        <v>650426.89000000013</v>
      </c>
      <c r="L35" s="83">
        <f>VLOOKUP($C35,'2025'!$C$8:$U$290,VLOOKUP($L$4,Master!$D$9:$G$20,4,FALSE),FALSE)</f>
        <v>2426347.0100000007</v>
      </c>
      <c r="M35" s="152">
        <f t="shared" si="10"/>
        <v>3.7303916048120338</v>
      </c>
      <c r="N35" s="152">
        <f t="shared" si="11"/>
        <v>2.9863835095449685E-4</v>
      </c>
      <c r="O35" s="83">
        <f t="shared" si="12"/>
        <v>1775920.1200000006</v>
      </c>
      <c r="P35" s="87">
        <f t="shared" si="13"/>
        <v>2.7303916048120338</v>
      </c>
      <c r="Q35" s="78"/>
    </row>
    <row r="36" spans="2:17" s="79" customFormat="1" ht="12.75" x14ac:dyDescent="0.2">
      <c r="B36" s="72"/>
      <c r="C36" s="80" t="s">
        <v>70</v>
      </c>
      <c r="D36" s="81" t="s">
        <v>290</v>
      </c>
      <c r="E36" s="82">
        <f>IFERROR(VLOOKUP($C36,'2025'!$C$301:$U$583,19,FALSE),0)</f>
        <v>1014287.45</v>
      </c>
      <c r="F36" s="83">
        <f>IFERROR(VLOOKUP($C36,'2025'!$C$8:$U$290,19,FALSE),0)</f>
        <v>383255.75999999995</v>
      </c>
      <c r="G36" s="84">
        <f t="shared" si="6"/>
        <v>0.37785714493460404</v>
      </c>
      <c r="H36" s="85">
        <f t="shared" si="7"/>
        <v>4.7171681415929195E-5</v>
      </c>
      <c r="I36" s="86">
        <f t="shared" si="8"/>
        <v>-631031.68999999994</v>
      </c>
      <c r="J36" s="87">
        <f t="shared" si="9"/>
        <v>-0.62214285506539591</v>
      </c>
      <c r="K36" s="82">
        <f>VLOOKUP($C36,'2025'!$C$301:$U$583,VLOOKUP($L$4,Master!$D$9:$G$20,4,FALSE),FALSE)</f>
        <v>125006.73</v>
      </c>
      <c r="L36" s="83">
        <f>VLOOKUP($C36,'2025'!$C$8:$U$290,VLOOKUP($L$4,Master!$D$9:$G$20,4,FALSE),FALSE)</f>
        <v>199489.94999999998</v>
      </c>
      <c r="M36" s="152">
        <f t="shared" si="10"/>
        <v>1.5958336803146518</v>
      </c>
      <c r="N36" s="152">
        <f t="shared" si="11"/>
        <v>2.4553515822122659E-5</v>
      </c>
      <c r="O36" s="83">
        <f t="shared" si="12"/>
        <v>74483.219999999987</v>
      </c>
      <c r="P36" s="87">
        <f t="shared" si="13"/>
        <v>0.59583368031465178</v>
      </c>
      <c r="Q36" s="78"/>
    </row>
    <row r="37" spans="2:17" s="79" customFormat="1" ht="12.75" x14ac:dyDescent="0.2">
      <c r="B37" s="72"/>
      <c r="C37" s="80" t="s">
        <v>71</v>
      </c>
      <c r="D37" s="81" t="s">
        <v>293</v>
      </c>
      <c r="E37" s="82">
        <f>IFERROR(VLOOKUP($C37,'2025'!$C$301:$U$583,19,FALSE),0)</f>
        <v>20080000</v>
      </c>
      <c r="F37" s="83">
        <f>IFERROR(VLOOKUP($C37,'2025'!$C$8:$U$290,19,FALSE),0)</f>
        <v>20079999.960000001</v>
      </c>
      <c r="G37" s="84">
        <f t="shared" si="6"/>
        <v>0.99999999800796813</v>
      </c>
      <c r="H37" s="85">
        <f t="shared" si="7"/>
        <v>2.4714758649550138E-3</v>
      </c>
      <c r="I37" s="86">
        <f t="shared" si="8"/>
        <v>-3.9999999105930328E-2</v>
      </c>
      <c r="J37" s="87">
        <f t="shared" si="9"/>
        <v>-1.992031827984578E-9</v>
      </c>
      <c r="K37" s="82">
        <f>VLOOKUP($C37,'2025'!$C$301:$U$583,VLOOKUP($L$4,Master!$D$9:$G$20,4,FALSE),FALSE)</f>
        <v>1696133.33</v>
      </c>
      <c r="L37" s="83">
        <f>VLOOKUP($C37,'2025'!$C$8:$U$290,VLOOKUP($L$4,Master!$D$9:$G$20,4,FALSE),FALSE)</f>
        <v>1696133.33</v>
      </c>
      <c r="M37" s="152">
        <f t="shared" si="10"/>
        <v>1</v>
      </c>
      <c r="N37" s="152">
        <f t="shared" si="11"/>
        <v>2.0876257954139846E-4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72</v>
      </c>
      <c r="D38" s="81" t="s">
        <v>291</v>
      </c>
      <c r="E38" s="82">
        <f>IFERROR(VLOOKUP($C38,'2025'!$C$301:$U$583,19,FALSE),0)</f>
        <v>4156442.4399999995</v>
      </c>
      <c r="F38" s="83">
        <f>IFERROR(VLOOKUP($C38,'2025'!$C$8:$U$290,19,FALSE),0)</f>
        <v>3832209.76</v>
      </c>
      <c r="G38" s="84">
        <f t="shared" si="6"/>
        <v>0.92199274146570409</v>
      </c>
      <c r="H38" s="85">
        <f t="shared" si="7"/>
        <v>4.7167400150159388E-4</v>
      </c>
      <c r="I38" s="86">
        <f t="shared" si="8"/>
        <v>-324232.6799999997</v>
      </c>
      <c r="J38" s="87">
        <f t="shared" si="9"/>
        <v>-7.8007258534295923E-2</v>
      </c>
      <c r="K38" s="82">
        <f>VLOOKUP($C38,'2025'!$C$301:$U$583,VLOOKUP($L$4,Master!$D$9:$G$20,4,FALSE),FALSE)</f>
        <v>749036.76</v>
      </c>
      <c r="L38" s="83">
        <f>VLOOKUP($C38,'2025'!$C$8:$U$290,VLOOKUP($L$4,Master!$D$9:$G$20,4,FALSE),FALSE)</f>
        <v>3075757.85</v>
      </c>
      <c r="M38" s="152">
        <f t="shared" si="10"/>
        <v>4.1062842496541823</v>
      </c>
      <c r="N38" s="152">
        <f t="shared" si="11"/>
        <v>3.7856879023225477E-4</v>
      </c>
      <c r="O38" s="83">
        <f t="shared" si="12"/>
        <v>2326721.09</v>
      </c>
      <c r="P38" s="87">
        <f t="shared" si="13"/>
        <v>3.1062842496541823</v>
      </c>
      <c r="Q38" s="78"/>
    </row>
    <row r="39" spans="2:17" s="79" customFormat="1" ht="12.75" x14ac:dyDescent="0.2">
      <c r="B39" s="72"/>
      <c r="C39" s="80" t="s">
        <v>73</v>
      </c>
      <c r="D39" s="81" t="s">
        <v>294</v>
      </c>
      <c r="E39" s="82">
        <f>IFERROR(VLOOKUP($C39,'2025'!$C$301:$U$583,19,FALSE),0)</f>
        <v>1271412.2599999995</v>
      </c>
      <c r="F39" s="83">
        <f>IFERROR(VLOOKUP($C39,'2025'!$C$8:$U$290,19,FALSE),0)</f>
        <v>1361867.7699999998</v>
      </c>
      <c r="G39" s="84">
        <f t="shared" si="6"/>
        <v>1.0711456958893886</v>
      </c>
      <c r="H39" s="85">
        <f t="shared" si="7"/>
        <v>1.676206838406341E-4</v>
      </c>
      <c r="I39" s="86">
        <f t="shared" si="8"/>
        <v>90455.510000000242</v>
      </c>
      <c r="J39" s="87">
        <f t="shared" si="9"/>
        <v>7.1145695889388599E-2</v>
      </c>
      <c r="K39" s="82">
        <f>VLOOKUP($C39,'2025'!$C$301:$U$583,VLOOKUP($L$4,Master!$D$9:$G$20,4,FALSE),FALSE)</f>
        <v>91121.149999999936</v>
      </c>
      <c r="L39" s="83">
        <f>VLOOKUP($C39,'2025'!$C$8:$U$290,VLOOKUP($L$4,Master!$D$9:$G$20,4,FALSE),FALSE)</f>
        <v>294569.89999999997</v>
      </c>
      <c r="M39" s="152">
        <f t="shared" si="10"/>
        <v>3.2327280768515343</v>
      </c>
      <c r="N39" s="152">
        <f t="shared" si="11"/>
        <v>3.6256095609684042E-5</v>
      </c>
      <c r="O39" s="83">
        <f t="shared" si="12"/>
        <v>203448.75000000003</v>
      </c>
      <c r="P39" s="87">
        <f t="shared" si="13"/>
        <v>2.2327280768515343</v>
      </c>
      <c r="Q39" s="78"/>
    </row>
    <row r="40" spans="2:17" s="79" customFormat="1" ht="12.75" x14ac:dyDescent="0.2">
      <c r="B40" s="72"/>
      <c r="C40" s="80" t="s">
        <v>74</v>
      </c>
      <c r="D40" s="81" t="s">
        <v>292</v>
      </c>
      <c r="E40" s="82">
        <f>IFERROR(VLOOKUP($C40,'2025'!$C$301:$U$583,19,FALSE),0)</f>
        <v>1925308.7600000002</v>
      </c>
      <c r="F40" s="83">
        <f>IFERROR(VLOOKUP($C40,'2025'!$C$8:$U$290,19,FALSE),0)</f>
        <v>1973960.5499999998</v>
      </c>
      <c r="G40" s="84">
        <f t="shared" si="6"/>
        <v>1.0252696040296412</v>
      </c>
      <c r="H40" s="85">
        <f t="shared" si="7"/>
        <v>2.429579615247332E-4</v>
      </c>
      <c r="I40" s="86">
        <f t="shared" si="8"/>
        <v>48651.789999999572</v>
      </c>
      <c r="J40" s="87">
        <f t="shared" si="9"/>
        <v>2.5269604029641232E-2</v>
      </c>
      <c r="K40" s="82">
        <f>VLOOKUP($C40,'2025'!$C$301:$U$583,VLOOKUP($L$4,Master!$D$9:$G$20,4,FALSE),FALSE)</f>
        <v>169889.81000000011</v>
      </c>
      <c r="L40" s="83">
        <f>VLOOKUP($C40,'2025'!$C$8:$U$290,VLOOKUP($L$4,Master!$D$9:$G$20,4,FALSE),FALSE)</f>
        <v>278291.68</v>
      </c>
      <c r="M40" s="152">
        <f t="shared" si="10"/>
        <v>1.6380716418483239</v>
      </c>
      <c r="N40" s="152">
        <f t="shared" si="11"/>
        <v>3.425254840178714E-5</v>
      </c>
      <c r="O40" s="83">
        <f t="shared" si="12"/>
        <v>108401.86999999988</v>
      </c>
      <c r="P40" s="87">
        <f t="shared" si="13"/>
        <v>0.63807164184832399</v>
      </c>
      <c r="Q40" s="78"/>
    </row>
    <row r="41" spans="2:17" s="79" customFormat="1" ht="12.75" x14ac:dyDescent="0.2">
      <c r="B41" s="72"/>
      <c r="C41" s="80" t="s">
        <v>524</v>
      </c>
      <c r="D41" s="81" t="s">
        <v>525</v>
      </c>
      <c r="E41" s="82">
        <f>IFERROR(VLOOKUP($C41,'2025'!$C$301:$U$583,19,FALSE),0)</f>
        <v>686905.66999999993</v>
      </c>
      <c r="F41" s="83">
        <f>IFERROR(VLOOKUP($C41,'2025'!$C$8:$U$290,19,FALSE),0)</f>
        <v>620798.57999999996</v>
      </c>
      <c r="G41" s="84">
        <f t="shared" si="6"/>
        <v>0.90376103606773261</v>
      </c>
      <c r="H41" s="85">
        <f t="shared" si="7"/>
        <v>7.6408800324935072E-5</v>
      </c>
      <c r="I41" s="86">
        <f t="shared" si="8"/>
        <v>-66107.089999999967</v>
      </c>
      <c r="J41" s="87">
        <f t="shared" si="9"/>
        <v>-9.6238963932267399E-2</v>
      </c>
      <c r="K41" s="82">
        <f>VLOOKUP($C41,'2025'!$C$301:$U$583,VLOOKUP($L$4,Master!$D$9:$G$20,4,FALSE),FALSE)</f>
        <v>66920.439999999973</v>
      </c>
      <c r="L41" s="83">
        <f>VLOOKUP($C41,'2025'!$C$8:$U$290,VLOOKUP($L$4,Master!$D$9:$G$20,4,FALSE),FALSE)</f>
        <v>93878.65</v>
      </c>
      <c r="M41" s="152">
        <f t="shared" si="10"/>
        <v>1.4028397003964712</v>
      </c>
      <c r="N41" s="152">
        <f t="shared" si="11"/>
        <v>1.1554722020505372E-5</v>
      </c>
      <c r="O41" s="83">
        <f t="shared" si="12"/>
        <v>26958.210000000021</v>
      </c>
      <c r="P41" s="87">
        <f t="shared" si="13"/>
        <v>0.40283970039647127</v>
      </c>
      <c r="Q41" s="78"/>
    </row>
    <row r="42" spans="2:17" s="79" customFormat="1" ht="12.75" x14ac:dyDescent="0.2">
      <c r="B42" s="72"/>
      <c r="C42" s="80" t="s">
        <v>526</v>
      </c>
      <c r="D42" s="81" t="s">
        <v>527</v>
      </c>
      <c r="E42" s="82">
        <f>IFERROR(VLOOKUP($C42,'2025'!$C$301:$U$583,19,FALSE),0)</f>
        <v>789405.00000000012</v>
      </c>
      <c r="F42" s="83">
        <f>IFERROR(VLOOKUP($C42,'2025'!$C$8:$U$290,19,FALSE),0)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-789405.00000000012</v>
      </c>
      <c r="J42" s="87">
        <f t="shared" si="9"/>
        <v>-1</v>
      </c>
      <c r="K42" s="82">
        <f>VLOOKUP($C42,'2025'!$C$301:$U$583,VLOOKUP($L$4,Master!$D$9:$G$20,4,FALSE),FALSE)</f>
        <v>157881</v>
      </c>
      <c r="L42" s="83">
        <f>VLOOKUP($C42,'2025'!$C$8:$U$290,VLOOKUP($L$4,Master!$D$9:$G$20,4,FALSE),FALSE)</f>
        <v>0</v>
      </c>
      <c r="M42" s="152">
        <f t="shared" si="10"/>
        <v>0</v>
      </c>
      <c r="N42" s="152">
        <f t="shared" si="11"/>
        <v>0</v>
      </c>
      <c r="O42" s="83">
        <f t="shared" si="12"/>
        <v>-157881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528</v>
      </c>
      <c r="D43" s="81" t="s">
        <v>529</v>
      </c>
      <c r="E43" s="82">
        <f>IFERROR(VLOOKUP($C43,'2025'!$C$301:$U$583,19,FALSE),0)</f>
        <v>992110.89999999991</v>
      </c>
      <c r="F43" s="83">
        <f>IFERROR(VLOOKUP($C43,'2025'!$C$8:$U$290,19,FALSE),0)</f>
        <v>0</v>
      </c>
      <c r="G43" s="84">
        <f t="shared" si="6"/>
        <v>0</v>
      </c>
      <c r="H43" s="85">
        <f t="shared" si="7"/>
        <v>0</v>
      </c>
      <c r="I43" s="86">
        <f t="shared" si="8"/>
        <v>-992110.89999999991</v>
      </c>
      <c r="J43" s="87">
        <f t="shared" si="9"/>
        <v>-1</v>
      </c>
      <c r="K43" s="82">
        <f>VLOOKUP($C43,'2025'!$C$301:$U$583,VLOOKUP($L$4,Master!$D$9:$G$20,4,FALSE),FALSE)</f>
        <v>198422.18</v>
      </c>
      <c r="L43" s="83">
        <f>VLOOKUP($C43,'2025'!$C$8:$U$290,VLOOKUP($L$4,Master!$D$9:$G$20,4,FALSE),FALSE)</f>
        <v>0</v>
      </c>
      <c r="M43" s="152">
        <f t="shared" si="10"/>
        <v>0</v>
      </c>
      <c r="N43" s="152">
        <f t="shared" si="11"/>
        <v>0</v>
      </c>
      <c r="O43" s="83">
        <f t="shared" si="12"/>
        <v>-198422.18</v>
      </c>
      <c r="P43" s="87">
        <f t="shared" si="13"/>
        <v>-1</v>
      </c>
      <c r="Q43" s="78"/>
    </row>
    <row r="44" spans="2:17" s="79" customFormat="1" ht="12.75" x14ac:dyDescent="0.2">
      <c r="B44" s="72"/>
      <c r="C44" s="80" t="s">
        <v>75</v>
      </c>
      <c r="D44" s="81" t="s">
        <v>295</v>
      </c>
      <c r="E44" s="82">
        <f>IFERROR(VLOOKUP($C44,'2025'!$C$301:$U$583,19,FALSE),0)</f>
        <v>1361322.3</v>
      </c>
      <c r="F44" s="83">
        <f>IFERROR(VLOOKUP($C44,'2025'!$C$8:$U$290,19,FALSE),0)</f>
        <v>1092558.47</v>
      </c>
      <c r="G44" s="84">
        <f t="shared" si="6"/>
        <v>0.80257149243790393</v>
      </c>
      <c r="H44" s="85">
        <f t="shared" si="7"/>
        <v>1.3447369995199822E-4</v>
      </c>
      <c r="I44" s="86">
        <f t="shared" si="8"/>
        <v>-268763.83000000007</v>
      </c>
      <c r="J44" s="87">
        <f t="shared" si="9"/>
        <v>-0.19742850756209609</v>
      </c>
      <c r="K44" s="82">
        <f>VLOOKUP($C44,'2025'!$C$301:$U$583,VLOOKUP($L$4,Master!$D$9:$G$20,4,FALSE),FALSE)</f>
        <v>162471.04000000007</v>
      </c>
      <c r="L44" s="83">
        <f>VLOOKUP($C44,'2025'!$C$8:$U$290,VLOOKUP($L$4,Master!$D$9:$G$20,4,FALSE),FALSE)</f>
        <v>125648.83</v>
      </c>
      <c r="M44" s="152">
        <f t="shared" si="10"/>
        <v>0.77336139412907035</v>
      </c>
      <c r="N44" s="152">
        <f t="shared" si="11"/>
        <v>1.5465042401565598E-5</v>
      </c>
      <c r="O44" s="83">
        <f t="shared" si="12"/>
        <v>-36822.210000000065</v>
      </c>
      <c r="P44" s="87">
        <f t="shared" si="13"/>
        <v>-0.22663860587092968</v>
      </c>
      <c r="Q44" s="78"/>
    </row>
    <row r="45" spans="2:17" s="79" customFormat="1" ht="12.75" x14ac:dyDescent="0.2">
      <c r="B45" s="72"/>
      <c r="C45" s="80" t="s">
        <v>76</v>
      </c>
      <c r="D45" s="81" t="s">
        <v>296</v>
      </c>
      <c r="E45" s="82">
        <f>IFERROR(VLOOKUP($C45,'2025'!$C$301:$U$583,19,FALSE),0)</f>
        <v>3041390.7100000004</v>
      </c>
      <c r="F45" s="83">
        <f>IFERROR(VLOOKUP($C45,'2025'!$C$8:$U$290,19,FALSE),0)</f>
        <v>2707687.84</v>
      </c>
      <c r="G45" s="84">
        <f t="shared" si="6"/>
        <v>0.89027951295346708</v>
      </c>
      <c r="H45" s="85">
        <f t="shared" si="7"/>
        <v>3.3326619321328785E-4</v>
      </c>
      <c r="I45" s="86">
        <f t="shared" si="8"/>
        <v>-333702.87000000058</v>
      </c>
      <c r="J45" s="87">
        <f t="shared" si="9"/>
        <v>-0.10972048704653291</v>
      </c>
      <c r="K45" s="82">
        <f>VLOOKUP($C45,'2025'!$C$301:$U$583,VLOOKUP($L$4,Master!$D$9:$G$20,4,FALSE),FALSE)</f>
        <v>351115.06000000017</v>
      </c>
      <c r="L45" s="83">
        <f>VLOOKUP($C45,'2025'!$C$8:$U$290,VLOOKUP($L$4,Master!$D$9:$G$20,4,FALSE),FALSE)</f>
        <v>343309.32999999996</v>
      </c>
      <c r="M45" s="152">
        <f t="shared" si="10"/>
        <v>0.9777687405376454</v>
      </c>
      <c r="N45" s="152">
        <f t="shared" si="11"/>
        <v>4.2255016185212988E-5</v>
      </c>
      <c r="O45" s="83">
        <f t="shared" si="12"/>
        <v>-7805.7300000002142</v>
      </c>
      <c r="P45" s="87">
        <f t="shared" si="13"/>
        <v>-2.223125946235462E-2</v>
      </c>
      <c r="Q45" s="78"/>
    </row>
    <row r="46" spans="2:17" s="79" customFormat="1" ht="12.75" x14ac:dyDescent="0.2">
      <c r="B46" s="72"/>
      <c r="C46" s="80" t="s">
        <v>77</v>
      </c>
      <c r="D46" s="81" t="s">
        <v>297</v>
      </c>
      <c r="E46" s="82">
        <f>IFERROR(VLOOKUP($C46,'2025'!$C$301:$U$583,19,FALSE),0)</f>
        <v>2955680.080000001</v>
      </c>
      <c r="F46" s="83">
        <f>IFERROR(VLOOKUP($C46,'2025'!$C$8:$U$290,19,FALSE),0)</f>
        <v>2673636.59</v>
      </c>
      <c r="G46" s="84">
        <f t="shared" si="6"/>
        <v>0.90457577194890426</v>
      </c>
      <c r="H46" s="85">
        <f t="shared" si="7"/>
        <v>3.2907511538887588E-4</v>
      </c>
      <c r="I46" s="86">
        <f t="shared" si="8"/>
        <v>-282043.49000000115</v>
      </c>
      <c r="J46" s="87">
        <f t="shared" si="9"/>
        <v>-9.5424228051095794E-2</v>
      </c>
      <c r="K46" s="82">
        <f>VLOOKUP($C46,'2025'!$C$301:$U$583,VLOOKUP($L$4,Master!$D$9:$G$20,4,FALSE),FALSE)</f>
        <v>337430.16000000009</v>
      </c>
      <c r="L46" s="83">
        <f>VLOOKUP($C46,'2025'!$C$8:$U$290,VLOOKUP($L$4,Master!$D$9:$G$20,4,FALSE),FALSE)</f>
        <v>311508.00999999995</v>
      </c>
      <c r="M46" s="152">
        <f t="shared" si="10"/>
        <v>0.92317773254174984</v>
      </c>
      <c r="N46" s="152">
        <f t="shared" si="11"/>
        <v>3.834086304725097E-5</v>
      </c>
      <c r="O46" s="83">
        <f t="shared" si="12"/>
        <v>-25922.15000000014</v>
      </c>
      <c r="P46" s="87">
        <f t="shared" si="13"/>
        <v>-7.6822267458250118E-2</v>
      </c>
      <c r="Q46" s="78"/>
    </row>
    <row r="47" spans="2:17" s="79" customFormat="1" ht="12.75" x14ac:dyDescent="0.2">
      <c r="B47" s="72"/>
      <c r="C47" s="80" t="s">
        <v>78</v>
      </c>
      <c r="D47" s="81" t="s">
        <v>298</v>
      </c>
      <c r="E47" s="82">
        <f>IFERROR(VLOOKUP($C47,'2025'!$C$301:$U$583,19,FALSE),0)</f>
        <v>5356219.9400000013</v>
      </c>
      <c r="F47" s="83">
        <f>IFERROR(VLOOKUP($C47,'2025'!$C$8:$U$290,19,FALSE),0)</f>
        <v>6296076.7400000012</v>
      </c>
      <c r="G47" s="84">
        <f t="shared" si="6"/>
        <v>1.1754701656257975</v>
      </c>
      <c r="H47" s="85">
        <f t="shared" si="7"/>
        <v>7.7493036542887754E-4</v>
      </c>
      <c r="I47" s="86">
        <f t="shared" si="8"/>
        <v>939856.79999999981</v>
      </c>
      <c r="J47" s="87">
        <f t="shared" si="9"/>
        <v>0.17547016562579759</v>
      </c>
      <c r="K47" s="82">
        <f>VLOOKUP($C47,'2025'!$C$301:$U$583,VLOOKUP($L$4,Master!$D$9:$G$20,4,FALSE),FALSE)</f>
        <v>516376.27</v>
      </c>
      <c r="L47" s="83">
        <f>VLOOKUP($C47,'2025'!$C$8:$U$290,VLOOKUP($L$4,Master!$D$9:$G$20,4,FALSE),FALSE)</f>
        <v>779238.78</v>
      </c>
      <c r="M47" s="152">
        <f t="shared" si="10"/>
        <v>1.5090522653180789</v>
      </c>
      <c r="N47" s="152">
        <f t="shared" si="11"/>
        <v>9.5909852671483258E-5</v>
      </c>
      <c r="O47" s="83">
        <f t="shared" si="12"/>
        <v>262862.51</v>
      </c>
      <c r="P47" s="87">
        <f t="shared" si="13"/>
        <v>0.50905226531807901</v>
      </c>
      <c r="Q47" s="78"/>
    </row>
    <row r="48" spans="2:17" s="79" customFormat="1" ht="12.75" x14ac:dyDescent="0.2">
      <c r="B48" s="72"/>
      <c r="C48" s="80" t="s">
        <v>79</v>
      </c>
      <c r="D48" s="81" t="s">
        <v>299</v>
      </c>
      <c r="E48" s="82">
        <f>IFERROR(VLOOKUP($C48,'2025'!$C$301:$U$583,19,FALSE),0)</f>
        <v>13600867.019999979</v>
      </c>
      <c r="F48" s="83">
        <f>IFERROR(VLOOKUP($C48,'2025'!$C$8:$U$290,19,FALSE),0)</f>
        <v>13495760.57</v>
      </c>
      <c r="G48" s="84">
        <f t="shared" si="6"/>
        <v>0.99227207722526656</v>
      </c>
      <c r="H48" s="85">
        <f t="shared" si="7"/>
        <v>1.6610780176498825E-3</v>
      </c>
      <c r="I48" s="86">
        <f t="shared" si="8"/>
        <v>-105106.44999997877</v>
      </c>
      <c r="J48" s="87">
        <f t="shared" si="9"/>
        <v>-7.7279227747334396E-3</v>
      </c>
      <c r="K48" s="82">
        <f>VLOOKUP($C48,'2025'!$C$301:$U$583,VLOOKUP($L$4,Master!$D$9:$G$20,4,FALSE),FALSE)</f>
        <v>1478222.8799999957</v>
      </c>
      <c r="L48" s="83">
        <f>VLOOKUP($C48,'2025'!$C$8:$U$290,VLOOKUP($L$4,Master!$D$9:$G$20,4,FALSE),FALSE)</f>
        <v>1672613.5500000007</v>
      </c>
      <c r="M48" s="152">
        <f t="shared" si="10"/>
        <v>1.1315029503534715</v>
      </c>
      <c r="N48" s="152">
        <f t="shared" si="11"/>
        <v>2.0586773050081859E-4</v>
      </c>
      <c r="O48" s="83">
        <f t="shared" si="12"/>
        <v>194390.67000000505</v>
      </c>
      <c r="P48" s="87">
        <f t="shared" si="13"/>
        <v>0.13150295035347148</v>
      </c>
      <c r="Q48" s="78"/>
    </row>
    <row r="49" spans="2:17" s="79" customFormat="1" ht="12.75" x14ac:dyDescent="0.2">
      <c r="B49" s="72"/>
      <c r="C49" s="80" t="s">
        <v>80</v>
      </c>
      <c r="D49" s="81" t="s">
        <v>300</v>
      </c>
      <c r="E49" s="82">
        <f>IFERROR(VLOOKUP($C49,'2025'!$C$301:$U$583,19,FALSE),0)</f>
        <v>6454094.5799999963</v>
      </c>
      <c r="F49" s="83">
        <f>IFERROR(VLOOKUP($C49,'2025'!$C$8:$U$290,19,FALSE),0)</f>
        <v>6549166.8399999989</v>
      </c>
      <c r="G49" s="84">
        <f t="shared" si="6"/>
        <v>1.0147305340542441</v>
      </c>
      <c r="H49" s="85">
        <f t="shared" si="7"/>
        <v>8.0608106637783535E-4</v>
      </c>
      <c r="I49" s="86">
        <f t="shared" si="8"/>
        <v>95072.26000000257</v>
      </c>
      <c r="J49" s="87">
        <f t="shared" si="9"/>
        <v>1.4730534054244154E-2</v>
      </c>
      <c r="K49" s="82">
        <f>VLOOKUP($C49,'2025'!$C$301:$U$583,VLOOKUP($L$4,Master!$D$9:$G$20,4,FALSE),FALSE)</f>
        <v>772910.84999999916</v>
      </c>
      <c r="L49" s="83">
        <f>VLOOKUP($C49,'2025'!$C$8:$U$290,VLOOKUP($L$4,Master!$D$9:$G$20,4,FALSE),FALSE)</f>
        <v>936695.67</v>
      </c>
      <c r="M49" s="152">
        <f t="shared" si="10"/>
        <v>1.2119064831345052</v>
      </c>
      <c r="N49" s="152">
        <f t="shared" si="11"/>
        <v>1.1528987778010266E-4</v>
      </c>
      <c r="O49" s="83">
        <f t="shared" si="12"/>
        <v>163784.82000000088</v>
      </c>
      <c r="P49" s="87">
        <f t="shared" si="13"/>
        <v>0.21190648313450516</v>
      </c>
      <c r="Q49" s="78"/>
    </row>
    <row r="50" spans="2:17" s="79" customFormat="1" ht="12.75" x14ac:dyDescent="0.2">
      <c r="B50" s="72"/>
      <c r="C50" s="80" t="s">
        <v>81</v>
      </c>
      <c r="D50" s="81" t="s">
        <v>301</v>
      </c>
      <c r="E50" s="82">
        <f>IFERROR(VLOOKUP($C50,'2025'!$C$301:$U$583,19,FALSE),0)</f>
        <v>7205274.329999987</v>
      </c>
      <c r="F50" s="83">
        <f>IFERROR(VLOOKUP($C50,'2025'!$C$8:$U$290,19,FALSE),0)</f>
        <v>6823006.8599999975</v>
      </c>
      <c r="G50" s="84">
        <f t="shared" si="6"/>
        <v>0.94694616020262057</v>
      </c>
      <c r="H50" s="85">
        <f t="shared" si="7"/>
        <v>8.397856979334619E-4</v>
      </c>
      <c r="I50" s="86">
        <f t="shared" si="8"/>
        <v>-382267.46999998949</v>
      </c>
      <c r="J50" s="87">
        <f t="shared" si="9"/>
        <v>-5.3053839797379397E-2</v>
      </c>
      <c r="K50" s="82">
        <f>VLOOKUP($C50,'2025'!$C$301:$U$583,VLOOKUP($L$4,Master!$D$9:$G$20,4,FALSE),FALSE)</f>
        <v>444344.93000000028</v>
      </c>
      <c r="L50" s="83">
        <f>VLOOKUP($C50,'2025'!$C$8:$U$290,VLOOKUP($L$4,Master!$D$9:$G$20,4,FALSE),FALSE)</f>
        <v>935448.83999999915</v>
      </c>
      <c r="M50" s="152">
        <f t="shared" si="10"/>
        <v>2.1052312670699282</v>
      </c>
      <c r="N50" s="152">
        <f t="shared" si="11"/>
        <v>1.1513641611382564E-4</v>
      </c>
      <c r="O50" s="83">
        <f t="shared" si="12"/>
        <v>491103.90999999887</v>
      </c>
      <c r="P50" s="87">
        <f t="shared" si="13"/>
        <v>1.1052312670699282</v>
      </c>
      <c r="Q50" s="78"/>
    </row>
    <row r="51" spans="2:17" s="79" customFormat="1" ht="12.75" x14ac:dyDescent="0.2">
      <c r="B51" s="72"/>
      <c r="C51" s="80" t="s">
        <v>82</v>
      </c>
      <c r="D51" s="81" t="s">
        <v>302</v>
      </c>
      <c r="E51" s="82">
        <f>IFERROR(VLOOKUP($C51,'2025'!$C$301:$U$583,19,FALSE),0)</f>
        <v>1944604.4400000002</v>
      </c>
      <c r="F51" s="83">
        <f>IFERROR(VLOOKUP($C51,'2025'!$C$8:$U$290,19,FALSE),0)</f>
        <v>1966939.6399999997</v>
      </c>
      <c r="G51" s="84">
        <f t="shared" si="6"/>
        <v>1.0114857292005357</v>
      </c>
      <c r="H51" s="85">
        <f t="shared" si="7"/>
        <v>2.4209381761788122E-4</v>
      </c>
      <c r="I51" s="86">
        <f t="shared" si="8"/>
        <v>22335.199999999488</v>
      </c>
      <c r="J51" s="87">
        <f t="shared" si="9"/>
        <v>1.1485729200535758E-2</v>
      </c>
      <c r="K51" s="82">
        <f>VLOOKUP($C51,'2025'!$C$301:$U$583,VLOOKUP($L$4,Master!$D$9:$G$20,4,FALSE),FALSE)</f>
        <v>105181.20999999998</v>
      </c>
      <c r="L51" s="83">
        <f>VLOOKUP($C51,'2025'!$C$8:$U$290,VLOOKUP($L$4,Master!$D$9:$G$20,4,FALSE),FALSE)</f>
        <v>248422.89999999988</v>
      </c>
      <c r="M51" s="152">
        <f t="shared" si="10"/>
        <v>2.3618562669130725</v>
      </c>
      <c r="N51" s="152">
        <f t="shared" si="11"/>
        <v>3.0576255123266073E-5</v>
      </c>
      <c r="O51" s="83">
        <f t="shared" si="12"/>
        <v>143241.68999999989</v>
      </c>
      <c r="P51" s="87">
        <f t="shared" si="13"/>
        <v>1.3618562669130723</v>
      </c>
      <c r="Q51" s="78"/>
    </row>
    <row r="52" spans="2:17" s="79" customFormat="1" ht="12.75" x14ac:dyDescent="0.2">
      <c r="B52" s="72"/>
      <c r="C52" s="80" t="s">
        <v>83</v>
      </c>
      <c r="D52" s="81" t="s">
        <v>303</v>
      </c>
      <c r="E52" s="82">
        <f>IFERROR(VLOOKUP($C52,'2025'!$C$301:$U$583,19,FALSE),0)</f>
        <v>3435890.89</v>
      </c>
      <c r="F52" s="83">
        <f>IFERROR(VLOOKUP($C52,'2025'!$C$8:$U$290,19,FALSE),0)</f>
        <v>2601214.58</v>
      </c>
      <c r="G52" s="84">
        <f t="shared" si="6"/>
        <v>0.75707135740855847</v>
      </c>
      <c r="H52" s="85">
        <f t="shared" si="7"/>
        <v>3.201613081098379E-4</v>
      </c>
      <c r="I52" s="86">
        <f t="shared" si="8"/>
        <v>-834676.31</v>
      </c>
      <c r="J52" s="87">
        <f t="shared" si="9"/>
        <v>-0.24292864259144156</v>
      </c>
      <c r="K52" s="82">
        <f>VLOOKUP($C52,'2025'!$C$301:$U$583,VLOOKUP($L$4,Master!$D$9:$G$20,4,FALSE),FALSE)</f>
        <v>309551.85000000009</v>
      </c>
      <c r="L52" s="83">
        <f>VLOOKUP($C52,'2025'!$C$8:$U$290,VLOOKUP($L$4,Master!$D$9:$G$20,4,FALSE),FALSE)</f>
        <v>202331.94</v>
      </c>
      <c r="M52" s="152">
        <f t="shared" si="10"/>
        <v>0.65362859243128391</v>
      </c>
      <c r="N52" s="152">
        <f t="shared" si="11"/>
        <v>2.4903312122293745E-5</v>
      </c>
      <c r="O52" s="83">
        <f t="shared" si="12"/>
        <v>-107219.91000000009</v>
      </c>
      <c r="P52" s="87">
        <f t="shared" si="13"/>
        <v>-0.34637140756871604</v>
      </c>
      <c r="Q52" s="78"/>
    </row>
    <row r="53" spans="2:17" s="79" customFormat="1" ht="12.75" x14ac:dyDescent="0.2">
      <c r="B53" s="72"/>
      <c r="C53" s="80" t="s">
        <v>84</v>
      </c>
      <c r="D53" s="81" t="s">
        <v>304</v>
      </c>
      <c r="E53" s="82">
        <f>IFERROR(VLOOKUP($C53,'2025'!$C$301:$U$583,19,FALSE),0)</f>
        <v>1976944.2700000005</v>
      </c>
      <c r="F53" s="83">
        <f>IFERROR(VLOOKUP($C53,'2025'!$C$8:$U$290,19,FALSE),0)</f>
        <v>1198489.67</v>
      </c>
      <c r="G53" s="84">
        <f t="shared" si="6"/>
        <v>0.60623341193123248</v>
      </c>
      <c r="H53" s="85">
        <f t="shared" si="7"/>
        <v>1.4751186751510824E-4</v>
      </c>
      <c r="I53" s="86">
        <f t="shared" si="8"/>
        <v>-778454.60000000056</v>
      </c>
      <c r="J53" s="87">
        <f t="shared" si="9"/>
        <v>-0.39376658806876752</v>
      </c>
      <c r="K53" s="82">
        <f>VLOOKUP($C53,'2025'!$C$301:$U$583,VLOOKUP($L$4,Master!$D$9:$G$20,4,FALSE),FALSE)</f>
        <v>198426.4</v>
      </c>
      <c r="L53" s="83">
        <f>VLOOKUP($C53,'2025'!$C$8:$U$290,VLOOKUP($L$4,Master!$D$9:$G$20,4,FALSE),FALSE)</f>
        <v>170668.16</v>
      </c>
      <c r="M53" s="152">
        <f t="shared" si="10"/>
        <v>0.86010813077292136</v>
      </c>
      <c r="N53" s="152">
        <f t="shared" si="11"/>
        <v>2.1006087609388655E-5</v>
      </c>
      <c r="O53" s="83">
        <f t="shared" si="12"/>
        <v>-27758.239999999991</v>
      </c>
      <c r="P53" s="87">
        <f t="shared" si="13"/>
        <v>-0.13989186922707861</v>
      </c>
      <c r="Q53" s="78"/>
    </row>
    <row r="54" spans="2:17" s="79" customFormat="1" ht="12.75" x14ac:dyDescent="0.2">
      <c r="B54" s="72"/>
      <c r="C54" s="80" t="s">
        <v>85</v>
      </c>
      <c r="D54" s="81" t="s">
        <v>305</v>
      </c>
      <c r="E54" s="82">
        <f>IFERROR(VLOOKUP($C54,'2025'!$C$301:$U$583,19,FALSE),0)</f>
        <v>14132395.569999998</v>
      </c>
      <c r="F54" s="83">
        <f>IFERROR(VLOOKUP($C54,'2025'!$C$8:$U$290,19,FALSE),0)</f>
        <v>13932171.210000001</v>
      </c>
      <c r="G54" s="84">
        <f t="shared" si="6"/>
        <v>0.98583224202802322</v>
      </c>
      <c r="H54" s="85">
        <f t="shared" si="7"/>
        <v>1.7147920797075586E-3</v>
      </c>
      <c r="I54" s="86">
        <f t="shared" si="8"/>
        <v>-200224.35999999754</v>
      </c>
      <c r="J54" s="87">
        <f t="shared" si="9"/>
        <v>-1.4167757971976832E-2</v>
      </c>
      <c r="K54" s="82">
        <f>VLOOKUP($C54,'2025'!$C$301:$U$583,VLOOKUP($L$4,Master!$D$9:$G$20,4,FALSE),FALSE)</f>
        <v>1312739.3799999992</v>
      </c>
      <c r="L54" s="83">
        <f>VLOOKUP($C54,'2025'!$C$8:$U$290,VLOOKUP($L$4,Master!$D$9:$G$20,4,FALSE),FALSE)</f>
        <v>1795058.2200000004</v>
      </c>
      <c r="M54" s="152">
        <f t="shared" si="10"/>
        <v>1.3674140102356049</v>
      </c>
      <c r="N54" s="152">
        <f t="shared" si="11"/>
        <v>2.2093840018708389E-4</v>
      </c>
      <c r="O54" s="83">
        <f t="shared" si="12"/>
        <v>482318.84000000125</v>
      </c>
      <c r="P54" s="87">
        <f t="shared" si="13"/>
        <v>0.36741401023560483</v>
      </c>
      <c r="Q54" s="78"/>
    </row>
    <row r="55" spans="2:17" s="79" customFormat="1" ht="25.5" x14ac:dyDescent="0.2">
      <c r="B55" s="72"/>
      <c r="C55" s="80" t="s">
        <v>86</v>
      </c>
      <c r="D55" s="81" t="s">
        <v>306</v>
      </c>
      <c r="E55" s="82">
        <f>IFERROR(VLOOKUP($C55,'2025'!$C$301:$U$583,19,FALSE),0)</f>
        <v>2513387.17</v>
      </c>
      <c r="F55" s="83">
        <f>IFERROR(VLOOKUP($C55,'2025'!$C$8:$U$290,19,FALSE),0)</f>
        <v>2476367.6500000004</v>
      </c>
      <c r="G55" s="84">
        <f t="shared" si="6"/>
        <v>0.98527106351068083</v>
      </c>
      <c r="H55" s="85">
        <f t="shared" si="7"/>
        <v>3.0479496473715957E-4</v>
      </c>
      <c r="I55" s="86">
        <f t="shared" si="8"/>
        <v>-37019.519999999553</v>
      </c>
      <c r="J55" s="87">
        <f t="shared" si="9"/>
        <v>-1.4728936489319134E-2</v>
      </c>
      <c r="K55" s="82">
        <f>VLOOKUP($C55,'2025'!$C$301:$U$583,VLOOKUP($L$4,Master!$D$9:$G$20,4,FALSE),FALSE)</f>
        <v>48280.649999999994</v>
      </c>
      <c r="L55" s="83">
        <f>VLOOKUP($C55,'2025'!$C$8:$U$290,VLOOKUP($L$4,Master!$D$9:$G$20,4,FALSE),FALSE)</f>
        <v>1039498.06</v>
      </c>
      <c r="M55" s="152">
        <f t="shared" si="10"/>
        <v>21.530324467462641</v>
      </c>
      <c r="N55" s="152">
        <f t="shared" si="11"/>
        <v>1.2794294681649785E-4</v>
      </c>
      <c r="O55" s="83">
        <f t="shared" si="12"/>
        <v>991217.41</v>
      </c>
      <c r="P55" s="87">
        <f t="shared" si="13"/>
        <v>20.530324467462641</v>
      </c>
      <c r="Q55" s="78"/>
    </row>
    <row r="56" spans="2:17" s="79" customFormat="1" ht="12.75" x14ac:dyDescent="0.2">
      <c r="B56" s="72"/>
      <c r="C56" s="80" t="s">
        <v>87</v>
      </c>
      <c r="D56" s="81" t="s">
        <v>307</v>
      </c>
      <c r="E56" s="82">
        <f>IFERROR(VLOOKUP($C56,'2025'!$C$301:$U$583,19,FALSE),0)</f>
        <v>908306.01</v>
      </c>
      <c r="F56" s="83">
        <f>IFERROR(VLOOKUP($C56,'2025'!$C$8:$U$290,19,FALSE),0)</f>
        <v>784112.41</v>
      </c>
      <c r="G56" s="84">
        <f t="shared" si="6"/>
        <v>0.8632689879482357</v>
      </c>
      <c r="H56" s="85">
        <f t="shared" si="7"/>
        <v>9.6509706204536791E-5</v>
      </c>
      <c r="I56" s="86">
        <f t="shared" si="8"/>
        <v>-124193.59999999998</v>
      </c>
      <c r="J56" s="87">
        <f t="shared" si="9"/>
        <v>-0.13673101205176433</v>
      </c>
      <c r="K56" s="82">
        <f>VLOOKUP($C56,'2025'!$C$301:$U$583,VLOOKUP($L$4,Master!$D$9:$G$20,4,FALSE),FALSE)</f>
        <v>55366.549999999988</v>
      </c>
      <c r="L56" s="83">
        <f>VLOOKUP($C56,'2025'!$C$8:$U$290,VLOOKUP($L$4,Master!$D$9:$G$20,4,FALSE),FALSE)</f>
        <v>110067.60999999999</v>
      </c>
      <c r="M56" s="152">
        <f t="shared" si="10"/>
        <v>1.9879802877369099</v>
      </c>
      <c r="N56" s="152">
        <f t="shared" si="11"/>
        <v>1.3547282976602211E-5</v>
      </c>
      <c r="O56" s="83">
        <f t="shared" si="12"/>
        <v>54701.06</v>
      </c>
      <c r="P56" s="87">
        <f t="shared" si="13"/>
        <v>0.98798028773690993</v>
      </c>
      <c r="Q56" s="78"/>
    </row>
    <row r="57" spans="2:17" s="79" customFormat="1" ht="25.5" x14ac:dyDescent="0.2">
      <c r="B57" s="72"/>
      <c r="C57" s="80" t="s">
        <v>88</v>
      </c>
      <c r="D57" s="81" t="s">
        <v>308</v>
      </c>
      <c r="E57" s="82">
        <f>IFERROR(VLOOKUP($C57,'2025'!$C$301:$U$583,19,FALSE),0)</f>
        <v>846436.55999999994</v>
      </c>
      <c r="F57" s="83">
        <f>IFERROR(VLOOKUP($C57,'2025'!$C$8:$U$290,19,FALSE),0)</f>
        <v>1320828.78</v>
      </c>
      <c r="G57" s="84">
        <f t="shared" si="6"/>
        <v>1.5604580926891911</v>
      </c>
      <c r="H57" s="85">
        <f t="shared" si="7"/>
        <v>1.6256954472165127E-4</v>
      </c>
      <c r="I57" s="86">
        <f t="shared" si="8"/>
        <v>474392.22000000009</v>
      </c>
      <c r="J57" s="87">
        <f t="shared" si="9"/>
        <v>0.56045809268919122</v>
      </c>
      <c r="K57" s="82">
        <f>VLOOKUP($C57,'2025'!$C$301:$U$583,VLOOKUP($L$4,Master!$D$9:$G$20,4,FALSE),FALSE)</f>
        <v>51749.199999999975</v>
      </c>
      <c r="L57" s="83">
        <f>VLOOKUP($C57,'2025'!$C$8:$U$290,VLOOKUP($L$4,Master!$D$9:$G$20,4,FALSE),FALSE)</f>
        <v>125992.17000000001</v>
      </c>
      <c r="M57" s="152">
        <f t="shared" si="10"/>
        <v>2.4346689417420961</v>
      </c>
      <c r="N57" s="152">
        <f t="shared" si="11"/>
        <v>1.5507301192659422E-5</v>
      </c>
      <c r="O57" s="83">
        <f t="shared" si="12"/>
        <v>74242.97000000003</v>
      </c>
      <c r="P57" s="87">
        <f t="shared" si="13"/>
        <v>1.4346689417420959</v>
      </c>
      <c r="Q57" s="78"/>
    </row>
    <row r="58" spans="2:17" s="79" customFormat="1" ht="12.75" x14ac:dyDescent="0.2">
      <c r="B58" s="72"/>
      <c r="C58" s="80" t="s">
        <v>89</v>
      </c>
      <c r="D58" s="81" t="s">
        <v>309</v>
      </c>
      <c r="E58" s="82">
        <f>IFERROR(VLOOKUP($C58,'2025'!$C$301:$U$583,19,FALSE),0)</f>
        <v>2937722.04</v>
      </c>
      <c r="F58" s="83">
        <f>IFERROR(VLOOKUP($C58,'2025'!$C$8:$U$290,19,FALSE),0)</f>
        <v>1656484.5599999998</v>
      </c>
      <c r="G58" s="84">
        <f t="shared" si="6"/>
        <v>0.56386701581882803</v>
      </c>
      <c r="H58" s="85">
        <f t="shared" si="7"/>
        <v>2.0388255074033499E-4</v>
      </c>
      <c r="I58" s="86">
        <f t="shared" si="8"/>
        <v>-1281237.4800000002</v>
      </c>
      <c r="J58" s="87">
        <f t="shared" si="9"/>
        <v>-0.43613298418117197</v>
      </c>
      <c r="K58" s="82">
        <f>VLOOKUP($C58,'2025'!$C$301:$U$583,VLOOKUP($L$4,Master!$D$9:$G$20,4,FALSE),FALSE)</f>
        <v>433241.12</v>
      </c>
      <c r="L58" s="83">
        <f>VLOOKUP($C58,'2025'!$C$8:$U$290,VLOOKUP($L$4,Master!$D$9:$G$20,4,FALSE),FALSE)</f>
        <v>361242.48000000004</v>
      </c>
      <c r="M58" s="152">
        <f t="shared" si="10"/>
        <v>0.83381392791155196</v>
      </c>
      <c r="N58" s="152">
        <f t="shared" si="11"/>
        <v>4.4462254606323928E-5</v>
      </c>
      <c r="O58" s="83">
        <f t="shared" si="12"/>
        <v>-71998.639999999956</v>
      </c>
      <c r="P58" s="87">
        <f t="shared" si="13"/>
        <v>-0.16618607208844802</v>
      </c>
      <c r="Q58" s="78"/>
    </row>
    <row r="59" spans="2:17" s="79" customFormat="1" ht="12.75" x14ac:dyDescent="0.2">
      <c r="B59" s="72"/>
      <c r="C59" s="80" t="s">
        <v>90</v>
      </c>
      <c r="D59" s="81" t="s">
        <v>310</v>
      </c>
      <c r="E59" s="82">
        <f>IFERROR(VLOOKUP($C59,'2025'!$C$301:$U$583,19,FALSE),0)</f>
        <v>2875742.9400000004</v>
      </c>
      <c r="F59" s="83">
        <f>IFERROR(VLOOKUP($C59,'2025'!$C$8:$U$290,19,FALSE),0)</f>
        <v>2947107.8200000003</v>
      </c>
      <c r="G59" s="84">
        <f t="shared" si="6"/>
        <v>1.0248161541170295</v>
      </c>
      <c r="H59" s="85">
        <f t="shared" si="7"/>
        <v>3.6273435573005774E-4</v>
      </c>
      <c r="I59" s="86">
        <f t="shared" si="8"/>
        <v>71364.879999999888</v>
      </c>
      <c r="J59" s="87">
        <f t="shared" si="9"/>
        <v>2.4816154117029626E-2</v>
      </c>
      <c r="K59" s="82">
        <f>VLOOKUP($C59,'2025'!$C$301:$U$583,VLOOKUP($L$4,Master!$D$9:$G$20,4,FALSE),FALSE)</f>
        <v>328301.71000000008</v>
      </c>
      <c r="L59" s="83">
        <f>VLOOKUP($C59,'2025'!$C$8:$U$290,VLOOKUP($L$4,Master!$D$9:$G$20,4,FALSE),FALSE)</f>
        <v>1167593.6800000002</v>
      </c>
      <c r="M59" s="152">
        <f t="shared" si="10"/>
        <v>3.5564654232230466</v>
      </c>
      <c r="N59" s="152">
        <f t="shared" si="11"/>
        <v>1.4370914372222976E-4</v>
      </c>
      <c r="O59" s="83">
        <f t="shared" si="12"/>
        <v>839291.97000000009</v>
      </c>
      <c r="P59" s="87">
        <f t="shared" si="13"/>
        <v>2.5564654232230466</v>
      </c>
      <c r="Q59" s="78"/>
    </row>
    <row r="60" spans="2:17" s="79" customFormat="1" ht="12.75" x14ac:dyDescent="0.2">
      <c r="B60" s="72"/>
      <c r="C60" s="80" t="s">
        <v>91</v>
      </c>
      <c r="D60" s="81" t="s">
        <v>311</v>
      </c>
      <c r="E60" s="82">
        <f>IFERROR(VLOOKUP($C60,'2025'!$C$301:$U$583,19,FALSE),0)</f>
        <v>661441.77000000014</v>
      </c>
      <c r="F60" s="83">
        <f>IFERROR(VLOOKUP($C60,'2025'!$C$8:$U$290,19,FALSE),0)</f>
        <v>761836.82</v>
      </c>
      <c r="G60" s="84">
        <f t="shared" si="6"/>
        <v>1.1517821440275835</v>
      </c>
      <c r="H60" s="85">
        <f t="shared" si="7"/>
        <v>9.3767993895159206E-5</v>
      </c>
      <c r="I60" s="86">
        <f t="shared" si="8"/>
        <v>100395.04999999981</v>
      </c>
      <c r="J60" s="87">
        <f t="shared" si="9"/>
        <v>0.15178214402758355</v>
      </c>
      <c r="K60" s="82">
        <f>VLOOKUP($C60,'2025'!$C$301:$U$583,VLOOKUP($L$4,Master!$D$9:$G$20,4,FALSE),FALSE)</f>
        <v>41821.910000000018</v>
      </c>
      <c r="L60" s="83">
        <f>VLOOKUP($C60,'2025'!$C$8:$U$290,VLOOKUP($L$4,Master!$D$9:$G$20,4,FALSE),FALSE)</f>
        <v>165913.56999999998</v>
      </c>
      <c r="M60" s="152">
        <f t="shared" si="10"/>
        <v>3.96714473346626</v>
      </c>
      <c r="N60" s="152">
        <f t="shared" si="11"/>
        <v>2.0420885694241016E-5</v>
      </c>
      <c r="O60" s="83">
        <f t="shared" si="12"/>
        <v>124091.65999999996</v>
      </c>
      <c r="P60" s="87">
        <f t="shared" si="13"/>
        <v>2.96714473346626</v>
      </c>
      <c r="Q60" s="78"/>
    </row>
    <row r="61" spans="2:17" s="79" customFormat="1" ht="12.75" x14ac:dyDescent="0.2">
      <c r="B61" s="72"/>
      <c r="C61" s="80" t="s">
        <v>92</v>
      </c>
      <c r="D61" s="81" t="s">
        <v>312</v>
      </c>
      <c r="E61" s="82">
        <f>IFERROR(VLOOKUP($C61,'2025'!$C$301:$U$583,19,FALSE),0)</f>
        <v>826274.89999999991</v>
      </c>
      <c r="F61" s="83">
        <f>IFERROR(VLOOKUP($C61,'2025'!$C$8:$U$290,19,FALSE),0)</f>
        <v>823968.74</v>
      </c>
      <c r="G61" s="84">
        <f t="shared" si="6"/>
        <v>0.99720896762082456</v>
      </c>
      <c r="H61" s="85">
        <f t="shared" si="7"/>
        <v>1.0141528179502013E-4</v>
      </c>
      <c r="I61" s="86">
        <f t="shared" si="8"/>
        <v>-2306.1599999999162</v>
      </c>
      <c r="J61" s="87">
        <f t="shared" si="9"/>
        <v>-2.7910323791754009E-3</v>
      </c>
      <c r="K61" s="82">
        <f>VLOOKUP($C61,'2025'!$C$301:$U$583,VLOOKUP($L$4,Master!$D$9:$G$20,4,FALSE),FALSE)</f>
        <v>55239.48</v>
      </c>
      <c r="L61" s="83">
        <f>VLOOKUP($C61,'2025'!$C$8:$U$290,VLOOKUP($L$4,Master!$D$9:$G$20,4,FALSE),FALSE)</f>
        <v>201924.49000000008</v>
      </c>
      <c r="M61" s="152">
        <f t="shared" si="10"/>
        <v>3.6554379222976041</v>
      </c>
      <c r="N61" s="152">
        <f t="shared" si="11"/>
        <v>2.4853162578310593E-5</v>
      </c>
      <c r="O61" s="83">
        <f t="shared" si="12"/>
        <v>146685.01000000007</v>
      </c>
      <c r="P61" s="87">
        <f t="shared" si="13"/>
        <v>2.6554379222976041</v>
      </c>
      <c r="Q61" s="78"/>
    </row>
    <row r="62" spans="2:17" s="79" customFormat="1" ht="25.5" x14ac:dyDescent="0.2">
      <c r="B62" s="72"/>
      <c r="C62" s="80" t="s">
        <v>93</v>
      </c>
      <c r="D62" s="81" t="s">
        <v>313</v>
      </c>
      <c r="E62" s="82">
        <f>IFERROR(VLOOKUP($C62,'2025'!$C$301:$U$583,19,FALSE),0)</f>
        <v>592701.78999999992</v>
      </c>
      <c r="F62" s="83">
        <f>IFERROR(VLOOKUP($C62,'2025'!$C$8:$U$290,19,FALSE),0)</f>
        <v>441271.13</v>
      </c>
      <c r="G62" s="84">
        <f t="shared" si="6"/>
        <v>0.74450784094983091</v>
      </c>
      <c r="H62" s="85">
        <f t="shared" si="7"/>
        <v>5.4312298300244936E-5</v>
      </c>
      <c r="I62" s="86">
        <f t="shared" si="8"/>
        <v>-151430.65999999992</v>
      </c>
      <c r="J62" s="87">
        <f t="shared" si="9"/>
        <v>-0.25549215905016914</v>
      </c>
      <c r="K62" s="82">
        <f>VLOOKUP($C62,'2025'!$C$301:$U$583,VLOOKUP($L$4,Master!$D$9:$G$20,4,FALSE),FALSE)</f>
        <v>57093.599999999977</v>
      </c>
      <c r="L62" s="83">
        <f>VLOOKUP($C62,'2025'!$C$8:$U$290,VLOOKUP($L$4,Master!$D$9:$G$20,4,FALSE),FALSE)</f>
        <v>112553.8</v>
      </c>
      <c r="M62" s="152">
        <f t="shared" si="10"/>
        <v>1.9713908389031354</v>
      </c>
      <c r="N62" s="152">
        <f t="shared" si="11"/>
        <v>1.3853286890592884E-5</v>
      </c>
      <c r="O62" s="83">
        <f t="shared" si="12"/>
        <v>55460.200000000026</v>
      </c>
      <c r="P62" s="87">
        <f t="shared" si="13"/>
        <v>0.97139083890313538</v>
      </c>
      <c r="Q62" s="78"/>
    </row>
    <row r="63" spans="2:17" s="79" customFormat="1" ht="12.75" x14ac:dyDescent="0.2">
      <c r="B63" s="72"/>
      <c r="C63" s="80" t="s">
        <v>94</v>
      </c>
      <c r="D63" s="81" t="s">
        <v>314</v>
      </c>
      <c r="E63" s="82">
        <f>IFERROR(VLOOKUP($C63,'2025'!$C$301:$U$583,19,FALSE),0)</f>
        <v>251241.96000000005</v>
      </c>
      <c r="F63" s="83">
        <f>IFERROR(VLOOKUP($C63,'2025'!$C$8:$U$290,19,FALSE),0)</f>
        <v>280196.66000000003</v>
      </c>
      <c r="G63" s="84">
        <f t="shared" si="6"/>
        <v>1.1152462749454748</v>
      </c>
      <c r="H63" s="85">
        <f t="shared" si="7"/>
        <v>3.4487016135980407E-5</v>
      </c>
      <c r="I63" s="86">
        <f t="shared" si="8"/>
        <v>28954.699999999983</v>
      </c>
      <c r="J63" s="87">
        <f t="shared" si="9"/>
        <v>0.11524627494547478</v>
      </c>
      <c r="K63" s="82">
        <f>VLOOKUP($C63,'2025'!$C$301:$U$583,VLOOKUP($L$4,Master!$D$9:$G$20,4,FALSE),FALSE)</f>
        <v>6270.44</v>
      </c>
      <c r="L63" s="83">
        <f>VLOOKUP($C63,'2025'!$C$8:$U$290,VLOOKUP($L$4,Master!$D$9:$G$20,4,FALSE),FALSE)</f>
        <v>60730.97</v>
      </c>
      <c r="M63" s="152">
        <f t="shared" si="10"/>
        <v>9.6852804587875827</v>
      </c>
      <c r="N63" s="152">
        <f t="shared" si="11"/>
        <v>7.4748569177938881E-6</v>
      </c>
      <c r="O63" s="83">
        <f t="shared" si="12"/>
        <v>54460.53</v>
      </c>
      <c r="P63" s="87">
        <f t="shared" si="13"/>
        <v>8.6852804587875809</v>
      </c>
      <c r="Q63" s="78"/>
    </row>
    <row r="64" spans="2:17" s="79" customFormat="1" ht="25.5" x14ac:dyDescent="0.2">
      <c r="B64" s="72"/>
      <c r="C64" s="80" t="s">
        <v>95</v>
      </c>
      <c r="D64" s="81" t="s">
        <v>315</v>
      </c>
      <c r="E64" s="82">
        <f>IFERROR(VLOOKUP($C64,'2025'!$C$301:$U$583,19,FALSE),0)</f>
        <v>310182.99999999994</v>
      </c>
      <c r="F64" s="83">
        <f>IFERROR(VLOOKUP($C64,'2025'!$C$8:$U$290,19,FALSE),0)</f>
        <v>284549.32</v>
      </c>
      <c r="G64" s="84">
        <f t="shared" si="6"/>
        <v>0.91735949423404917</v>
      </c>
      <c r="H64" s="85">
        <f t="shared" si="7"/>
        <v>3.5022747916846163E-5</v>
      </c>
      <c r="I64" s="86">
        <f t="shared" si="8"/>
        <v>-25633.679999999935</v>
      </c>
      <c r="J64" s="87">
        <f t="shared" si="9"/>
        <v>-8.2640505765950875E-2</v>
      </c>
      <c r="K64" s="82">
        <f>VLOOKUP($C64,'2025'!$C$301:$U$583,VLOOKUP($L$4,Master!$D$9:$G$20,4,FALSE),FALSE)</f>
        <v>62036.599999999991</v>
      </c>
      <c r="L64" s="83">
        <f>VLOOKUP($C64,'2025'!$C$8:$U$290,VLOOKUP($L$4,Master!$D$9:$G$20,4,FALSE),FALSE)</f>
        <v>190811.81</v>
      </c>
      <c r="M64" s="152">
        <f t="shared" si="10"/>
        <v>3.0757941279825141</v>
      </c>
      <c r="N64" s="152">
        <f t="shared" si="11"/>
        <v>2.3485397614681156E-5</v>
      </c>
      <c r="O64" s="83">
        <f t="shared" si="12"/>
        <v>128775.21</v>
      </c>
      <c r="P64" s="87">
        <f t="shared" si="13"/>
        <v>2.0757941279825141</v>
      </c>
      <c r="Q64" s="78"/>
    </row>
    <row r="65" spans="2:17" s="79" customFormat="1" ht="12.75" x14ac:dyDescent="0.2">
      <c r="B65" s="72"/>
      <c r="C65" s="80" t="s">
        <v>96</v>
      </c>
      <c r="D65" s="81" t="s">
        <v>316</v>
      </c>
      <c r="E65" s="82">
        <f>IFERROR(VLOOKUP($C65,'2025'!$C$301:$U$583,19,FALSE),0)</f>
        <v>2803392</v>
      </c>
      <c r="F65" s="83">
        <f>IFERROR(VLOOKUP($C65,'2025'!$C$8:$U$290,19,FALSE),0)</f>
        <v>1543482.43</v>
      </c>
      <c r="G65" s="84">
        <f t="shared" si="6"/>
        <v>0.5505767406056663</v>
      </c>
      <c r="H65" s="85">
        <f t="shared" si="7"/>
        <v>1.8997408273536254E-4</v>
      </c>
      <c r="I65" s="86">
        <f t="shared" si="8"/>
        <v>-1259909.57</v>
      </c>
      <c r="J65" s="87">
        <f t="shared" si="9"/>
        <v>-0.44942325939433375</v>
      </c>
      <c r="K65" s="82">
        <f>VLOOKUP($C65,'2025'!$C$301:$U$583,VLOOKUP($L$4,Master!$D$9:$G$20,4,FALSE),FALSE)</f>
        <v>590433.25</v>
      </c>
      <c r="L65" s="83">
        <f>VLOOKUP($C65,'2025'!$C$8:$U$290,VLOOKUP($L$4,Master!$D$9:$G$20,4,FALSE),FALSE)</f>
        <v>300608</v>
      </c>
      <c r="M65" s="152">
        <f t="shared" si="10"/>
        <v>0.50913121847389187</v>
      </c>
      <c r="N65" s="152">
        <f t="shared" si="11"/>
        <v>3.6999273819341024E-5</v>
      </c>
      <c r="O65" s="83">
        <f t="shared" si="12"/>
        <v>-289825.25</v>
      </c>
      <c r="P65" s="87">
        <f t="shared" si="13"/>
        <v>-0.49086878152610813</v>
      </c>
      <c r="Q65" s="78"/>
    </row>
    <row r="66" spans="2:17" s="79" customFormat="1" ht="12.75" x14ac:dyDescent="0.2">
      <c r="B66" s="72"/>
      <c r="C66" s="80" t="s">
        <v>97</v>
      </c>
      <c r="D66" s="81" t="s">
        <v>317</v>
      </c>
      <c r="E66" s="82">
        <f>IFERROR(VLOOKUP($C66,'2025'!$C$301:$U$583,19,FALSE),0)</f>
        <v>2296746.9000000004</v>
      </c>
      <c r="F66" s="83">
        <f>IFERROR(VLOOKUP($C66,'2025'!$C$8:$U$290,19,FALSE),0)</f>
        <v>2197286.9000000004</v>
      </c>
      <c r="G66" s="84">
        <f t="shared" si="6"/>
        <v>0.95669527190828041</v>
      </c>
      <c r="H66" s="85">
        <f t="shared" si="7"/>
        <v>2.7044529644171483E-4</v>
      </c>
      <c r="I66" s="86">
        <f t="shared" si="8"/>
        <v>-99460</v>
      </c>
      <c r="J66" s="87">
        <f t="shared" si="9"/>
        <v>-4.3304728091719633E-2</v>
      </c>
      <c r="K66" s="82">
        <f>VLOOKUP($C66,'2025'!$C$301:$U$583,VLOOKUP($L$4,Master!$D$9:$G$20,4,FALSE),FALSE)</f>
        <v>220680.03000000003</v>
      </c>
      <c r="L66" s="83">
        <f>VLOOKUP($C66,'2025'!$C$8:$U$290,VLOOKUP($L$4,Master!$D$9:$G$20,4,FALSE),FALSE)</f>
        <v>192147.17000000004</v>
      </c>
      <c r="M66" s="152">
        <f t="shared" si="10"/>
        <v>0.87070483903776896</v>
      </c>
      <c r="N66" s="152">
        <f t="shared" si="11"/>
        <v>2.3649755683286773E-5</v>
      </c>
      <c r="O66" s="83">
        <f t="shared" si="12"/>
        <v>-28532.859999999986</v>
      </c>
      <c r="P66" s="87">
        <f t="shared" si="13"/>
        <v>-0.12929516096223106</v>
      </c>
      <c r="Q66" s="78"/>
    </row>
    <row r="67" spans="2:17" s="79" customFormat="1" ht="12.75" x14ac:dyDescent="0.2">
      <c r="B67" s="72"/>
      <c r="C67" s="80" t="s">
        <v>98</v>
      </c>
      <c r="D67" s="81" t="s">
        <v>318</v>
      </c>
      <c r="E67" s="82">
        <f>IFERROR(VLOOKUP($C67,'2025'!$C$301:$U$583,19,FALSE),0)</f>
        <v>2253126.0799999996</v>
      </c>
      <c r="F67" s="83">
        <f>IFERROR(VLOOKUP($C67,'2025'!$C$8:$U$290,19,FALSE),0)</f>
        <v>2088294.83</v>
      </c>
      <c r="G67" s="84">
        <f t="shared" si="6"/>
        <v>0.92684330829813144</v>
      </c>
      <c r="H67" s="85">
        <f t="shared" si="7"/>
        <v>2.5703039250680028E-4</v>
      </c>
      <c r="I67" s="86">
        <f t="shared" si="8"/>
        <v>-164831.24999999953</v>
      </c>
      <c r="J67" s="87">
        <f t="shared" si="9"/>
        <v>-7.3156691701868531E-2</v>
      </c>
      <c r="K67" s="82">
        <f>VLOOKUP($C67,'2025'!$C$301:$U$583,VLOOKUP($L$4,Master!$D$9:$G$20,4,FALSE),FALSE)</f>
        <v>57399.76</v>
      </c>
      <c r="L67" s="83">
        <f>VLOOKUP($C67,'2025'!$C$8:$U$290,VLOOKUP($L$4,Master!$D$9:$G$20,4,FALSE),FALSE)</f>
        <v>91416.01</v>
      </c>
      <c r="M67" s="152">
        <f t="shared" si="10"/>
        <v>1.5926200736727818</v>
      </c>
      <c r="N67" s="152">
        <f t="shared" si="11"/>
        <v>1.1251616675077234E-5</v>
      </c>
      <c r="O67" s="83">
        <f t="shared" si="12"/>
        <v>34016.249999999993</v>
      </c>
      <c r="P67" s="87">
        <f t="shared" si="13"/>
        <v>0.5926200736727818</v>
      </c>
      <c r="Q67" s="78"/>
    </row>
    <row r="68" spans="2:17" s="79" customFormat="1" ht="12.75" x14ac:dyDescent="0.2">
      <c r="B68" s="72"/>
      <c r="C68" s="80" t="s">
        <v>99</v>
      </c>
      <c r="D68" s="81" t="s">
        <v>319</v>
      </c>
      <c r="E68" s="82">
        <f>IFERROR(VLOOKUP($C68,'2025'!$C$301:$U$583,19,FALSE),0)</f>
        <v>1139239.3299999998</v>
      </c>
      <c r="F68" s="83">
        <f>IFERROR(VLOOKUP($C68,'2025'!$C$8:$U$290,19,FALSE),0)</f>
        <v>1174730.92</v>
      </c>
      <c r="G68" s="84">
        <f t="shared" si="6"/>
        <v>1.0311537611679893</v>
      </c>
      <c r="H68" s="85">
        <f t="shared" si="7"/>
        <v>1.4458760569621031E-4</v>
      </c>
      <c r="I68" s="86">
        <f t="shared" si="8"/>
        <v>35491.590000000084</v>
      </c>
      <c r="J68" s="87">
        <f t="shared" si="9"/>
        <v>3.115376116798925E-2</v>
      </c>
      <c r="K68" s="82">
        <f>VLOOKUP($C68,'2025'!$C$301:$U$583,VLOOKUP($L$4,Master!$D$9:$G$20,4,FALSE),FALSE)</f>
        <v>89454.959999999977</v>
      </c>
      <c r="L68" s="83">
        <f>VLOOKUP($C68,'2025'!$C$8:$U$290,VLOOKUP($L$4,Master!$D$9:$G$20,4,FALSE),FALSE)</f>
        <v>123532.39</v>
      </c>
      <c r="M68" s="152">
        <f t="shared" si="10"/>
        <v>1.3809451147258915</v>
      </c>
      <c r="N68" s="152">
        <f t="shared" si="11"/>
        <v>1.5204547860228686E-5</v>
      </c>
      <c r="O68" s="83">
        <f t="shared" si="12"/>
        <v>34077.430000000022</v>
      </c>
      <c r="P68" s="87">
        <f t="shared" si="13"/>
        <v>0.38094511472589143</v>
      </c>
      <c r="Q68" s="78"/>
    </row>
    <row r="69" spans="2:17" s="79" customFormat="1" ht="12.75" x14ac:dyDescent="0.2">
      <c r="B69" s="72"/>
      <c r="C69" s="80" t="s">
        <v>100</v>
      </c>
      <c r="D69" s="81" t="s">
        <v>320</v>
      </c>
      <c r="E69" s="82">
        <f>IFERROR(VLOOKUP($C69,'2025'!$C$301:$U$583,19,FALSE),0)</f>
        <v>441634.56</v>
      </c>
      <c r="F69" s="83">
        <f>IFERROR(VLOOKUP($C69,'2025'!$C$8:$U$290,19,FALSE),0)</f>
        <v>41400</v>
      </c>
      <c r="G69" s="84">
        <f t="shared" si="6"/>
        <v>9.3742663617629923E-2</v>
      </c>
      <c r="H69" s="85">
        <f t="shared" si="7"/>
        <v>5.0955727596095858E-6</v>
      </c>
      <c r="I69" s="86">
        <f t="shared" si="8"/>
        <v>-400234.56</v>
      </c>
      <c r="J69" s="87">
        <f t="shared" si="9"/>
        <v>-0.90625733638237005</v>
      </c>
      <c r="K69" s="82">
        <f>VLOOKUP($C69,'2025'!$C$301:$U$583,VLOOKUP($L$4,Master!$D$9:$G$20,4,FALSE),FALSE)</f>
        <v>80046.92</v>
      </c>
      <c r="L69" s="83">
        <f>VLOOKUP($C69,'2025'!$C$8:$U$290,VLOOKUP($L$4,Master!$D$9:$G$20,4,FALSE),FALSE)</f>
        <v>0</v>
      </c>
      <c r="M69" s="152">
        <f t="shared" si="10"/>
        <v>0</v>
      </c>
      <c r="N69" s="152">
        <f t="shared" si="11"/>
        <v>0</v>
      </c>
      <c r="O69" s="83">
        <f t="shared" si="12"/>
        <v>-80046.92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101</v>
      </c>
      <c r="D70" s="81" t="s">
        <v>321</v>
      </c>
      <c r="E70" s="82">
        <f>IFERROR(VLOOKUP($C70,'2025'!$C$301:$U$583,19,FALSE),0)</f>
        <v>9069445.8299999982</v>
      </c>
      <c r="F70" s="83">
        <f>IFERROR(VLOOKUP($C70,'2025'!$C$8:$U$290,19,FALSE),0)</f>
        <v>5750352.5499999998</v>
      </c>
      <c r="G70" s="84">
        <f t="shared" si="6"/>
        <v>0.63403571263184899</v>
      </c>
      <c r="H70" s="85">
        <f t="shared" si="7"/>
        <v>7.0776183120607533E-4</v>
      </c>
      <c r="I70" s="86">
        <f t="shared" si="8"/>
        <v>-3319093.2799999984</v>
      </c>
      <c r="J70" s="87">
        <f t="shared" si="9"/>
        <v>-0.36596428736815101</v>
      </c>
      <c r="K70" s="82">
        <f>VLOOKUP($C70,'2025'!$C$301:$U$583,VLOOKUP($L$4,Master!$D$9:$G$20,4,FALSE),FALSE)</f>
        <v>917127.75000000012</v>
      </c>
      <c r="L70" s="83">
        <f>VLOOKUP($C70,'2025'!$C$8:$U$290,VLOOKUP($L$4,Master!$D$9:$G$20,4,FALSE),FALSE)</f>
        <v>1459921.45</v>
      </c>
      <c r="M70" s="152">
        <f t="shared" si="10"/>
        <v>1.5918408858525976</v>
      </c>
      <c r="N70" s="152">
        <f t="shared" si="11"/>
        <v>1.7968927468091128E-4</v>
      </c>
      <c r="O70" s="83">
        <f t="shared" si="12"/>
        <v>542793.69999999984</v>
      </c>
      <c r="P70" s="87">
        <f t="shared" si="13"/>
        <v>0.59184088585259775</v>
      </c>
      <c r="Q70" s="78"/>
    </row>
    <row r="71" spans="2:17" s="79" customFormat="1" ht="12.75" x14ac:dyDescent="0.2">
      <c r="B71" s="72"/>
      <c r="C71" s="80" t="s">
        <v>102</v>
      </c>
      <c r="D71" s="81" t="s">
        <v>322</v>
      </c>
      <c r="E71" s="82">
        <f>IFERROR(VLOOKUP($C71,'2025'!$C$301:$U$583,19,FALSE),0)</f>
        <v>767297.4</v>
      </c>
      <c r="F71" s="83">
        <f>IFERROR(VLOOKUP($C71,'2025'!$C$8:$U$290,19,FALSE),0)</f>
        <v>641623.62999999989</v>
      </c>
      <c r="G71" s="84">
        <f t="shared" si="6"/>
        <v>0.83621243861897598</v>
      </c>
      <c r="H71" s="85">
        <f t="shared" si="7"/>
        <v>7.8971978042266167E-5</v>
      </c>
      <c r="I71" s="86">
        <f t="shared" si="8"/>
        <v>-125673.77000000014</v>
      </c>
      <c r="J71" s="87">
        <f t="shared" si="9"/>
        <v>-0.16378756138102402</v>
      </c>
      <c r="K71" s="82">
        <f>VLOOKUP($C71,'2025'!$C$301:$U$583,VLOOKUP($L$4,Master!$D$9:$G$20,4,FALSE),FALSE)</f>
        <v>105298.37</v>
      </c>
      <c r="L71" s="83">
        <f>VLOOKUP($C71,'2025'!$C$8:$U$290,VLOOKUP($L$4,Master!$D$9:$G$20,4,FALSE),FALSE)</f>
        <v>233090.94</v>
      </c>
      <c r="M71" s="152">
        <f t="shared" si="10"/>
        <v>2.2136234397550503</v>
      </c>
      <c r="N71" s="152">
        <f t="shared" si="11"/>
        <v>2.868917498492252E-5</v>
      </c>
      <c r="O71" s="83">
        <f t="shared" si="12"/>
        <v>127792.57</v>
      </c>
      <c r="P71" s="87">
        <f t="shared" si="13"/>
        <v>1.2136234397550505</v>
      </c>
      <c r="Q71" s="78"/>
    </row>
    <row r="72" spans="2:17" s="79" customFormat="1" ht="12.75" x14ac:dyDescent="0.2">
      <c r="B72" s="72"/>
      <c r="C72" s="80" t="s">
        <v>103</v>
      </c>
      <c r="D72" s="81" t="s">
        <v>323</v>
      </c>
      <c r="E72" s="82">
        <f>IFERROR(VLOOKUP($C72,'2025'!$C$301:$U$583,19,FALSE),0)</f>
        <v>18630132.639999997</v>
      </c>
      <c r="F72" s="83">
        <f>IFERROR(VLOOKUP($C72,'2025'!$C$8:$U$290,19,FALSE),0)</f>
        <v>26112946.349999994</v>
      </c>
      <c r="G72" s="84">
        <f t="shared" si="6"/>
        <v>1.4016511237249032</v>
      </c>
      <c r="H72" s="85">
        <f t="shared" si="7"/>
        <v>3.2140197607296262E-3</v>
      </c>
      <c r="I72" s="86">
        <f t="shared" si="8"/>
        <v>7482813.7099999972</v>
      </c>
      <c r="J72" s="87">
        <f t="shared" si="9"/>
        <v>0.40165112372490325</v>
      </c>
      <c r="K72" s="82">
        <f>VLOOKUP($C72,'2025'!$C$301:$U$583,VLOOKUP($L$4,Master!$D$9:$G$20,4,FALSE),FALSE)</f>
        <v>1248669.2</v>
      </c>
      <c r="L72" s="83">
        <f>VLOOKUP($C72,'2025'!$C$8:$U$290,VLOOKUP($L$4,Master!$D$9:$G$20,4,FALSE),FALSE)</f>
        <v>11202489.349999998</v>
      </c>
      <c r="M72" s="152">
        <f t="shared" si="10"/>
        <v>8.9715429434793439</v>
      </c>
      <c r="N72" s="152">
        <f t="shared" si="11"/>
        <v>1.3788188302337313E-3</v>
      </c>
      <c r="O72" s="83">
        <f t="shared" si="12"/>
        <v>9953820.1499999985</v>
      </c>
      <c r="P72" s="87">
        <f t="shared" si="13"/>
        <v>7.9715429434793448</v>
      </c>
      <c r="Q72" s="78"/>
    </row>
    <row r="73" spans="2:17" s="79" customFormat="1" ht="25.5" x14ac:dyDescent="0.2">
      <c r="B73" s="72"/>
      <c r="C73" s="80" t="s">
        <v>104</v>
      </c>
      <c r="D73" s="81" t="s">
        <v>324</v>
      </c>
      <c r="E73" s="82">
        <f>IFERROR(VLOOKUP($C73,'2025'!$C$301:$U$583,19,FALSE),0)</f>
        <v>489158.67</v>
      </c>
      <c r="F73" s="83">
        <f>IFERROR(VLOOKUP($C73,'2025'!$C$8:$U$290,19,FALSE),0)</f>
        <v>465663.78</v>
      </c>
      <c r="G73" s="84">
        <f t="shared" si="6"/>
        <v>0.9519687752851238</v>
      </c>
      <c r="H73" s="85">
        <f t="shared" si="7"/>
        <v>5.7314581461469353E-5</v>
      </c>
      <c r="I73" s="86">
        <f t="shared" si="8"/>
        <v>-23494.889999999956</v>
      </c>
      <c r="J73" s="87">
        <f t="shared" si="9"/>
        <v>-4.803122471487617E-2</v>
      </c>
      <c r="K73" s="82">
        <f>VLOOKUP($C73,'2025'!$C$301:$U$583,VLOOKUP($L$4,Master!$D$9:$G$20,4,FALSE),FALSE)</f>
        <v>48195.659999999982</v>
      </c>
      <c r="L73" s="83">
        <f>VLOOKUP($C73,'2025'!$C$8:$U$290,VLOOKUP($L$4,Master!$D$9:$G$20,4,FALSE),FALSE)</f>
        <v>67905.78</v>
      </c>
      <c r="M73" s="152">
        <f t="shared" si="10"/>
        <v>1.4089604748643347</v>
      </c>
      <c r="N73" s="152">
        <f t="shared" si="11"/>
        <v>8.3579430625130773E-6</v>
      </c>
      <c r="O73" s="83">
        <f t="shared" si="12"/>
        <v>19710.120000000017</v>
      </c>
      <c r="P73" s="87">
        <f t="shared" si="13"/>
        <v>0.40896047486433479</v>
      </c>
      <c r="Q73" s="78"/>
    </row>
    <row r="74" spans="2:17" s="79" customFormat="1" ht="12.75" x14ac:dyDescent="0.2">
      <c r="B74" s="72"/>
      <c r="C74" s="80" t="s">
        <v>105</v>
      </c>
      <c r="D74" s="81" t="s">
        <v>325</v>
      </c>
      <c r="E74" s="82">
        <f>IFERROR(VLOOKUP($C74,'2025'!$C$301:$U$583,19,FALSE),0)</f>
        <v>18242244.32</v>
      </c>
      <c r="F74" s="83">
        <f>IFERROR(VLOOKUP($C74,'2025'!$C$8:$U$290,19,FALSE),0)</f>
        <v>15336275.42</v>
      </c>
      <c r="G74" s="84">
        <f t="shared" ref="G74:G137" si="14">IFERROR(F74/E74,0)</f>
        <v>0.8407011303530223</v>
      </c>
      <c r="H74" s="85">
        <f t="shared" ref="H74:H137" si="15">F74/$D$4</f>
        <v>1.887611286570581E-3</v>
      </c>
      <c r="I74" s="86">
        <f t="shared" ref="I74:I137" si="16">F74-E74</f>
        <v>-2905968.9000000004</v>
      </c>
      <c r="J74" s="87">
        <f t="shared" ref="J74:J137" si="17">IFERROR(I74/E74,0)</f>
        <v>-0.15929886964697776</v>
      </c>
      <c r="K74" s="82">
        <f>VLOOKUP($C74,'2025'!$C$301:$U$583,VLOOKUP($L$4,Master!$D$9:$G$20,4,FALSE),FALSE)</f>
        <v>1254858.4899999995</v>
      </c>
      <c r="L74" s="83">
        <f>VLOOKUP($C74,'2025'!$C$8:$U$290,VLOOKUP($L$4,Master!$D$9:$G$20,4,FALSE),FALSE)</f>
        <v>1776068.8799999997</v>
      </c>
      <c r="M74" s="152">
        <f t="shared" ref="M74:M137" si="18">IFERROR(L74/K74,0)</f>
        <v>1.4153539177154553</v>
      </c>
      <c r="N74" s="152">
        <f t="shared" ref="N74:N137" si="19">L74/$D$4</f>
        <v>2.1860116435068369E-4</v>
      </c>
      <c r="O74" s="83">
        <f t="shared" ref="O74:O137" si="20">L74-K74</f>
        <v>521210.39000000013</v>
      </c>
      <c r="P74" s="87">
        <f t="shared" ref="P74:P137" si="21">IFERROR(O74/K74,0)</f>
        <v>0.41535391771545516</v>
      </c>
      <c r="Q74" s="78"/>
    </row>
    <row r="75" spans="2:17" s="79" customFormat="1" ht="12.75" x14ac:dyDescent="0.2">
      <c r="B75" s="72"/>
      <c r="C75" s="80" t="s">
        <v>106</v>
      </c>
      <c r="D75" s="81" t="s">
        <v>327</v>
      </c>
      <c r="E75" s="82">
        <f>IFERROR(VLOOKUP($C75,'2025'!$C$301:$U$583,19,FALSE),0)</f>
        <v>89183841.609999985</v>
      </c>
      <c r="F75" s="83">
        <f>IFERROR(VLOOKUP($C75,'2025'!$C$8:$U$290,19,FALSE),0)</f>
        <v>88513023.969999999</v>
      </c>
      <c r="G75" s="84">
        <f t="shared" si="14"/>
        <v>0.99247826032283448</v>
      </c>
      <c r="H75" s="85">
        <f t="shared" si="15"/>
        <v>1.0894312894014548E-2</v>
      </c>
      <c r="I75" s="86">
        <f t="shared" si="16"/>
        <v>-670817.63999998569</v>
      </c>
      <c r="J75" s="87">
        <f t="shared" si="17"/>
        <v>-7.5217396771655601E-3</v>
      </c>
      <c r="K75" s="82">
        <f>VLOOKUP($C75,'2025'!$C$301:$U$583,VLOOKUP($L$4,Master!$D$9:$G$20,4,FALSE),FALSE)</f>
        <v>6324696.3600000003</v>
      </c>
      <c r="L75" s="83">
        <f>VLOOKUP($C75,'2025'!$C$8:$U$290,VLOOKUP($L$4,Master!$D$9:$G$20,4,FALSE),FALSE)</f>
        <v>11265852.979999997</v>
      </c>
      <c r="M75" s="152">
        <f t="shared" si="18"/>
        <v>1.7812480376528299</v>
      </c>
      <c r="N75" s="152">
        <f t="shared" si="19"/>
        <v>1.3866177188080787E-3</v>
      </c>
      <c r="O75" s="83">
        <f t="shared" si="20"/>
        <v>4941156.6199999964</v>
      </c>
      <c r="P75" s="87">
        <f t="shared" si="21"/>
        <v>0.78124803765282991</v>
      </c>
      <c r="Q75" s="78"/>
    </row>
    <row r="76" spans="2:17" s="79" customFormat="1" ht="25.5" x14ac:dyDescent="0.2">
      <c r="B76" s="72"/>
      <c r="C76" s="80" t="s">
        <v>107</v>
      </c>
      <c r="D76" s="81" t="s">
        <v>328</v>
      </c>
      <c r="E76" s="82">
        <f>IFERROR(VLOOKUP($C76,'2025'!$C$301:$U$583,19,FALSE),0)</f>
        <v>390000</v>
      </c>
      <c r="F76" s="83">
        <f>IFERROR(VLOOKUP($C76,'2025'!$C$8:$U$290,19,FALSE),0)</f>
        <v>347199.11</v>
      </c>
      <c r="G76" s="84">
        <f t="shared" si="14"/>
        <v>0.89025412820512817</v>
      </c>
      <c r="H76" s="85">
        <f t="shared" si="15"/>
        <v>4.2733776016345217E-5</v>
      </c>
      <c r="I76" s="86">
        <f t="shared" si="16"/>
        <v>-42800.890000000014</v>
      </c>
      <c r="J76" s="87">
        <f t="shared" si="17"/>
        <v>-0.10974587179487183</v>
      </c>
      <c r="K76" s="82">
        <f>VLOOKUP($C76,'2025'!$C$301:$U$583,VLOOKUP($L$4,Master!$D$9:$G$20,4,FALSE),FALSE)</f>
        <v>167457.51</v>
      </c>
      <c r="L76" s="83">
        <f>VLOOKUP($C76,'2025'!$C$8:$U$290,VLOOKUP($L$4,Master!$D$9:$G$20,4,FALSE),FALSE)</f>
        <v>188699.91999999998</v>
      </c>
      <c r="M76" s="152">
        <f t="shared" si="18"/>
        <v>1.1268525371003066</v>
      </c>
      <c r="N76" s="152">
        <f t="shared" si="19"/>
        <v>2.322546309402193E-5</v>
      </c>
      <c r="O76" s="83">
        <f t="shared" si="20"/>
        <v>21242.409999999974</v>
      </c>
      <c r="P76" s="87">
        <f t="shared" si="21"/>
        <v>0.12685253710030667</v>
      </c>
      <c r="Q76" s="78"/>
    </row>
    <row r="77" spans="2:17" s="79" customFormat="1" ht="25.5" x14ac:dyDescent="0.2">
      <c r="B77" s="72"/>
      <c r="C77" s="80" t="s">
        <v>108</v>
      </c>
      <c r="D77" s="81" t="s">
        <v>330</v>
      </c>
      <c r="E77" s="82">
        <f>IFERROR(VLOOKUP($C77,'2025'!$C$301:$U$583,19,FALSE),0)</f>
        <v>7086999.9999999991</v>
      </c>
      <c r="F77" s="83">
        <f>IFERROR(VLOOKUP($C77,'2025'!$C$8:$U$290,19,FALSE),0)</f>
        <v>5618140.3200000003</v>
      </c>
      <c r="G77" s="84">
        <f t="shared" si="14"/>
        <v>0.79273886270636396</v>
      </c>
      <c r="H77" s="85">
        <f t="shared" si="15"/>
        <v>6.914889558999102E-4</v>
      </c>
      <c r="I77" s="86">
        <f t="shared" si="16"/>
        <v>-1468859.6799999988</v>
      </c>
      <c r="J77" s="87">
        <f t="shared" si="17"/>
        <v>-0.2072611372936361</v>
      </c>
      <c r="K77" s="82">
        <f>VLOOKUP($C77,'2025'!$C$301:$U$583,VLOOKUP($L$4,Master!$D$9:$G$20,4,FALSE),FALSE)</f>
        <v>675063.62</v>
      </c>
      <c r="L77" s="83">
        <f>VLOOKUP($C77,'2025'!$C$8:$U$290,VLOOKUP($L$4,Master!$D$9:$G$20,4,FALSE),FALSE)</f>
        <v>504026.49</v>
      </c>
      <c r="M77" s="152">
        <f t="shared" si="18"/>
        <v>0.74663553932887095</v>
      </c>
      <c r="N77" s="152">
        <f t="shared" si="19"/>
        <v>6.2036320110280988E-5</v>
      </c>
      <c r="O77" s="83">
        <f t="shared" si="20"/>
        <v>-171037.13</v>
      </c>
      <c r="P77" s="87">
        <f t="shared" si="21"/>
        <v>-0.25336446067112905</v>
      </c>
      <c r="Q77" s="78"/>
    </row>
    <row r="78" spans="2:17" s="79" customFormat="1" ht="25.5" x14ac:dyDescent="0.2">
      <c r="B78" s="72"/>
      <c r="C78" s="80" t="s">
        <v>109</v>
      </c>
      <c r="D78" s="81" t="s">
        <v>331</v>
      </c>
      <c r="E78" s="82">
        <f>IFERROR(VLOOKUP($C78,'2025'!$C$301:$U$583,19,FALSE),0)</f>
        <v>8289401.7699999986</v>
      </c>
      <c r="F78" s="83">
        <f>IFERROR(VLOOKUP($C78,'2025'!$C$8:$U$290,19,FALSE),0)</f>
        <v>7109078.2299999995</v>
      </c>
      <c r="G78" s="84">
        <f t="shared" si="14"/>
        <v>0.85761052814791972</v>
      </c>
      <c r="H78" s="85">
        <f t="shared" si="15"/>
        <v>8.7499578199810445E-4</v>
      </c>
      <c r="I78" s="86">
        <f t="shared" si="16"/>
        <v>-1180323.5399999991</v>
      </c>
      <c r="J78" s="87">
        <f t="shared" si="17"/>
        <v>-0.14238947185208026</v>
      </c>
      <c r="K78" s="82">
        <f>VLOOKUP($C78,'2025'!$C$301:$U$583,VLOOKUP($L$4,Master!$D$9:$G$20,4,FALSE),FALSE)</f>
        <v>708988.44000000006</v>
      </c>
      <c r="L78" s="83">
        <f>VLOOKUP($C78,'2025'!$C$8:$U$290,VLOOKUP($L$4,Master!$D$9:$G$20,4,FALSE),FALSE)</f>
        <v>628302.13000000012</v>
      </c>
      <c r="M78" s="152">
        <f t="shared" si="18"/>
        <v>0.88619516842898038</v>
      </c>
      <c r="N78" s="152">
        <f t="shared" si="19"/>
        <v>7.7332348271320797E-5</v>
      </c>
      <c r="O78" s="83">
        <f t="shared" si="20"/>
        <v>-80686.309999999939</v>
      </c>
      <c r="P78" s="87">
        <f t="shared" si="21"/>
        <v>-0.1138048315710196</v>
      </c>
      <c r="Q78" s="78"/>
    </row>
    <row r="79" spans="2:17" s="79" customFormat="1" ht="12.75" x14ac:dyDescent="0.2">
      <c r="B79" s="72"/>
      <c r="C79" s="80" t="s">
        <v>110</v>
      </c>
      <c r="D79" s="81" t="s">
        <v>326</v>
      </c>
      <c r="E79" s="82">
        <f>IFERROR(VLOOKUP($C79,'2025'!$C$301:$U$583,19,FALSE),0)</f>
        <v>3512680.8999999994</v>
      </c>
      <c r="F79" s="83">
        <f>IFERROR(VLOOKUP($C79,'2025'!$C$8:$U$290,19,FALSE),0)</f>
        <v>605727.25</v>
      </c>
      <c r="G79" s="84">
        <f t="shared" si="14"/>
        <v>0.17244015817092867</v>
      </c>
      <c r="H79" s="85">
        <f t="shared" si="15"/>
        <v>7.4553798909498197E-5</v>
      </c>
      <c r="I79" s="86">
        <f t="shared" si="16"/>
        <v>-2906953.6499999994</v>
      </c>
      <c r="J79" s="87">
        <f t="shared" si="17"/>
        <v>-0.82755984182907127</v>
      </c>
      <c r="K79" s="82">
        <f>VLOOKUP($C79,'2025'!$C$301:$U$583,VLOOKUP($L$4,Master!$D$9:$G$20,4,FALSE),FALSE)</f>
        <v>605083.16999999993</v>
      </c>
      <c r="L79" s="83">
        <f>VLOOKUP($C79,'2025'!$C$8:$U$290,VLOOKUP($L$4,Master!$D$9:$G$20,4,FALSE),FALSE)</f>
        <v>289781.16000000003</v>
      </c>
      <c r="M79" s="152">
        <f t="shared" si="18"/>
        <v>0.47891128751771439</v>
      </c>
      <c r="N79" s="152">
        <f t="shared" si="19"/>
        <v>3.566669046241708E-5</v>
      </c>
      <c r="O79" s="83">
        <f t="shared" si="20"/>
        <v>-315302.00999999989</v>
      </c>
      <c r="P79" s="87">
        <f t="shared" si="21"/>
        <v>-0.52108871248228561</v>
      </c>
      <c r="Q79" s="78"/>
    </row>
    <row r="80" spans="2:17" s="79" customFormat="1" ht="12.75" x14ac:dyDescent="0.2">
      <c r="B80" s="72"/>
      <c r="C80" s="80" t="s">
        <v>111</v>
      </c>
      <c r="D80" s="81" t="s">
        <v>329</v>
      </c>
      <c r="E80" s="82">
        <f>IFERROR(VLOOKUP($C80,'2025'!$C$301:$U$583,19,FALSE),0)</f>
        <v>9881202.200000003</v>
      </c>
      <c r="F80" s="83">
        <f>IFERROR(VLOOKUP($C80,'2025'!$C$8:$U$290,19,FALSE),0)</f>
        <v>8508225.9199999999</v>
      </c>
      <c r="G80" s="84">
        <f t="shared" si="14"/>
        <v>0.86105169672572812</v>
      </c>
      <c r="H80" s="85">
        <f t="shared" si="15"/>
        <v>1.0472049331052224E-3</v>
      </c>
      <c r="I80" s="86">
        <f t="shared" si="16"/>
        <v>-1372976.2800000031</v>
      </c>
      <c r="J80" s="87">
        <f t="shared" si="17"/>
        <v>-0.13894830327427191</v>
      </c>
      <c r="K80" s="82">
        <f>VLOOKUP($C80,'2025'!$C$301:$U$583,VLOOKUP($L$4,Master!$D$9:$G$20,4,FALSE),FALSE)</f>
        <v>912243.54999999993</v>
      </c>
      <c r="L80" s="83">
        <f>VLOOKUP($C80,'2025'!$C$8:$U$290,VLOOKUP($L$4,Master!$D$9:$G$20,4,FALSE),FALSE)</f>
        <v>1144526.52</v>
      </c>
      <c r="M80" s="152">
        <f t="shared" si="18"/>
        <v>1.2546282404517961</v>
      </c>
      <c r="N80" s="152">
        <f t="shared" si="19"/>
        <v>1.408700038155255E-4</v>
      </c>
      <c r="O80" s="83">
        <f t="shared" si="20"/>
        <v>232282.97000000009</v>
      </c>
      <c r="P80" s="87">
        <f t="shared" si="21"/>
        <v>0.25462824045179611</v>
      </c>
      <c r="Q80" s="78"/>
    </row>
    <row r="81" spans="2:17" s="79" customFormat="1" ht="12.75" x14ac:dyDescent="0.2">
      <c r="B81" s="72"/>
      <c r="C81" s="80" t="s">
        <v>112</v>
      </c>
      <c r="D81" s="81" t="s">
        <v>332</v>
      </c>
      <c r="E81" s="82">
        <f>IFERROR(VLOOKUP($C81,'2025'!$C$301:$U$583,19,FALSE),0)</f>
        <v>11465184.459999999</v>
      </c>
      <c r="F81" s="83">
        <f>IFERROR(VLOOKUP($C81,'2025'!$C$8:$U$290,19,FALSE),0)</f>
        <v>12229164.4</v>
      </c>
      <c r="G81" s="84">
        <f t="shared" si="14"/>
        <v>1.0666347709158446</v>
      </c>
      <c r="H81" s="85">
        <f t="shared" si="15"/>
        <v>1.5051835021600798E-3</v>
      </c>
      <c r="I81" s="86">
        <f t="shared" si="16"/>
        <v>763979.94000000134</v>
      </c>
      <c r="J81" s="87">
        <f t="shared" si="17"/>
        <v>6.6634770915844591E-2</v>
      </c>
      <c r="K81" s="82">
        <f>VLOOKUP($C81,'2025'!$C$301:$U$583,VLOOKUP($L$4,Master!$D$9:$G$20,4,FALSE),FALSE)</f>
        <v>349833.06999999995</v>
      </c>
      <c r="L81" s="83">
        <f>VLOOKUP($C81,'2025'!$C$8:$U$290,VLOOKUP($L$4,Master!$D$9:$G$20,4,FALSE),FALSE)</f>
        <v>2712613.76</v>
      </c>
      <c r="M81" s="152">
        <f t="shared" si="18"/>
        <v>7.7540232545768193</v>
      </c>
      <c r="N81" s="152">
        <f t="shared" si="19"/>
        <v>3.3387248267628341E-4</v>
      </c>
      <c r="O81" s="83">
        <f t="shared" si="20"/>
        <v>2362780.69</v>
      </c>
      <c r="P81" s="87">
        <f t="shared" si="21"/>
        <v>6.7540232545768193</v>
      </c>
      <c r="Q81" s="78"/>
    </row>
    <row r="82" spans="2:17" s="79" customFormat="1" ht="12.75" x14ac:dyDescent="0.2">
      <c r="B82" s="72"/>
      <c r="C82" s="80" t="s">
        <v>113</v>
      </c>
      <c r="D82" s="81" t="s">
        <v>333</v>
      </c>
      <c r="E82" s="82">
        <f>IFERROR(VLOOKUP($C82,'2025'!$C$301:$U$583,19,FALSE),0)</f>
        <v>3828416.1699999995</v>
      </c>
      <c r="F82" s="83">
        <f>IFERROR(VLOOKUP($C82,'2025'!$C$8:$U$290,19,FALSE),0)</f>
        <v>2781539.18</v>
      </c>
      <c r="G82" s="84">
        <f t="shared" si="14"/>
        <v>0.72655089114828408</v>
      </c>
      <c r="H82" s="85">
        <f t="shared" si="15"/>
        <v>3.4235592452644409E-4</v>
      </c>
      <c r="I82" s="86">
        <f t="shared" si="16"/>
        <v>-1046876.9899999993</v>
      </c>
      <c r="J82" s="87">
        <f t="shared" si="17"/>
        <v>-0.27344910885171592</v>
      </c>
      <c r="K82" s="82">
        <f>VLOOKUP($C82,'2025'!$C$301:$U$583,VLOOKUP($L$4,Master!$D$9:$G$20,4,FALSE),FALSE)</f>
        <v>402131.91999999993</v>
      </c>
      <c r="L82" s="83">
        <f>VLOOKUP($C82,'2025'!$C$8:$U$290,VLOOKUP($L$4,Master!$D$9:$G$20,4,FALSE),FALSE)</f>
        <v>266342.64</v>
      </c>
      <c r="M82" s="152">
        <f t="shared" si="18"/>
        <v>0.66232653204948277</v>
      </c>
      <c r="N82" s="152">
        <f t="shared" si="19"/>
        <v>3.2781843021896197E-5</v>
      </c>
      <c r="O82" s="83">
        <f t="shared" si="20"/>
        <v>-135789.27999999991</v>
      </c>
      <c r="P82" s="87">
        <f t="shared" si="21"/>
        <v>-0.33767346795051717</v>
      </c>
      <c r="Q82" s="78"/>
    </row>
    <row r="83" spans="2:17" s="79" customFormat="1" ht="12.75" x14ac:dyDescent="0.2">
      <c r="B83" s="72"/>
      <c r="C83" s="80" t="s">
        <v>114</v>
      </c>
      <c r="D83" s="81" t="s">
        <v>334</v>
      </c>
      <c r="E83" s="82">
        <f>IFERROR(VLOOKUP($C83,'2025'!$C$301:$U$583,19,FALSE),0)</f>
        <v>46296053</v>
      </c>
      <c r="F83" s="83">
        <f>IFERROR(VLOOKUP($C83,'2025'!$C$8:$U$290,19,FALSE),0)</f>
        <v>41384817.059999995</v>
      </c>
      <c r="G83" s="84">
        <f t="shared" si="14"/>
        <v>0.89391674620728456</v>
      </c>
      <c r="H83" s="85">
        <f t="shared" si="15"/>
        <v>5.0937040210715465E-3</v>
      </c>
      <c r="I83" s="86">
        <f t="shared" si="16"/>
        <v>-4911235.9400000051</v>
      </c>
      <c r="J83" s="87">
        <f t="shared" si="17"/>
        <v>-0.10608325379271544</v>
      </c>
      <c r="K83" s="82">
        <f>VLOOKUP($C83,'2025'!$C$301:$U$583,VLOOKUP($L$4,Master!$D$9:$G$20,4,FALSE),FALSE)</f>
        <v>4051790.61</v>
      </c>
      <c r="L83" s="83">
        <f>VLOOKUP($C83,'2025'!$C$8:$U$290,VLOOKUP($L$4,Master!$D$9:$G$20,4,FALSE),FALSE)</f>
        <v>4934499.58</v>
      </c>
      <c r="M83" s="152">
        <f t="shared" si="18"/>
        <v>1.2178565120866403</v>
      </c>
      <c r="N83" s="152">
        <f t="shared" si="19"/>
        <v>6.0734545029354932E-4</v>
      </c>
      <c r="O83" s="83">
        <f t="shared" si="20"/>
        <v>882708.9700000002</v>
      </c>
      <c r="P83" s="87">
        <f t="shared" si="21"/>
        <v>0.2178565120866402</v>
      </c>
      <c r="Q83" s="78"/>
    </row>
    <row r="84" spans="2:17" s="79" customFormat="1" ht="12.75" x14ac:dyDescent="0.2">
      <c r="B84" s="72"/>
      <c r="C84" s="80" t="s">
        <v>115</v>
      </c>
      <c r="D84" s="81" t="s">
        <v>335</v>
      </c>
      <c r="E84" s="82">
        <f>IFERROR(VLOOKUP($C84,'2025'!$C$301:$U$583,19,FALSE),0)</f>
        <v>1583574.18</v>
      </c>
      <c r="F84" s="83">
        <f>IFERROR(VLOOKUP($C84,'2025'!$C$8:$U$290,19,FALSE),0)</f>
        <v>3414584.8100000005</v>
      </c>
      <c r="G84" s="84">
        <f t="shared" si="14"/>
        <v>2.1562518845817507</v>
      </c>
      <c r="H84" s="85">
        <f t="shared" si="15"/>
        <v>4.2027210973943658E-4</v>
      </c>
      <c r="I84" s="86">
        <f t="shared" si="16"/>
        <v>1831010.6300000006</v>
      </c>
      <c r="J84" s="87">
        <f t="shared" si="17"/>
        <v>1.1562518845817509</v>
      </c>
      <c r="K84" s="82">
        <f>VLOOKUP($C84,'2025'!$C$301:$U$583,VLOOKUP($L$4,Master!$D$9:$G$20,4,FALSE),FALSE)</f>
        <v>99010.689999999988</v>
      </c>
      <c r="L84" s="83">
        <f>VLOOKUP($C84,'2025'!$C$8:$U$290,VLOOKUP($L$4,Master!$D$9:$G$20,4,FALSE),FALSE)</f>
        <v>2227651.4600000004</v>
      </c>
      <c r="M84" s="152">
        <f t="shared" si="18"/>
        <v>22.499100450668514</v>
      </c>
      <c r="N84" s="152">
        <f t="shared" si="19"/>
        <v>2.7418261105025422E-4</v>
      </c>
      <c r="O84" s="83">
        <f t="shared" si="20"/>
        <v>2128640.7700000005</v>
      </c>
      <c r="P84" s="87">
        <f t="shared" si="21"/>
        <v>21.499100450668518</v>
      </c>
      <c r="Q84" s="78"/>
    </row>
    <row r="85" spans="2:17" s="79" customFormat="1" ht="12.75" x14ac:dyDescent="0.2">
      <c r="B85" s="72"/>
      <c r="C85" s="80" t="s">
        <v>116</v>
      </c>
      <c r="D85" s="81" t="s">
        <v>336</v>
      </c>
      <c r="E85" s="82">
        <f>IFERROR(VLOOKUP($C85,'2025'!$C$301:$U$583,19,FALSE),0)</f>
        <v>1609057.37</v>
      </c>
      <c r="F85" s="83">
        <f>IFERROR(VLOOKUP($C85,'2025'!$C$8:$U$290,19,FALSE),0)</f>
        <v>842505.74</v>
      </c>
      <c r="G85" s="84">
        <f t="shared" si="14"/>
        <v>0.52360205155394801</v>
      </c>
      <c r="H85" s="85">
        <f t="shared" si="15"/>
        <v>1.0369684296035545E-4</v>
      </c>
      <c r="I85" s="86">
        <f t="shared" si="16"/>
        <v>-766551.63000000012</v>
      </c>
      <c r="J85" s="87">
        <f t="shared" si="17"/>
        <v>-0.47639794844605204</v>
      </c>
      <c r="K85" s="82">
        <f>VLOOKUP($C85,'2025'!$C$301:$U$583,VLOOKUP($L$4,Master!$D$9:$G$20,4,FALSE),FALSE)</f>
        <v>215074.36</v>
      </c>
      <c r="L85" s="83">
        <f>VLOOKUP($C85,'2025'!$C$8:$U$290,VLOOKUP($L$4,Master!$D$9:$G$20,4,FALSE),FALSE)</f>
        <v>213618.41</v>
      </c>
      <c r="M85" s="152">
        <f t="shared" si="18"/>
        <v>0.99323048084392773</v>
      </c>
      <c r="N85" s="152">
        <f t="shared" si="19"/>
        <v>2.6292467414181448E-5</v>
      </c>
      <c r="O85" s="83">
        <f t="shared" si="20"/>
        <v>-1455.9499999999825</v>
      </c>
      <c r="P85" s="87">
        <f t="shared" si="21"/>
        <v>-6.7695191560722652E-3</v>
      </c>
      <c r="Q85" s="78"/>
    </row>
    <row r="86" spans="2:17" s="79" customFormat="1" ht="12.75" x14ac:dyDescent="0.2">
      <c r="B86" s="72"/>
      <c r="C86" s="80" t="s">
        <v>117</v>
      </c>
      <c r="D86" s="81" t="s">
        <v>337</v>
      </c>
      <c r="E86" s="82">
        <f>IFERROR(VLOOKUP($C86,'2025'!$C$301:$U$583,19,FALSE),0)</f>
        <v>6941956.5799999982</v>
      </c>
      <c r="F86" s="83">
        <f>IFERROR(VLOOKUP($C86,'2025'!$C$8:$U$290,19,FALSE),0)</f>
        <v>59210147.729999989</v>
      </c>
      <c r="G86" s="84">
        <f t="shared" si="14"/>
        <v>8.5293169220600351</v>
      </c>
      <c r="H86" s="85">
        <f t="shared" si="15"/>
        <v>7.2876718808079057E-3</v>
      </c>
      <c r="I86" s="86">
        <f t="shared" si="16"/>
        <v>52268191.149999991</v>
      </c>
      <c r="J86" s="87">
        <f t="shared" si="17"/>
        <v>7.5293169220600342</v>
      </c>
      <c r="K86" s="82">
        <f>VLOOKUP($C86,'2025'!$C$301:$U$583,VLOOKUP($L$4,Master!$D$9:$G$20,4,FALSE),FALSE)</f>
        <v>700665.12999999989</v>
      </c>
      <c r="L86" s="83">
        <f>VLOOKUP($C86,'2025'!$C$8:$U$290,VLOOKUP($L$4,Master!$D$9:$G$20,4,FALSE),FALSE)</f>
        <v>6289631.5099999988</v>
      </c>
      <c r="M86" s="152">
        <f t="shared" si="18"/>
        <v>8.9766583788749408</v>
      </c>
      <c r="N86" s="152">
        <f t="shared" si="19"/>
        <v>7.7413707706130671E-4</v>
      </c>
      <c r="O86" s="83">
        <f t="shared" si="20"/>
        <v>5588966.379999999</v>
      </c>
      <c r="P86" s="87">
        <f t="shared" si="21"/>
        <v>7.9766583788749408</v>
      </c>
      <c r="Q86" s="78"/>
    </row>
    <row r="87" spans="2:17" s="79" customFormat="1" ht="12.75" x14ac:dyDescent="0.2">
      <c r="B87" s="72"/>
      <c r="C87" s="80" t="s">
        <v>118</v>
      </c>
      <c r="D87" s="81" t="s">
        <v>338</v>
      </c>
      <c r="E87" s="82">
        <f>IFERROR(VLOOKUP($C87,'2025'!$C$301:$U$583,19,FALSE),0)</f>
        <v>571500</v>
      </c>
      <c r="F87" s="83">
        <f>IFERROR(VLOOKUP($C87,'2025'!$C$8:$U$290,19,FALSE),0)</f>
        <v>548077.80999999994</v>
      </c>
      <c r="G87" s="84">
        <f t="shared" si="14"/>
        <v>0.95901629046369197</v>
      </c>
      <c r="H87" s="85">
        <f t="shared" si="15"/>
        <v>6.7458221226629901E-5</v>
      </c>
      <c r="I87" s="86">
        <f t="shared" si="16"/>
        <v>-23422.190000000061</v>
      </c>
      <c r="J87" s="87">
        <f t="shared" si="17"/>
        <v>-4.0983709536308068E-2</v>
      </c>
      <c r="K87" s="82">
        <f>VLOOKUP($C87,'2025'!$C$301:$U$583,VLOOKUP($L$4,Master!$D$9:$G$20,4,FALSE),FALSE)</f>
        <v>89268.25</v>
      </c>
      <c r="L87" s="83">
        <f>VLOOKUP($C87,'2025'!$C$8:$U$290,VLOOKUP($L$4,Master!$D$9:$G$20,4,FALSE),FALSE)</f>
        <v>501021.42</v>
      </c>
      <c r="M87" s="152">
        <f t="shared" si="18"/>
        <v>5.6125377163773233</v>
      </c>
      <c r="N87" s="152">
        <f t="shared" si="19"/>
        <v>6.1666451684369881E-5</v>
      </c>
      <c r="O87" s="83">
        <f t="shared" si="20"/>
        <v>411753.17</v>
      </c>
      <c r="P87" s="87">
        <f t="shared" si="21"/>
        <v>4.6125377163773233</v>
      </c>
      <c r="Q87" s="78"/>
    </row>
    <row r="88" spans="2:17" s="79" customFormat="1" ht="25.5" x14ac:dyDescent="0.2">
      <c r="B88" s="72"/>
      <c r="C88" s="80" t="s">
        <v>119</v>
      </c>
      <c r="D88" s="81" t="s">
        <v>339</v>
      </c>
      <c r="E88" s="82">
        <f>IFERROR(VLOOKUP($C88,'2025'!$C$301:$U$583,19,FALSE),0)</f>
        <v>2703038.9400000004</v>
      </c>
      <c r="F88" s="83">
        <f>IFERROR(VLOOKUP($C88,'2025'!$C$8:$U$290,19,FALSE),0)</f>
        <v>2125064.5999999996</v>
      </c>
      <c r="G88" s="84">
        <f t="shared" si="14"/>
        <v>0.78617609556153834</v>
      </c>
      <c r="H88" s="85">
        <f t="shared" si="15"/>
        <v>2.6155606976257579E-4</v>
      </c>
      <c r="I88" s="86">
        <f t="shared" si="16"/>
        <v>-577974.34000000078</v>
      </c>
      <c r="J88" s="87">
        <f t="shared" si="17"/>
        <v>-0.21382390443846166</v>
      </c>
      <c r="K88" s="82">
        <f>VLOOKUP($C88,'2025'!$C$301:$U$583,VLOOKUP($L$4,Master!$D$9:$G$20,4,FALSE),FALSE)</f>
        <v>280863.30000000005</v>
      </c>
      <c r="L88" s="83">
        <f>VLOOKUP($C88,'2025'!$C$8:$U$290,VLOOKUP($L$4,Master!$D$9:$G$20,4,FALSE),FALSE)</f>
        <v>227211.78999999998</v>
      </c>
      <c r="M88" s="152">
        <f t="shared" si="18"/>
        <v>0.80897643088292392</v>
      </c>
      <c r="N88" s="152">
        <f t="shared" si="19"/>
        <v>2.7965560574544287E-5</v>
      </c>
      <c r="O88" s="83">
        <f t="shared" si="20"/>
        <v>-53651.510000000068</v>
      </c>
      <c r="P88" s="87">
        <f t="shared" si="21"/>
        <v>-0.19102356911707602</v>
      </c>
      <c r="Q88" s="78"/>
    </row>
    <row r="89" spans="2:17" s="79" customFormat="1" ht="12.75" x14ac:dyDescent="0.2">
      <c r="B89" s="72"/>
      <c r="C89" s="80" t="s">
        <v>120</v>
      </c>
      <c r="D89" s="81" t="s">
        <v>340</v>
      </c>
      <c r="E89" s="82">
        <f>IFERROR(VLOOKUP($C89,'2025'!$C$301:$U$583,19,FALSE),0)</f>
        <v>650985.32999999984</v>
      </c>
      <c r="F89" s="83">
        <f>IFERROR(VLOOKUP($C89,'2025'!$C$8:$U$290,19,FALSE),0)</f>
        <v>544804.23</v>
      </c>
      <c r="G89" s="84">
        <f t="shared" si="14"/>
        <v>0.8368917161312992</v>
      </c>
      <c r="H89" s="85">
        <f t="shared" si="15"/>
        <v>6.7055304195847223E-5</v>
      </c>
      <c r="I89" s="86">
        <f t="shared" si="16"/>
        <v>-106181.09999999986</v>
      </c>
      <c r="J89" s="87">
        <f t="shared" si="17"/>
        <v>-0.16310828386870083</v>
      </c>
      <c r="K89" s="82">
        <f>VLOOKUP($C89,'2025'!$C$301:$U$583,VLOOKUP($L$4,Master!$D$9:$G$20,4,FALSE),FALSE)</f>
        <v>61292.2</v>
      </c>
      <c r="L89" s="83">
        <f>VLOOKUP($C89,'2025'!$C$8:$U$290,VLOOKUP($L$4,Master!$D$9:$G$20,4,FALSE),FALSE)</f>
        <v>57128.98000000001</v>
      </c>
      <c r="M89" s="152">
        <f t="shared" si="18"/>
        <v>0.93207585957103867</v>
      </c>
      <c r="N89" s="152">
        <f t="shared" si="19"/>
        <v>7.031518702229007E-6</v>
      </c>
      <c r="O89" s="83">
        <f t="shared" si="20"/>
        <v>-4163.2199999999866</v>
      </c>
      <c r="P89" s="87">
        <f t="shared" si="21"/>
        <v>-6.7924140428961388E-2</v>
      </c>
      <c r="Q89" s="78"/>
    </row>
    <row r="90" spans="2:17" s="79" customFormat="1" ht="12.75" x14ac:dyDescent="0.2">
      <c r="B90" s="72"/>
      <c r="C90" s="80" t="s">
        <v>121</v>
      </c>
      <c r="D90" s="81" t="s">
        <v>341</v>
      </c>
      <c r="E90" s="82">
        <f>IFERROR(VLOOKUP($C90,'2025'!$C$301:$U$583,19,FALSE),0)</f>
        <v>2047844.1199999996</v>
      </c>
      <c r="F90" s="83">
        <f>IFERROR(VLOOKUP($C90,'2025'!$C$8:$U$290,19,FALSE),0)</f>
        <v>836637.5</v>
      </c>
      <c r="G90" s="84">
        <f t="shared" si="14"/>
        <v>0.40854550003542267</v>
      </c>
      <c r="H90" s="85">
        <f t="shared" si="15"/>
        <v>1.02974571368789E-4</v>
      </c>
      <c r="I90" s="86">
        <f t="shared" si="16"/>
        <v>-1211206.6199999996</v>
      </c>
      <c r="J90" s="87">
        <f t="shared" si="17"/>
        <v>-0.59145449996457733</v>
      </c>
      <c r="K90" s="82">
        <f>VLOOKUP($C90,'2025'!$C$301:$U$583,VLOOKUP($L$4,Master!$D$9:$G$20,4,FALSE),FALSE)</f>
        <v>255998.62</v>
      </c>
      <c r="L90" s="83">
        <f>VLOOKUP($C90,'2025'!$C$8:$U$290,VLOOKUP($L$4,Master!$D$9:$G$20,4,FALSE),FALSE)</f>
        <v>97960.49</v>
      </c>
      <c r="M90" s="152">
        <f t="shared" si="18"/>
        <v>0.38266022684028533</v>
      </c>
      <c r="N90" s="152">
        <f t="shared" si="19"/>
        <v>1.2057120878309354E-5</v>
      </c>
      <c r="O90" s="83">
        <f t="shared" si="20"/>
        <v>-158038.13</v>
      </c>
      <c r="P90" s="87">
        <f t="shared" si="21"/>
        <v>-0.61733977315971467</v>
      </c>
      <c r="Q90" s="78"/>
    </row>
    <row r="91" spans="2:17" s="79" customFormat="1" ht="12.75" x14ac:dyDescent="0.2">
      <c r="B91" s="72"/>
      <c r="C91" s="80" t="s">
        <v>122</v>
      </c>
      <c r="D91" s="81" t="s">
        <v>342</v>
      </c>
      <c r="E91" s="82">
        <f>IFERROR(VLOOKUP($C91,'2025'!$C$301:$U$583,19,FALSE),0)</f>
        <v>32298811.079999994</v>
      </c>
      <c r="F91" s="83">
        <f>IFERROR(VLOOKUP($C91,'2025'!$C$8:$U$290,19,FALSE),0)</f>
        <v>35992165.810000002</v>
      </c>
      <c r="G91" s="84">
        <f t="shared" si="14"/>
        <v>1.1143495567329722</v>
      </c>
      <c r="H91" s="85">
        <f t="shared" si="15"/>
        <v>4.4299685908402772E-3</v>
      </c>
      <c r="I91" s="86">
        <f t="shared" si="16"/>
        <v>3693354.7300000079</v>
      </c>
      <c r="J91" s="87">
        <f t="shared" si="17"/>
        <v>0.11434955673297212</v>
      </c>
      <c r="K91" s="82">
        <f>VLOOKUP($C91,'2025'!$C$301:$U$583,VLOOKUP($L$4,Master!$D$9:$G$20,4,FALSE),FALSE)</f>
        <v>1515957.3399999999</v>
      </c>
      <c r="L91" s="83">
        <f>VLOOKUP($C91,'2025'!$C$8:$U$290,VLOOKUP($L$4,Master!$D$9:$G$20,4,FALSE),FALSE)</f>
        <v>5566448.7500000009</v>
      </c>
      <c r="M91" s="152">
        <f t="shared" si="18"/>
        <v>3.6719032937958542</v>
      </c>
      <c r="N91" s="152">
        <f t="shared" si="19"/>
        <v>6.8512668160055148E-4</v>
      </c>
      <c r="O91" s="83">
        <f t="shared" si="20"/>
        <v>4050491.4100000011</v>
      </c>
      <c r="P91" s="87">
        <f t="shared" si="21"/>
        <v>2.6719032937958542</v>
      </c>
      <c r="Q91" s="78"/>
    </row>
    <row r="92" spans="2:17" s="79" customFormat="1" ht="12.75" x14ac:dyDescent="0.2">
      <c r="B92" s="72"/>
      <c r="C92" s="80" t="s">
        <v>123</v>
      </c>
      <c r="D92" s="81" t="s">
        <v>343</v>
      </c>
      <c r="E92" s="82">
        <f>IFERROR(VLOOKUP($C92,'2025'!$C$301:$U$583,19,FALSE),0)</f>
        <v>4560661.8900000006</v>
      </c>
      <c r="F92" s="83">
        <f>IFERROR(VLOOKUP($C92,'2025'!$C$8:$U$290,19,FALSE),0)</f>
        <v>1457462.5000000002</v>
      </c>
      <c r="G92" s="84">
        <f t="shared" si="14"/>
        <v>0.31957258291734492</v>
      </c>
      <c r="H92" s="85">
        <f t="shared" si="15"/>
        <v>1.7938662350609871E-4</v>
      </c>
      <c r="I92" s="86">
        <f t="shared" si="16"/>
        <v>-3103199.3900000006</v>
      </c>
      <c r="J92" s="87">
        <f t="shared" si="17"/>
        <v>-0.68042741708265508</v>
      </c>
      <c r="K92" s="82">
        <f>VLOOKUP($C92,'2025'!$C$301:$U$583,VLOOKUP($L$4,Master!$D$9:$G$20,4,FALSE),FALSE)</f>
        <v>750345.77</v>
      </c>
      <c r="L92" s="83">
        <f>VLOOKUP($C92,'2025'!$C$8:$U$290,VLOOKUP($L$4,Master!$D$9:$G$20,4,FALSE),FALSE)</f>
        <v>294727.82</v>
      </c>
      <c r="M92" s="152">
        <f t="shared" si="18"/>
        <v>0.392789340306403</v>
      </c>
      <c r="N92" s="152">
        <f t="shared" si="19"/>
        <v>3.6275532635051144E-5</v>
      </c>
      <c r="O92" s="83">
        <f t="shared" si="20"/>
        <v>-455617.95</v>
      </c>
      <c r="P92" s="87">
        <f t="shared" si="21"/>
        <v>-0.607210659693597</v>
      </c>
      <c r="Q92" s="78"/>
    </row>
    <row r="93" spans="2:17" s="79" customFormat="1" ht="12.75" x14ac:dyDescent="0.2">
      <c r="B93" s="72"/>
      <c r="C93" s="80" t="s">
        <v>124</v>
      </c>
      <c r="D93" s="81" t="s">
        <v>344</v>
      </c>
      <c r="E93" s="82">
        <f>IFERROR(VLOOKUP($C93,'2025'!$C$301:$U$583,19,FALSE),0)</f>
        <v>13783947.6</v>
      </c>
      <c r="F93" s="83">
        <f>IFERROR(VLOOKUP($C93,'2025'!$C$8:$U$290,19,FALSE),0)</f>
        <v>7354797.2799999993</v>
      </c>
      <c r="G93" s="84">
        <f t="shared" si="14"/>
        <v>0.5335769906728316</v>
      </c>
      <c r="H93" s="85">
        <f t="shared" si="15"/>
        <v>9.0523924329513692E-4</v>
      </c>
      <c r="I93" s="86">
        <f t="shared" si="16"/>
        <v>-6429150.3200000003</v>
      </c>
      <c r="J93" s="87">
        <f t="shared" si="17"/>
        <v>-0.4664230093271684</v>
      </c>
      <c r="K93" s="82">
        <f>VLOOKUP($C93,'2025'!$C$301:$U$583,VLOOKUP($L$4,Master!$D$9:$G$20,4,FALSE),FALSE)</f>
        <v>2576498.7200000002</v>
      </c>
      <c r="L93" s="83">
        <f>VLOOKUP($C93,'2025'!$C$8:$U$290,VLOOKUP($L$4,Master!$D$9:$G$20,4,FALSE),FALSE)</f>
        <v>2397969.0699999998</v>
      </c>
      <c r="M93" s="152">
        <f t="shared" si="18"/>
        <v>0.93070842666671294</v>
      </c>
      <c r="N93" s="152">
        <f t="shared" si="19"/>
        <v>2.9514555245116741E-4</v>
      </c>
      <c r="O93" s="83">
        <f t="shared" si="20"/>
        <v>-178529.65000000037</v>
      </c>
      <c r="P93" s="87">
        <f t="shared" si="21"/>
        <v>-6.9291573333287101E-2</v>
      </c>
      <c r="Q93" s="78"/>
    </row>
    <row r="94" spans="2:17" s="79" customFormat="1" ht="12.75" x14ac:dyDescent="0.2">
      <c r="B94" s="72"/>
      <c r="C94" s="80" t="s">
        <v>125</v>
      </c>
      <c r="D94" s="81" t="s">
        <v>345</v>
      </c>
      <c r="E94" s="82">
        <f>IFERROR(VLOOKUP($C94,'2025'!$C$301:$U$583,19,FALSE),0)</f>
        <v>1042174700.14</v>
      </c>
      <c r="F94" s="83">
        <f>IFERROR(VLOOKUP($C94,'2025'!$C$8:$U$290,19,FALSE),0)</f>
        <v>990417708.1099999</v>
      </c>
      <c r="G94" s="84">
        <f t="shared" si="14"/>
        <v>0.95033750865085542</v>
      </c>
      <c r="H94" s="85">
        <f t="shared" si="15"/>
        <v>0.12190206507440274</v>
      </c>
      <c r="I94" s="86">
        <f t="shared" si="16"/>
        <v>-51756992.030000091</v>
      </c>
      <c r="J94" s="87">
        <f t="shared" si="17"/>
        <v>-4.9662491349144577E-2</v>
      </c>
      <c r="K94" s="82">
        <f>VLOOKUP($C94,'2025'!$C$301:$U$583,VLOOKUP($L$4,Master!$D$9:$G$20,4,FALSE),FALSE)</f>
        <v>47027046.650000006</v>
      </c>
      <c r="L94" s="83">
        <f>VLOOKUP($C94,'2025'!$C$8:$U$290,VLOOKUP($L$4,Master!$D$9:$G$20,4,FALSE),FALSE)</f>
        <v>65268261.030000001</v>
      </c>
      <c r="M94" s="152">
        <f t="shared" si="18"/>
        <v>1.3878877301345478</v>
      </c>
      <c r="N94" s="152">
        <f t="shared" si="19"/>
        <v>8.0333133568008669E-3</v>
      </c>
      <c r="O94" s="83">
        <f t="shared" si="20"/>
        <v>18241214.379999995</v>
      </c>
      <c r="P94" s="87">
        <f t="shared" si="21"/>
        <v>0.38788773013454786</v>
      </c>
      <c r="Q94" s="78"/>
    </row>
    <row r="95" spans="2:17" s="79" customFormat="1" ht="25.5" x14ac:dyDescent="0.2">
      <c r="B95" s="72"/>
      <c r="C95" s="80" t="s">
        <v>126</v>
      </c>
      <c r="D95" s="81" t="s">
        <v>346</v>
      </c>
      <c r="E95" s="82">
        <f>IFERROR(VLOOKUP($C95,'2025'!$C$301:$U$583,19,FALSE),0)</f>
        <v>1116365.1699999997</v>
      </c>
      <c r="F95" s="83">
        <f>IFERROR(VLOOKUP($C95,'2025'!$C$8:$U$290,19,FALSE),0)</f>
        <v>1101086.27</v>
      </c>
      <c r="G95" s="84">
        <f t="shared" si="14"/>
        <v>0.98631370772701576</v>
      </c>
      <c r="H95" s="85">
        <f t="shared" si="15"/>
        <v>1.3552331409159724E-4</v>
      </c>
      <c r="I95" s="86">
        <f t="shared" si="16"/>
        <v>-15278.899999999674</v>
      </c>
      <c r="J95" s="87">
        <f t="shared" si="17"/>
        <v>-1.3686292272984187E-2</v>
      </c>
      <c r="K95" s="82">
        <f>VLOOKUP($C95,'2025'!$C$301:$U$583,VLOOKUP($L$4,Master!$D$9:$G$20,4,FALSE),FALSE)</f>
        <v>98356.989999999962</v>
      </c>
      <c r="L95" s="83">
        <f>VLOOKUP($C95,'2025'!$C$8:$U$290,VLOOKUP($L$4,Master!$D$9:$G$20,4,FALSE),FALSE)</f>
        <v>220501.40000000002</v>
      </c>
      <c r="M95" s="152">
        <f t="shared" si="18"/>
        <v>2.2418477832638035</v>
      </c>
      <c r="N95" s="152">
        <f t="shared" si="19"/>
        <v>2.7139635925018772E-5</v>
      </c>
      <c r="O95" s="83">
        <f t="shared" si="20"/>
        <v>122144.41000000006</v>
      </c>
      <c r="P95" s="87">
        <f t="shared" si="21"/>
        <v>1.2418477832638037</v>
      </c>
      <c r="Q95" s="78"/>
    </row>
    <row r="96" spans="2:17" s="79" customFormat="1" ht="12.75" x14ac:dyDescent="0.2">
      <c r="B96" s="72"/>
      <c r="C96" s="80" t="s">
        <v>127</v>
      </c>
      <c r="D96" s="81" t="s">
        <v>347</v>
      </c>
      <c r="E96" s="82">
        <f>IFERROR(VLOOKUP($C96,'2025'!$C$301:$U$583,19,FALSE),0)</f>
        <v>3057950.1100000003</v>
      </c>
      <c r="F96" s="83">
        <f>IFERROR(VLOOKUP($C96,'2025'!$C$8:$U$290,19,FALSE),0)</f>
        <v>3007085.3400000003</v>
      </c>
      <c r="G96" s="84">
        <f t="shared" si="14"/>
        <v>0.98336638330571058</v>
      </c>
      <c r="H96" s="85">
        <f t="shared" si="15"/>
        <v>3.7011647691607079E-4</v>
      </c>
      <c r="I96" s="86">
        <f t="shared" si="16"/>
        <v>-50864.770000000019</v>
      </c>
      <c r="J96" s="87">
        <f t="shared" si="17"/>
        <v>-1.6633616694289369E-2</v>
      </c>
      <c r="K96" s="82">
        <f>VLOOKUP($C96,'2025'!$C$301:$U$583,VLOOKUP($L$4,Master!$D$9:$G$20,4,FALSE),FALSE)</f>
        <v>351712.47000000015</v>
      </c>
      <c r="L96" s="83">
        <f>VLOOKUP($C96,'2025'!$C$8:$U$290,VLOOKUP($L$4,Master!$D$9:$G$20,4,FALSE),FALSE)</f>
        <v>625514.01000000013</v>
      </c>
      <c r="M96" s="152">
        <f t="shared" si="18"/>
        <v>1.7784811837919761</v>
      </c>
      <c r="N96" s="152">
        <f t="shared" si="19"/>
        <v>7.6989182369810596E-5</v>
      </c>
      <c r="O96" s="83">
        <f t="shared" si="20"/>
        <v>273801.53999999998</v>
      </c>
      <c r="P96" s="87">
        <f t="shared" si="21"/>
        <v>0.77848118379197606</v>
      </c>
      <c r="Q96" s="78"/>
    </row>
    <row r="97" spans="2:17" s="79" customFormat="1" ht="25.5" x14ac:dyDescent="0.2">
      <c r="B97" s="72"/>
      <c r="C97" s="80" t="s">
        <v>128</v>
      </c>
      <c r="D97" s="81" t="s">
        <v>348</v>
      </c>
      <c r="E97" s="82">
        <f>IFERROR(VLOOKUP($C97,'2025'!$C$301:$U$583,19,FALSE),0)</f>
        <v>528429.86999999988</v>
      </c>
      <c r="F97" s="83">
        <f>IFERROR(VLOOKUP($C97,'2025'!$C$8:$U$290,19,FALSE),0)</f>
        <v>430980.06999999995</v>
      </c>
      <c r="G97" s="84">
        <f t="shared" si="14"/>
        <v>0.81558612498570537</v>
      </c>
      <c r="H97" s="85">
        <f t="shared" si="15"/>
        <v>5.3045659532044251E-5</v>
      </c>
      <c r="I97" s="86">
        <f t="shared" si="16"/>
        <v>-97449.79999999993</v>
      </c>
      <c r="J97" s="87">
        <f t="shared" si="17"/>
        <v>-0.18441387501429463</v>
      </c>
      <c r="K97" s="82">
        <f>VLOOKUP($C97,'2025'!$C$301:$U$583,VLOOKUP($L$4,Master!$D$9:$G$20,4,FALSE),FALSE)</f>
        <v>57177.549999999988</v>
      </c>
      <c r="L97" s="83">
        <f>VLOOKUP($C97,'2025'!$C$8:$U$290,VLOOKUP($L$4,Master!$D$9:$G$20,4,FALSE),FALSE)</f>
        <v>69755.420000000013</v>
      </c>
      <c r="M97" s="152">
        <f t="shared" si="18"/>
        <v>1.2199791701463254</v>
      </c>
      <c r="N97" s="152">
        <f t="shared" si="19"/>
        <v>8.5855994682880621E-6</v>
      </c>
      <c r="O97" s="83">
        <f t="shared" si="20"/>
        <v>12577.870000000024</v>
      </c>
      <c r="P97" s="87">
        <f t="shared" si="21"/>
        <v>0.2199791701463254</v>
      </c>
      <c r="Q97" s="78"/>
    </row>
    <row r="98" spans="2:17" s="79" customFormat="1" ht="12.75" x14ac:dyDescent="0.2">
      <c r="B98" s="72"/>
      <c r="C98" s="80" t="s">
        <v>129</v>
      </c>
      <c r="D98" s="81" t="s">
        <v>349</v>
      </c>
      <c r="E98" s="82">
        <f>IFERROR(VLOOKUP($C98,'2025'!$C$301:$U$583,19,FALSE),0)</f>
        <v>557032.89999999991</v>
      </c>
      <c r="F98" s="83">
        <f>IFERROR(VLOOKUP($C98,'2025'!$C$8:$U$290,19,FALSE),0)</f>
        <v>467814.12999999995</v>
      </c>
      <c r="G98" s="84">
        <f t="shared" si="14"/>
        <v>0.83983213558840064</v>
      </c>
      <c r="H98" s="85">
        <f t="shared" si="15"/>
        <v>5.7579249695373358E-5</v>
      </c>
      <c r="I98" s="86">
        <f t="shared" si="16"/>
        <v>-89218.76999999996</v>
      </c>
      <c r="J98" s="87">
        <f t="shared" si="17"/>
        <v>-0.16016786441159933</v>
      </c>
      <c r="K98" s="82">
        <f>VLOOKUP($C98,'2025'!$C$301:$U$583,VLOOKUP($L$4,Master!$D$9:$G$20,4,FALSE),FALSE)</f>
        <v>63836.529999999984</v>
      </c>
      <c r="L98" s="83">
        <f>VLOOKUP($C98,'2025'!$C$8:$U$290,VLOOKUP($L$4,Master!$D$9:$G$20,4,FALSE),FALSE)</f>
        <v>48955.33</v>
      </c>
      <c r="M98" s="152">
        <f t="shared" si="18"/>
        <v>0.76688582540435724</v>
      </c>
      <c r="N98" s="152">
        <f t="shared" si="19"/>
        <v>6.0254938643888389E-6</v>
      </c>
      <c r="O98" s="83">
        <f t="shared" si="20"/>
        <v>-14881.199999999983</v>
      </c>
      <c r="P98" s="87">
        <f t="shared" si="21"/>
        <v>-0.23311417459564274</v>
      </c>
      <c r="Q98" s="78"/>
    </row>
    <row r="99" spans="2:17" s="79" customFormat="1" ht="12.75" x14ac:dyDescent="0.2">
      <c r="B99" s="72"/>
      <c r="C99" s="80" t="s">
        <v>130</v>
      </c>
      <c r="D99" s="81" t="s">
        <v>350</v>
      </c>
      <c r="E99" s="82">
        <f>IFERROR(VLOOKUP($C99,'2025'!$C$301:$U$583,19,FALSE),0)</f>
        <v>28677.499999999996</v>
      </c>
      <c r="F99" s="83">
        <f>IFERROR(VLOOKUP($C99,'2025'!$C$8:$U$290,19,FALSE),0)</f>
        <v>25059.03</v>
      </c>
      <c r="G99" s="84">
        <f t="shared" si="14"/>
        <v>0.8738219858774301</v>
      </c>
      <c r="H99" s="85">
        <f t="shared" si="15"/>
        <v>3.084302189619309E-6</v>
      </c>
      <c r="I99" s="86">
        <f t="shared" si="16"/>
        <v>-3618.4699999999975</v>
      </c>
      <c r="J99" s="87">
        <f t="shared" si="17"/>
        <v>-0.12617801412256988</v>
      </c>
      <c r="K99" s="82">
        <f>VLOOKUP($C99,'2025'!$C$301:$U$583,VLOOKUP($L$4,Master!$D$9:$G$20,4,FALSE),FALSE)</f>
        <v>3607.13</v>
      </c>
      <c r="L99" s="83">
        <f>VLOOKUP($C99,'2025'!$C$8:$U$290,VLOOKUP($L$4,Master!$D$9:$G$20,4,FALSE),FALSE)</f>
        <v>11153.919999999998</v>
      </c>
      <c r="M99" s="152">
        <f t="shared" si="18"/>
        <v>3.092186863240304</v>
      </c>
      <c r="N99" s="152">
        <f t="shared" si="19"/>
        <v>1.3728408433542159E-6</v>
      </c>
      <c r="O99" s="83">
        <f t="shared" si="20"/>
        <v>7546.7899999999981</v>
      </c>
      <c r="P99" s="87">
        <f t="shared" si="21"/>
        <v>2.092186863240304</v>
      </c>
      <c r="Q99" s="78"/>
    </row>
    <row r="100" spans="2:17" s="79" customFormat="1" ht="12.75" x14ac:dyDescent="0.2">
      <c r="B100" s="72"/>
      <c r="C100" s="80" t="s">
        <v>131</v>
      </c>
      <c r="D100" s="81" t="s">
        <v>351</v>
      </c>
      <c r="E100" s="82">
        <f>IFERROR(VLOOKUP($C100,'2025'!$C$301:$U$583,19,FALSE),0)</f>
        <v>2384515.92</v>
      </c>
      <c r="F100" s="83">
        <f>IFERROR(VLOOKUP($C100,'2025'!$C$8:$U$290,19,FALSE),0)</f>
        <v>1026367.98</v>
      </c>
      <c r="G100" s="84">
        <f t="shared" si="14"/>
        <v>0.4304303323753863</v>
      </c>
      <c r="H100" s="85">
        <f t="shared" si="15"/>
        <v>1.2632687730008494E-4</v>
      </c>
      <c r="I100" s="86">
        <f t="shared" si="16"/>
        <v>-1358147.94</v>
      </c>
      <c r="J100" s="87">
        <f t="shared" si="17"/>
        <v>-0.5695696676246137</v>
      </c>
      <c r="K100" s="82">
        <f>VLOOKUP($C100,'2025'!$C$301:$U$583,VLOOKUP($L$4,Master!$D$9:$G$20,4,FALSE),FALSE)</f>
        <v>346919.62999999989</v>
      </c>
      <c r="L100" s="83">
        <f>VLOOKUP($C100,'2025'!$C$8:$U$290,VLOOKUP($L$4,Master!$D$9:$G$20,4,FALSE),FALSE)</f>
        <v>110159.44</v>
      </c>
      <c r="M100" s="152">
        <f t="shared" si="18"/>
        <v>0.31753590882130261</v>
      </c>
      <c r="N100" s="152">
        <f t="shared" si="19"/>
        <v>1.3558585547774072E-5</v>
      </c>
      <c r="O100" s="83">
        <f t="shared" si="20"/>
        <v>-236760.18999999989</v>
      </c>
      <c r="P100" s="87">
        <f t="shared" si="21"/>
        <v>-0.68246409117869744</v>
      </c>
      <c r="Q100" s="78"/>
    </row>
    <row r="101" spans="2:17" s="79" customFormat="1" ht="12.75" x14ac:dyDescent="0.2">
      <c r="B101" s="72"/>
      <c r="C101" s="80" t="s">
        <v>132</v>
      </c>
      <c r="D101" s="81" t="s">
        <v>356</v>
      </c>
      <c r="E101" s="82">
        <f>IFERROR(VLOOKUP($C101,'2025'!$C$301:$U$583,19,FALSE),0)</f>
        <v>9533473.6000000015</v>
      </c>
      <c r="F101" s="83">
        <f>IFERROR(VLOOKUP($C101,'2025'!$C$8:$U$290,19,FALSE),0)</f>
        <v>8771434.4500000011</v>
      </c>
      <c r="G101" s="84">
        <f t="shared" si="14"/>
        <v>0.9200669995037275</v>
      </c>
      <c r="H101" s="85">
        <f t="shared" si="15"/>
        <v>1.0796010252686254E-3</v>
      </c>
      <c r="I101" s="86">
        <f t="shared" si="16"/>
        <v>-762039.15000000037</v>
      </c>
      <c r="J101" s="87">
        <f t="shared" si="17"/>
        <v>-7.9933000496272444E-2</v>
      </c>
      <c r="K101" s="82">
        <f>VLOOKUP($C101,'2025'!$C$301:$U$583,VLOOKUP($L$4,Master!$D$9:$G$20,4,FALSE),FALSE)</f>
        <v>34139.360000000001</v>
      </c>
      <c r="L101" s="83">
        <f>VLOOKUP($C101,'2025'!$C$8:$U$290,VLOOKUP($L$4,Master!$D$9:$G$20,4,FALSE),FALSE)</f>
        <v>124547.56</v>
      </c>
      <c r="M101" s="152">
        <f t="shared" si="18"/>
        <v>3.6482101597686656</v>
      </c>
      <c r="N101" s="152">
        <f t="shared" si="19"/>
        <v>1.5329496473715951E-5</v>
      </c>
      <c r="O101" s="83">
        <f t="shared" si="20"/>
        <v>90408.2</v>
      </c>
      <c r="P101" s="87">
        <f t="shared" si="21"/>
        <v>2.6482101597686656</v>
      </c>
      <c r="Q101" s="78"/>
    </row>
    <row r="102" spans="2:17" s="79" customFormat="1" ht="12.75" x14ac:dyDescent="0.2">
      <c r="B102" s="72"/>
      <c r="C102" s="80" t="s">
        <v>133</v>
      </c>
      <c r="D102" s="81" t="s">
        <v>357</v>
      </c>
      <c r="E102" s="82">
        <f>IFERROR(VLOOKUP($C102,'2025'!$C$301:$U$583,19,FALSE),0)</f>
        <v>1703233.43</v>
      </c>
      <c r="F102" s="83">
        <f>IFERROR(VLOOKUP($C102,'2025'!$C$8:$U$290,19,FALSE),0)</f>
        <v>1181707.79</v>
      </c>
      <c r="G102" s="84">
        <f t="shared" si="14"/>
        <v>0.69380260461421317</v>
      </c>
      <c r="H102" s="85">
        <f t="shared" si="15"/>
        <v>1.4544632909522812E-4</v>
      </c>
      <c r="I102" s="86">
        <f t="shared" si="16"/>
        <v>-521525.6399999999</v>
      </c>
      <c r="J102" s="87">
        <f t="shared" si="17"/>
        <v>-0.30619739538578683</v>
      </c>
      <c r="K102" s="82">
        <f>VLOOKUP($C102,'2025'!$C$301:$U$583,VLOOKUP($L$4,Master!$D$9:$G$20,4,FALSE),FALSE)</f>
        <v>143941.67000000001</v>
      </c>
      <c r="L102" s="83">
        <f>VLOOKUP($C102,'2025'!$C$8:$U$290,VLOOKUP($L$4,Master!$D$9:$G$20,4,FALSE),FALSE)</f>
        <v>324869.27</v>
      </c>
      <c r="M102" s="152">
        <f t="shared" si="18"/>
        <v>2.2569508190366276</v>
      </c>
      <c r="N102" s="152">
        <f t="shared" si="19"/>
        <v>3.9985386537349076E-5</v>
      </c>
      <c r="O102" s="83">
        <f t="shared" si="20"/>
        <v>180927.6</v>
      </c>
      <c r="P102" s="87">
        <f t="shared" si="21"/>
        <v>1.2569508190366276</v>
      </c>
      <c r="Q102" s="78"/>
    </row>
    <row r="103" spans="2:17" s="79" customFormat="1" ht="12.75" x14ac:dyDescent="0.2">
      <c r="B103" s="72"/>
      <c r="C103" s="80" t="s">
        <v>134</v>
      </c>
      <c r="D103" s="81" t="s">
        <v>358</v>
      </c>
      <c r="E103" s="82">
        <f>IFERROR(VLOOKUP($C103,'2025'!$C$301:$U$583,19,FALSE),0)</f>
        <v>2098150.2900000005</v>
      </c>
      <c r="F103" s="83">
        <f>IFERROR(VLOOKUP($C103,'2025'!$C$8:$U$290,19,FALSE),0)</f>
        <v>1802685.82</v>
      </c>
      <c r="G103" s="84">
        <f t="shared" si="14"/>
        <v>0.85917859582880485</v>
      </c>
      <c r="H103" s="85">
        <f t="shared" si="15"/>
        <v>2.2187721638952825E-4</v>
      </c>
      <c r="I103" s="86">
        <f t="shared" si="16"/>
        <v>-295464.47000000044</v>
      </c>
      <c r="J103" s="87">
        <f t="shared" si="17"/>
        <v>-0.14082140417119518</v>
      </c>
      <c r="K103" s="82">
        <f>VLOOKUP($C103,'2025'!$C$301:$U$583,VLOOKUP($L$4,Master!$D$9:$G$20,4,FALSE),FALSE)</f>
        <v>201243.58000000002</v>
      </c>
      <c r="L103" s="83">
        <f>VLOOKUP($C103,'2025'!$C$8:$U$290,VLOOKUP($L$4,Master!$D$9:$G$20,4,FALSE),FALSE)</f>
        <v>178170.23</v>
      </c>
      <c r="M103" s="152">
        <f t="shared" si="18"/>
        <v>0.8853461561357634</v>
      </c>
      <c r="N103" s="152">
        <f t="shared" si="19"/>
        <v>2.1929453395202285E-5</v>
      </c>
      <c r="O103" s="83">
        <f t="shared" si="20"/>
        <v>-23073.350000000006</v>
      </c>
      <c r="P103" s="87">
        <f t="shared" si="21"/>
        <v>-0.11465384386423658</v>
      </c>
      <c r="Q103" s="78"/>
    </row>
    <row r="104" spans="2:17" s="79" customFormat="1" ht="12.75" x14ac:dyDescent="0.2">
      <c r="B104" s="72"/>
      <c r="C104" s="80" t="s">
        <v>135</v>
      </c>
      <c r="D104" s="81" t="s">
        <v>359</v>
      </c>
      <c r="E104" s="82">
        <f>IFERROR(VLOOKUP($C104,'2025'!$C$301:$U$583,19,FALSE),0)</f>
        <v>515331.26000000007</v>
      </c>
      <c r="F104" s="83">
        <f>IFERROR(VLOOKUP($C104,'2025'!$C$8:$U$290,19,FALSE),0)</f>
        <v>133663.58000000002</v>
      </c>
      <c r="G104" s="84">
        <f t="shared" si="14"/>
        <v>0.25937409657624882</v>
      </c>
      <c r="H104" s="85">
        <f t="shared" si="15"/>
        <v>1.6451509594200404E-5</v>
      </c>
      <c r="I104" s="86">
        <f t="shared" si="16"/>
        <v>-381667.68000000005</v>
      </c>
      <c r="J104" s="87">
        <f t="shared" si="17"/>
        <v>-0.74062590342375112</v>
      </c>
      <c r="K104" s="82">
        <f>VLOOKUP($C104,'2025'!$C$301:$U$583,VLOOKUP($L$4,Master!$D$9:$G$20,4,FALSE),FALSE)</f>
        <v>78647.710000000006</v>
      </c>
      <c r="L104" s="83">
        <f>VLOOKUP($C104,'2025'!$C$8:$U$290,VLOOKUP($L$4,Master!$D$9:$G$20,4,FALSE),FALSE)</f>
        <v>39670.880000000005</v>
      </c>
      <c r="M104" s="152">
        <f t="shared" si="18"/>
        <v>0.50441239802150628</v>
      </c>
      <c r="N104" s="152">
        <f t="shared" si="19"/>
        <v>4.882750132312578E-6</v>
      </c>
      <c r="O104" s="83">
        <f t="shared" si="20"/>
        <v>-38976.83</v>
      </c>
      <c r="P104" s="87">
        <f t="shared" si="21"/>
        <v>-0.49558760197849372</v>
      </c>
      <c r="Q104" s="78"/>
    </row>
    <row r="105" spans="2:17" s="79" customFormat="1" ht="12.75" x14ac:dyDescent="0.2">
      <c r="B105" s="72"/>
      <c r="C105" s="80" t="s">
        <v>136</v>
      </c>
      <c r="D105" s="81" t="s">
        <v>360</v>
      </c>
      <c r="E105" s="82">
        <f>IFERROR(VLOOKUP($C105,'2025'!$C$301:$U$583,19,FALSE),0)</f>
        <v>504451.80000000005</v>
      </c>
      <c r="F105" s="83">
        <f>IFERROR(VLOOKUP($C105,'2025'!$C$8:$U$290,19,FALSE),0)</f>
        <v>450380.50000000012</v>
      </c>
      <c r="G105" s="84">
        <f t="shared" si="14"/>
        <v>0.89281176120295358</v>
      </c>
      <c r="H105" s="85">
        <f t="shared" si="15"/>
        <v>5.5433492928969699E-5</v>
      </c>
      <c r="I105" s="86">
        <f t="shared" si="16"/>
        <v>-54071.29999999993</v>
      </c>
      <c r="J105" s="87">
        <f t="shared" si="17"/>
        <v>-0.10718823879704646</v>
      </c>
      <c r="K105" s="82">
        <f>VLOOKUP($C105,'2025'!$C$301:$U$583,VLOOKUP($L$4,Master!$D$9:$G$20,4,FALSE),FALSE)</f>
        <v>45285.03</v>
      </c>
      <c r="L105" s="83">
        <f>VLOOKUP($C105,'2025'!$C$8:$U$290,VLOOKUP($L$4,Master!$D$9:$G$20,4,FALSE),FALSE)</f>
        <v>73434.51999999999</v>
      </c>
      <c r="M105" s="152">
        <f t="shared" si="18"/>
        <v>1.6216069637140571</v>
      </c>
      <c r="N105" s="152">
        <f t="shared" si="19"/>
        <v>9.0384284958213825E-6</v>
      </c>
      <c r="O105" s="83">
        <f t="shared" si="20"/>
        <v>28149.489999999991</v>
      </c>
      <c r="P105" s="87">
        <f t="shared" si="21"/>
        <v>0.62160696371405721</v>
      </c>
      <c r="Q105" s="78"/>
    </row>
    <row r="106" spans="2:17" s="79" customFormat="1" ht="12.75" x14ac:dyDescent="0.2">
      <c r="B106" s="72"/>
      <c r="C106" s="80" t="s">
        <v>137</v>
      </c>
      <c r="D106" s="81" t="s">
        <v>361</v>
      </c>
      <c r="E106" s="82">
        <f>IFERROR(VLOOKUP($C106,'2025'!$C$301:$U$583,19,FALSE),0)</f>
        <v>33492409.06000001</v>
      </c>
      <c r="F106" s="83">
        <f>IFERROR(VLOOKUP($C106,'2025'!$C$8:$U$290,19,FALSE),0)</f>
        <v>28000944.539999995</v>
      </c>
      <c r="G106" s="84">
        <f t="shared" si="14"/>
        <v>0.83603853308484544</v>
      </c>
      <c r="H106" s="85">
        <f t="shared" si="15"/>
        <v>3.446397348825187E-3</v>
      </c>
      <c r="I106" s="86">
        <f t="shared" si="16"/>
        <v>-5491464.5200000145</v>
      </c>
      <c r="J106" s="87">
        <f t="shared" si="17"/>
        <v>-0.16396146691515456</v>
      </c>
      <c r="K106" s="82">
        <f>VLOOKUP($C106,'2025'!$C$301:$U$583,VLOOKUP($L$4,Master!$D$9:$G$20,4,FALSE),FALSE)</f>
        <v>2370441.3400000008</v>
      </c>
      <c r="L106" s="83">
        <f>VLOOKUP($C106,'2025'!$C$8:$U$290,VLOOKUP($L$4,Master!$D$9:$G$20,4,FALSE),FALSE)</f>
        <v>5000731.97</v>
      </c>
      <c r="M106" s="152">
        <f t="shared" si="18"/>
        <v>2.1096206371426165</v>
      </c>
      <c r="N106" s="152">
        <f t="shared" si="19"/>
        <v>6.1549743005895601E-4</v>
      </c>
      <c r="O106" s="83">
        <f t="shared" si="20"/>
        <v>2630290.629999999</v>
      </c>
      <c r="P106" s="87">
        <f t="shared" si="21"/>
        <v>1.1096206371426167</v>
      </c>
      <c r="Q106" s="78"/>
    </row>
    <row r="107" spans="2:17" s="79" customFormat="1" ht="25.5" x14ac:dyDescent="0.2">
      <c r="B107" s="72"/>
      <c r="C107" s="80" t="s">
        <v>493</v>
      </c>
      <c r="D107" s="81" t="s">
        <v>494</v>
      </c>
      <c r="E107" s="82">
        <f>IFERROR(VLOOKUP($C107,'2025'!$C$301:$U$583,19,FALSE),0)</f>
        <v>2363608.8199999998</v>
      </c>
      <c r="F107" s="83">
        <f>IFERROR(VLOOKUP($C107,'2025'!$C$8:$U$290,19,FALSE),0)</f>
        <v>2451938.15</v>
      </c>
      <c r="G107" s="84">
        <f t="shared" si="14"/>
        <v>1.0373705366355843</v>
      </c>
      <c r="H107" s="85">
        <f t="shared" si="15"/>
        <v>3.0178814602385316E-4</v>
      </c>
      <c r="I107" s="86">
        <f t="shared" si="16"/>
        <v>88329.330000000075</v>
      </c>
      <c r="J107" s="87">
        <f t="shared" si="17"/>
        <v>3.7370536635584262E-2</v>
      </c>
      <c r="K107" s="82">
        <f>VLOOKUP($C107,'2025'!$C$301:$U$583,VLOOKUP($L$4,Master!$D$9:$G$20,4,FALSE),FALSE)</f>
        <v>290916.40999999997</v>
      </c>
      <c r="L107" s="83">
        <f>VLOOKUP($C107,'2025'!$C$8:$U$290,VLOOKUP($L$4,Master!$D$9:$G$20,4,FALSE),FALSE)</f>
        <v>1321267.0799999998</v>
      </c>
      <c r="M107" s="152">
        <f t="shared" si="18"/>
        <v>4.5417413201269738</v>
      </c>
      <c r="N107" s="152">
        <f t="shared" si="19"/>
        <v>1.6262349132891059E-4</v>
      </c>
      <c r="O107" s="83">
        <f t="shared" si="20"/>
        <v>1030350.6699999999</v>
      </c>
      <c r="P107" s="87">
        <f t="shared" si="21"/>
        <v>3.5417413201269738</v>
      </c>
      <c r="Q107" s="78"/>
    </row>
    <row r="108" spans="2:17" s="79" customFormat="1" ht="12.75" x14ac:dyDescent="0.2">
      <c r="B108" s="72"/>
      <c r="C108" s="80" t="s">
        <v>560</v>
      </c>
      <c r="D108" s="81" t="s">
        <v>362</v>
      </c>
      <c r="E108" s="82">
        <f>IFERROR(VLOOKUP($C108,'2025'!$C$301:$U$583,19,FALSE),0)</f>
        <v>0</v>
      </c>
      <c r="F108" s="83">
        <f>IFERROR(VLOOKUP($C108,'2025'!$C$8:$U$290,19,FALSE),0)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VLOOKUP($C108,'2025'!$C$301:$U$583,VLOOKUP($L$4,Master!$D$9:$G$20,4,FALSE),FALSE)</f>
        <v>0</v>
      </c>
      <c r="L108" s="83">
        <f>VLOOKUP($C108,'2025'!$C$8:$U$290,VLOOKUP($L$4,Master!$D$9:$G$20,4,FALSE),FALSE)</f>
        <v>0</v>
      </c>
      <c r="M108" s="152">
        <f t="shared" si="18"/>
        <v>0</v>
      </c>
      <c r="N108" s="152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25.5" x14ac:dyDescent="0.2">
      <c r="B109" s="72"/>
      <c r="C109" s="80" t="s">
        <v>561</v>
      </c>
      <c r="D109" s="81" t="s">
        <v>590</v>
      </c>
      <c r="E109" s="82">
        <f>IFERROR(VLOOKUP($C109,'2025'!$C$301:$U$583,19,FALSE),0)</f>
        <v>0</v>
      </c>
      <c r="F109" s="83">
        <f>IFERROR(VLOOKUP($C109,'2025'!$C$8:$U$290,19,FALSE),0)</f>
        <v>0</v>
      </c>
      <c r="G109" s="84">
        <f t="shared" si="14"/>
        <v>0</v>
      </c>
      <c r="H109" s="85">
        <f t="shared" si="15"/>
        <v>0</v>
      </c>
      <c r="I109" s="86">
        <f t="shared" si="16"/>
        <v>0</v>
      </c>
      <c r="J109" s="87">
        <f t="shared" si="17"/>
        <v>0</v>
      </c>
      <c r="K109" s="82">
        <f>VLOOKUP($C109,'2025'!$C$301:$U$583,VLOOKUP($L$4,Master!$D$9:$G$20,4,FALSE),FALSE)</f>
        <v>0</v>
      </c>
      <c r="L109" s="83">
        <f>VLOOKUP($C109,'2025'!$C$8:$U$290,VLOOKUP($L$4,Master!$D$9:$G$20,4,FALSE),FALSE)</f>
        <v>0</v>
      </c>
      <c r="M109" s="152">
        <f t="shared" si="18"/>
        <v>0</v>
      </c>
      <c r="N109" s="152">
        <f t="shared" si="19"/>
        <v>0</v>
      </c>
      <c r="O109" s="83">
        <f t="shared" si="20"/>
        <v>0</v>
      </c>
      <c r="P109" s="87">
        <f t="shared" si="21"/>
        <v>0</v>
      </c>
      <c r="Q109" s="78"/>
    </row>
    <row r="110" spans="2:17" s="79" customFormat="1" ht="12.75" x14ac:dyDescent="0.2">
      <c r="B110" s="72"/>
      <c r="C110" s="80" t="s">
        <v>562</v>
      </c>
      <c r="D110" s="81" t="s">
        <v>591</v>
      </c>
      <c r="E110" s="82">
        <f>IFERROR(VLOOKUP($C110,'2025'!$C$301:$U$583,19,FALSE),0)</f>
        <v>0</v>
      </c>
      <c r="F110" s="83">
        <f>IFERROR(VLOOKUP($C110,'2025'!$C$8:$U$290,19,FALSE),0)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VLOOKUP($C110,'2025'!$C$301:$U$583,VLOOKUP($L$4,Master!$D$9:$G$20,4,FALSE),FALSE)</f>
        <v>0</v>
      </c>
      <c r="L110" s="83">
        <f>VLOOKUP($C110,'2025'!$C$8:$U$290,VLOOKUP($L$4,Master!$D$9:$G$20,4,FALSE),FALSE)</f>
        <v>0</v>
      </c>
      <c r="M110" s="152">
        <f t="shared" si="18"/>
        <v>0</v>
      </c>
      <c r="N110" s="152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138</v>
      </c>
      <c r="D111" s="81" t="s">
        <v>363</v>
      </c>
      <c r="E111" s="82">
        <f>IFERROR(VLOOKUP($C111,'2025'!$C$301:$U$583,19,FALSE),0)</f>
        <v>5197020.8599999994</v>
      </c>
      <c r="F111" s="83">
        <f>IFERROR(VLOOKUP($C111,'2025'!$C$8:$U$290,19,FALSE),0)</f>
        <v>5007704.0599999996</v>
      </c>
      <c r="G111" s="84">
        <f t="shared" si="14"/>
        <v>0.96357205308581351</v>
      </c>
      <c r="H111" s="85">
        <f t="shared" si="15"/>
        <v>6.163555651285585E-4</v>
      </c>
      <c r="I111" s="86">
        <f t="shared" si="16"/>
        <v>-189316.79999999981</v>
      </c>
      <c r="J111" s="87">
        <f t="shared" si="17"/>
        <v>-3.6427946914186493E-2</v>
      </c>
      <c r="K111" s="82">
        <f>VLOOKUP($C111,'2025'!$C$301:$U$583,VLOOKUP($L$4,Master!$D$9:$G$20,4,FALSE),FALSE)</f>
        <v>341223.68000000011</v>
      </c>
      <c r="L111" s="83">
        <f>VLOOKUP($C111,'2025'!$C$8:$U$290,VLOOKUP($L$4,Master!$D$9:$G$20,4,FALSE),FALSE)</f>
        <v>1207648.6300000001</v>
      </c>
      <c r="M111" s="152">
        <f t="shared" si="18"/>
        <v>3.5391700540829985</v>
      </c>
      <c r="N111" s="152">
        <f t="shared" si="19"/>
        <v>1.4863916575381247E-4</v>
      </c>
      <c r="O111" s="83">
        <f t="shared" si="20"/>
        <v>866424.95</v>
      </c>
      <c r="P111" s="87">
        <f t="shared" si="21"/>
        <v>2.539170054082998</v>
      </c>
      <c r="Q111" s="78"/>
    </row>
    <row r="112" spans="2:17" s="79" customFormat="1" ht="12.75" x14ac:dyDescent="0.2">
      <c r="B112" s="72"/>
      <c r="C112" s="80" t="s">
        <v>139</v>
      </c>
      <c r="D112" s="81" t="s">
        <v>352</v>
      </c>
      <c r="E112" s="82">
        <f>IFERROR(VLOOKUP($C112,'2025'!$C$301:$U$583,19,FALSE),0)</f>
        <v>4907607.22</v>
      </c>
      <c r="F112" s="83">
        <f>IFERROR(VLOOKUP($C112,'2025'!$C$8:$U$290,19,FALSE),0)</f>
        <v>4296497.5</v>
      </c>
      <c r="G112" s="84">
        <f t="shared" si="14"/>
        <v>0.87547705172705326</v>
      </c>
      <c r="H112" s="85">
        <f t="shared" si="15"/>
        <v>5.2881921794035471E-4</v>
      </c>
      <c r="I112" s="86">
        <f t="shared" si="16"/>
        <v>-611109.71999999974</v>
      </c>
      <c r="J112" s="87">
        <f t="shared" si="17"/>
        <v>-0.1245229482729467</v>
      </c>
      <c r="K112" s="82">
        <f>VLOOKUP($C112,'2025'!$C$301:$U$583,VLOOKUP($L$4,Master!$D$9:$G$20,4,FALSE),FALSE)</f>
        <v>181841.27</v>
      </c>
      <c r="L112" s="83">
        <f>VLOOKUP($C112,'2025'!$C$8:$U$290,VLOOKUP($L$4,Master!$D$9:$G$20,4,FALSE),FALSE)</f>
        <v>345766.20000000007</v>
      </c>
      <c r="M112" s="152">
        <f t="shared" si="18"/>
        <v>1.9014726414966201</v>
      </c>
      <c r="N112" s="152">
        <f t="shared" si="19"/>
        <v>4.2557411350572954E-5</v>
      </c>
      <c r="O112" s="83">
        <f t="shared" si="20"/>
        <v>163924.93000000008</v>
      </c>
      <c r="P112" s="87">
        <f t="shared" si="21"/>
        <v>0.9014726414966201</v>
      </c>
      <c r="Q112" s="78"/>
    </row>
    <row r="113" spans="2:17" s="79" customFormat="1" ht="12.75" x14ac:dyDescent="0.2">
      <c r="B113" s="72"/>
      <c r="C113" s="80" t="s">
        <v>140</v>
      </c>
      <c r="D113" s="81" t="s">
        <v>353</v>
      </c>
      <c r="E113" s="82">
        <f>IFERROR(VLOOKUP($C113,'2025'!$C$301:$U$583,19,FALSE),0)</f>
        <v>852754.55</v>
      </c>
      <c r="F113" s="83">
        <f>IFERROR(VLOOKUP($C113,'2025'!$C$8:$U$290,19,FALSE),0)</f>
        <v>856504.44</v>
      </c>
      <c r="G113" s="84">
        <f t="shared" si="14"/>
        <v>1.0043973849216048</v>
      </c>
      <c r="H113" s="85">
        <f t="shared" si="15"/>
        <v>1.0541982350117541E-4</v>
      </c>
      <c r="I113" s="86">
        <f t="shared" si="16"/>
        <v>3749.8899999998976</v>
      </c>
      <c r="J113" s="87">
        <f t="shared" si="17"/>
        <v>4.3973849216048131E-3</v>
      </c>
      <c r="K113" s="82">
        <f>VLOOKUP($C113,'2025'!$C$301:$U$583,VLOOKUP($L$4,Master!$D$9:$G$20,4,FALSE),FALSE)</f>
        <v>110646.79999999997</v>
      </c>
      <c r="L113" s="83">
        <f>VLOOKUP($C113,'2025'!$C$8:$U$290,VLOOKUP($L$4,Master!$D$9:$G$20,4,FALSE),FALSE)</f>
        <v>170085.80000000002</v>
      </c>
      <c r="M113" s="152">
        <f t="shared" si="18"/>
        <v>1.5371958339509146</v>
      </c>
      <c r="N113" s="152">
        <f t="shared" si="19"/>
        <v>2.0934409885903481E-5</v>
      </c>
      <c r="O113" s="83">
        <f t="shared" si="20"/>
        <v>59439.000000000044</v>
      </c>
      <c r="P113" s="87">
        <f t="shared" si="21"/>
        <v>0.53719583395091464</v>
      </c>
      <c r="Q113" s="78"/>
    </row>
    <row r="114" spans="2:17" s="79" customFormat="1" ht="12.75" x14ac:dyDescent="0.2">
      <c r="B114" s="72"/>
      <c r="C114" s="80" t="s">
        <v>141</v>
      </c>
      <c r="D114" s="81" t="s">
        <v>354</v>
      </c>
      <c r="E114" s="82">
        <f>IFERROR(VLOOKUP($C114,'2025'!$C$301:$U$583,19,FALSE),0)</f>
        <v>2642791.2400000002</v>
      </c>
      <c r="F114" s="83">
        <f>IFERROR(VLOOKUP($C114,'2025'!$C$8:$U$290,19,FALSE),0)</f>
        <v>2158578.3100000005</v>
      </c>
      <c r="G114" s="84">
        <f t="shared" si="14"/>
        <v>0.81677972793643749</v>
      </c>
      <c r="H114" s="85">
        <f t="shared" si="15"/>
        <v>2.6568098637488158E-4</v>
      </c>
      <c r="I114" s="86">
        <f t="shared" si="16"/>
        <v>-484212.9299999997</v>
      </c>
      <c r="J114" s="87">
        <f t="shared" si="17"/>
        <v>-0.18322027206356248</v>
      </c>
      <c r="K114" s="82">
        <f>VLOOKUP($C114,'2025'!$C$301:$U$583,VLOOKUP($L$4,Master!$D$9:$G$20,4,FALSE),FALSE)</f>
        <v>265243.25</v>
      </c>
      <c r="L114" s="83">
        <f>VLOOKUP($C114,'2025'!$C$8:$U$290,VLOOKUP($L$4,Master!$D$9:$G$20,4,FALSE),FALSE)</f>
        <v>536473.10000000009</v>
      </c>
      <c r="M114" s="152">
        <f t="shared" si="18"/>
        <v>2.0225702256325095</v>
      </c>
      <c r="N114" s="152">
        <f t="shared" si="19"/>
        <v>6.6029896488485742E-5</v>
      </c>
      <c r="O114" s="83">
        <f t="shared" si="20"/>
        <v>271229.85000000009</v>
      </c>
      <c r="P114" s="87">
        <f t="shared" si="21"/>
        <v>1.0225702256325093</v>
      </c>
      <c r="Q114" s="78"/>
    </row>
    <row r="115" spans="2:17" s="79" customFormat="1" ht="12.75" x14ac:dyDescent="0.2">
      <c r="B115" s="72"/>
      <c r="C115" s="80" t="s">
        <v>142</v>
      </c>
      <c r="D115" s="81" t="s">
        <v>355</v>
      </c>
      <c r="E115" s="82">
        <f>IFERROR(VLOOKUP($C115,'2025'!$C$301:$U$583,19,FALSE),0)</f>
        <v>6925537.3599999994</v>
      </c>
      <c r="F115" s="83">
        <f>IFERROR(VLOOKUP($C115,'2025'!$C$8:$U$290,19,FALSE),0)</f>
        <v>6153738.4399999995</v>
      </c>
      <c r="G115" s="84">
        <f t="shared" si="14"/>
        <v>0.88855754003181064</v>
      </c>
      <c r="H115" s="85">
        <f t="shared" si="15"/>
        <v>7.5741115856585472E-4</v>
      </c>
      <c r="I115" s="86">
        <f t="shared" si="16"/>
        <v>-771798.91999999993</v>
      </c>
      <c r="J115" s="87">
        <f t="shared" si="17"/>
        <v>-0.11144245996818938</v>
      </c>
      <c r="K115" s="82">
        <f>VLOOKUP($C115,'2025'!$C$301:$U$583,VLOOKUP($L$4,Master!$D$9:$G$20,4,FALSE),FALSE)</f>
        <v>327158.62</v>
      </c>
      <c r="L115" s="83">
        <f>VLOOKUP($C115,'2025'!$C$8:$U$290,VLOOKUP($L$4,Master!$D$9:$G$20,4,FALSE),FALSE)</f>
        <v>880675.76999999967</v>
      </c>
      <c r="M115" s="152">
        <f t="shared" si="18"/>
        <v>2.6918922998269146</v>
      </c>
      <c r="N115" s="152">
        <f t="shared" si="19"/>
        <v>1.0839486627198538E-4</v>
      </c>
      <c r="O115" s="83">
        <f t="shared" si="20"/>
        <v>553517.14999999967</v>
      </c>
      <c r="P115" s="87">
        <f t="shared" si="21"/>
        <v>1.6918922998269148</v>
      </c>
      <c r="Q115" s="78"/>
    </row>
    <row r="116" spans="2:17" s="79" customFormat="1" ht="12.75" x14ac:dyDescent="0.2">
      <c r="B116" s="72"/>
      <c r="C116" s="80" t="s">
        <v>563</v>
      </c>
      <c r="D116" s="81" t="s">
        <v>496</v>
      </c>
      <c r="E116" s="82">
        <f>IFERROR(VLOOKUP($C116,'2025'!$C$301:$U$583,19,FALSE),0)</f>
        <v>0</v>
      </c>
      <c r="F116" s="83">
        <f>IFERROR(VLOOKUP($C116,'2025'!$C$8:$U$290,19,FALSE),0)</f>
        <v>0</v>
      </c>
      <c r="G116" s="84">
        <f t="shared" si="14"/>
        <v>0</v>
      </c>
      <c r="H116" s="85">
        <f t="shared" si="15"/>
        <v>0</v>
      </c>
      <c r="I116" s="86">
        <f t="shared" si="16"/>
        <v>0</v>
      </c>
      <c r="J116" s="87">
        <f t="shared" si="17"/>
        <v>0</v>
      </c>
      <c r="K116" s="82">
        <f>VLOOKUP($C116,'2025'!$C$301:$U$583,VLOOKUP($L$4,Master!$D$9:$G$20,4,FALSE),FALSE)</f>
        <v>0</v>
      </c>
      <c r="L116" s="83">
        <f>VLOOKUP($C116,'2025'!$C$8:$U$290,VLOOKUP($L$4,Master!$D$9:$G$20,4,FALSE),FALSE)</f>
        <v>0</v>
      </c>
      <c r="M116" s="152">
        <f t="shared" si="18"/>
        <v>0</v>
      </c>
      <c r="N116" s="152">
        <f t="shared" si="19"/>
        <v>0</v>
      </c>
      <c r="O116" s="83">
        <f t="shared" si="20"/>
        <v>0</v>
      </c>
      <c r="P116" s="87">
        <f t="shared" si="21"/>
        <v>0</v>
      </c>
      <c r="Q116" s="78"/>
    </row>
    <row r="117" spans="2:17" s="79" customFormat="1" ht="12.75" x14ac:dyDescent="0.2">
      <c r="B117" s="72"/>
      <c r="C117" s="80" t="s">
        <v>143</v>
      </c>
      <c r="D117" s="81" t="s">
        <v>364</v>
      </c>
      <c r="E117" s="82">
        <f>IFERROR(VLOOKUP($C117,'2025'!$C$301:$U$583,19,FALSE),0)</f>
        <v>2176471.0100000007</v>
      </c>
      <c r="F117" s="83">
        <f>IFERROR(VLOOKUP($C117,'2025'!$C$8:$U$290,19,FALSE),0)</f>
        <v>7202047.919999999</v>
      </c>
      <c r="G117" s="84">
        <f t="shared" si="14"/>
        <v>3.3090484030844025</v>
      </c>
      <c r="H117" s="85">
        <f t="shared" si="15"/>
        <v>8.8643862788779886E-4</v>
      </c>
      <c r="I117" s="86">
        <f t="shared" si="16"/>
        <v>5025576.9099999983</v>
      </c>
      <c r="J117" s="87">
        <f t="shared" si="17"/>
        <v>2.3090484030844025</v>
      </c>
      <c r="K117" s="82">
        <f>VLOOKUP($C117,'2025'!$C$301:$U$583,VLOOKUP($L$4,Master!$D$9:$G$20,4,FALSE),FALSE)</f>
        <v>217700.66000000006</v>
      </c>
      <c r="L117" s="83">
        <f>VLOOKUP($C117,'2025'!$C$8:$U$290,VLOOKUP($L$4,Master!$D$9:$G$20,4,FALSE),FALSE)</f>
        <v>182305.8</v>
      </c>
      <c r="M117" s="152">
        <f t="shared" si="18"/>
        <v>0.83741500829625382</v>
      </c>
      <c r="N117" s="152">
        <f t="shared" si="19"/>
        <v>2.2438465420261671E-5</v>
      </c>
      <c r="O117" s="83">
        <f t="shared" si="20"/>
        <v>-35394.860000000073</v>
      </c>
      <c r="P117" s="87">
        <f t="shared" si="21"/>
        <v>-0.16258499170374616</v>
      </c>
      <c r="Q117" s="78"/>
    </row>
    <row r="118" spans="2:17" s="79" customFormat="1" ht="12.75" x14ac:dyDescent="0.2">
      <c r="B118" s="72"/>
      <c r="C118" s="80" t="s">
        <v>144</v>
      </c>
      <c r="D118" s="81" t="s">
        <v>365</v>
      </c>
      <c r="E118" s="82">
        <f>IFERROR(VLOOKUP($C118,'2025'!$C$301:$U$583,19,FALSE),0)</f>
        <v>839519.02999999991</v>
      </c>
      <c r="F118" s="83">
        <f>IFERROR(VLOOKUP($C118,'2025'!$C$8:$U$290,19,FALSE),0)</f>
        <v>593115.27</v>
      </c>
      <c r="G118" s="84">
        <f t="shared" si="14"/>
        <v>0.70649413390903137</v>
      </c>
      <c r="H118" s="85">
        <f t="shared" si="15"/>
        <v>7.3001497901460974E-5</v>
      </c>
      <c r="I118" s="86">
        <f t="shared" si="16"/>
        <v>-246403.75999999989</v>
      </c>
      <c r="J118" s="87">
        <f t="shared" si="17"/>
        <v>-0.29350586609096868</v>
      </c>
      <c r="K118" s="82">
        <f>VLOOKUP($C118,'2025'!$C$301:$U$583,VLOOKUP($L$4,Master!$D$9:$G$20,4,FALSE),FALSE)</f>
        <v>95698.13</v>
      </c>
      <c r="L118" s="83">
        <f>VLOOKUP($C118,'2025'!$C$8:$U$290,VLOOKUP($L$4,Master!$D$9:$G$20,4,FALSE),FALSE)</f>
        <v>65685.279999999999</v>
      </c>
      <c r="M118" s="152">
        <f t="shared" si="18"/>
        <v>0.68637997419594299</v>
      </c>
      <c r="N118" s="152">
        <f t="shared" si="19"/>
        <v>8.0846406636552726E-6</v>
      </c>
      <c r="O118" s="83">
        <f t="shared" si="20"/>
        <v>-30012.850000000006</v>
      </c>
      <c r="P118" s="87">
        <f t="shared" si="21"/>
        <v>-0.31362002580405701</v>
      </c>
      <c r="Q118" s="78"/>
    </row>
    <row r="119" spans="2:17" s="79" customFormat="1" ht="12.75" x14ac:dyDescent="0.2">
      <c r="B119" s="72"/>
      <c r="C119" s="80" t="s">
        <v>530</v>
      </c>
      <c r="D119" s="81" t="s">
        <v>531</v>
      </c>
      <c r="E119" s="82">
        <f>IFERROR(VLOOKUP($C119,'2025'!$C$301:$U$583,19,FALSE),0)</f>
        <v>39500</v>
      </c>
      <c r="F119" s="83">
        <f>IFERROR(VLOOKUP($C119,'2025'!$C$8:$U$290,19,FALSE),0)</f>
        <v>1950.04</v>
      </c>
      <c r="G119" s="84">
        <f t="shared" si="14"/>
        <v>4.9368101265822785E-2</v>
      </c>
      <c r="H119" s="85">
        <f t="shared" si="15"/>
        <v>2.4001378512437383E-7</v>
      </c>
      <c r="I119" s="86">
        <f t="shared" si="16"/>
        <v>-37549.96</v>
      </c>
      <c r="J119" s="87">
        <f t="shared" si="17"/>
        <v>-0.95063189873417719</v>
      </c>
      <c r="K119" s="82">
        <f>VLOOKUP($C119,'2025'!$C$301:$U$583,VLOOKUP($L$4,Master!$D$9:$G$20,4,FALSE),FALSE)</f>
        <v>7502.27</v>
      </c>
      <c r="L119" s="83">
        <f>VLOOKUP($C119,'2025'!$C$8:$U$290,VLOOKUP($L$4,Master!$D$9:$G$20,4,FALSE),FALSE)</f>
        <v>0</v>
      </c>
      <c r="M119" s="152">
        <f t="shared" si="18"/>
        <v>0</v>
      </c>
      <c r="N119" s="152">
        <f t="shared" si="19"/>
        <v>0</v>
      </c>
      <c r="O119" s="83">
        <f t="shared" si="20"/>
        <v>-7502.27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495</v>
      </c>
      <c r="D120" s="81" t="s">
        <v>496</v>
      </c>
      <c r="E120" s="82">
        <f>IFERROR(VLOOKUP($C120,'2025'!$C$301:$U$583,19,FALSE),0)</f>
        <v>1658271.6</v>
      </c>
      <c r="F120" s="83">
        <f>IFERROR(VLOOKUP($C120,'2025'!$C$8:$U$290,19,FALSE),0)</f>
        <v>5056749.2800000012</v>
      </c>
      <c r="G120" s="84">
        <f t="shared" si="14"/>
        <v>3.0494095659601244</v>
      </c>
      <c r="H120" s="85">
        <f t="shared" si="15"/>
        <v>6.2239212278607226E-4</v>
      </c>
      <c r="I120" s="86">
        <f t="shared" si="16"/>
        <v>3398477.6800000011</v>
      </c>
      <c r="J120" s="87">
        <f t="shared" si="17"/>
        <v>2.0494095659601244</v>
      </c>
      <c r="K120" s="82">
        <f>VLOOKUP($C120,'2025'!$C$301:$U$583,VLOOKUP($L$4,Master!$D$9:$G$20,4,FALSE),FALSE)</f>
        <v>66658.739999999991</v>
      </c>
      <c r="L120" s="83">
        <f>VLOOKUP($C120,'2025'!$C$8:$U$290,VLOOKUP($L$4,Master!$D$9:$G$20,4,FALSE),FALSE)</f>
        <v>501377.94000000006</v>
      </c>
      <c r="M120" s="152">
        <f t="shared" si="18"/>
        <v>7.5215634138899139</v>
      </c>
      <c r="N120" s="152">
        <f t="shared" si="19"/>
        <v>6.1710332689206998E-5</v>
      </c>
      <c r="O120" s="83">
        <f t="shared" si="20"/>
        <v>434719.20000000007</v>
      </c>
      <c r="P120" s="87">
        <f t="shared" si="21"/>
        <v>6.5215634138899139</v>
      </c>
      <c r="Q120" s="78"/>
    </row>
    <row r="121" spans="2:17" s="79" customFormat="1" ht="12.75" x14ac:dyDescent="0.2">
      <c r="B121" s="72"/>
      <c r="C121" s="80" t="s">
        <v>497</v>
      </c>
      <c r="D121" s="81" t="s">
        <v>498</v>
      </c>
      <c r="E121" s="82">
        <f>IFERROR(VLOOKUP($C121,'2025'!$C$301:$U$583,19,FALSE),0)</f>
        <v>2999473.6600000006</v>
      </c>
      <c r="F121" s="83">
        <f>IFERROR(VLOOKUP($C121,'2025'!$C$8:$U$290,19,FALSE),0)</f>
        <v>3068589.64</v>
      </c>
      <c r="G121" s="84">
        <f t="shared" si="14"/>
        <v>1.023042702765391</v>
      </c>
      <c r="H121" s="85">
        <f t="shared" si="15"/>
        <v>3.7768651642522188E-4</v>
      </c>
      <c r="I121" s="86">
        <f t="shared" si="16"/>
        <v>69115.979999999516</v>
      </c>
      <c r="J121" s="87">
        <f t="shared" si="17"/>
        <v>2.3042702765391013E-2</v>
      </c>
      <c r="K121" s="82">
        <f>VLOOKUP($C121,'2025'!$C$301:$U$583,VLOOKUP($L$4,Master!$D$9:$G$20,4,FALSE),FALSE)</f>
        <v>233665.99000000005</v>
      </c>
      <c r="L121" s="83">
        <f>VLOOKUP($C121,'2025'!$C$8:$U$290,VLOOKUP($L$4,Master!$D$9:$G$20,4,FALSE),FALSE)</f>
        <v>719684.23</v>
      </c>
      <c r="M121" s="152">
        <f t="shared" si="18"/>
        <v>3.0799699605406841</v>
      </c>
      <c r="N121" s="152">
        <f t="shared" si="19"/>
        <v>8.8579791253830909E-5</v>
      </c>
      <c r="O121" s="83">
        <f t="shared" si="20"/>
        <v>486018.23999999993</v>
      </c>
      <c r="P121" s="87">
        <f t="shared" si="21"/>
        <v>2.0799699605406841</v>
      </c>
      <c r="Q121" s="78"/>
    </row>
    <row r="122" spans="2:17" s="79" customFormat="1" ht="12.75" x14ac:dyDescent="0.2">
      <c r="B122" s="72"/>
      <c r="C122" s="80" t="s">
        <v>499</v>
      </c>
      <c r="D122" s="81" t="s">
        <v>500</v>
      </c>
      <c r="E122" s="82">
        <f>IFERROR(VLOOKUP($C122,'2025'!$C$301:$U$583,19,FALSE),0)</f>
        <v>3178989.5799999996</v>
      </c>
      <c r="F122" s="83">
        <f>IFERROR(VLOOKUP($C122,'2025'!$C$8:$U$290,19,FALSE),0)</f>
        <v>2338034.3400000003</v>
      </c>
      <c r="G122" s="84">
        <f t="shared" si="14"/>
        <v>0.73546461262700979</v>
      </c>
      <c r="H122" s="85">
        <f t="shared" si="15"/>
        <v>2.8776869792115407E-4</v>
      </c>
      <c r="I122" s="86">
        <f t="shared" si="16"/>
        <v>-840955.23999999929</v>
      </c>
      <c r="J122" s="87">
        <f t="shared" si="17"/>
        <v>-0.26453538737299021</v>
      </c>
      <c r="K122" s="82">
        <f>VLOOKUP($C122,'2025'!$C$301:$U$583,VLOOKUP($L$4,Master!$D$9:$G$20,4,FALSE),FALSE)</f>
        <v>254190.82</v>
      </c>
      <c r="L122" s="83">
        <f>VLOOKUP($C122,'2025'!$C$8:$U$290,VLOOKUP($L$4,Master!$D$9:$G$20,4,FALSE),FALSE)</f>
        <v>252889.89000000004</v>
      </c>
      <c r="M122" s="152">
        <f t="shared" si="18"/>
        <v>0.99488207323930911</v>
      </c>
      <c r="N122" s="152">
        <f t="shared" si="19"/>
        <v>3.1126058808325234E-5</v>
      </c>
      <c r="O122" s="83">
        <f t="shared" si="20"/>
        <v>-1300.9299999999639</v>
      </c>
      <c r="P122" s="87">
        <f t="shared" si="21"/>
        <v>-5.117926760690901E-3</v>
      </c>
      <c r="Q122" s="78"/>
    </row>
    <row r="123" spans="2:17" s="79" customFormat="1" ht="12.75" x14ac:dyDescent="0.2">
      <c r="B123" s="72"/>
      <c r="C123" s="80" t="s">
        <v>145</v>
      </c>
      <c r="D123" s="81" t="s">
        <v>366</v>
      </c>
      <c r="E123" s="82">
        <f>IFERROR(VLOOKUP($C123,'2025'!$C$301:$U$583,19,FALSE),0)</f>
        <v>3491011.71</v>
      </c>
      <c r="F123" s="83">
        <f>IFERROR(VLOOKUP($C123,'2025'!$C$8:$U$290,19,FALSE),0)</f>
        <v>2751412.5999999996</v>
      </c>
      <c r="G123" s="84">
        <f t="shared" si="14"/>
        <v>0.78814189941516977</v>
      </c>
      <c r="H123" s="85">
        <f t="shared" si="15"/>
        <v>3.3864790084556966E-4</v>
      </c>
      <c r="I123" s="86">
        <f t="shared" si="16"/>
        <v>-739599.11000000034</v>
      </c>
      <c r="J123" s="87">
        <f t="shared" si="17"/>
        <v>-0.21185810058483029</v>
      </c>
      <c r="K123" s="82">
        <f>VLOOKUP($C123,'2025'!$C$301:$U$583,VLOOKUP($L$4,Master!$D$9:$G$20,4,FALSE),FALSE)</f>
        <v>201950.01000000004</v>
      </c>
      <c r="L123" s="83">
        <f>VLOOKUP($C123,'2025'!$C$8:$U$290,VLOOKUP($L$4,Master!$D$9:$G$20,4,FALSE),FALSE)</f>
        <v>135491.79</v>
      </c>
      <c r="M123" s="152">
        <f t="shared" si="18"/>
        <v>0.67091747111079614</v>
      </c>
      <c r="N123" s="152">
        <f t="shared" si="19"/>
        <v>1.6676528364124216E-5</v>
      </c>
      <c r="O123" s="83">
        <f t="shared" si="20"/>
        <v>-66458.22000000003</v>
      </c>
      <c r="P123" s="87">
        <f t="shared" si="21"/>
        <v>-0.32908252888920392</v>
      </c>
      <c r="Q123" s="78"/>
    </row>
    <row r="124" spans="2:17" s="79" customFormat="1" ht="12.75" x14ac:dyDescent="0.2">
      <c r="B124" s="72"/>
      <c r="C124" s="80" t="s">
        <v>146</v>
      </c>
      <c r="D124" s="81" t="s">
        <v>367</v>
      </c>
      <c r="E124" s="82">
        <f>IFERROR(VLOOKUP($C124,'2025'!$C$301:$U$583,19,FALSE),0)</f>
        <v>2052238.5200000005</v>
      </c>
      <c r="F124" s="83">
        <f>IFERROR(VLOOKUP($C124,'2025'!$C$8:$U$290,19,FALSE),0)</f>
        <v>1844205.58</v>
      </c>
      <c r="G124" s="84">
        <f t="shared" si="14"/>
        <v>0.89863120783835582</v>
      </c>
      <c r="H124" s="85">
        <f t="shared" si="15"/>
        <v>2.269875293857004E-4</v>
      </c>
      <c r="I124" s="86">
        <f t="shared" si="16"/>
        <v>-208032.94000000041</v>
      </c>
      <c r="J124" s="87">
        <f t="shared" si="17"/>
        <v>-0.10136879216164424</v>
      </c>
      <c r="K124" s="82">
        <f>VLOOKUP($C124,'2025'!$C$301:$U$583,VLOOKUP($L$4,Master!$D$9:$G$20,4,FALSE),FALSE)</f>
        <v>216044.94999999995</v>
      </c>
      <c r="L124" s="83">
        <f>VLOOKUP($C124,'2025'!$C$8:$U$290,VLOOKUP($L$4,Master!$D$9:$G$20,4,FALSE),FALSE)</f>
        <v>175069.87</v>
      </c>
      <c r="M124" s="152">
        <f t="shared" si="18"/>
        <v>0.81034002414775275</v>
      </c>
      <c r="N124" s="152">
        <f t="shared" si="19"/>
        <v>2.1547856536241336E-5</v>
      </c>
      <c r="O124" s="83">
        <f t="shared" si="20"/>
        <v>-40975.079999999958</v>
      </c>
      <c r="P124" s="87">
        <f t="shared" si="21"/>
        <v>-0.18965997585224725</v>
      </c>
      <c r="Q124" s="78"/>
    </row>
    <row r="125" spans="2:17" s="79" customFormat="1" ht="25.5" x14ac:dyDescent="0.2">
      <c r="B125" s="72"/>
      <c r="C125" s="80" t="s">
        <v>147</v>
      </c>
      <c r="D125" s="81" t="s">
        <v>368</v>
      </c>
      <c r="E125" s="82">
        <f>IFERROR(VLOOKUP($C125,'2025'!$C$301:$U$583,19,FALSE),0)</f>
        <v>846465.1100000001</v>
      </c>
      <c r="F125" s="83">
        <f>IFERROR(VLOOKUP($C125,'2025'!$C$8:$U$290,19,FALSE),0)</f>
        <v>756308.57000000007</v>
      </c>
      <c r="G125" s="84">
        <f t="shared" si="14"/>
        <v>0.89349054209688572</v>
      </c>
      <c r="H125" s="85">
        <f t="shared" si="15"/>
        <v>9.3087568771770037E-5</v>
      </c>
      <c r="I125" s="86">
        <f t="shared" si="16"/>
        <v>-90156.540000000037</v>
      </c>
      <c r="J125" s="87">
        <f t="shared" si="17"/>
        <v>-0.10650945790311431</v>
      </c>
      <c r="K125" s="82">
        <f>VLOOKUP($C125,'2025'!$C$301:$U$583,VLOOKUP($L$4,Master!$D$9:$G$20,4,FALSE),FALSE)</f>
        <v>69347.75999999998</v>
      </c>
      <c r="L125" s="83">
        <f>VLOOKUP($C125,'2025'!$C$8:$U$290,VLOOKUP($L$4,Master!$D$9:$G$20,4,FALSE),FALSE)</f>
        <v>103691.94</v>
      </c>
      <c r="M125" s="152">
        <f t="shared" si="18"/>
        <v>1.4952457007984112</v>
      </c>
      <c r="N125" s="152">
        <f t="shared" si="19"/>
        <v>1.2762556155919604E-5</v>
      </c>
      <c r="O125" s="83">
        <f t="shared" si="20"/>
        <v>34344.180000000022</v>
      </c>
      <c r="P125" s="87">
        <f t="shared" si="21"/>
        <v>0.49524570079841124</v>
      </c>
      <c r="Q125" s="78"/>
    </row>
    <row r="126" spans="2:17" s="79" customFormat="1" ht="12.75" x14ac:dyDescent="0.2">
      <c r="B126" s="72"/>
      <c r="C126" s="80" t="s">
        <v>148</v>
      </c>
      <c r="D126" s="81" t="s">
        <v>369</v>
      </c>
      <c r="E126" s="82">
        <f>IFERROR(VLOOKUP($C126,'2025'!$C$301:$U$583,19,FALSE),0)</f>
        <v>491426.47999999992</v>
      </c>
      <c r="F126" s="83">
        <f>IFERROR(VLOOKUP($C126,'2025'!$C$8:$U$290,19,FALSE),0)</f>
        <v>288124.39</v>
      </c>
      <c r="G126" s="84">
        <f t="shared" si="14"/>
        <v>0.58630212600672238</v>
      </c>
      <c r="H126" s="85">
        <f t="shared" si="15"/>
        <v>3.5462772779302619E-5</v>
      </c>
      <c r="I126" s="86">
        <f t="shared" si="16"/>
        <v>-203302.08999999991</v>
      </c>
      <c r="J126" s="87">
        <f t="shared" si="17"/>
        <v>-0.41369787399327757</v>
      </c>
      <c r="K126" s="82">
        <f>VLOOKUP($C126,'2025'!$C$301:$U$583,VLOOKUP($L$4,Master!$D$9:$G$20,4,FALSE),FALSE)</f>
        <v>73565.06</v>
      </c>
      <c r="L126" s="83">
        <f>VLOOKUP($C126,'2025'!$C$8:$U$290,VLOOKUP($L$4,Master!$D$9:$G$20,4,FALSE),FALSE)</f>
        <v>40293.840000000004</v>
      </c>
      <c r="M126" s="152">
        <f t="shared" si="18"/>
        <v>0.54773067540487297</v>
      </c>
      <c r="N126" s="152">
        <f t="shared" si="19"/>
        <v>4.9594249633832641E-6</v>
      </c>
      <c r="O126" s="83">
        <f t="shared" si="20"/>
        <v>-33271.219999999994</v>
      </c>
      <c r="P126" s="87">
        <f t="shared" si="21"/>
        <v>-0.45226932459512703</v>
      </c>
      <c r="Q126" s="78"/>
    </row>
    <row r="127" spans="2:17" s="79" customFormat="1" ht="25.5" x14ac:dyDescent="0.2">
      <c r="B127" s="72"/>
      <c r="C127" s="80" t="s">
        <v>532</v>
      </c>
      <c r="D127" s="81" t="s">
        <v>533</v>
      </c>
      <c r="E127" s="82">
        <f>IFERROR(VLOOKUP($C127,'2025'!$C$301:$U$583,19,FALSE),0)</f>
        <v>270924.76</v>
      </c>
      <c r="F127" s="83">
        <f>IFERROR(VLOOKUP($C127,'2025'!$C$8:$U$290,19,FALSE),0)</f>
        <v>232986.26</v>
      </c>
      <c r="G127" s="84">
        <f t="shared" si="14"/>
        <v>0.85996665642520087</v>
      </c>
      <c r="H127" s="85">
        <f t="shared" si="15"/>
        <v>2.8676290816891701E-5</v>
      </c>
      <c r="I127" s="86">
        <f t="shared" si="16"/>
        <v>-37938.5</v>
      </c>
      <c r="J127" s="87">
        <f t="shared" si="17"/>
        <v>-0.14003334357479913</v>
      </c>
      <c r="K127" s="82">
        <f>VLOOKUP($C127,'2025'!$C$301:$U$583,VLOOKUP($L$4,Master!$D$9:$G$20,4,FALSE),FALSE)</f>
        <v>33171.15</v>
      </c>
      <c r="L127" s="83">
        <f>VLOOKUP($C127,'2025'!$C$8:$U$290,VLOOKUP($L$4,Master!$D$9:$G$20,4,FALSE),FALSE)</f>
        <v>48908.84</v>
      </c>
      <c r="M127" s="152">
        <f t="shared" si="18"/>
        <v>1.4744390833600884</v>
      </c>
      <c r="N127" s="152">
        <f t="shared" si="19"/>
        <v>6.0197718069590259E-6</v>
      </c>
      <c r="O127" s="83">
        <f t="shared" si="20"/>
        <v>15737.689999999995</v>
      </c>
      <c r="P127" s="87">
        <f t="shared" si="21"/>
        <v>0.47443908336008833</v>
      </c>
      <c r="Q127" s="78"/>
    </row>
    <row r="128" spans="2:17" s="79" customFormat="1" ht="25.5" x14ac:dyDescent="0.2">
      <c r="B128" s="72"/>
      <c r="C128" s="80" t="s">
        <v>534</v>
      </c>
      <c r="D128" s="81" t="s">
        <v>535</v>
      </c>
      <c r="E128" s="82">
        <f>IFERROR(VLOOKUP($C128,'2025'!$C$301:$U$583,19,FALSE),0)</f>
        <v>2403028</v>
      </c>
      <c r="F128" s="83">
        <f>IFERROR(VLOOKUP($C128,'2025'!$C$8:$U$290,19,FALSE),0)</f>
        <v>2283091.77</v>
      </c>
      <c r="G128" s="84">
        <f t="shared" si="14"/>
        <v>0.95008954119552502</v>
      </c>
      <c r="H128" s="85">
        <f t="shared" si="15"/>
        <v>2.8100628577055152E-4</v>
      </c>
      <c r="I128" s="86">
        <f t="shared" si="16"/>
        <v>-119936.22999999998</v>
      </c>
      <c r="J128" s="87">
        <f t="shared" si="17"/>
        <v>-4.9910458804475012E-2</v>
      </c>
      <c r="K128" s="82">
        <f>VLOOKUP($C128,'2025'!$C$301:$U$583,VLOOKUP($L$4,Master!$D$9:$G$20,4,FALSE),FALSE)</f>
        <v>119310.25</v>
      </c>
      <c r="L128" s="83">
        <f>VLOOKUP($C128,'2025'!$C$8:$U$290,VLOOKUP($L$4,Master!$D$9:$G$20,4,FALSE),FALSE)</f>
        <v>173321.35</v>
      </c>
      <c r="M128" s="152">
        <f t="shared" si="18"/>
        <v>1.4526945505520272</v>
      </c>
      <c r="N128" s="152">
        <f t="shared" si="19"/>
        <v>2.1332646128472437E-5</v>
      </c>
      <c r="O128" s="83">
        <f t="shared" si="20"/>
        <v>54011.100000000006</v>
      </c>
      <c r="P128" s="87">
        <f t="shared" si="21"/>
        <v>0.45269455055202723</v>
      </c>
      <c r="Q128" s="78"/>
    </row>
    <row r="129" spans="2:17" s="79" customFormat="1" ht="12.75" x14ac:dyDescent="0.2">
      <c r="B129" s="72"/>
      <c r="C129" s="80" t="s">
        <v>149</v>
      </c>
      <c r="D129" s="81" t="s">
        <v>370</v>
      </c>
      <c r="E129" s="82">
        <f>IFERROR(VLOOKUP($C129,'2025'!$C$301:$U$583,19,FALSE),0)</f>
        <v>797686.32000000007</v>
      </c>
      <c r="F129" s="83">
        <f>IFERROR(VLOOKUP($C129,'2025'!$C$8:$U$290,19,FALSE),0)</f>
        <v>491056.35</v>
      </c>
      <c r="G129" s="84">
        <f t="shared" si="14"/>
        <v>0.6156008166217517</v>
      </c>
      <c r="H129" s="85">
        <f t="shared" si="15"/>
        <v>6.0439936243799768E-5</v>
      </c>
      <c r="I129" s="86">
        <f t="shared" si="16"/>
        <v>-306629.97000000009</v>
      </c>
      <c r="J129" s="87">
        <f t="shared" si="17"/>
        <v>-0.3843991833782483</v>
      </c>
      <c r="K129" s="82">
        <f>VLOOKUP($C129,'2025'!$C$301:$U$583,VLOOKUP($L$4,Master!$D$9:$G$20,4,FALSE),FALSE)</f>
        <v>76604.26999999999</v>
      </c>
      <c r="L129" s="83">
        <f>VLOOKUP($C129,'2025'!$C$8:$U$290,VLOOKUP($L$4,Master!$D$9:$G$20,4,FALSE),FALSE)</f>
        <v>87899.63</v>
      </c>
      <c r="M129" s="152">
        <f t="shared" si="18"/>
        <v>1.147450788317675</v>
      </c>
      <c r="N129" s="152">
        <f t="shared" si="19"/>
        <v>1.0818815463955593E-5</v>
      </c>
      <c r="O129" s="83">
        <f t="shared" si="20"/>
        <v>11295.360000000015</v>
      </c>
      <c r="P129" s="87">
        <f t="shared" si="21"/>
        <v>0.14745078831767494</v>
      </c>
      <c r="Q129" s="78"/>
    </row>
    <row r="130" spans="2:17" s="79" customFormat="1" ht="12.75" x14ac:dyDescent="0.2">
      <c r="B130" s="72"/>
      <c r="C130" s="80" t="s">
        <v>150</v>
      </c>
      <c r="D130" s="81" t="s">
        <v>371</v>
      </c>
      <c r="E130" s="82">
        <f>IFERROR(VLOOKUP($C130,'2025'!$C$301:$U$583,19,FALSE),0)</f>
        <v>831268.10000000009</v>
      </c>
      <c r="F130" s="83">
        <f>IFERROR(VLOOKUP($C130,'2025'!$C$8:$U$290,19,FALSE),0)</f>
        <v>609959.55999999994</v>
      </c>
      <c r="G130" s="84">
        <f t="shared" si="14"/>
        <v>0.73376995941501888</v>
      </c>
      <c r="H130" s="85">
        <f t="shared" si="15"/>
        <v>7.5074717835735467E-5</v>
      </c>
      <c r="I130" s="86">
        <f t="shared" si="16"/>
        <v>-221308.54000000015</v>
      </c>
      <c r="J130" s="87">
        <f t="shared" si="17"/>
        <v>-0.26623004058498112</v>
      </c>
      <c r="K130" s="82">
        <f>VLOOKUP($C130,'2025'!$C$301:$U$583,VLOOKUP($L$4,Master!$D$9:$G$20,4,FALSE),FALSE)</f>
        <v>114880.42000000001</v>
      </c>
      <c r="L130" s="83">
        <f>VLOOKUP($C130,'2025'!$C$8:$U$290,VLOOKUP($L$4,Master!$D$9:$G$20,4,FALSE),FALSE)</f>
        <v>216861.76999999996</v>
      </c>
      <c r="M130" s="152">
        <f t="shared" si="18"/>
        <v>1.8877174195567872</v>
      </c>
      <c r="N130" s="152">
        <f t="shared" si="19"/>
        <v>2.6691664923012537E-5</v>
      </c>
      <c r="O130" s="83">
        <f t="shared" si="20"/>
        <v>101981.34999999995</v>
      </c>
      <c r="P130" s="87">
        <f t="shared" si="21"/>
        <v>0.88771741955678729</v>
      </c>
      <c r="Q130" s="78"/>
    </row>
    <row r="131" spans="2:17" s="79" customFormat="1" ht="12.75" x14ac:dyDescent="0.2">
      <c r="B131" s="72"/>
      <c r="C131" s="80" t="s">
        <v>151</v>
      </c>
      <c r="D131" s="81" t="s">
        <v>372</v>
      </c>
      <c r="E131" s="82">
        <f>IFERROR(VLOOKUP($C131,'2025'!$C$301:$U$583,19,FALSE),0)</f>
        <v>496070</v>
      </c>
      <c r="F131" s="83">
        <f>IFERROR(VLOOKUP($C131,'2025'!$C$8:$U$290,19,FALSE),0)</f>
        <v>301720.46999999997</v>
      </c>
      <c r="G131" s="84">
        <f t="shared" si="14"/>
        <v>0.60822156147317918</v>
      </c>
      <c r="H131" s="85">
        <f t="shared" si="15"/>
        <v>3.7136198259628046E-5</v>
      </c>
      <c r="I131" s="86">
        <f t="shared" si="16"/>
        <v>-194349.53000000003</v>
      </c>
      <c r="J131" s="87">
        <f t="shared" si="17"/>
        <v>-0.39177843852682087</v>
      </c>
      <c r="K131" s="82">
        <f>VLOOKUP($C131,'2025'!$C$301:$U$583,VLOOKUP($L$4,Master!$D$9:$G$20,4,FALSE),FALSE)</f>
        <v>77430.73</v>
      </c>
      <c r="L131" s="83">
        <f>VLOOKUP($C131,'2025'!$C$8:$U$290,VLOOKUP($L$4,Master!$D$9:$G$20,4,FALSE),FALSE)</f>
        <v>159761.47</v>
      </c>
      <c r="M131" s="152">
        <f t="shared" si="18"/>
        <v>2.0632824977886686</v>
      </c>
      <c r="N131" s="152">
        <f t="shared" si="19"/>
        <v>1.9663676197274977E-5</v>
      </c>
      <c r="O131" s="83">
        <f t="shared" si="20"/>
        <v>82330.740000000005</v>
      </c>
      <c r="P131" s="87">
        <f t="shared" si="21"/>
        <v>1.0632824977886688</v>
      </c>
      <c r="Q131" s="78"/>
    </row>
    <row r="132" spans="2:17" s="79" customFormat="1" ht="12.75" x14ac:dyDescent="0.2">
      <c r="B132" s="72"/>
      <c r="C132" s="80" t="s">
        <v>152</v>
      </c>
      <c r="D132" s="81" t="s">
        <v>373</v>
      </c>
      <c r="E132" s="82">
        <f>IFERROR(VLOOKUP($C132,'2025'!$C$301:$U$583,19,FALSE),0)</f>
        <v>23538.910000000003</v>
      </c>
      <c r="F132" s="83">
        <f>IFERROR(VLOOKUP($C132,'2025'!$C$8:$U$290,19,FALSE),0)</f>
        <v>8237.92</v>
      </c>
      <c r="G132" s="84">
        <f t="shared" si="14"/>
        <v>0.34997032572876141</v>
      </c>
      <c r="H132" s="85">
        <f t="shared" si="15"/>
        <v>1.0139352837643237E-6</v>
      </c>
      <c r="I132" s="86">
        <f t="shared" si="16"/>
        <v>-15300.990000000003</v>
      </c>
      <c r="J132" s="87">
        <f t="shared" si="17"/>
        <v>-0.65002967427123859</v>
      </c>
      <c r="K132" s="82">
        <f>VLOOKUP($C132,'2025'!$C$301:$U$583,VLOOKUP($L$4,Master!$D$9:$G$20,4,FALSE),FALSE)</f>
        <v>3260.75</v>
      </c>
      <c r="L132" s="83">
        <f>VLOOKUP($C132,'2025'!$C$8:$U$290,VLOOKUP($L$4,Master!$D$9:$G$20,4,FALSE),FALSE)</f>
        <v>1459.2700000000002</v>
      </c>
      <c r="M132" s="152">
        <f t="shared" si="18"/>
        <v>0.44752587594878485</v>
      </c>
      <c r="N132" s="152">
        <f t="shared" si="19"/>
        <v>1.7960909325882804E-7</v>
      </c>
      <c r="O132" s="83">
        <f t="shared" si="20"/>
        <v>-1801.4799999999998</v>
      </c>
      <c r="P132" s="87">
        <f t="shared" si="21"/>
        <v>-0.5524741240512151</v>
      </c>
      <c r="Q132" s="78"/>
    </row>
    <row r="133" spans="2:17" s="79" customFormat="1" ht="12.75" x14ac:dyDescent="0.2">
      <c r="B133" s="72"/>
      <c r="C133" s="80" t="s">
        <v>153</v>
      </c>
      <c r="D133" s="81" t="s">
        <v>374</v>
      </c>
      <c r="E133" s="82">
        <f>IFERROR(VLOOKUP($C133,'2025'!$C$301:$U$583,19,FALSE),0)</f>
        <v>3185311.55</v>
      </c>
      <c r="F133" s="83">
        <f>IFERROR(VLOOKUP($C133,'2025'!$C$8:$U$290,19,FALSE),0)</f>
        <v>3238912.65</v>
      </c>
      <c r="G133" s="84">
        <f t="shared" si="14"/>
        <v>1.0168275847302912</v>
      </c>
      <c r="H133" s="85">
        <f t="shared" si="15"/>
        <v>3.9865012246606026E-4</v>
      </c>
      <c r="I133" s="86">
        <f t="shared" si="16"/>
        <v>53601.100000000093</v>
      </c>
      <c r="J133" s="87">
        <f t="shared" si="17"/>
        <v>1.6827584730291171E-2</v>
      </c>
      <c r="K133" s="82">
        <f>VLOOKUP($C133,'2025'!$C$301:$U$583,VLOOKUP($L$4,Master!$D$9:$G$20,4,FALSE),FALSE)</f>
        <v>295255.3</v>
      </c>
      <c r="L133" s="83">
        <f>VLOOKUP($C133,'2025'!$C$8:$U$290,VLOOKUP($L$4,Master!$D$9:$G$20,4,FALSE),FALSE)</f>
        <v>368484.18</v>
      </c>
      <c r="M133" s="152">
        <f t="shared" si="18"/>
        <v>1.2480188501273306</v>
      </c>
      <c r="N133" s="152">
        <f t="shared" si="19"/>
        <v>4.5353573670412448E-5</v>
      </c>
      <c r="O133" s="83">
        <f t="shared" si="20"/>
        <v>73228.88</v>
      </c>
      <c r="P133" s="87">
        <f t="shared" si="21"/>
        <v>0.24801885012733052</v>
      </c>
      <c r="Q133" s="78"/>
    </row>
    <row r="134" spans="2:17" s="79" customFormat="1" ht="12.75" x14ac:dyDescent="0.2">
      <c r="B134" s="72"/>
      <c r="C134" s="80" t="s">
        <v>154</v>
      </c>
      <c r="D134" s="81" t="s">
        <v>375</v>
      </c>
      <c r="E134" s="82">
        <f>IFERROR(VLOOKUP($C134,'2025'!$C$301:$U$583,19,FALSE),0)</f>
        <v>13156117.000000004</v>
      </c>
      <c r="F134" s="83">
        <f>IFERROR(VLOOKUP($C134,'2025'!$C$8:$U$290,19,FALSE),0)</f>
        <v>10911024.17</v>
      </c>
      <c r="G134" s="84">
        <f t="shared" si="14"/>
        <v>0.82934988872476556</v>
      </c>
      <c r="H134" s="85">
        <f t="shared" si="15"/>
        <v>1.3429448681182075E-3</v>
      </c>
      <c r="I134" s="86">
        <f t="shared" si="16"/>
        <v>-2245092.8300000038</v>
      </c>
      <c r="J134" s="87">
        <f t="shared" si="17"/>
        <v>-0.17065011127523441</v>
      </c>
      <c r="K134" s="82">
        <f>VLOOKUP($C134,'2025'!$C$301:$U$583,VLOOKUP($L$4,Master!$D$9:$G$20,4,FALSE),FALSE)</f>
        <v>3873247.9400000032</v>
      </c>
      <c r="L134" s="83">
        <f>VLOOKUP($C134,'2025'!$C$8:$U$290,VLOOKUP($L$4,Master!$D$9:$G$20,4,FALSE),FALSE)</f>
        <v>2232557.8200000003</v>
      </c>
      <c r="M134" s="152">
        <f t="shared" si="18"/>
        <v>0.57640457171455917</v>
      </c>
      <c r="N134" s="152">
        <f t="shared" si="19"/>
        <v>2.7478649303974305E-4</v>
      </c>
      <c r="O134" s="83">
        <f t="shared" si="20"/>
        <v>-1640690.1200000029</v>
      </c>
      <c r="P134" s="87">
        <f t="shared" si="21"/>
        <v>-0.42359542828544083</v>
      </c>
      <c r="Q134" s="78"/>
    </row>
    <row r="135" spans="2:17" s="79" customFormat="1" ht="12.75" x14ac:dyDescent="0.2">
      <c r="B135" s="72"/>
      <c r="C135" s="80" t="s">
        <v>155</v>
      </c>
      <c r="D135" s="81" t="s">
        <v>376</v>
      </c>
      <c r="E135" s="82">
        <f>IFERROR(VLOOKUP($C135,'2025'!$C$301:$U$583,19,FALSE),0)</f>
        <v>2963684.17</v>
      </c>
      <c r="F135" s="83">
        <f>IFERROR(VLOOKUP($C135,'2025'!$C$8:$U$290,19,FALSE),0)</f>
        <v>2690703.0999999996</v>
      </c>
      <c r="G135" s="84">
        <f t="shared" si="14"/>
        <v>0.90789130880973723</v>
      </c>
      <c r="H135" s="85">
        <f t="shared" si="15"/>
        <v>3.3117568648688563E-4</v>
      </c>
      <c r="I135" s="86">
        <f t="shared" si="16"/>
        <v>-272981.0700000003</v>
      </c>
      <c r="J135" s="87">
        <f t="shared" si="17"/>
        <v>-9.2108691190262798E-2</v>
      </c>
      <c r="K135" s="82">
        <f>VLOOKUP($C135,'2025'!$C$301:$U$583,VLOOKUP($L$4,Master!$D$9:$G$20,4,FALSE),FALSE)</f>
        <v>198058.46000000002</v>
      </c>
      <c r="L135" s="83">
        <f>VLOOKUP($C135,'2025'!$C$8:$U$290,VLOOKUP($L$4,Master!$D$9:$G$20,4,FALSE),FALSE)</f>
        <v>291048.13000000006</v>
      </c>
      <c r="M135" s="152">
        <f t="shared" si="18"/>
        <v>1.4695061750959795</v>
      </c>
      <c r="N135" s="152">
        <f t="shared" si="19"/>
        <v>3.5822630989451929E-5</v>
      </c>
      <c r="O135" s="83">
        <f t="shared" si="20"/>
        <v>92989.670000000042</v>
      </c>
      <c r="P135" s="87">
        <f t="shared" si="21"/>
        <v>0.46950617509597942</v>
      </c>
      <c r="Q135" s="78"/>
    </row>
    <row r="136" spans="2:17" s="79" customFormat="1" ht="12.75" x14ac:dyDescent="0.2">
      <c r="B136" s="72"/>
      <c r="C136" s="80" t="s">
        <v>156</v>
      </c>
      <c r="D136" s="81" t="s">
        <v>377</v>
      </c>
      <c r="E136" s="82">
        <f>IFERROR(VLOOKUP($C136,'2025'!$C$301:$U$583,19,FALSE),0)</f>
        <v>26926999.999999993</v>
      </c>
      <c r="F136" s="83">
        <f>IFERROR(VLOOKUP($C136,'2025'!$C$8:$U$290,19,FALSE),0)</f>
        <v>42330885.310000084</v>
      </c>
      <c r="G136" s="84">
        <f t="shared" si="14"/>
        <v>1.5720609540609833</v>
      </c>
      <c r="H136" s="85">
        <f t="shared" si="15"/>
        <v>5.2101474897534783E-3</v>
      </c>
      <c r="I136" s="86">
        <f t="shared" si="16"/>
        <v>15403885.310000092</v>
      </c>
      <c r="J136" s="87">
        <f t="shared" si="17"/>
        <v>0.57206095406098323</v>
      </c>
      <c r="K136" s="82">
        <f>VLOOKUP($C136,'2025'!$C$301:$U$583,VLOOKUP($L$4,Master!$D$9:$G$20,4,FALSE),FALSE)</f>
        <v>149548.91</v>
      </c>
      <c r="L136" s="83">
        <f>VLOOKUP($C136,'2025'!$C$8:$U$290,VLOOKUP($L$4,Master!$D$9:$G$20,4,FALSE),FALSE)</f>
        <v>16138888.900000097</v>
      </c>
      <c r="M136" s="152">
        <f t="shared" si="18"/>
        <v>107.91712824921356</v>
      </c>
      <c r="N136" s="152">
        <f t="shared" si="19"/>
        <v>1.9863981316233337E-3</v>
      </c>
      <c r="O136" s="83">
        <f t="shared" si="20"/>
        <v>15989339.990000097</v>
      </c>
      <c r="P136" s="87">
        <f t="shared" si="21"/>
        <v>106.91712824921356</v>
      </c>
      <c r="Q136" s="78"/>
    </row>
    <row r="137" spans="2:17" s="79" customFormat="1" ht="12.75" x14ac:dyDescent="0.2">
      <c r="B137" s="72"/>
      <c r="C137" s="80" t="s">
        <v>157</v>
      </c>
      <c r="D137" s="81" t="s">
        <v>378</v>
      </c>
      <c r="E137" s="82">
        <f>IFERROR(VLOOKUP($C137,'2025'!$C$301:$U$583,19,FALSE),0)</f>
        <v>3700001.0000000005</v>
      </c>
      <c r="F137" s="83">
        <f>IFERROR(VLOOKUP($C137,'2025'!$C$8:$U$290,19,FALSE),0)</f>
        <v>2889906.9099999992</v>
      </c>
      <c r="G137" s="84">
        <f t="shared" si="14"/>
        <v>0.78105571052548328</v>
      </c>
      <c r="H137" s="85">
        <f t="shared" si="15"/>
        <v>3.5569398377786247E-4</v>
      </c>
      <c r="I137" s="86">
        <f t="shared" si="16"/>
        <v>-810094.09000000125</v>
      </c>
      <c r="J137" s="87">
        <f t="shared" si="17"/>
        <v>-0.21894428947451666</v>
      </c>
      <c r="K137" s="82">
        <f>VLOOKUP($C137,'2025'!$C$301:$U$583,VLOOKUP($L$4,Master!$D$9:$G$20,4,FALSE),FALSE)</f>
        <v>638041.56000000006</v>
      </c>
      <c r="L137" s="83">
        <f>VLOOKUP($C137,'2025'!$C$8:$U$290,VLOOKUP($L$4,Master!$D$9:$G$20,4,FALSE),FALSE)</f>
        <v>1700997.7899999993</v>
      </c>
      <c r="M137" s="152">
        <f t="shared" si="18"/>
        <v>2.6659670727405267</v>
      </c>
      <c r="N137" s="152">
        <f t="shared" si="19"/>
        <v>2.093613044173938E-4</v>
      </c>
      <c r="O137" s="83">
        <f t="shared" si="20"/>
        <v>1062956.2299999993</v>
      </c>
      <c r="P137" s="87">
        <f t="shared" si="21"/>
        <v>1.6659670727405267</v>
      </c>
      <c r="Q137" s="78"/>
    </row>
    <row r="138" spans="2:17" s="79" customFormat="1" ht="12.75" x14ac:dyDescent="0.2">
      <c r="B138" s="72"/>
      <c r="C138" s="80" t="s">
        <v>158</v>
      </c>
      <c r="D138" s="81" t="s">
        <v>379</v>
      </c>
      <c r="E138" s="82">
        <f>IFERROR(VLOOKUP($C138,'2025'!$C$301:$U$583,19,FALSE),0)</f>
        <v>5786441.04</v>
      </c>
      <c r="F138" s="83">
        <f>IFERROR(VLOOKUP($C138,'2025'!$C$8:$U$290,19,FALSE),0)</f>
        <v>5311619.4600000009</v>
      </c>
      <c r="G138" s="84">
        <f t="shared" ref="G138:G201" si="22">IFERROR(F138/E138,0)</f>
        <v>0.91794238000219919</v>
      </c>
      <c r="H138" s="85">
        <f t="shared" ref="H138:H201" si="23">F138/$D$4</f>
        <v>6.5376191859391739E-4</v>
      </c>
      <c r="I138" s="86">
        <f t="shared" ref="I138:I201" si="24">F138-E138</f>
        <v>-474821.57999999914</v>
      </c>
      <c r="J138" s="87">
        <f t="shared" ref="J138:J201" si="25">IFERROR(I138/E138,0)</f>
        <v>-8.2057619997800785E-2</v>
      </c>
      <c r="K138" s="82">
        <f>VLOOKUP($C138,'2025'!$C$301:$U$583,VLOOKUP($L$4,Master!$D$9:$G$20,4,FALSE),FALSE)</f>
        <v>256843.52000000008</v>
      </c>
      <c r="L138" s="83">
        <f>VLOOKUP($C138,'2025'!$C$8:$U$290,VLOOKUP($L$4,Master!$D$9:$G$20,4,FALSE),FALSE)</f>
        <v>642505.25000000023</v>
      </c>
      <c r="M138" s="152">
        <f t="shared" ref="M138:M201" si="26">IFERROR(L138/K138,0)</f>
        <v>2.5015435468257095</v>
      </c>
      <c r="N138" s="152">
        <f t="shared" ref="N138:N201" si="27">L138/$D$4</f>
        <v>7.9080489125752361E-5</v>
      </c>
      <c r="O138" s="83">
        <f t="shared" ref="O138:O201" si="28">L138-K138</f>
        <v>385661.73000000016</v>
      </c>
      <c r="P138" s="87">
        <f t="shared" ref="P138:P201" si="29">IFERROR(O138/K138,0)</f>
        <v>1.5015435468257095</v>
      </c>
      <c r="Q138" s="78"/>
    </row>
    <row r="139" spans="2:17" s="79" customFormat="1" ht="12.75" x14ac:dyDescent="0.2">
      <c r="B139" s="72"/>
      <c r="C139" s="80" t="s">
        <v>159</v>
      </c>
      <c r="D139" s="81" t="s">
        <v>380</v>
      </c>
      <c r="E139" s="82">
        <f>IFERROR(VLOOKUP($C139,'2025'!$C$301:$U$583,19,FALSE),0)</f>
        <v>996299.99999999988</v>
      </c>
      <c r="F139" s="83">
        <f>IFERROR(VLOOKUP($C139,'2025'!$C$8:$U$290,19,FALSE),0)</f>
        <v>1669769.7000000004</v>
      </c>
      <c r="G139" s="84">
        <f t="shared" si="22"/>
        <v>1.6759707919301421</v>
      </c>
      <c r="H139" s="85">
        <f t="shared" si="23"/>
        <v>2.0551770526911769E-4</v>
      </c>
      <c r="I139" s="86">
        <f t="shared" si="24"/>
        <v>673469.70000000054</v>
      </c>
      <c r="J139" s="87">
        <f t="shared" si="25"/>
        <v>0.67597079193014209</v>
      </c>
      <c r="K139" s="82">
        <f>VLOOKUP($C139,'2025'!$C$301:$U$583,VLOOKUP($L$4,Master!$D$9:$G$20,4,FALSE),FALSE)</f>
        <v>89399.72</v>
      </c>
      <c r="L139" s="83">
        <f>VLOOKUP($C139,'2025'!$C$8:$U$290,VLOOKUP($L$4,Master!$D$9:$G$20,4,FALSE),FALSE)</f>
        <v>806161.58000000031</v>
      </c>
      <c r="M139" s="152">
        <f t="shared" si="26"/>
        <v>9.0174955805230734</v>
      </c>
      <c r="N139" s="152">
        <f t="shared" si="27"/>
        <v>9.92235504080151E-5</v>
      </c>
      <c r="O139" s="83">
        <f t="shared" si="28"/>
        <v>716761.86000000034</v>
      </c>
      <c r="P139" s="87">
        <f t="shared" si="29"/>
        <v>8.0174955805230752</v>
      </c>
      <c r="Q139" s="78"/>
    </row>
    <row r="140" spans="2:17" s="79" customFormat="1" ht="12.75" x14ac:dyDescent="0.2">
      <c r="B140" s="72"/>
      <c r="C140" s="80" t="s">
        <v>160</v>
      </c>
      <c r="D140" s="81" t="s">
        <v>381</v>
      </c>
      <c r="E140" s="82">
        <f>IFERROR(VLOOKUP($C140,'2025'!$C$301:$U$583,19,FALSE),0)</f>
        <v>268642.17</v>
      </c>
      <c r="F140" s="83">
        <f>IFERROR(VLOOKUP($C140,'2025'!$C$8:$U$290,19,FALSE),0)</f>
        <v>244293.22000000003</v>
      </c>
      <c r="G140" s="84">
        <f t="shared" si="22"/>
        <v>0.90936288967588386</v>
      </c>
      <c r="H140" s="85">
        <f t="shared" si="23"/>
        <v>3.006796804805101E-5</v>
      </c>
      <c r="I140" s="86">
        <f t="shared" si="24"/>
        <v>-24348.949999999953</v>
      </c>
      <c r="J140" s="87">
        <f t="shared" si="25"/>
        <v>-9.0637110324116116E-2</v>
      </c>
      <c r="K140" s="82">
        <f>VLOOKUP($C140,'2025'!$C$301:$U$583,VLOOKUP($L$4,Master!$D$9:$G$20,4,FALSE),FALSE)</f>
        <v>26343.099999999991</v>
      </c>
      <c r="L140" s="83">
        <f>VLOOKUP($C140,'2025'!$C$8:$U$290,VLOOKUP($L$4,Master!$D$9:$G$20,4,FALSE),FALSE)</f>
        <v>32699.550000000007</v>
      </c>
      <c r="M140" s="152">
        <f t="shared" si="26"/>
        <v>1.2412946843765547</v>
      </c>
      <c r="N140" s="152">
        <f t="shared" si="27"/>
        <v>4.0247086046254026E-6</v>
      </c>
      <c r="O140" s="83">
        <f t="shared" si="28"/>
        <v>6356.4500000000153</v>
      </c>
      <c r="P140" s="87">
        <f t="shared" si="29"/>
        <v>0.24129468437655469</v>
      </c>
      <c r="Q140" s="78"/>
    </row>
    <row r="141" spans="2:17" s="79" customFormat="1" ht="12.75" x14ac:dyDescent="0.2">
      <c r="B141" s="72"/>
      <c r="C141" s="80" t="s">
        <v>161</v>
      </c>
      <c r="D141" s="81" t="s">
        <v>382</v>
      </c>
      <c r="E141" s="82">
        <f>IFERROR(VLOOKUP($C141,'2025'!$C$301:$U$583,19,FALSE),0)</f>
        <v>383999.59</v>
      </c>
      <c r="F141" s="83">
        <f>IFERROR(VLOOKUP($C141,'2025'!$C$8:$U$290,19,FALSE),0)</f>
        <v>345368.93</v>
      </c>
      <c r="G141" s="84">
        <f t="shared" si="22"/>
        <v>0.89939921550437063</v>
      </c>
      <c r="H141" s="85">
        <f t="shared" si="23"/>
        <v>4.2508514775930189E-5</v>
      </c>
      <c r="I141" s="86">
        <f t="shared" si="24"/>
        <v>-38630.660000000033</v>
      </c>
      <c r="J141" s="87">
        <f t="shared" si="25"/>
        <v>-0.10060078449562936</v>
      </c>
      <c r="K141" s="82">
        <f>VLOOKUP($C141,'2025'!$C$301:$U$583,VLOOKUP($L$4,Master!$D$9:$G$20,4,FALSE),FALSE)</f>
        <v>42258.21</v>
      </c>
      <c r="L141" s="83">
        <f>VLOOKUP($C141,'2025'!$C$8:$U$290,VLOOKUP($L$4,Master!$D$9:$G$20,4,FALSE),FALSE)</f>
        <v>58892.73</v>
      </c>
      <c r="M141" s="152">
        <f t="shared" si="26"/>
        <v>1.3936399577738858</v>
      </c>
      <c r="N141" s="152">
        <f t="shared" si="27"/>
        <v>7.2486036407498131E-6</v>
      </c>
      <c r="O141" s="83">
        <f t="shared" si="28"/>
        <v>16634.520000000004</v>
      </c>
      <c r="P141" s="87">
        <f t="shared" si="29"/>
        <v>0.39363995777388594</v>
      </c>
      <c r="Q141" s="78"/>
    </row>
    <row r="142" spans="2:17" s="79" customFormat="1" ht="12.75" x14ac:dyDescent="0.2">
      <c r="B142" s="72"/>
      <c r="C142" s="80" t="s">
        <v>162</v>
      </c>
      <c r="D142" s="81" t="s">
        <v>383</v>
      </c>
      <c r="E142" s="82">
        <f>IFERROR(VLOOKUP($C142,'2025'!$C$301:$U$583,19,FALSE),0)</f>
        <v>23819924.039999999</v>
      </c>
      <c r="F142" s="83">
        <f>IFERROR(VLOOKUP($C142,'2025'!$C$8:$U$290,19,FALSE),0)</f>
        <v>24203619.400000002</v>
      </c>
      <c r="G142" s="84">
        <f t="shared" si="22"/>
        <v>1.0161081689158906</v>
      </c>
      <c r="H142" s="85">
        <f t="shared" si="23"/>
        <v>2.9790169975506789E-3</v>
      </c>
      <c r="I142" s="86">
        <f t="shared" si="24"/>
        <v>383695.36000000313</v>
      </c>
      <c r="J142" s="87">
        <f t="shared" si="25"/>
        <v>1.6108168915890595E-2</v>
      </c>
      <c r="K142" s="82">
        <f>VLOOKUP($C142,'2025'!$C$301:$U$583,VLOOKUP($L$4,Master!$D$9:$G$20,4,FALSE),FALSE)</f>
        <v>282180.59999999998</v>
      </c>
      <c r="L142" s="83">
        <f>VLOOKUP($C142,'2025'!$C$8:$U$290,VLOOKUP($L$4,Master!$D$9:$G$20,4,FALSE),FALSE)</f>
        <v>4024550.7099999995</v>
      </c>
      <c r="M142" s="152">
        <f t="shared" si="26"/>
        <v>14.262322462990014</v>
      </c>
      <c r="N142" s="152">
        <f t="shared" si="27"/>
        <v>4.9534760791167666E-4</v>
      </c>
      <c r="O142" s="83">
        <f t="shared" si="28"/>
        <v>3742370.1099999994</v>
      </c>
      <c r="P142" s="87">
        <f t="shared" si="29"/>
        <v>13.262322462990014</v>
      </c>
      <c r="Q142" s="78"/>
    </row>
    <row r="143" spans="2:17" s="79" customFormat="1" ht="12.75" x14ac:dyDescent="0.2">
      <c r="B143" s="72"/>
      <c r="C143" s="80" t="s">
        <v>163</v>
      </c>
      <c r="D143" s="81" t="s">
        <v>384</v>
      </c>
      <c r="E143" s="82">
        <f>IFERROR(VLOOKUP($C143,'2025'!$C$301:$U$583,19,FALSE),0)</f>
        <v>586029.3899999999</v>
      </c>
      <c r="F143" s="83">
        <f>IFERROR(VLOOKUP($C143,'2025'!$C$8:$U$290,19,FALSE),0)</f>
        <v>429794.27</v>
      </c>
      <c r="G143" s="84">
        <f t="shared" si="22"/>
        <v>0.73340053815389716</v>
      </c>
      <c r="H143" s="85">
        <f t="shared" si="23"/>
        <v>5.2899709527736413E-5</v>
      </c>
      <c r="I143" s="86">
        <f t="shared" si="24"/>
        <v>-156235.11999999988</v>
      </c>
      <c r="J143" s="87">
        <f t="shared" si="25"/>
        <v>-0.26659946184610284</v>
      </c>
      <c r="K143" s="82">
        <f>VLOOKUP($C143,'2025'!$C$301:$U$583,VLOOKUP($L$4,Master!$D$9:$G$20,4,FALSE),FALSE)</f>
        <v>65949.759999999995</v>
      </c>
      <c r="L143" s="83">
        <f>VLOOKUP($C143,'2025'!$C$8:$U$290,VLOOKUP($L$4,Master!$D$9:$G$20,4,FALSE),FALSE)</f>
        <v>66053.180000000008</v>
      </c>
      <c r="M143" s="152">
        <f t="shared" si="26"/>
        <v>1.0015681634019595</v>
      </c>
      <c r="N143" s="152">
        <f t="shared" si="27"/>
        <v>8.1299223355939303E-6</v>
      </c>
      <c r="O143" s="83">
        <f t="shared" si="28"/>
        <v>103.42000000001281</v>
      </c>
      <c r="P143" s="87">
        <f t="shared" si="29"/>
        <v>1.5681634019595039E-3</v>
      </c>
      <c r="Q143" s="78"/>
    </row>
    <row r="144" spans="2:17" s="79" customFormat="1" ht="25.5" x14ac:dyDescent="0.2">
      <c r="B144" s="72"/>
      <c r="C144" s="80" t="s">
        <v>164</v>
      </c>
      <c r="D144" s="81" t="s">
        <v>385</v>
      </c>
      <c r="E144" s="82">
        <f>IFERROR(VLOOKUP($C144,'2025'!$C$301:$U$583,19,FALSE),0)</f>
        <v>178682.40000000002</v>
      </c>
      <c r="F144" s="83">
        <f>IFERROR(VLOOKUP($C144,'2025'!$C$8:$U$290,19,FALSE),0)</f>
        <v>67210.009999999995</v>
      </c>
      <c r="G144" s="84">
        <f t="shared" si="22"/>
        <v>0.37614230612528143</v>
      </c>
      <c r="H144" s="85">
        <f t="shared" si="23"/>
        <v>8.2723066697847302E-6</v>
      </c>
      <c r="I144" s="86">
        <f t="shared" si="24"/>
        <v>-111472.39000000003</v>
      </c>
      <c r="J144" s="87">
        <f t="shared" si="25"/>
        <v>-0.62385769387471857</v>
      </c>
      <c r="K144" s="82">
        <f>VLOOKUP($C144,'2025'!$C$301:$U$583,VLOOKUP($L$4,Master!$D$9:$G$20,4,FALSE),FALSE)</f>
        <v>33553.11</v>
      </c>
      <c r="L144" s="83">
        <f>VLOOKUP($C144,'2025'!$C$8:$U$290,VLOOKUP($L$4,Master!$D$9:$G$20,4,FALSE),FALSE)</f>
        <v>9896.5300000000007</v>
      </c>
      <c r="M144" s="152">
        <f t="shared" si="26"/>
        <v>0.29495119826448279</v>
      </c>
      <c r="N144" s="152">
        <f t="shared" si="27"/>
        <v>1.2180794367792042E-6</v>
      </c>
      <c r="O144" s="83">
        <f t="shared" si="28"/>
        <v>-23656.58</v>
      </c>
      <c r="P144" s="87">
        <f t="shared" si="29"/>
        <v>-0.70504880173551721</v>
      </c>
      <c r="Q144" s="78"/>
    </row>
    <row r="145" spans="2:17" s="79" customFormat="1" ht="12.75" x14ac:dyDescent="0.2">
      <c r="B145" s="72"/>
      <c r="C145" s="80" t="s">
        <v>165</v>
      </c>
      <c r="D145" s="81" t="s">
        <v>386</v>
      </c>
      <c r="E145" s="82">
        <f>IFERROR(VLOOKUP($C145,'2025'!$C$301:$U$583,19,FALSE),0)</f>
        <v>635999.27999999991</v>
      </c>
      <c r="F145" s="83">
        <f>IFERROR(VLOOKUP($C145,'2025'!$C$8:$U$290,19,FALSE),0)</f>
        <v>566189.99000000011</v>
      </c>
      <c r="G145" s="84">
        <f t="shared" si="22"/>
        <v>0.89023684114862545</v>
      </c>
      <c r="H145" s="85">
        <f t="shared" si="23"/>
        <v>6.9687494922889467E-5</v>
      </c>
      <c r="I145" s="86">
        <f t="shared" si="24"/>
        <v>-69809.289999999804</v>
      </c>
      <c r="J145" s="87">
        <f t="shared" si="25"/>
        <v>-0.10976315885137451</v>
      </c>
      <c r="K145" s="82">
        <f>VLOOKUP($C145,'2025'!$C$301:$U$583,VLOOKUP($L$4,Master!$D$9:$G$20,4,FALSE),FALSE)</f>
        <v>65406.200000000004</v>
      </c>
      <c r="L145" s="83">
        <f>VLOOKUP($C145,'2025'!$C$8:$U$290,VLOOKUP($L$4,Master!$D$9:$G$20,4,FALSE),FALSE)</f>
        <v>74704.89</v>
      </c>
      <c r="M145" s="152">
        <f t="shared" si="26"/>
        <v>1.1421683265500824</v>
      </c>
      <c r="N145" s="152">
        <f t="shared" si="27"/>
        <v>9.1947874998461479E-6</v>
      </c>
      <c r="O145" s="83">
        <f t="shared" si="28"/>
        <v>9298.6899999999951</v>
      </c>
      <c r="P145" s="87">
        <f t="shared" si="29"/>
        <v>0.14216832655008232</v>
      </c>
      <c r="Q145" s="78"/>
    </row>
    <row r="146" spans="2:17" s="79" customFormat="1" ht="12.75" x14ac:dyDescent="0.2">
      <c r="B146" s="72"/>
      <c r="C146" s="80" t="s">
        <v>166</v>
      </c>
      <c r="D146" s="81" t="s">
        <v>387</v>
      </c>
      <c r="E146" s="82">
        <f>IFERROR(VLOOKUP($C146,'2025'!$C$301:$U$583,19,FALSE),0)</f>
        <v>861436.15999999992</v>
      </c>
      <c r="F146" s="83">
        <f>IFERROR(VLOOKUP($C146,'2025'!$C$8:$U$290,19,FALSE),0)</f>
        <v>1406626.0699999998</v>
      </c>
      <c r="G146" s="84">
        <f t="shared" si="22"/>
        <v>1.6328848675216976</v>
      </c>
      <c r="H146" s="85">
        <f t="shared" si="23"/>
        <v>1.7312960109296341E-4</v>
      </c>
      <c r="I146" s="86">
        <f t="shared" si="24"/>
        <v>545189.90999999992</v>
      </c>
      <c r="J146" s="87">
        <f t="shared" si="25"/>
        <v>0.6328848675216977</v>
      </c>
      <c r="K146" s="82">
        <f>VLOOKUP($C146,'2025'!$C$301:$U$583,VLOOKUP($L$4,Master!$D$9:$G$20,4,FALSE),FALSE)</f>
        <v>101545.31</v>
      </c>
      <c r="L146" s="83">
        <f>VLOOKUP($C146,'2025'!$C$8:$U$290,VLOOKUP($L$4,Master!$D$9:$G$20,4,FALSE),FALSE)</f>
        <v>95796.750000000015</v>
      </c>
      <c r="M146" s="152">
        <f t="shared" si="26"/>
        <v>0.94338921216548566</v>
      </c>
      <c r="N146" s="152">
        <f t="shared" si="27"/>
        <v>1.1790804583553855E-5</v>
      </c>
      <c r="O146" s="83">
        <f t="shared" si="28"/>
        <v>-5748.5599999999831</v>
      </c>
      <c r="P146" s="87">
        <f t="shared" si="29"/>
        <v>-5.6610787834514301E-2</v>
      </c>
      <c r="Q146" s="78"/>
    </row>
    <row r="147" spans="2:17" s="79" customFormat="1" ht="25.5" x14ac:dyDescent="0.2">
      <c r="B147" s="72"/>
      <c r="C147" s="80" t="s">
        <v>564</v>
      </c>
      <c r="D147" s="81" t="s">
        <v>592</v>
      </c>
      <c r="E147" s="82">
        <f>IFERROR(VLOOKUP($C147,'2025'!$C$301:$U$583,19,FALSE),0)</f>
        <v>0</v>
      </c>
      <c r="F147" s="83">
        <f>IFERROR(VLOOKUP($C147,'2025'!$C$8:$U$290,19,FALSE),0)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0</v>
      </c>
      <c r="J147" s="87">
        <f t="shared" si="25"/>
        <v>0</v>
      </c>
      <c r="K147" s="82">
        <f>VLOOKUP($C147,'2025'!$C$301:$U$583,VLOOKUP($L$4,Master!$D$9:$G$20,4,FALSE),FALSE)</f>
        <v>0</v>
      </c>
      <c r="L147" s="83">
        <f>VLOOKUP($C147,'2025'!$C$8:$U$290,VLOOKUP($L$4,Master!$D$9:$G$20,4,FALSE),FALSE)</f>
        <v>0</v>
      </c>
      <c r="M147" s="152">
        <f t="shared" si="26"/>
        <v>0</v>
      </c>
      <c r="N147" s="152">
        <f t="shared" si="27"/>
        <v>0</v>
      </c>
      <c r="O147" s="83">
        <f t="shared" si="28"/>
        <v>0</v>
      </c>
      <c r="P147" s="87">
        <f t="shared" si="29"/>
        <v>0</v>
      </c>
      <c r="Q147" s="78"/>
    </row>
    <row r="148" spans="2:17" s="79" customFormat="1" ht="25.5" x14ac:dyDescent="0.2">
      <c r="B148" s="72"/>
      <c r="C148" s="80" t="s">
        <v>167</v>
      </c>
      <c r="D148" s="81" t="s">
        <v>388</v>
      </c>
      <c r="E148" s="82">
        <f>IFERROR(VLOOKUP($C148,'2025'!$C$301:$U$583,19,FALSE),0)</f>
        <v>1538914.61</v>
      </c>
      <c r="F148" s="83">
        <f>IFERROR(VLOOKUP($C148,'2025'!$C$8:$U$290,19,FALSE),0)</f>
        <v>1392985.97</v>
      </c>
      <c r="G148" s="84">
        <f t="shared" si="22"/>
        <v>0.90517430983386393</v>
      </c>
      <c r="H148" s="85">
        <f t="shared" si="23"/>
        <v>1.7145075756643322E-4</v>
      </c>
      <c r="I148" s="86">
        <f t="shared" si="24"/>
        <v>-145928.64000000013</v>
      </c>
      <c r="J148" s="87">
        <f t="shared" si="25"/>
        <v>-9.4825690166136067E-2</v>
      </c>
      <c r="K148" s="82">
        <f>VLOOKUP($C148,'2025'!$C$301:$U$583,VLOOKUP($L$4,Master!$D$9:$G$20,4,FALSE),FALSE)</f>
        <v>272569.86000000004</v>
      </c>
      <c r="L148" s="83">
        <f>VLOOKUP($C148,'2025'!$C$8:$U$290,VLOOKUP($L$4,Master!$D$9:$G$20,4,FALSE),FALSE)</f>
        <v>1108985.71</v>
      </c>
      <c r="M148" s="152">
        <f t="shared" si="26"/>
        <v>4.0686292681076326</v>
      </c>
      <c r="N148" s="152">
        <f t="shared" si="27"/>
        <v>1.3649558876020038E-4</v>
      </c>
      <c r="O148" s="83">
        <f t="shared" si="28"/>
        <v>836415.84999999986</v>
      </c>
      <c r="P148" s="87">
        <f t="shared" si="29"/>
        <v>3.0686292681076321</v>
      </c>
      <c r="Q148" s="78"/>
    </row>
    <row r="149" spans="2:17" s="79" customFormat="1" ht="25.5" x14ac:dyDescent="0.2">
      <c r="B149" s="72"/>
      <c r="C149" s="80" t="s">
        <v>565</v>
      </c>
      <c r="D149" s="81" t="s">
        <v>593</v>
      </c>
      <c r="E149" s="82">
        <f>IFERROR(VLOOKUP($C149,'2025'!$C$301:$U$583,19,FALSE),0)</f>
        <v>0</v>
      </c>
      <c r="F149" s="83">
        <f>IFERROR(VLOOKUP($C149,'2025'!$C$8:$U$290,19,FALSE),0)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VLOOKUP($C149,'2025'!$C$301:$U$583,VLOOKUP($L$4,Master!$D$9:$G$20,4,FALSE),FALSE)</f>
        <v>0</v>
      </c>
      <c r="L149" s="83">
        <f>VLOOKUP($C149,'2025'!$C$8:$U$290,VLOOKUP($L$4,Master!$D$9:$G$20,4,FALSE),FALSE)</f>
        <v>0</v>
      </c>
      <c r="M149" s="152">
        <f t="shared" si="26"/>
        <v>0</v>
      </c>
      <c r="N149" s="152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168</v>
      </c>
      <c r="D150" s="81" t="s">
        <v>389</v>
      </c>
      <c r="E150" s="82">
        <f>IFERROR(VLOOKUP($C150,'2025'!$C$301:$U$583,19,FALSE),0)</f>
        <v>11797003</v>
      </c>
      <c r="F150" s="83">
        <f>IFERROR(VLOOKUP($C150,'2025'!$C$8:$U$290,19,FALSE),0)</f>
        <v>10304947.25</v>
      </c>
      <c r="G150" s="84">
        <f t="shared" si="22"/>
        <v>0.87352247430978869</v>
      </c>
      <c r="H150" s="85">
        <f t="shared" si="23"/>
        <v>1.2683480313119254E-3</v>
      </c>
      <c r="I150" s="86">
        <f t="shared" si="24"/>
        <v>-1492055.75</v>
      </c>
      <c r="J150" s="87">
        <f t="shared" si="25"/>
        <v>-0.12647752569021131</v>
      </c>
      <c r="K150" s="82">
        <f>VLOOKUP($C150,'2025'!$C$301:$U$583,VLOOKUP($L$4,Master!$D$9:$G$20,4,FALSE),FALSE)</f>
        <v>2102436.4000000008</v>
      </c>
      <c r="L150" s="83">
        <f>VLOOKUP($C150,'2025'!$C$8:$U$290,VLOOKUP($L$4,Master!$D$9:$G$20,4,FALSE),FALSE)</f>
        <v>1610677.7500000002</v>
      </c>
      <c r="M150" s="152">
        <f t="shared" si="26"/>
        <v>0.7661005821626754</v>
      </c>
      <c r="N150" s="152">
        <f t="shared" si="27"/>
        <v>1.9824458133838792E-4</v>
      </c>
      <c r="O150" s="83">
        <f t="shared" si="28"/>
        <v>-491758.65000000061</v>
      </c>
      <c r="P150" s="87">
        <f t="shared" si="29"/>
        <v>-0.23389941783732454</v>
      </c>
      <c r="Q150" s="78"/>
    </row>
    <row r="151" spans="2:17" s="79" customFormat="1" ht="12.75" x14ac:dyDescent="0.2">
      <c r="B151" s="72"/>
      <c r="C151" s="80" t="s">
        <v>566</v>
      </c>
      <c r="D151" s="81" t="s">
        <v>594</v>
      </c>
      <c r="E151" s="82">
        <f>IFERROR(VLOOKUP($C151,'2025'!$C$301:$U$583,19,FALSE),0)</f>
        <v>0</v>
      </c>
      <c r="F151" s="83">
        <f>IFERROR(VLOOKUP($C151,'2025'!$C$8:$U$290,19,FALSE),0)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0</v>
      </c>
      <c r="J151" s="87">
        <f t="shared" si="25"/>
        <v>0</v>
      </c>
      <c r="K151" s="82">
        <f>VLOOKUP($C151,'2025'!$C$301:$U$583,VLOOKUP($L$4,Master!$D$9:$G$20,4,FALSE),FALSE)</f>
        <v>0</v>
      </c>
      <c r="L151" s="83">
        <f>VLOOKUP($C151,'2025'!$C$8:$U$290,VLOOKUP($L$4,Master!$D$9:$G$20,4,FALSE),FALSE)</f>
        <v>0</v>
      </c>
      <c r="M151" s="152">
        <f t="shared" si="26"/>
        <v>0</v>
      </c>
      <c r="N151" s="152">
        <f t="shared" si="27"/>
        <v>0</v>
      </c>
      <c r="O151" s="83">
        <f t="shared" si="28"/>
        <v>0</v>
      </c>
      <c r="P151" s="87">
        <f t="shared" si="29"/>
        <v>0</v>
      </c>
      <c r="Q151" s="78"/>
    </row>
    <row r="152" spans="2:17" s="79" customFormat="1" ht="12.75" x14ac:dyDescent="0.2">
      <c r="B152" s="72"/>
      <c r="C152" s="80" t="s">
        <v>567</v>
      </c>
      <c r="D152" s="81" t="s">
        <v>595</v>
      </c>
      <c r="E152" s="82">
        <f>IFERROR(VLOOKUP($C152,'2025'!$C$301:$U$583,19,FALSE),0)</f>
        <v>0</v>
      </c>
      <c r="F152" s="83">
        <f>IFERROR(VLOOKUP($C152,'2025'!$C$8:$U$290,19,FALSE),0)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VLOOKUP($C152,'2025'!$C$301:$U$583,VLOOKUP($L$4,Master!$D$9:$G$20,4,FALSE),FALSE)</f>
        <v>0</v>
      </c>
      <c r="L152" s="83">
        <f>VLOOKUP($C152,'2025'!$C$8:$U$290,VLOOKUP($L$4,Master!$D$9:$G$20,4,FALSE),FALSE)</f>
        <v>0</v>
      </c>
      <c r="M152" s="152">
        <f t="shared" si="26"/>
        <v>0</v>
      </c>
      <c r="N152" s="152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169</v>
      </c>
      <c r="D153" s="81" t="s">
        <v>390</v>
      </c>
      <c r="E153" s="82">
        <f>IFERROR(VLOOKUP($C153,'2025'!$C$301:$U$583,19,FALSE),0)</f>
        <v>1262311.7100000002</v>
      </c>
      <c r="F153" s="83">
        <f>IFERROR(VLOOKUP($C153,'2025'!$C$8:$U$290,19,FALSE),0)</f>
        <v>1205351.72</v>
      </c>
      <c r="G153" s="84">
        <f t="shared" si="22"/>
        <v>0.95487644648404613</v>
      </c>
      <c r="H153" s="85">
        <f t="shared" si="23"/>
        <v>1.4835645870001353E-4</v>
      </c>
      <c r="I153" s="86">
        <f t="shared" si="24"/>
        <v>-56959.990000000224</v>
      </c>
      <c r="J153" s="87">
        <f t="shared" si="25"/>
        <v>-4.5123553515953846E-2</v>
      </c>
      <c r="K153" s="82">
        <f>VLOOKUP($C153,'2025'!$C$301:$U$583,VLOOKUP($L$4,Master!$D$9:$G$20,4,FALSE),FALSE)</f>
        <v>77520.159999999974</v>
      </c>
      <c r="L153" s="83">
        <f>VLOOKUP($C153,'2025'!$C$8:$U$290,VLOOKUP($L$4,Master!$D$9:$G$20,4,FALSE),FALSE)</f>
        <v>300567.33</v>
      </c>
      <c r="M153" s="152">
        <f t="shared" si="26"/>
        <v>3.8772795360587504</v>
      </c>
      <c r="N153" s="152">
        <f t="shared" si="27"/>
        <v>3.6994268096052782E-5</v>
      </c>
      <c r="O153" s="83">
        <f t="shared" si="28"/>
        <v>223047.17000000004</v>
      </c>
      <c r="P153" s="87">
        <f t="shared" si="29"/>
        <v>2.8772795360587504</v>
      </c>
      <c r="Q153" s="78"/>
    </row>
    <row r="154" spans="2:17" s="79" customFormat="1" ht="12.75" x14ac:dyDescent="0.2">
      <c r="B154" s="72"/>
      <c r="C154" s="80" t="s">
        <v>568</v>
      </c>
      <c r="D154" s="81" t="s">
        <v>596</v>
      </c>
      <c r="E154" s="82">
        <f>IFERROR(VLOOKUP($C154,'2025'!$C$301:$U$583,19,FALSE),0)</f>
        <v>1</v>
      </c>
      <c r="F154" s="83">
        <f>IFERROR(VLOOKUP($C154,'2025'!$C$8:$U$290,19,FALSE),0)</f>
        <v>0</v>
      </c>
      <c r="G154" s="84">
        <f t="shared" si="22"/>
        <v>0</v>
      </c>
      <c r="H154" s="85">
        <f t="shared" si="23"/>
        <v>0</v>
      </c>
      <c r="I154" s="86">
        <f t="shared" si="24"/>
        <v>-1</v>
      </c>
      <c r="J154" s="87">
        <f t="shared" si="25"/>
        <v>-1</v>
      </c>
      <c r="K154" s="82">
        <f>VLOOKUP($C154,'2025'!$C$301:$U$583,VLOOKUP($L$4,Master!$D$9:$G$20,4,FALSE),FALSE)</f>
        <v>0.2</v>
      </c>
      <c r="L154" s="83">
        <f>VLOOKUP($C154,'2025'!$C$8:$U$290,VLOOKUP($L$4,Master!$D$9:$G$20,4,FALSE),FALSE)</f>
        <v>0</v>
      </c>
      <c r="M154" s="152">
        <f t="shared" si="26"/>
        <v>0</v>
      </c>
      <c r="N154" s="152">
        <f t="shared" si="27"/>
        <v>0</v>
      </c>
      <c r="O154" s="83">
        <f t="shared" si="28"/>
        <v>-0.2</v>
      </c>
      <c r="P154" s="87">
        <f t="shared" si="29"/>
        <v>-1</v>
      </c>
      <c r="Q154" s="78"/>
    </row>
    <row r="155" spans="2:17" s="79" customFormat="1" ht="12.75" x14ac:dyDescent="0.2">
      <c r="B155" s="72"/>
      <c r="C155" s="80" t="s">
        <v>170</v>
      </c>
      <c r="D155" s="81" t="s">
        <v>391</v>
      </c>
      <c r="E155" s="82">
        <f>IFERROR(VLOOKUP($C155,'2025'!$C$301:$U$583,19,FALSE),0)</f>
        <v>1018741.9000000001</v>
      </c>
      <c r="F155" s="83">
        <f>IFERROR(VLOOKUP($C155,'2025'!$C$8:$U$290,19,FALSE),0)</f>
        <v>916256.42999999982</v>
      </c>
      <c r="G155" s="84">
        <f t="shared" si="22"/>
        <v>0.89939996578132275</v>
      </c>
      <c r="H155" s="85">
        <f t="shared" si="23"/>
        <v>1.1277418612379532E-4</v>
      </c>
      <c r="I155" s="86">
        <f t="shared" si="24"/>
        <v>-102485.47000000032</v>
      </c>
      <c r="J155" s="87">
        <f t="shared" si="25"/>
        <v>-0.10060003421867728</v>
      </c>
      <c r="K155" s="82">
        <f>VLOOKUP($C155,'2025'!$C$301:$U$583,VLOOKUP($L$4,Master!$D$9:$G$20,4,FALSE),FALSE)</f>
        <v>129898.76</v>
      </c>
      <c r="L155" s="83">
        <f>VLOOKUP($C155,'2025'!$C$8:$U$290,VLOOKUP($L$4,Master!$D$9:$G$20,4,FALSE),FALSE)</f>
        <v>235415.61000000002</v>
      </c>
      <c r="M155" s="152">
        <f t="shared" si="26"/>
        <v>1.8123006716923242</v>
      </c>
      <c r="N155" s="152">
        <f t="shared" si="27"/>
        <v>2.8975298780262656E-5</v>
      </c>
      <c r="O155" s="83">
        <f t="shared" si="28"/>
        <v>105516.85000000002</v>
      </c>
      <c r="P155" s="87">
        <f t="shared" si="29"/>
        <v>0.81230067169232423</v>
      </c>
      <c r="Q155" s="78"/>
    </row>
    <row r="156" spans="2:17" s="79" customFormat="1" ht="12.75" x14ac:dyDescent="0.2">
      <c r="B156" s="72"/>
      <c r="C156" s="80" t="s">
        <v>171</v>
      </c>
      <c r="D156" s="81" t="s">
        <v>392</v>
      </c>
      <c r="E156" s="82">
        <f>IFERROR(VLOOKUP($C156,'2025'!$C$301:$U$583,19,FALSE),0)</f>
        <v>703013.42999999993</v>
      </c>
      <c r="F156" s="83">
        <f>IFERROR(VLOOKUP($C156,'2025'!$C$8:$U$290,19,FALSE),0)</f>
        <v>306784.82999999996</v>
      </c>
      <c r="G156" s="84">
        <f t="shared" si="22"/>
        <v>0.43638544714572519</v>
      </c>
      <c r="H156" s="85">
        <f t="shared" si="23"/>
        <v>3.7759527121001384E-5</v>
      </c>
      <c r="I156" s="86">
        <f t="shared" si="24"/>
        <v>-396228.6</v>
      </c>
      <c r="J156" s="87">
        <f t="shared" si="25"/>
        <v>-0.56361455285427475</v>
      </c>
      <c r="K156" s="82">
        <f>VLOOKUP($C156,'2025'!$C$301:$U$583,VLOOKUP($L$4,Master!$D$9:$G$20,4,FALSE),FALSE)</f>
        <v>85683.409999999974</v>
      </c>
      <c r="L156" s="83">
        <f>VLOOKUP($C156,'2025'!$C$8:$U$290,VLOOKUP($L$4,Master!$D$9:$G$20,4,FALSE),FALSE)</f>
        <v>88389.779999999984</v>
      </c>
      <c r="M156" s="152">
        <f t="shared" si="26"/>
        <v>1.0315856943602035</v>
      </c>
      <c r="N156" s="152">
        <f t="shared" si="27"/>
        <v>1.087914384531121E-5</v>
      </c>
      <c r="O156" s="83">
        <f t="shared" si="28"/>
        <v>2706.3700000000099</v>
      </c>
      <c r="P156" s="87">
        <f t="shared" si="29"/>
        <v>3.1585694360203573E-2</v>
      </c>
      <c r="Q156" s="78"/>
    </row>
    <row r="157" spans="2:17" s="79" customFormat="1" ht="12.75" x14ac:dyDescent="0.2">
      <c r="B157" s="72"/>
      <c r="C157" s="80" t="s">
        <v>520</v>
      </c>
      <c r="D157" s="81" t="s">
        <v>521</v>
      </c>
      <c r="E157" s="82">
        <f>IFERROR(VLOOKUP($C157,'2025'!$C$301:$U$583,19,FALSE),0)</f>
        <v>1854413.2799999998</v>
      </c>
      <c r="F157" s="83">
        <f>IFERROR(VLOOKUP($C157,'2025'!$C$8:$U$290,19,FALSE),0)</f>
        <v>913548.42999999993</v>
      </c>
      <c r="G157" s="84">
        <f t="shared" si="22"/>
        <v>0.49263475399615347</v>
      </c>
      <c r="H157" s="85">
        <f t="shared" si="23"/>
        <v>1.124408815094711E-4</v>
      </c>
      <c r="I157" s="86">
        <f t="shared" si="24"/>
        <v>-940864.84999999986</v>
      </c>
      <c r="J157" s="87">
        <f t="shared" si="25"/>
        <v>-0.50736524600384658</v>
      </c>
      <c r="K157" s="82">
        <f>VLOOKUP($C157,'2025'!$C$301:$U$583,VLOOKUP($L$4,Master!$D$9:$G$20,4,FALSE),FALSE)</f>
        <v>370882.64</v>
      </c>
      <c r="L157" s="83">
        <f>VLOOKUP($C157,'2025'!$C$8:$U$290,VLOOKUP($L$4,Master!$D$9:$G$20,4,FALSE),FALSE)</f>
        <v>910901.96</v>
      </c>
      <c r="M157" s="152">
        <f t="shared" si="26"/>
        <v>2.4560382766904376</v>
      </c>
      <c r="N157" s="152">
        <f t="shared" si="27"/>
        <v>1.1211515009784976E-4</v>
      </c>
      <c r="O157" s="83">
        <f t="shared" si="28"/>
        <v>540019.31999999995</v>
      </c>
      <c r="P157" s="87">
        <f t="shared" si="29"/>
        <v>1.4560382766904376</v>
      </c>
      <c r="Q157" s="78"/>
    </row>
    <row r="158" spans="2:17" s="79" customFormat="1" ht="12.75" x14ac:dyDescent="0.2">
      <c r="B158" s="72"/>
      <c r="C158" s="80" t="s">
        <v>172</v>
      </c>
      <c r="D158" s="81" t="s">
        <v>393</v>
      </c>
      <c r="E158" s="82">
        <f>IFERROR(VLOOKUP($C158,'2025'!$C$301:$U$583,19,FALSE),0)</f>
        <v>163882.61000000004</v>
      </c>
      <c r="F158" s="83">
        <f>IFERROR(VLOOKUP($C158,'2025'!$C$8:$U$290,19,FALSE),0)</f>
        <v>153907.69</v>
      </c>
      <c r="G158" s="84">
        <f t="shared" si="22"/>
        <v>0.93913374945639416</v>
      </c>
      <c r="H158" s="85">
        <f t="shared" si="23"/>
        <v>1.8943184363730352E-5</v>
      </c>
      <c r="I158" s="86">
        <f t="shared" si="24"/>
        <v>-9974.9200000000419</v>
      </c>
      <c r="J158" s="87">
        <f t="shared" si="25"/>
        <v>-6.086625054360581E-2</v>
      </c>
      <c r="K158" s="82">
        <f>VLOOKUP($C158,'2025'!$C$301:$U$583,VLOOKUP($L$4,Master!$D$9:$G$20,4,FALSE),FALSE)</f>
        <v>17203.11</v>
      </c>
      <c r="L158" s="83">
        <f>VLOOKUP($C158,'2025'!$C$8:$U$290,VLOOKUP($L$4,Master!$D$9:$G$20,4,FALSE),FALSE)</f>
        <v>15209.939999999999</v>
      </c>
      <c r="M158" s="152">
        <f t="shared" si="26"/>
        <v>0.88413897254624296</v>
      </c>
      <c r="N158" s="152">
        <f t="shared" si="27"/>
        <v>1.8720617376641596E-6</v>
      </c>
      <c r="O158" s="83">
        <f t="shared" si="28"/>
        <v>-1993.1700000000019</v>
      </c>
      <c r="P158" s="87">
        <f t="shared" si="29"/>
        <v>-0.11586102745375701</v>
      </c>
      <c r="Q158" s="78"/>
    </row>
    <row r="159" spans="2:17" s="79" customFormat="1" ht="12.75" x14ac:dyDescent="0.2">
      <c r="B159" s="72"/>
      <c r="C159" s="80" t="s">
        <v>173</v>
      </c>
      <c r="D159" s="81" t="s">
        <v>394</v>
      </c>
      <c r="E159" s="82">
        <f>IFERROR(VLOOKUP($C159,'2025'!$C$301:$U$583,19,FALSE),0)</f>
        <v>3651939.2399999993</v>
      </c>
      <c r="F159" s="83">
        <f>IFERROR(VLOOKUP($C159,'2025'!$C$8:$U$290,19,FALSE),0)</f>
        <v>3262137.8000000003</v>
      </c>
      <c r="G159" s="84">
        <f t="shared" si="22"/>
        <v>0.89326179479371648</v>
      </c>
      <c r="H159" s="85">
        <f t="shared" si="23"/>
        <v>4.0150870801383437E-4</v>
      </c>
      <c r="I159" s="86">
        <f t="shared" si="24"/>
        <v>-389801.43999999901</v>
      </c>
      <c r="J159" s="87">
        <f t="shared" si="25"/>
        <v>-0.10673820520628352</v>
      </c>
      <c r="K159" s="82">
        <f>VLOOKUP($C159,'2025'!$C$301:$U$583,VLOOKUP($L$4,Master!$D$9:$G$20,4,FALSE),FALSE)</f>
        <v>727646.19999999984</v>
      </c>
      <c r="L159" s="83">
        <f>VLOOKUP($C159,'2025'!$C$8:$U$290,VLOOKUP($L$4,Master!$D$9:$G$20,4,FALSE),FALSE)</f>
        <v>3247481.58</v>
      </c>
      <c r="M159" s="152">
        <f t="shared" si="26"/>
        <v>4.4629953128319793</v>
      </c>
      <c r="N159" s="152">
        <f t="shared" si="27"/>
        <v>3.9970479894642266E-4</v>
      </c>
      <c r="O159" s="83">
        <f t="shared" si="28"/>
        <v>2519835.3800000004</v>
      </c>
      <c r="P159" s="87">
        <f t="shared" si="29"/>
        <v>3.4629953128319793</v>
      </c>
      <c r="Q159" s="78"/>
    </row>
    <row r="160" spans="2:17" s="79" customFormat="1" ht="25.5" x14ac:dyDescent="0.2">
      <c r="B160" s="72"/>
      <c r="C160" s="80" t="s">
        <v>174</v>
      </c>
      <c r="D160" s="81" t="s">
        <v>395</v>
      </c>
      <c r="E160" s="82">
        <f>IFERROR(VLOOKUP($C160,'2025'!$C$301:$U$583,19,FALSE),0)</f>
        <v>45685.7</v>
      </c>
      <c r="F160" s="83">
        <f>IFERROR(VLOOKUP($C160,'2025'!$C$8:$U$290,19,FALSE),0)</f>
        <v>10472.27</v>
      </c>
      <c r="G160" s="84">
        <f t="shared" si="22"/>
        <v>0.22922424303447253</v>
      </c>
      <c r="H160" s="85">
        <f t="shared" si="23"/>
        <v>1.288942360948712E-6</v>
      </c>
      <c r="I160" s="86">
        <f t="shared" si="24"/>
        <v>-35213.429999999993</v>
      </c>
      <c r="J160" s="87">
        <f t="shared" si="25"/>
        <v>-0.77077575696552736</v>
      </c>
      <c r="K160" s="82">
        <f>VLOOKUP($C160,'2025'!$C$301:$U$583,VLOOKUP($L$4,Master!$D$9:$G$20,4,FALSE),FALSE)</f>
        <v>5889.67</v>
      </c>
      <c r="L160" s="83">
        <f>VLOOKUP($C160,'2025'!$C$8:$U$290,VLOOKUP($L$4,Master!$D$9:$G$20,4,FALSE),FALSE)</f>
        <v>6195.9999999999991</v>
      </c>
      <c r="M160" s="152">
        <f t="shared" si="26"/>
        <v>1.0520114030157885</v>
      </c>
      <c r="N160" s="152">
        <f t="shared" si="27"/>
        <v>7.6261277339470981E-7</v>
      </c>
      <c r="O160" s="83">
        <f t="shared" si="28"/>
        <v>306.32999999999902</v>
      </c>
      <c r="P160" s="87">
        <f t="shared" si="29"/>
        <v>5.2011403015788493E-2</v>
      </c>
      <c r="Q160" s="78"/>
    </row>
    <row r="161" spans="2:17" s="79" customFormat="1" ht="12.75" x14ac:dyDescent="0.2">
      <c r="B161" s="72"/>
      <c r="C161" s="80" t="s">
        <v>569</v>
      </c>
      <c r="D161" s="81" t="s">
        <v>597</v>
      </c>
      <c r="E161" s="82">
        <f>IFERROR(VLOOKUP($C161,'2025'!$C$301:$U$583,19,FALSE),0)</f>
        <v>0</v>
      </c>
      <c r="F161" s="83">
        <f>IFERROR(VLOOKUP($C161,'2025'!$C$8:$U$290,19,FALSE),0)</f>
        <v>0</v>
      </c>
      <c r="G161" s="84">
        <f t="shared" si="22"/>
        <v>0</v>
      </c>
      <c r="H161" s="85">
        <f t="shared" si="23"/>
        <v>0</v>
      </c>
      <c r="I161" s="86">
        <f t="shared" si="24"/>
        <v>0</v>
      </c>
      <c r="J161" s="87">
        <f t="shared" si="25"/>
        <v>0</v>
      </c>
      <c r="K161" s="82">
        <f>VLOOKUP($C161,'2025'!$C$301:$U$583,VLOOKUP($L$4,Master!$D$9:$G$20,4,FALSE),FALSE)</f>
        <v>0</v>
      </c>
      <c r="L161" s="83">
        <f>VLOOKUP($C161,'2025'!$C$8:$U$290,VLOOKUP($L$4,Master!$D$9:$G$20,4,FALSE),FALSE)</f>
        <v>0</v>
      </c>
      <c r="M161" s="152">
        <f t="shared" si="26"/>
        <v>0</v>
      </c>
      <c r="N161" s="152">
        <f t="shared" si="27"/>
        <v>0</v>
      </c>
      <c r="O161" s="83">
        <f t="shared" si="28"/>
        <v>0</v>
      </c>
      <c r="P161" s="87">
        <f t="shared" si="29"/>
        <v>0</v>
      </c>
      <c r="Q161" s="78"/>
    </row>
    <row r="162" spans="2:17" s="79" customFormat="1" ht="12.75" x14ac:dyDescent="0.2">
      <c r="B162" s="72"/>
      <c r="C162" s="80" t="s">
        <v>175</v>
      </c>
      <c r="D162" s="81" t="s">
        <v>396</v>
      </c>
      <c r="E162" s="82">
        <f>IFERROR(VLOOKUP($C162,'2025'!$C$301:$U$583,19,FALSE),0)</f>
        <v>806289.60000000009</v>
      </c>
      <c r="F162" s="83">
        <f>IFERROR(VLOOKUP($C162,'2025'!$C$8:$U$290,19,FALSE),0)</f>
        <v>473626.64</v>
      </c>
      <c r="G162" s="84">
        <f t="shared" si="22"/>
        <v>0.58741504293246494</v>
      </c>
      <c r="H162" s="85">
        <f t="shared" si="23"/>
        <v>5.8294661956749175E-5</v>
      </c>
      <c r="I162" s="86">
        <f t="shared" si="24"/>
        <v>-332662.96000000008</v>
      </c>
      <c r="J162" s="87">
        <f t="shared" si="25"/>
        <v>-0.41258495706753506</v>
      </c>
      <c r="K162" s="82">
        <f>VLOOKUP($C162,'2025'!$C$301:$U$583,VLOOKUP($L$4,Master!$D$9:$G$20,4,FALSE),FALSE)</f>
        <v>120672.19</v>
      </c>
      <c r="L162" s="83">
        <f>VLOOKUP($C162,'2025'!$C$8:$U$290,VLOOKUP($L$4,Master!$D$9:$G$20,4,FALSE),FALSE)</f>
        <v>252698.18</v>
      </c>
      <c r="M162" s="152">
        <f t="shared" si="26"/>
        <v>2.0940879584600229</v>
      </c>
      <c r="N162" s="152">
        <f t="shared" si="27"/>
        <v>3.1102462860167147E-5</v>
      </c>
      <c r="O162" s="83">
        <f t="shared" si="28"/>
        <v>132025.99</v>
      </c>
      <c r="P162" s="87">
        <f t="shared" si="29"/>
        <v>1.0940879584600229</v>
      </c>
      <c r="Q162" s="78"/>
    </row>
    <row r="163" spans="2:17" s="79" customFormat="1" ht="25.5" x14ac:dyDescent="0.2">
      <c r="B163" s="72"/>
      <c r="C163" s="80" t="s">
        <v>176</v>
      </c>
      <c r="D163" s="81" t="s">
        <v>397</v>
      </c>
      <c r="E163" s="82">
        <f>IFERROR(VLOOKUP($C163,'2025'!$C$301:$U$583,19,FALSE),0)</f>
        <v>4550000</v>
      </c>
      <c r="F163" s="83">
        <f>IFERROR(VLOOKUP($C163,'2025'!$C$8:$U$290,19,FALSE),0)</f>
        <v>4550000</v>
      </c>
      <c r="G163" s="84">
        <f t="shared" si="22"/>
        <v>1</v>
      </c>
      <c r="H163" s="85">
        <f t="shared" si="23"/>
        <v>5.6002067768656078E-4</v>
      </c>
      <c r="I163" s="86">
        <f t="shared" si="24"/>
        <v>0</v>
      </c>
      <c r="J163" s="87">
        <f t="shared" si="25"/>
        <v>0</v>
      </c>
      <c r="K163" s="82">
        <f>VLOOKUP($C163,'2025'!$C$301:$U$583,VLOOKUP($L$4,Master!$D$9:$G$20,4,FALSE),FALSE)</f>
        <v>120000</v>
      </c>
      <c r="L163" s="83">
        <f>VLOOKUP($C163,'2025'!$C$8:$U$290,VLOOKUP($L$4,Master!$D$9:$G$20,4,FALSE),FALSE)</f>
        <v>0</v>
      </c>
      <c r="M163" s="152">
        <f t="shared" si="26"/>
        <v>0</v>
      </c>
      <c r="N163" s="152">
        <f t="shared" si="27"/>
        <v>0</v>
      </c>
      <c r="O163" s="83">
        <f t="shared" si="28"/>
        <v>-120000</v>
      </c>
      <c r="P163" s="87">
        <f t="shared" si="29"/>
        <v>-1</v>
      </c>
      <c r="Q163" s="78"/>
    </row>
    <row r="164" spans="2:17" s="79" customFormat="1" ht="12.75" x14ac:dyDescent="0.2">
      <c r="B164" s="72"/>
      <c r="C164" s="80" t="s">
        <v>177</v>
      </c>
      <c r="D164" s="81" t="s">
        <v>398</v>
      </c>
      <c r="E164" s="82">
        <f>IFERROR(VLOOKUP($C164,'2025'!$C$301:$U$583,19,FALSE),0)</f>
        <v>289773.46999999997</v>
      </c>
      <c r="F164" s="83">
        <f>IFERROR(VLOOKUP($C164,'2025'!$C$8:$U$290,19,FALSE),0)</f>
        <v>238374.13</v>
      </c>
      <c r="G164" s="84">
        <f t="shared" si="22"/>
        <v>0.82262234013348434</v>
      </c>
      <c r="H164" s="85">
        <f t="shared" si="23"/>
        <v>2.9339437763855898E-5</v>
      </c>
      <c r="I164" s="86">
        <f t="shared" si="24"/>
        <v>-51399.339999999967</v>
      </c>
      <c r="J164" s="87">
        <f t="shared" si="25"/>
        <v>-0.17737765986651563</v>
      </c>
      <c r="K164" s="82">
        <f>VLOOKUP($C164,'2025'!$C$301:$U$583,VLOOKUP($L$4,Master!$D$9:$G$20,4,FALSE),FALSE)</f>
        <v>40165.06</v>
      </c>
      <c r="L164" s="83">
        <f>VLOOKUP($C164,'2025'!$C$8:$U$290,VLOOKUP($L$4,Master!$D$9:$G$20,4,FALSE),FALSE)</f>
        <v>32120.950000000004</v>
      </c>
      <c r="M164" s="152">
        <f t="shared" si="26"/>
        <v>0.79972369019242118</v>
      </c>
      <c r="N164" s="152">
        <f t="shared" si="27"/>
        <v>3.9534936674584917E-6</v>
      </c>
      <c r="O164" s="83">
        <f t="shared" si="28"/>
        <v>-8044.1099999999933</v>
      </c>
      <c r="P164" s="87">
        <f t="shared" si="29"/>
        <v>-0.20027630980757888</v>
      </c>
      <c r="Q164" s="78"/>
    </row>
    <row r="165" spans="2:17" s="79" customFormat="1" ht="12.75" x14ac:dyDescent="0.2">
      <c r="B165" s="72"/>
      <c r="C165" s="80" t="s">
        <v>178</v>
      </c>
      <c r="D165" s="81" t="s">
        <v>399</v>
      </c>
      <c r="E165" s="82">
        <f>IFERROR(VLOOKUP($C165,'2025'!$C$301:$U$583,19,FALSE),0)</f>
        <v>918186.40000000014</v>
      </c>
      <c r="F165" s="83">
        <f>IFERROR(VLOOKUP($C165,'2025'!$C$8:$U$290,19,FALSE),0)</f>
        <v>158890.22999999998</v>
      </c>
      <c r="G165" s="84">
        <f t="shared" si="22"/>
        <v>0.17304790182037108</v>
      </c>
      <c r="H165" s="85">
        <f t="shared" si="23"/>
        <v>1.9556442699422744E-5</v>
      </c>
      <c r="I165" s="86">
        <f t="shared" si="24"/>
        <v>-759296.17000000016</v>
      </c>
      <c r="J165" s="87">
        <f t="shared" si="25"/>
        <v>-0.82695209817962889</v>
      </c>
      <c r="K165" s="82">
        <f>VLOOKUP($C165,'2025'!$C$301:$U$583,VLOOKUP($L$4,Master!$D$9:$G$20,4,FALSE),FALSE)</f>
        <v>111078.31</v>
      </c>
      <c r="L165" s="83">
        <f>VLOOKUP($C165,'2025'!$C$8:$U$290,VLOOKUP($L$4,Master!$D$9:$G$20,4,FALSE),FALSE)</f>
        <v>73164.34</v>
      </c>
      <c r="M165" s="152">
        <f t="shared" si="26"/>
        <v>0.65867350700600324</v>
      </c>
      <c r="N165" s="152">
        <f t="shared" si="27"/>
        <v>9.0051743448988873E-6</v>
      </c>
      <c r="O165" s="83">
        <f t="shared" si="28"/>
        <v>-37913.97</v>
      </c>
      <c r="P165" s="87">
        <f t="shared" si="29"/>
        <v>-0.34132649299399676</v>
      </c>
      <c r="Q165" s="78"/>
    </row>
    <row r="166" spans="2:17" s="79" customFormat="1" ht="25.5" x14ac:dyDescent="0.2">
      <c r="B166" s="72"/>
      <c r="C166" s="80" t="s">
        <v>570</v>
      </c>
      <c r="D166" s="81" t="s">
        <v>598</v>
      </c>
      <c r="E166" s="82">
        <f>IFERROR(VLOOKUP($C166,'2025'!$C$301:$U$583,19,FALSE),0)</f>
        <v>0</v>
      </c>
      <c r="F166" s="83">
        <f>IFERROR(VLOOKUP($C166,'2025'!$C$8:$U$290,19,FALSE),0)</f>
        <v>0</v>
      </c>
      <c r="G166" s="84">
        <f t="shared" si="22"/>
        <v>0</v>
      </c>
      <c r="H166" s="85">
        <f t="shared" si="23"/>
        <v>0</v>
      </c>
      <c r="I166" s="86">
        <f t="shared" si="24"/>
        <v>0</v>
      </c>
      <c r="J166" s="87">
        <f t="shared" si="25"/>
        <v>0</v>
      </c>
      <c r="K166" s="82">
        <f>VLOOKUP($C166,'2025'!$C$301:$U$583,VLOOKUP($L$4,Master!$D$9:$G$20,4,FALSE),FALSE)</f>
        <v>0</v>
      </c>
      <c r="L166" s="83">
        <f>VLOOKUP($C166,'2025'!$C$8:$U$290,VLOOKUP($L$4,Master!$D$9:$G$20,4,FALSE),FALSE)</f>
        <v>0</v>
      </c>
      <c r="M166" s="152">
        <f t="shared" si="26"/>
        <v>0</v>
      </c>
      <c r="N166" s="152">
        <f t="shared" si="27"/>
        <v>0</v>
      </c>
      <c r="O166" s="83">
        <f t="shared" si="28"/>
        <v>0</v>
      </c>
      <c r="P166" s="87">
        <f t="shared" si="29"/>
        <v>0</v>
      </c>
      <c r="Q166" s="78"/>
    </row>
    <row r="167" spans="2:17" s="79" customFormat="1" ht="12.75" x14ac:dyDescent="0.2">
      <c r="B167" s="72"/>
      <c r="C167" s="80" t="s">
        <v>501</v>
      </c>
      <c r="D167" s="81" t="s">
        <v>502</v>
      </c>
      <c r="E167" s="82">
        <f>IFERROR(VLOOKUP($C167,'2025'!$C$301:$U$583,19,FALSE),0)</f>
        <v>1064921.23</v>
      </c>
      <c r="F167" s="83">
        <f>IFERROR(VLOOKUP($C167,'2025'!$C$8:$U$290,19,FALSE),0)</f>
        <v>961281.95999999985</v>
      </c>
      <c r="G167" s="84">
        <f t="shared" si="22"/>
        <v>0.90267893335171834</v>
      </c>
      <c r="H167" s="85">
        <f t="shared" si="23"/>
        <v>1.1831599443671765E-4</v>
      </c>
      <c r="I167" s="86">
        <f t="shared" si="24"/>
        <v>-103639.27000000014</v>
      </c>
      <c r="J167" s="87">
        <f t="shared" si="25"/>
        <v>-9.7321066648281718E-2</v>
      </c>
      <c r="K167" s="82">
        <f>VLOOKUP($C167,'2025'!$C$301:$U$583,VLOOKUP($L$4,Master!$D$9:$G$20,4,FALSE),FALSE)</f>
        <v>111236.06999999999</v>
      </c>
      <c r="L167" s="83">
        <f>VLOOKUP($C167,'2025'!$C$8:$U$290,VLOOKUP($L$4,Master!$D$9:$G$20,4,FALSE),FALSE)</f>
        <v>145198.35999999996</v>
      </c>
      <c r="M167" s="152">
        <f t="shared" si="26"/>
        <v>1.3053172410711738</v>
      </c>
      <c r="N167" s="152">
        <f t="shared" si="27"/>
        <v>1.7871227245313667E-5</v>
      </c>
      <c r="O167" s="83">
        <f t="shared" si="28"/>
        <v>33962.289999999964</v>
      </c>
      <c r="P167" s="87">
        <f t="shared" si="29"/>
        <v>0.30531724107117381</v>
      </c>
      <c r="Q167" s="78"/>
    </row>
    <row r="168" spans="2:17" s="79" customFormat="1" ht="12.75" x14ac:dyDescent="0.2">
      <c r="B168" s="72"/>
      <c r="C168" s="80" t="s">
        <v>571</v>
      </c>
      <c r="D168" s="81" t="s">
        <v>599</v>
      </c>
      <c r="E168" s="82">
        <f>IFERROR(VLOOKUP($C168,'2025'!$C$301:$U$583,19,FALSE),0)</f>
        <v>0</v>
      </c>
      <c r="F168" s="83">
        <f>IFERROR(VLOOKUP($C168,'2025'!$C$8:$U$290,19,FALSE),0)</f>
        <v>0</v>
      </c>
      <c r="G168" s="84">
        <f t="shared" si="22"/>
        <v>0</v>
      </c>
      <c r="H168" s="85">
        <f t="shared" si="23"/>
        <v>0</v>
      </c>
      <c r="I168" s="86">
        <f t="shared" si="24"/>
        <v>0</v>
      </c>
      <c r="J168" s="87">
        <f t="shared" si="25"/>
        <v>0</v>
      </c>
      <c r="K168" s="82">
        <f>VLOOKUP($C168,'2025'!$C$301:$U$583,VLOOKUP($L$4,Master!$D$9:$G$20,4,FALSE),FALSE)</f>
        <v>0</v>
      </c>
      <c r="L168" s="83">
        <f>VLOOKUP($C168,'2025'!$C$8:$U$290,VLOOKUP($L$4,Master!$D$9:$G$20,4,FALSE),FALSE)</f>
        <v>0</v>
      </c>
      <c r="M168" s="152">
        <f t="shared" si="26"/>
        <v>0</v>
      </c>
      <c r="N168" s="152">
        <f t="shared" si="27"/>
        <v>0</v>
      </c>
      <c r="O168" s="83">
        <f t="shared" si="28"/>
        <v>0</v>
      </c>
      <c r="P168" s="87">
        <f t="shared" si="29"/>
        <v>0</v>
      </c>
      <c r="Q168" s="78"/>
    </row>
    <row r="169" spans="2:17" s="79" customFormat="1" ht="25.5" x14ac:dyDescent="0.2">
      <c r="B169" s="72"/>
      <c r="C169" s="80" t="s">
        <v>572</v>
      </c>
      <c r="D169" s="81" t="s">
        <v>600</v>
      </c>
      <c r="E169" s="82">
        <f>IFERROR(VLOOKUP($C169,'2025'!$C$301:$U$583,19,FALSE),0)</f>
        <v>0</v>
      </c>
      <c r="F169" s="83">
        <f>IFERROR(VLOOKUP($C169,'2025'!$C$8:$U$290,19,FALSE),0)</f>
        <v>0</v>
      </c>
      <c r="G169" s="84">
        <f t="shared" si="22"/>
        <v>0</v>
      </c>
      <c r="H169" s="85">
        <f t="shared" si="23"/>
        <v>0</v>
      </c>
      <c r="I169" s="86">
        <f t="shared" si="24"/>
        <v>0</v>
      </c>
      <c r="J169" s="87">
        <f t="shared" si="25"/>
        <v>0</v>
      </c>
      <c r="K169" s="82">
        <f>VLOOKUP($C169,'2025'!$C$301:$U$583,VLOOKUP($L$4,Master!$D$9:$G$20,4,FALSE),FALSE)</f>
        <v>0</v>
      </c>
      <c r="L169" s="83">
        <f>VLOOKUP($C169,'2025'!$C$8:$U$290,VLOOKUP($L$4,Master!$D$9:$G$20,4,FALSE),FALSE)</f>
        <v>0</v>
      </c>
      <c r="M169" s="152">
        <f t="shared" si="26"/>
        <v>0</v>
      </c>
      <c r="N169" s="152">
        <f t="shared" si="27"/>
        <v>0</v>
      </c>
      <c r="O169" s="83">
        <f t="shared" si="28"/>
        <v>0</v>
      </c>
      <c r="P169" s="87">
        <f t="shared" si="29"/>
        <v>0</v>
      </c>
      <c r="Q169" s="78"/>
    </row>
    <row r="170" spans="2:17" s="79" customFormat="1" ht="12.75" x14ac:dyDescent="0.2">
      <c r="B170" s="72"/>
      <c r="C170" s="80" t="s">
        <v>573</v>
      </c>
      <c r="D170" s="81" t="s">
        <v>601</v>
      </c>
      <c r="E170" s="82">
        <f>IFERROR(VLOOKUP($C170,'2025'!$C$301:$U$583,19,FALSE),0)</f>
        <v>887757.90000000014</v>
      </c>
      <c r="F170" s="83">
        <f>IFERROR(VLOOKUP($C170,'2025'!$C$8:$U$290,19,FALSE),0)</f>
        <v>568615.43999999994</v>
      </c>
      <c r="G170" s="84">
        <f t="shared" si="22"/>
        <v>0.6405073275044918</v>
      </c>
      <c r="H170" s="85">
        <f t="shared" si="23"/>
        <v>6.9986022868536672E-5</v>
      </c>
      <c r="I170" s="86">
        <f t="shared" si="24"/>
        <v>-319142.4600000002</v>
      </c>
      <c r="J170" s="87">
        <f t="shared" si="25"/>
        <v>-0.3594926724955082</v>
      </c>
      <c r="K170" s="82">
        <f>VLOOKUP($C170,'2025'!$C$301:$U$583,VLOOKUP($L$4,Master!$D$9:$G$20,4,FALSE),FALSE)</f>
        <v>171635.81000000008</v>
      </c>
      <c r="L170" s="83">
        <f>VLOOKUP($C170,'2025'!$C$8:$U$290,VLOOKUP($L$4,Master!$D$9:$G$20,4,FALSE),FALSE)</f>
        <v>369370.57</v>
      </c>
      <c r="M170" s="152">
        <f t="shared" si="26"/>
        <v>2.1520600508716674</v>
      </c>
      <c r="N170" s="152">
        <f t="shared" si="27"/>
        <v>4.5462671852499171E-5</v>
      </c>
      <c r="O170" s="83">
        <f t="shared" si="28"/>
        <v>197734.75999999992</v>
      </c>
      <c r="P170" s="87">
        <f t="shared" si="29"/>
        <v>1.1520600508716674</v>
      </c>
      <c r="Q170" s="78"/>
    </row>
    <row r="171" spans="2:17" s="79" customFormat="1" ht="12.75" x14ac:dyDescent="0.2">
      <c r="B171" s="72"/>
      <c r="C171" s="80" t="s">
        <v>536</v>
      </c>
      <c r="D171" s="81" t="s">
        <v>537</v>
      </c>
      <c r="E171" s="82">
        <f>IFERROR(VLOOKUP($C171,'2025'!$C$301:$U$583,19,FALSE),0)</f>
        <v>424426.69999999984</v>
      </c>
      <c r="F171" s="83">
        <f>IFERROR(VLOOKUP($C171,'2025'!$C$8:$U$290,19,FALSE),0)</f>
        <v>378031.85</v>
      </c>
      <c r="G171" s="84">
        <f t="shared" si="22"/>
        <v>0.89068819185974901</v>
      </c>
      <c r="H171" s="85">
        <f t="shared" si="23"/>
        <v>4.6528714906396539E-5</v>
      </c>
      <c r="I171" s="86">
        <f t="shared" si="24"/>
        <v>-46394.84999999986</v>
      </c>
      <c r="J171" s="87">
        <f t="shared" si="25"/>
        <v>-0.10931180814025102</v>
      </c>
      <c r="K171" s="82">
        <f>VLOOKUP($C171,'2025'!$C$301:$U$583,VLOOKUP($L$4,Master!$D$9:$G$20,4,FALSE),FALSE)</f>
        <v>52854.969999999987</v>
      </c>
      <c r="L171" s="83">
        <f>VLOOKUP($C171,'2025'!$C$8:$U$290,VLOOKUP($L$4,Master!$D$9:$G$20,4,FALSE),FALSE)</f>
        <v>123960.28</v>
      </c>
      <c r="M171" s="152">
        <f t="shared" si="26"/>
        <v>2.345290896958224</v>
      </c>
      <c r="N171" s="152">
        <f t="shared" si="27"/>
        <v>1.5257213189410071E-5</v>
      </c>
      <c r="O171" s="83">
        <f t="shared" si="28"/>
        <v>71105.310000000012</v>
      </c>
      <c r="P171" s="87">
        <f t="shared" si="29"/>
        <v>1.3452908969582242</v>
      </c>
      <c r="Q171" s="78"/>
    </row>
    <row r="172" spans="2:17" s="79" customFormat="1" ht="12.75" x14ac:dyDescent="0.2">
      <c r="B172" s="72"/>
      <c r="C172" s="80" t="s">
        <v>538</v>
      </c>
      <c r="D172" s="81" t="s">
        <v>539</v>
      </c>
      <c r="E172" s="82">
        <f>IFERROR(VLOOKUP($C172,'2025'!$C$301:$U$583,19,FALSE),0)</f>
        <v>1552124.060000001</v>
      </c>
      <c r="F172" s="83">
        <f>IFERROR(VLOOKUP($C172,'2025'!$C$8:$U$290,19,FALSE),0)</f>
        <v>9370078.8900000006</v>
      </c>
      <c r="G172" s="84">
        <f t="shared" si="22"/>
        <v>6.0369393990323132</v>
      </c>
      <c r="H172" s="85">
        <f t="shared" si="23"/>
        <v>1.1532830615284258E-3</v>
      </c>
      <c r="I172" s="86">
        <f t="shared" si="24"/>
        <v>7817954.8300000001</v>
      </c>
      <c r="J172" s="87">
        <f t="shared" si="25"/>
        <v>5.0369393990323141</v>
      </c>
      <c r="K172" s="82">
        <f>VLOOKUP($C172,'2025'!$C$301:$U$583,VLOOKUP($L$4,Master!$D$9:$G$20,4,FALSE),FALSE)</f>
        <v>185128.28000000014</v>
      </c>
      <c r="L172" s="83">
        <f>VLOOKUP($C172,'2025'!$C$8:$U$290,VLOOKUP($L$4,Master!$D$9:$G$20,4,FALSE),FALSE)</f>
        <v>1115236.81</v>
      </c>
      <c r="M172" s="152">
        <f t="shared" si="26"/>
        <v>6.0241299168338793</v>
      </c>
      <c r="N172" s="152">
        <f t="shared" si="27"/>
        <v>1.3726498332246114E-4</v>
      </c>
      <c r="O172" s="83">
        <f t="shared" si="28"/>
        <v>930108.52999999991</v>
      </c>
      <c r="P172" s="87">
        <f t="shared" si="29"/>
        <v>5.0241299168338793</v>
      </c>
      <c r="Q172" s="78"/>
    </row>
    <row r="173" spans="2:17" s="79" customFormat="1" ht="12.75" x14ac:dyDescent="0.2">
      <c r="B173" s="72"/>
      <c r="C173" s="80" t="s">
        <v>540</v>
      </c>
      <c r="D173" s="81" t="s">
        <v>541</v>
      </c>
      <c r="E173" s="82">
        <f>IFERROR(VLOOKUP($C173,'2025'!$C$301:$U$583,19,FALSE),0)</f>
        <v>106708.78</v>
      </c>
      <c r="F173" s="83">
        <f>IFERROR(VLOOKUP($C173,'2025'!$C$8:$U$290,19,FALSE),0)</f>
        <v>110926.05000000002</v>
      </c>
      <c r="G173" s="84">
        <f t="shared" si="22"/>
        <v>1.03952130274566</v>
      </c>
      <c r="H173" s="85">
        <f t="shared" si="23"/>
        <v>1.3652941031668864E-5</v>
      </c>
      <c r="I173" s="86">
        <f t="shared" si="24"/>
        <v>4217.2700000000186</v>
      </c>
      <c r="J173" s="87">
        <f t="shared" si="25"/>
        <v>3.9521302745659903E-2</v>
      </c>
      <c r="K173" s="82">
        <f>VLOOKUP($C173,'2025'!$C$301:$U$583,VLOOKUP($L$4,Master!$D$9:$G$20,4,FALSE),FALSE)</f>
        <v>0</v>
      </c>
      <c r="L173" s="83">
        <f>VLOOKUP($C173,'2025'!$C$8:$U$290,VLOOKUP($L$4,Master!$D$9:$G$20,4,FALSE),FALSE)</f>
        <v>3476.27</v>
      </c>
      <c r="M173" s="152">
        <f t="shared" si="26"/>
        <v>0</v>
      </c>
      <c r="N173" s="152">
        <f t="shared" si="27"/>
        <v>4.2786441345526606E-7</v>
      </c>
      <c r="O173" s="83">
        <f t="shared" si="28"/>
        <v>3476.27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518</v>
      </c>
      <c r="D174" s="81" t="s">
        <v>519</v>
      </c>
      <c r="E174" s="82">
        <f>IFERROR(VLOOKUP($C174,'2025'!$C$301:$U$583,19,FALSE),0)</f>
        <v>198330.53999999998</v>
      </c>
      <c r="F174" s="83">
        <f>IFERROR(VLOOKUP($C174,'2025'!$C$8:$U$290,19,FALSE),0)</f>
        <v>158330.54</v>
      </c>
      <c r="G174" s="84">
        <f t="shared" si="22"/>
        <v>0.79831648721371917</v>
      </c>
      <c r="H174" s="85">
        <f t="shared" si="23"/>
        <v>1.9487555232808598E-5</v>
      </c>
      <c r="I174" s="86">
        <f t="shared" si="24"/>
        <v>-39999.999999999971</v>
      </c>
      <c r="J174" s="87">
        <f t="shared" si="25"/>
        <v>-0.2016835127862808</v>
      </c>
      <c r="K174" s="82">
        <f>VLOOKUP($C174,'2025'!$C$301:$U$583,VLOOKUP($L$4,Master!$D$9:$G$20,4,FALSE),FALSE)</f>
        <v>7845.86</v>
      </c>
      <c r="L174" s="83">
        <f>VLOOKUP($C174,'2025'!$C$8:$U$290,VLOOKUP($L$4,Master!$D$9:$G$20,4,FALSE),FALSE)</f>
        <v>0</v>
      </c>
      <c r="M174" s="152">
        <f t="shared" si="26"/>
        <v>0</v>
      </c>
      <c r="N174" s="152">
        <f t="shared" si="27"/>
        <v>0</v>
      </c>
      <c r="O174" s="83">
        <f t="shared" si="28"/>
        <v>-7845.86</v>
      </c>
      <c r="P174" s="87">
        <f t="shared" si="29"/>
        <v>-1</v>
      </c>
      <c r="Q174" s="78"/>
    </row>
    <row r="175" spans="2:17" s="79" customFormat="1" ht="25.5" x14ac:dyDescent="0.2">
      <c r="B175" s="72"/>
      <c r="C175" s="80" t="s">
        <v>522</v>
      </c>
      <c r="D175" s="81" t="s">
        <v>523</v>
      </c>
      <c r="E175" s="82">
        <f>IFERROR(VLOOKUP($C175,'2025'!$C$301:$U$583,19,FALSE),0)</f>
        <v>2226539.52</v>
      </c>
      <c r="F175" s="83">
        <f>IFERROR(VLOOKUP($C175,'2025'!$C$8:$U$290,19,FALSE),0)</f>
        <v>1909335.8</v>
      </c>
      <c r="G175" s="84">
        <f t="shared" si="22"/>
        <v>0.85753510451950121</v>
      </c>
      <c r="H175" s="85">
        <f t="shared" si="23"/>
        <v>2.3500385244993661E-4</v>
      </c>
      <c r="I175" s="86">
        <f t="shared" si="24"/>
        <v>-317203.71999999997</v>
      </c>
      <c r="J175" s="87">
        <f t="shared" si="25"/>
        <v>-0.14246489548049879</v>
      </c>
      <c r="K175" s="82">
        <f>VLOOKUP($C175,'2025'!$C$301:$U$583,VLOOKUP($L$4,Master!$D$9:$G$20,4,FALSE),FALSE)</f>
        <v>194984.12000000002</v>
      </c>
      <c r="L175" s="83">
        <f>VLOOKUP($C175,'2025'!$C$8:$U$290,VLOOKUP($L$4,Master!$D$9:$G$20,4,FALSE),FALSE)</f>
        <v>401402.45999999996</v>
      </c>
      <c r="M175" s="152">
        <f t="shared" si="26"/>
        <v>2.0586418011887324</v>
      </c>
      <c r="N175" s="152">
        <f t="shared" si="27"/>
        <v>4.9405203884451116E-5</v>
      </c>
      <c r="O175" s="83">
        <f t="shared" si="28"/>
        <v>206418.33999999994</v>
      </c>
      <c r="P175" s="87">
        <f t="shared" si="29"/>
        <v>1.0586418011887322</v>
      </c>
      <c r="Q175" s="78"/>
    </row>
    <row r="176" spans="2:17" s="79" customFormat="1" ht="12.75" x14ac:dyDescent="0.2">
      <c r="B176" s="72"/>
      <c r="C176" s="80" t="s">
        <v>542</v>
      </c>
      <c r="D176" s="81" t="s">
        <v>543</v>
      </c>
      <c r="E176" s="82">
        <f>IFERROR(VLOOKUP($C176,'2025'!$C$301:$U$583,19,FALSE),0)</f>
        <v>835184.12999999989</v>
      </c>
      <c r="F176" s="83">
        <f>IFERROR(VLOOKUP($C176,'2025'!$C$8:$U$290,19,FALSE),0)</f>
        <v>681315.42999999993</v>
      </c>
      <c r="G176" s="84">
        <f t="shared" si="22"/>
        <v>0.81576673397757216</v>
      </c>
      <c r="H176" s="85">
        <f t="shared" si="23"/>
        <v>8.385730303888143E-5</v>
      </c>
      <c r="I176" s="86">
        <f t="shared" si="24"/>
        <v>-153868.69999999995</v>
      </c>
      <c r="J176" s="87">
        <f t="shared" si="25"/>
        <v>-0.18423326602242787</v>
      </c>
      <c r="K176" s="82">
        <f>VLOOKUP($C176,'2025'!$C$301:$U$583,VLOOKUP($L$4,Master!$D$9:$G$20,4,FALSE),FALSE)</f>
        <v>64150.109999999986</v>
      </c>
      <c r="L176" s="83">
        <f>VLOOKUP($C176,'2025'!$C$8:$U$290,VLOOKUP($L$4,Master!$D$9:$G$20,4,FALSE),FALSE)</f>
        <v>79213.229999999981</v>
      </c>
      <c r="M176" s="152">
        <f t="shared" si="26"/>
        <v>1.2348105092882926</v>
      </c>
      <c r="N176" s="152">
        <f t="shared" si="27"/>
        <v>9.7496806035915154E-6</v>
      </c>
      <c r="O176" s="83">
        <f t="shared" si="28"/>
        <v>15063.119999999995</v>
      </c>
      <c r="P176" s="87">
        <f t="shared" si="29"/>
        <v>0.2348105092882927</v>
      </c>
      <c r="Q176" s="78"/>
    </row>
    <row r="177" spans="2:17" s="79" customFormat="1" ht="12.75" x14ac:dyDescent="0.2">
      <c r="B177" s="72"/>
      <c r="C177" s="80" t="s">
        <v>544</v>
      </c>
      <c r="D177" s="81" t="s">
        <v>545</v>
      </c>
      <c r="E177" s="82">
        <f>IFERROR(VLOOKUP($C177,'2025'!$C$301:$U$583,19,FALSE),0)</f>
        <v>1479597.8299999998</v>
      </c>
      <c r="F177" s="83">
        <f>IFERROR(VLOOKUP($C177,'2025'!$C$8:$U$290,19,FALSE),0)</f>
        <v>1494498.35</v>
      </c>
      <c r="G177" s="84">
        <f t="shared" si="22"/>
        <v>1.0100706554834569</v>
      </c>
      <c r="H177" s="85">
        <f t="shared" si="23"/>
        <v>1.8394505027877954E-4</v>
      </c>
      <c r="I177" s="86">
        <f t="shared" si="24"/>
        <v>14900.520000000251</v>
      </c>
      <c r="J177" s="87">
        <f t="shared" si="25"/>
        <v>1.0070655483456781E-2</v>
      </c>
      <c r="K177" s="82">
        <f>VLOOKUP($C177,'2025'!$C$301:$U$583,VLOOKUP($L$4,Master!$D$9:$G$20,4,FALSE),FALSE)</f>
        <v>72108.239999999991</v>
      </c>
      <c r="L177" s="83">
        <f>VLOOKUP($C177,'2025'!$C$8:$U$290,VLOOKUP($L$4,Master!$D$9:$G$20,4,FALSE),FALSE)</f>
        <v>237034.95</v>
      </c>
      <c r="M177" s="152">
        <f t="shared" si="26"/>
        <v>3.2872103104998822</v>
      </c>
      <c r="N177" s="152">
        <f t="shared" si="27"/>
        <v>2.9174609524043965E-5</v>
      </c>
      <c r="O177" s="83">
        <f t="shared" si="28"/>
        <v>164926.71000000002</v>
      </c>
      <c r="P177" s="87">
        <f t="shared" si="29"/>
        <v>2.2872103104998822</v>
      </c>
      <c r="Q177" s="78"/>
    </row>
    <row r="178" spans="2:17" s="79" customFormat="1" ht="12.75" x14ac:dyDescent="0.2">
      <c r="B178" s="72"/>
      <c r="C178" s="80" t="s">
        <v>179</v>
      </c>
      <c r="D178" s="81" t="s">
        <v>400</v>
      </c>
      <c r="E178" s="82">
        <f>IFERROR(VLOOKUP($C178,'2025'!$C$301:$U$583,19,FALSE),0)</f>
        <v>32826758.589999996</v>
      </c>
      <c r="F178" s="83">
        <f>IFERROR(VLOOKUP($C178,'2025'!$C$8:$U$290,19,FALSE),0)</f>
        <v>34378700.670000002</v>
      </c>
      <c r="G178" s="84">
        <f t="shared" si="22"/>
        <v>1.0472767384493689</v>
      </c>
      <c r="H178" s="85">
        <f t="shared" si="23"/>
        <v>4.2313809334498503E-3</v>
      </c>
      <c r="I178" s="86">
        <f t="shared" si="24"/>
        <v>1551942.0800000057</v>
      </c>
      <c r="J178" s="87">
        <f t="shared" si="25"/>
        <v>4.7276738449368964E-2</v>
      </c>
      <c r="K178" s="82">
        <f>VLOOKUP($C178,'2025'!$C$301:$U$583,VLOOKUP($L$4,Master!$D$9:$G$20,4,FALSE),FALSE)</f>
        <v>4236969.21</v>
      </c>
      <c r="L178" s="83">
        <f>VLOOKUP($C178,'2025'!$C$8:$U$290,VLOOKUP($L$4,Master!$D$9:$G$20,4,FALSE),FALSE)</f>
        <v>9415922.7100000028</v>
      </c>
      <c r="M178" s="152">
        <f t="shared" si="26"/>
        <v>2.2223250260532348</v>
      </c>
      <c r="N178" s="152">
        <f t="shared" si="27"/>
        <v>1.15892558617549E-3</v>
      </c>
      <c r="O178" s="83">
        <f t="shared" si="28"/>
        <v>5178953.5000000028</v>
      </c>
      <c r="P178" s="87">
        <f t="shared" si="29"/>
        <v>1.2223250260532346</v>
      </c>
      <c r="Q178" s="78"/>
    </row>
    <row r="179" spans="2:17" s="79" customFormat="1" ht="12.75" x14ac:dyDescent="0.2">
      <c r="B179" s="72"/>
      <c r="C179" s="80" t="s">
        <v>180</v>
      </c>
      <c r="D179" s="81" t="s">
        <v>401</v>
      </c>
      <c r="E179" s="82">
        <f>IFERROR(VLOOKUP($C179,'2025'!$C$301:$U$583,19,FALSE),0)</f>
        <v>4966503.5799999982</v>
      </c>
      <c r="F179" s="83">
        <f>IFERROR(VLOOKUP($C179,'2025'!$C$8:$U$290,19,FALSE),0)</f>
        <v>5310594.82</v>
      </c>
      <c r="G179" s="84">
        <f t="shared" si="22"/>
        <v>1.069282390409553</v>
      </c>
      <c r="H179" s="85">
        <f t="shared" si="23"/>
        <v>6.5363580439893165E-4</v>
      </c>
      <c r="I179" s="86">
        <f t="shared" si="24"/>
        <v>344091.24000000209</v>
      </c>
      <c r="J179" s="87">
        <f t="shared" si="25"/>
        <v>6.9282390409552919E-2</v>
      </c>
      <c r="K179" s="82">
        <f>VLOOKUP($C179,'2025'!$C$301:$U$583,VLOOKUP($L$4,Master!$D$9:$G$20,4,FALSE),FALSE)</f>
        <v>539890.35999999987</v>
      </c>
      <c r="L179" s="83">
        <f>VLOOKUP($C179,'2025'!$C$8:$U$290,VLOOKUP($L$4,Master!$D$9:$G$20,4,FALSE),FALSE)</f>
        <v>1315935.95</v>
      </c>
      <c r="M179" s="152">
        <f t="shared" si="26"/>
        <v>2.4374133111026475</v>
      </c>
      <c r="N179" s="152">
        <f t="shared" si="27"/>
        <v>1.6196732802441937E-4</v>
      </c>
      <c r="O179" s="83">
        <f t="shared" si="28"/>
        <v>776045.59000000008</v>
      </c>
      <c r="P179" s="87">
        <f t="shared" si="29"/>
        <v>1.4374133111026473</v>
      </c>
      <c r="Q179" s="78"/>
    </row>
    <row r="180" spans="2:17" s="79" customFormat="1" ht="12.75" x14ac:dyDescent="0.2">
      <c r="B180" s="72"/>
      <c r="C180" s="80" t="s">
        <v>181</v>
      </c>
      <c r="D180" s="81" t="s">
        <v>402</v>
      </c>
      <c r="E180" s="82">
        <f>IFERROR(VLOOKUP($C180,'2025'!$C$301:$U$583,19,FALSE),0)</f>
        <v>8100334.0700000012</v>
      </c>
      <c r="F180" s="83">
        <f>IFERROR(VLOOKUP($C180,'2025'!$C$8:$U$290,19,FALSE),0)</f>
        <v>6370902.5299999993</v>
      </c>
      <c r="G180" s="84">
        <f t="shared" si="22"/>
        <v>0.78649873881065724</v>
      </c>
      <c r="H180" s="85">
        <f t="shared" si="23"/>
        <v>7.8414003347815906E-4</v>
      </c>
      <c r="I180" s="86">
        <f t="shared" si="24"/>
        <v>-1729431.5400000019</v>
      </c>
      <c r="J180" s="87">
        <f t="shared" si="25"/>
        <v>-0.21350126118934273</v>
      </c>
      <c r="K180" s="82">
        <f>VLOOKUP($C180,'2025'!$C$301:$U$583,VLOOKUP($L$4,Master!$D$9:$G$20,4,FALSE),FALSE)</f>
        <v>979664.69000000006</v>
      </c>
      <c r="L180" s="83">
        <f>VLOOKUP($C180,'2025'!$C$8:$U$290,VLOOKUP($L$4,Master!$D$9:$G$20,4,FALSE),FALSE)</f>
        <v>1416408.81</v>
      </c>
      <c r="M180" s="152">
        <f t="shared" si="26"/>
        <v>1.4458098004940854</v>
      </c>
      <c r="N180" s="152">
        <f t="shared" si="27"/>
        <v>1.7433367508954176E-4</v>
      </c>
      <c r="O180" s="83">
        <f t="shared" si="28"/>
        <v>436744.12</v>
      </c>
      <c r="P180" s="87">
        <f t="shared" si="29"/>
        <v>0.44580980049408536</v>
      </c>
      <c r="Q180" s="78"/>
    </row>
    <row r="181" spans="2:17" s="79" customFormat="1" ht="12.75" x14ac:dyDescent="0.2">
      <c r="B181" s="72"/>
      <c r="C181" s="80" t="s">
        <v>182</v>
      </c>
      <c r="D181" s="81" t="s">
        <v>403</v>
      </c>
      <c r="E181" s="82">
        <f>IFERROR(VLOOKUP($C181,'2025'!$C$301:$U$583,19,FALSE),0)</f>
        <v>16136236.510000004</v>
      </c>
      <c r="F181" s="83">
        <f>IFERROR(VLOOKUP($C181,'2025'!$C$8:$U$290,19,FALSE),0)</f>
        <v>23592344.859999999</v>
      </c>
      <c r="G181" s="84">
        <f t="shared" si="22"/>
        <v>1.4620723268018085</v>
      </c>
      <c r="H181" s="85">
        <f t="shared" si="23"/>
        <v>2.9037804300466479E-3</v>
      </c>
      <c r="I181" s="86">
        <f t="shared" si="24"/>
        <v>7456108.3499999959</v>
      </c>
      <c r="J181" s="87">
        <f t="shared" si="25"/>
        <v>0.46207232680180854</v>
      </c>
      <c r="K181" s="82">
        <f>VLOOKUP($C181,'2025'!$C$301:$U$583,VLOOKUP($L$4,Master!$D$9:$G$20,4,FALSE),FALSE)</f>
        <v>2551664.0700000003</v>
      </c>
      <c r="L181" s="83">
        <f>VLOOKUP($C181,'2025'!$C$8:$U$290,VLOOKUP($L$4,Master!$D$9:$G$20,4,FALSE),FALSE)</f>
        <v>10196545.359999999</v>
      </c>
      <c r="M181" s="152">
        <f t="shared" si="26"/>
        <v>3.996037519155097</v>
      </c>
      <c r="N181" s="152">
        <f t="shared" si="27"/>
        <v>1.2550057675975728E-3</v>
      </c>
      <c r="O181" s="83">
        <f t="shared" si="28"/>
        <v>7644881.2899999991</v>
      </c>
      <c r="P181" s="87">
        <f t="shared" si="29"/>
        <v>2.996037519155097</v>
      </c>
      <c r="Q181" s="78"/>
    </row>
    <row r="182" spans="2:17" s="79" customFormat="1" ht="25.5" x14ac:dyDescent="0.2">
      <c r="B182" s="72"/>
      <c r="C182" s="80" t="s">
        <v>183</v>
      </c>
      <c r="D182" s="81" t="s">
        <v>405</v>
      </c>
      <c r="E182" s="82">
        <f>IFERROR(VLOOKUP($C182,'2025'!$C$301:$U$583,19,FALSE),0)</f>
        <v>208000</v>
      </c>
      <c r="F182" s="83">
        <f>IFERROR(VLOOKUP($C182,'2025'!$C$8:$U$290,19,FALSE),0)</f>
        <v>11150</v>
      </c>
      <c r="G182" s="84">
        <f t="shared" si="22"/>
        <v>5.3605769230769228E-2</v>
      </c>
      <c r="H182" s="85">
        <f t="shared" si="23"/>
        <v>1.3723583640011324E-6</v>
      </c>
      <c r="I182" s="86">
        <f t="shared" si="24"/>
        <v>-196850</v>
      </c>
      <c r="J182" s="87">
        <f t="shared" si="25"/>
        <v>-0.94639423076923079</v>
      </c>
      <c r="K182" s="82">
        <f>VLOOKUP($C182,'2025'!$C$301:$U$583,VLOOKUP($L$4,Master!$D$9:$G$20,4,FALSE),FALSE)</f>
        <v>41600</v>
      </c>
      <c r="L182" s="83">
        <f>VLOOKUP($C182,'2025'!$C$8:$U$290,VLOOKUP($L$4,Master!$D$9:$G$20,4,FALSE),FALSE)</f>
        <v>0</v>
      </c>
      <c r="M182" s="152">
        <f t="shared" si="26"/>
        <v>0</v>
      </c>
      <c r="N182" s="152">
        <f t="shared" si="27"/>
        <v>0</v>
      </c>
      <c r="O182" s="83">
        <f t="shared" si="28"/>
        <v>-41600</v>
      </c>
      <c r="P182" s="87">
        <f t="shared" si="29"/>
        <v>-1</v>
      </c>
      <c r="Q182" s="78"/>
    </row>
    <row r="183" spans="2:17" s="79" customFormat="1" ht="12.75" x14ac:dyDescent="0.2">
      <c r="B183" s="72"/>
      <c r="C183" s="80" t="s">
        <v>184</v>
      </c>
      <c r="D183" s="81" t="s">
        <v>406</v>
      </c>
      <c r="E183" s="82">
        <f>IFERROR(VLOOKUP($C183,'2025'!$C$301:$U$583,19,FALSE),0)</f>
        <v>1386155.27</v>
      </c>
      <c r="F183" s="83">
        <f>IFERROR(VLOOKUP($C183,'2025'!$C$8:$U$290,19,FALSE),0)</f>
        <v>1258761.6599999999</v>
      </c>
      <c r="G183" s="84">
        <f t="shared" si="22"/>
        <v>0.90809571427016245</v>
      </c>
      <c r="H183" s="85">
        <f t="shared" si="23"/>
        <v>1.5493023250089233E-4</v>
      </c>
      <c r="I183" s="86">
        <f t="shared" si="24"/>
        <v>-127393.6100000001</v>
      </c>
      <c r="J183" s="87">
        <f t="shared" si="25"/>
        <v>-9.190428572983754E-2</v>
      </c>
      <c r="K183" s="82">
        <f>VLOOKUP($C183,'2025'!$C$301:$U$583,VLOOKUP($L$4,Master!$D$9:$G$20,4,FALSE),FALSE)</f>
        <v>210251.68</v>
      </c>
      <c r="L183" s="83">
        <f>VLOOKUP($C183,'2025'!$C$8:$U$290,VLOOKUP($L$4,Master!$D$9:$G$20,4,FALSE),FALSE)</f>
        <v>810866.3899999999</v>
      </c>
      <c r="M183" s="152">
        <f t="shared" si="26"/>
        <v>3.8566464248942025</v>
      </c>
      <c r="N183" s="152">
        <f t="shared" si="27"/>
        <v>9.980262532770439E-5</v>
      </c>
      <c r="O183" s="83">
        <f t="shared" si="28"/>
        <v>600614.71</v>
      </c>
      <c r="P183" s="87">
        <f t="shared" si="29"/>
        <v>2.856646424894203</v>
      </c>
      <c r="Q183" s="78"/>
    </row>
    <row r="184" spans="2:17" s="79" customFormat="1" ht="12.75" x14ac:dyDescent="0.2">
      <c r="B184" s="72"/>
      <c r="C184" s="80" t="s">
        <v>185</v>
      </c>
      <c r="D184" s="81" t="s">
        <v>407</v>
      </c>
      <c r="E184" s="82">
        <f>IFERROR(VLOOKUP($C184,'2025'!$C$301:$U$583,19,FALSE),0)</f>
        <v>381825.94</v>
      </c>
      <c r="F184" s="83">
        <f>IFERROR(VLOOKUP($C184,'2025'!$C$8:$U$290,19,FALSE),0)</f>
        <v>292601</v>
      </c>
      <c r="G184" s="84">
        <f t="shared" si="22"/>
        <v>0.76632038148062964</v>
      </c>
      <c r="H184" s="85">
        <f t="shared" si="23"/>
        <v>3.6013760508080301E-5</v>
      </c>
      <c r="I184" s="86">
        <f t="shared" si="24"/>
        <v>-89224.94</v>
      </c>
      <c r="J184" s="87">
        <f t="shared" si="25"/>
        <v>-0.23367961851937039</v>
      </c>
      <c r="K184" s="82">
        <f>VLOOKUP($C184,'2025'!$C$301:$U$583,VLOOKUP($L$4,Master!$D$9:$G$20,4,FALSE),FALSE)</f>
        <v>29434.48</v>
      </c>
      <c r="L184" s="83">
        <f>VLOOKUP($C184,'2025'!$C$8:$U$290,VLOOKUP($L$4,Master!$D$9:$G$20,4,FALSE),FALSE)</f>
        <v>107136.44</v>
      </c>
      <c r="M184" s="152">
        <f t="shared" si="26"/>
        <v>3.6398278481563122</v>
      </c>
      <c r="N184" s="152">
        <f t="shared" si="27"/>
        <v>1.3186510271148474E-5</v>
      </c>
      <c r="O184" s="83">
        <f t="shared" si="28"/>
        <v>77701.960000000006</v>
      </c>
      <c r="P184" s="87">
        <f t="shared" si="29"/>
        <v>2.6398278481563122</v>
      </c>
      <c r="Q184" s="78"/>
    </row>
    <row r="185" spans="2:17" s="79" customFormat="1" ht="12.75" x14ac:dyDescent="0.2">
      <c r="B185" s="72"/>
      <c r="C185" s="80" t="s">
        <v>186</v>
      </c>
      <c r="D185" s="81" t="s">
        <v>408</v>
      </c>
      <c r="E185" s="82">
        <f>IFERROR(VLOOKUP($C185,'2025'!$C$301:$U$583,19,FALSE),0)</f>
        <v>7497959.4400000004</v>
      </c>
      <c r="F185" s="83">
        <f>IFERROR(VLOOKUP($C185,'2025'!$C$8:$U$290,19,FALSE),0)</f>
        <v>6620787.0799999991</v>
      </c>
      <c r="G185" s="84">
        <f t="shared" si="22"/>
        <v>0.88301185582300223</v>
      </c>
      <c r="H185" s="85">
        <f t="shared" si="23"/>
        <v>8.148961906285769E-4</v>
      </c>
      <c r="I185" s="86">
        <f t="shared" si="24"/>
        <v>-877172.36000000127</v>
      </c>
      <c r="J185" s="87">
        <f t="shared" si="25"/>
        <v>-0.11698814417699774</v>
      </c>
      <c r="K185" s="82">
        <f>VLOOKUP($C185,'2025'!$C$301:$U$583,VLOOKUP($L$4,Master!$D$9:$G$20,4,FALSE),FALSE)</f>
        <v>466680.91</v>
      </c>
      <c r="L185" s="83">
        <f>VLOOKUP($C185,'2025'!$C$8:$U$290,VLOOKUP($L$4,Master!$D$9:$G$20,4,FALSE),FALSE)</f>
        <v>1012267.7099999998</v>
      </c>
      <c r="M185" s="152">
        <f t="shared" si="26"/>
        <v>2.169078889470752</v>
      </c>
      <c r="N185" s="152">
        <f t="shared" si="27"/>
        <v>1.2459139537459842E-4</v>
      </c>
      <c r="O185" s="83">
        <f t="shared" si="28"/>
        <v>545586.79999999981</v>
      </c>
      <c r="P185" s="87">
        <f t="shared" si="29"/>
        <v>1.1690788894707518</v>
      </c>
      <c r="Q185" s="78"/>
    </row>
    <row r="186" spans="2:17" s="79" customFormat="1" ht="12.75" x14ac:dyDescent="0.2">
      <c r="B186" s="72"/>
      <c r="C186" s="80" t="s">
        <v>187</v>
      </c>
      <c r="D186" s="81" t="s">
        <v>409</v>
      </c>
      <c r="E186" s="82">
        <f>IFERROR(VLOOKUP($C186,'2025'!$C$301:$U$583,19,FALSE),0)</f>
        <v>2402326.1</v>
      </c>
      <c r="F186" s="83">
        <f>IFERROR(VLOOKUP($C186,'2025'!$C$8:$U$290,19,FALSE),0)</f>
        <v>6862714.0999999996</v>
      </c>
      <c r="G186" s="84">
        <f t="shared" si="22"/>
        <v>2.856695475272903</v>
      </c>
      <c r="H186" s="85">
        <f t="shared" si="23"/>
        <v>8.4467292330793746E-4</v>
      </c>
      <c r="I186" s="86">
        <f t="shared" si="24"/>
        <v>4460388</v>
      </c>
      <c r="J186" s="87">
        <f t="shared" si="25"/>
        <v>1.8566954752729032</v>
      </c>
      <c r="K186" s="82">
        <f>VLOOKUP($C186,'2025'!$C$301:$U$583,VLOOKUP($L$4,Master!$D$9:$G$20,4,FALSE),FALSE)</f>
        <v>263516.69000000006</v>
      </c>
      <c r="L186" s="83">
        <f>VLOOKUP($C186,'2025'!$C$8:$U$290,VLOOKUP($L$4,Master!$D$9:$G$20,4,FALSE),FALSE)</f>
        <v>801230.99000000011</v>
      </c>
      <c r="M186" s="152">
        <f t="shared" si="26"/>
        <v>3.0405322334611897</v>
      </c>
      <c r="N186" s="152">
        <f t="shared" si="27"/>
        <v>9.8616686154565721E-5</v>
      </c>
      <c r="O186" s="83">
        <f t="shared" si="28"/>
        <v>537714.30000000005</v>
      </c>
      <c r="P186" s="87">
        <f t="shared" si="29"/>
        <v>2.0405322334611897</v>
      </c>
      <c r="Q186" s="78"/>
    </row>
    <row r="187" spans="2:17" s="79" customFormat="1" ht="12.75" x14ac:dyDescent="0.2">
      <c r="B187" s="72"/>
      <c r="C187" s="80" t="s">
        <v>188</v>
      </c>
      <c r="D187" s="81" t="s">
        <v>410</v>
      </c>
      <c r="E187" s="82">
        <f>IFERROR(VLOOKUP($C187,'2025'!$C$301:$U$583,19,FALSE),0)</f>
        <v>1309415.5999999999</v>
      </c>
      <c r="F187" s="83">
        <f>IFERROR(VLOOKUP($C187,'2025'!$C$8:$U$290,19,FALSE),0)</f>
        <v>906179.09</v>
      </c>
      <c r="G187" s="84">
        <f t="shared" si="22"/>
        <v>0.69204849094512089</v>
      </c>
      <c r="H187" s="85">
        <f t="shared" si="23"/>
        <v>1.1153385232685514E-4</v>
      </c>
      <c r="I187" s="86">
        <f t="shared" si="24"/>
        <v>-403236.50999999989</v>
      </c>
      <c r="J187" s="87">
        <f t="shared" si="25"/>
        <v>-0.30795150905487911</v>
      </c>
      <c r="K187" s="82">
        <f>VLOOKUP($C187,'2025'!$C$301:$U$583,VLOOKUP($L$4,Master!$D$9:$G$20,4,FALSE),FALSE)</f>
        <v>94584.409999999974</v>
      </c>
      <c r="L187" s="83">
        <f>VLOOKUP($C187,'2025'!$C$8:$U$290,VLOOKUP($L$4,Master!$D$9:$G$20,4,FALSE),FALSE)</f>
        <v>264468.82999999996</v>
      </c>
      <c r="M187" s="152">
        <f t="shared" si="26"/>
        <v>2.7961143913674573</v>
      </c>
      <c r="N187" s="152">
        <f t="shared" si="27"/>
        <v>3.2551211737048746E-5</v>
      </c>
      <c r="O187" s="83">
        <f t="shared" si="28"/>
        <v>169884.41999999998</v>
      </c>
      <c r="P187" s="87">
        <f t="shared" si="29"/>
        <v>1.7961143913674571</v>
      </c>
      <c r="Q187" s="78"/>
    </row>
    <row r="188" spans="2:17" s="79" customFormat="1" ht="25.5" x14ac:dyDescent="0.2">
      <c r="B188" s="72"/>
      <c r="C188" s="80" t="s">
        <v>189</v>
      </c>
      <c r="D188" s="81" t="s">
        <v>404</v>
      </c>
      <c r="E188" s="82">
        <f>IFERROR(VLOOKUP($C188,'2025'!$C$301:$U$583,19,FALSE),0)</f>
        <v>1541725.8000000003</v>
      </c>
      <c r="F188" s="83">
        <f>IFERROR(VLOOKUP($C188,'2025'!$C$8:$U$290,19,FALSE),0)</f>
        <v>1433097.56</v>
      </c>
      <c r="G188" s="84">
        <f t="shared" si="22"/>
        <v>0.92954114149221589</v>
      </c>
      <c r="H188" s="85">
        <f t="shared" si="23"/>
        <v>1.7638775093234212E-4</v>
      </c>
      <c r="I188" s="86">
        <f t="shared" si="24"/>
        <v>-108628.24000000022</v>
      </c>
      <c r="J188" s="87">
        <f t="shared" si="25"/>
        <v>-7.0458858507784078E-2</v>
      </c>
      <c r="K188" s="82">
        <f>VLOOKUP($C188,'2025'!$C$301:$U$583,VLOOKUP($L$4,Master!$D$9:$G$20,4,FALSE),FALSE)</f>
        <v>118684.62</v>
      </c>
      <c r="L188" s="83">
        <f>VLOOKUP($C188,'2025'!$C$8:$U$290,VLOOKUP($L$4,Master!$D$9:$G$20,4,FALSE),FALSE)</f>
        <v>217728.83000000005</v>
      </c>
      <c r="M188" s="152">
        <f t="shared" si="26"/>
        <v>1.8345159633994703</v>
      </c>
      <c r="N188" s="152">
        <f t="shared" si="27"/>
        <v>2.679838394033011E-5</v>
      </c>
      <c r="O188" s="83">
        <f t="shared" si="28"/>
        <v>99044.21000000005</v>
      </c>
      <c r="P188" s="87">
        <f t="shared" si="29"/>
        <v>0.83451596339947043</v>
      </c>
      <c r="Q188" s="78"/>
    </row>
    <row r="189" spans="2:17" s="79" customFormat="1" ht="12.75" x14ac:dyDescent="0.2">
      <c r="B189" s="72"/>
      <c r="C189" s="80" t="s">
        <v>574</v>
      </c>
      <c r="D189" s="81" t="s">
        <v>602</v>
      </c>
      <c r="E189" s="82">
        <f>IFERROR(VLOOKUP($C189,'2025'!$C$301:$U$583,19,FALSE),0)</f>
        <v>0</v>
      </c>
      <c r="F189" s="83">
        <f>IFERROR(VLOOKUP($C189,'2025'!$C$8:$U$290,19,FALSE),0)</f>
        <v>0</v>
      </c>
      <c r="G189" s="84">
        <f t="shared" si="22"/>
        <v>0</v>
      </c>
      <c r="H189" s="85">
        <f t="shared" si="23"/>
        <v>0</v>
      </c>
      <c r="I189" s="86">
        <f t="shared" si="24"/>
        <v>0</v>
      </c>
      <c r="J189" s="87">
        <f t="shared" si="25"/>
        <v>0</v>
      </c>
      <c r="K189" s="82">
        <f>VLOOKUP($C189,'2025'!$C$301:$U$583,VLOOKUP($L$4,Master!$D$9:$G$20,4,FALSE),FALSE)</f>
        <v>0</v>
      </c>
      <c r="L189" s="83">
        <f>VLOOKUP($C189,'2025'!$C$8:$U$290,VLOOKUP($L$4,Master!$D$9:$G$20,4,FALSE),FALSE)</f>
        <v>0</v>
      </c>
      <c r="M189" s="152">
        <f t="shared" si="26"/>
        <v>0</v>
      </c>
      <c r="N189" s="152">
        <f t="shared" si="27"/>
        <v>0</v>
      </c>
      <c r="O189" s="83">
        <f t="shared" si="28"/>
        <v>0</v>
      </c>
      <c r="P189" s="87">
        <f t="shared" si="29"/>
        <v>0</v>
      </c>
      <c r="Q189" s="78"/>
    </row>
    <row r="190" spans="2:17" s="79" customFormat="1" ht="12.75" x14ac:dyDescent="0.2">
      <c r="B190" s="72"/>
      <c r="C190" s="80" t="s">
        <v>575</v>
      </c>
      <c r="D190" s="81" t="s">
        <v>603</v>
      </c>
      <c r="E190" s="82">
        <f>IFERROR(VLOOKUP($C190,'2025'!$C$301:$U$583,19,FALSE),0)</f>
        <v>0</v>
      </c>
      <c r="F190" s="83">
        <f>IFERROR(VLOOKUP($C190,'2025'!$C$8:$U$290,19,FALSE),0)</f>
        <v>0</v>
      </c>
      <c r="G190" s="84">
        <f t="shared" si="22"/>
        <v>0</v>
      </c>
      <c r="H190" s="85">
        <f t="shared" si="23"/>
        <v>0</v>
      </c>
      <c r="I190" s="86">
        <f t="shared" si="24"/>
        <v>0</v>
      </c>
      <c r="J190" s="87">
        <f t="shared" si="25"/>
        <v>0</v>
      </c>
      <c r="K190" s="82">
        <f>VLOOKUP($C190,'2025'!$C$301:$U$583,VLOOKUP($L$4,Master!$D$9:$G$20,4,FALSE),FALSE)</f>
        <v>0</v>
      </c>
      <c r="L190" s="83">
        <f>VLOOKUP($C190,'2025'!$C$8:$U$290,VLOOKUP($L$4,Master!$D$9:$G$20,4,FALSE),FALSE)</f>
        <v>0</v>
      </c>
      <c r="M190" s="152">
        <f t="shared" si="26"/>
        <v>0</v>
      </c>
      <c r="N190" s="152">
        <f t="shared" si="27"/>
        <v>0</v>
      </c>
      <c r="O190" s="83">
        <f t="shared" si="28"/>
        <v>0</v>
      </c>
      <c r="P190" s="87">
        <f t="shared" si="29"/>
        <v>0</v>
      </c>
      <c r="Q190" s="78"/>
    </row>
    <row r="191" spans="2:17" s="79" customFormat="1" ht="12.75" x14ac:dyDescent="0.2">
      <c r="B191" s="72"/>
      <c r="C191" s="80" t="s">
        <v>190</v>
      </c>
      <c r="D191" s="81" t="s">
        <v>411</v>
      </c>
      <c r="E191" s="82">
        <f>IFERROR(VLOOKUP($C191,'2025'!$C$301:$U$583,19,FALSE),0)</f>
        <v>1511170.55</v>
      </c>
      <c r="F191" s="83">
        <f>IFERROR(VLOOKUP($C191,'2025'!$C$8:$U$290,19,FALSE),0)</f>
        <v>1158304.6800000002</v>
      </c>
      <c r="G191" s="84">
        <f t="shared" si="22"/>
        <v>0.7664950061394461</v>
      </c>
      <c r="H191" s="85">
        <f t="shared" si="23"/>
        <v>1.4256583996947583E-4</v>
      </c>
      <c r="I191" s="86">
        <f t="shared" si="24"/>
        <v>-352865.86999999988</v>
      </c>
      <c r="J191" s="87">
        <f t="shared" si="25"/>
        <v>-0.2335049938605539</v>
      </c>
      <c r="K191" s="82">
        <f>VLOOKUP($C191,'2025'!$C$301:$U$583,VLOOKUP($L$4,Master!$D$9:$G$20,4,FALSE),FALSE)</f>
        <v>171498.54</v>
      </c>
      <c r="L191" s="83">
        <f>VLOOKUP($C191,'2025'!$C$8:$U$290,VLOOKUP($L$4,Master!$D$9:$G$20,4,FALSE),FALSE)</f>
        <v>199238.5</v>
      </c>
      <c r="M191" s="152">
        <f t="shared" si="26"/>
        <v>1.1617504149014912</v>
      </c>
      <c r="N191" s="152">
        <f t="shared" si="27"/>
        <v>2.4522566987088752E-5</v>
      </c>
      <c r="O191" s="83">
        <f t="shared" si="28"/>
        <v>27739.959999999992</v>
      </c>
      <c r="P191" s="87">
        <f t="shared" si="29"/>
        <v>0.16175041490149122</v>
      </c>
      <c r="Q191" s="78"/>
    </row>
    <row r="192" spans="2:17" s="79" customFormat="1" ht="12.75" x14ac:dyDescent="0.2">
      <c r="B192" s="72"/>
      <c r="C192" s="80" t="s">
        <v>576</v>
      </c>
      <c r="D192" s="81" t="s">
        <v>604</v>
      </c>
      <c r="E192" s="82">
        <f>IFERROR(VLOOKUP($C192,'2025'!$C$301:$U$583,19,FALSE),0)</f>
        <v>0</v>
      </c>
      <c r="F192" s="83">
        <f>IFERROR(VLOOKUP($C192,'2025'!$C$8:$U$290,19,FALSE),0)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VLOOKUP($C192,'2025'!$C$301:$U$583,VLOOKUP($L$4,Master!$D$9:$G$20,4,FALSE),FALSE)</f>
        <v>0</v>
      </c>
      <c r="L192" s="83">
        <f>VLOOKUP($C192,'2025'!$C$8:$U$290,VLOOKUP($L$4,Master!$D$9:$G$20,4,FALSE),FALSE)</f>
        <v>0</v>
      </c>
      <c r="M192" s="152">
        <f t="shared" si="26"/>
        <v>0</v>
      </c>
      <c r="N192" s="152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577</v>
      </c>
      <c r="D193" s="81" t="s">
        <v>605</v>
      </c>
      <c r="E193" s="82">
        <f>IFERROR(VLOOKUP($C193,'2025'!$C$301:$U$583,19,FALSE),0)</f>
        <v>0</v>
      </c>
      <c r="F193" s="83">
        <f>IFERROR(VLOOKUP($C193,'2025'!$C$8:$U$290,19,FALSE),0)</f>
        <v>0</v>
      </c>
      <c r="G193" s="84">
        <f t="shared" si="22"/>
        <v>0</v>
      </c>
      <c r="H193" s="85">
        <f t="shared" si="23"/>
        <v>0</v>
      </c>
      <c r="I193" s="86">
        <f t="shared" si="24"/>
        <v>0</v>
      </c>
      <c r="J193" s="87">
        <f t="shared" si="25"/>
        <v>0</v>
      </c>
      <c r="K193" s="82">
        <f>VLOOKUP($C193,'2025'!$C$301:$U$583,VLOOKUP($L$4,Master!$D$9:$G$20,4,FALSE),FALSE)</f>
        <v>0</v>
      </c>
      <c r="L193" s="83">
        <f>VLOOKUP($C193,'2025'!$C$8:$U$290,VLOOKUP($L$4,Master!$D$9:$G$20,4,FALSE),FALSE)</f>
        <v>0</v>
      </c>
      <c r="M193" s="152">
        <f t="shared" si="26"/>
        <v>0</v>
      </c>
      <c r="N193" s="152">
        <f t="shared" si="27"/>
        <v>0</v>
      </c>
      <c r="O193" s="83">
        <f t="shared" si="28"/>
        <v>0</v>
      </c>
      <c r="P193" s="87">
        <f t="shared" si="29"/>
        <v>0</v>
      </c>
      <c r="Q193" s="78"/>
    </row>
    <row r="194" spans="2:17" s="79" customFormat="1" ht="12.75" x14ac:dyDescent="0.2">
      <c r="B194" s="72"/>
      <c r="C194" s="80" t="s">
        <v>191</v>
      </c>
      <c r="D194" s="81" t="s">
        <v>412</v>
      </c>
      <c r="E194" s="82">
        <f>IFERROR(VLOOKUP($C194,'2025'!$C$301:$U$583,19,FALSE),0)</f>
        <v>2008460.290000001</v>
      </c>
      <c r="F194" s="83">
        <f>IFERROR(VLOOKUP($C194,'2025'!$C$8:$U$290,19,FALSE),0)</f>
        <v>1410997.33</v>
      </c>
      <c r="G194" s="84">
        <f t="shared" si="22"/>
        <v>0.70252687445465967</v>
      </c>
      <c r="H194" s="85">
        <f t="shared" si="23"/>
        <v>1.73667622189127E-4</v>
      </c>
      <c r="I194" s="86">
        <f t="shared" si="24"/>
        <v>-597462.96000000089</v>
      </c>
      <c r="J194" s="87">
        <f t="shared" si="25"/>
        <v>-0.29747312554534033</v>
      </c>
      <c r="K194" s="82">
        <f>VLOOKUP($C194,'2025'!$C$301:$U$583,VLOOKUP($L$4,Master!$D$9:$G$20,4,FALSE),FALSE)</f>
        <v>245633.98000000016</v>
      </c>
      <c r="L194" s="83">
        <f>VLOOKUP($C194,'2025'!$C$8:$U$290,VLOOKUP($L$4,Master!$D$9:$G$20,4,FALSE),FALSE)</f>
        <v>162379.06999999998</v>
      </c>
      <c r="M194" s="152">
        <f t="shared" si="26"/>
        <v>0.66106110400523521</v>
      </c>
      <c r="N194" s="152">
        <f t="shared" si="27"/>
        <v>1.9985854246926037E-5</v>
      </c>
      <c r="O194" s="83">
        <f t="shared" si="28"/>
        <v>-83254.910000000178</v>
      </c>
      <c r="P194" s="87">
        <f t="shared" si="29"/>
        <v>-0.33893889599476473</v>
      </c>
      <c r="Q194" s="78"/>
    </row>
    <row r="195" spans="2:17" s="79" customFormat="1" ht="12.75" x14ac:dyDescent="0.2">
      <c r="B195" s="72"/>
      <c r="C195" s="80" t="s">
        <v>192</v>
      </c>
      <c r="D195" s="81" t="s">
        <v>413</v>
      </c>
      <c r="E195" s="82">
        <f>IFERROR(VLOOKUP($C195,'2025'!$C$301:$U$583,19,FALSE),0)</f>
        <v>14167914.999999998</v>
      </c>
      <c r="F195" s="83">
        <f>IFERROR(VLOOKUP($C195,'2025'!$C$8:$U$290,19,FALSE),0)</f>
        <v>15313737.889999999</v>
      </c>
      <c r="G195" s="84">
        <f t="shared" si="22"/>
        <v>1.0808744892950022</v>
      </c>
      <c r="H195" s="85">
        <f t="shared" si="23"/>
        <v>1.8848373343015742E-3</v>
      </c>
      <c r="I195" s="86">
        <f t="shared" si="24"/>
        <v>1145822.8900000006</v>
      </c>
      <c r="J195" s="87">
        <f t="shared" si="25"/>
        <v>8.0874489295002169E-2</v>
      </c>
      <c r="K195" s="82">
        <f>VLOOKUP($C195,'2025'!$C$301:$U$583,VLOOKUP($L$4,Master!$D$9:$G$20,4,FALSE),FALSE)</f>
        <v>1226633.0299999998</v>
      </c>
      <c r="L195" s="83">
        <f>VLOOKUP($C195,'2025'!$C$8:$U$290,VLOOKUP($L$4,Master!$D$9:$G$20,4,FALSE),FALSE)</f>
        <v>1484671.6300000001</v>
      </c>
      <c r="M195" s="152">
        <f t="shared" si="26"/>
        <v>1.2103633227616579</v>
      </c>
      <c r="N195" s="152">
        <f t="shared" si="27"/>
        <v>1.8273556315925513E-4</v>
      </c>
      <c r="O195" s="83">
        <f t="shared" si="28"/>
        <v>258038.60000000033</v>
      </c>
      <c r="P195" s="87">
        <f t="shared" si="29"/>
        <v>0.21036332276165787</v>
      </c>
      <c r="Q195" s="78"/>
    </row>
    <row r="196" spans="2:17" s="79" customFormat="1" ht="12.75" x14ac:dyDescent="0.2">
      <c r="B196" s="72"/>
      <c r="C196" s="80" t="s">
        <v>193</v>
      </c>
      <c r="D196" s="81" t="s">
        <v>414</v>
      </c>
      <c r="E196" s="82">
        <f>IFERROR(VLOOKUP($C196,'2025'!$C$301:$U$583,19,FALSE),0)</f>
        <v>24837549.640000001</v>
      </c>
      <c r="F196" s="83">
        <f>IFERROR(VLOOKUP($C196,'2025'!$C$8:$U$290,19,FALSE),0)</f>
        <v>23012499.32</v>
      </c>
      <c r="G196" s="84">
        <f t="shared" si="22"/>
        <v>0.92652051645783851</v>
      </c>
      <c r="H196" s="85">
        <f t="shared" si="23"/>
        <v>2.8324121899885534E-3</v>
      </c>
      <c r="I196" s="86">
        <f t="shared" si="24"/>
        <v>-1825050.3200000003</v>
      </c>
      <c r="J196" s="87">
        <f t="shared" si="25"/>
        <v>-7.3479483542161536E-2</v>
      </c>
      <c r="K196" s="82">
        <f>VLOOKUP($C196,'2025'!$C$301:$U$583,VLOOKUP($L$4,Master!$D$9:$G$20,4,FALSE),FALSE)</f>
        <v>2537436.39</v>
      </c>
      <c r="L196" s="83">
        <f>VLOOKUP($C196,'2025'!$C$8:$U$290,VLOOKUP($L$4,Master!$D$9:$G$20,4,FALSE),FALSE)</f>
        <v>5074652.9000000004</v>
      </c>
      <c r="M196" s="152">
        <f t="shared" si="26"/>
        <v>1.9999133456110008</v>
      </c>
      <c r="N196" s="152">
        <f t="shared" si="27"/>
        <v>6.2459572661144411E-4</v>
      </c>
      <c r="O196" s="83">
        <f t="shared" si="28"/>
        <v>2537216.5100000002</v>
      </c>
      <c r="P196" s="87">
        <f t="shared" si="29"/>
        <v>0.99991334561100076</v>
      </c>
      <c r="Q196" s="78"/>
    </row>
    <row r="197" spans="2:17" s="79" customFormat="1" ht="12.75" x14ac:dyDescent="0.2">
      <c r="B197" s="72"/>
      <c r="C197" s="80" t="s">
        <v>194</v>
      </c>
      <c r="D197" s="81" t="s">
        <v>415</v>
      </c>
      <c r="E197" s="82">
        <f>IFERROR(VLOOKUP($C197,'2025'!$C$301:$U$583,19,FALSE),0)</f>
        <v>81562.55</v>
      </c>
      <c r="F197" s="83">
        <f>IFERROR(VLOOKUP($C197,'2025'!$C$8:$U$290,19,FALSE),0)</f>
        <v>71944</v>
      </c>
      <c r="G197" s="84">
        <f t="shared" si="22"/>
        <v>0.88207148991786055</v>
      </c>
      <c r="H197" s="85">
        <f t="shared" si="23"/>
        <v>8.8549731066993244E-6</v>
      </c>
      <c r="I197" s="86">
        <f t="shared" si="24"/>
        <v>-9618.5500000000029</v>
      </c>
      <c r="J197" s="87">
        <f t="shared" si="25"/>
        <v>-0.11792851008213945</v>
      </c>
      <c r="K197" s="82">
        <f>VLOOKUP($C197,'2025'!$C$301:$U$583,VLOOKUP($L$4,Master!$D$9:$G$20,4,FALSE),FALSE)</f>
        <v>8337.7799999999988</v>
      </c>
      <c r="L197" s="83">
        <f>VLOOKUP($C197,'2025'!$C$8:$U$290,VLOOKUP($L$4,Master!$D$9:$G$20,4,FALSE),FALSE)</f>
        <v>15136.06</v>
      </c>
      <c r="M197" s="152">
        <f t="shared" si="26"/>
        <v>1.8153585246912249</v>
      </c>
      <c r="N197" s="152">
        <f t="shared" si="27"/>
        <v>1.8629684788361416E-6</v>
      </c>
      <c r="O197" s="83">
        <f t="shared" si="28"/>
        <v>6798.2800000000007</v>
      </c>
      <c r="P197" s="87">
        <f t="shared" si="29"/>
        <v>0.81535852469122494</v>
      </c>
      <c r="Q197" s="78"/>
    </row>
    <row r="198" spans="2:17" s="79" customFormat="1" ht="12.75" x14ac:dyDescent="0.2">
      <c r="B198" s="72"/>
      <c r="C198" s="80" t="s">
        <v>578</v>
      </c>
      <c r="D198" s="81" t="s">
        <v>606</v>
      </c>
      <c r="E198" s="82">
        <f>IFERROR(VLOOKUP($C198,'2025'!$C$301:$U$583,19,FALSE),0)</f>
        <v>0</v>
      </c>
      <c r="F198" s="83">
        <f>IFERROR(VLOOKUP($C198,'2025'!$C$8:$U$290,19,FALSE),0)</f>
        <v>0</v>
      </c>
      <c r="G198" s="84">
        <f t="shared" si="22"/>
        <v>0</v>
      </c>
      <c r="H198" s="85">
        <f t="shared" si="23"/>
        <v>0</v>
      </c>
      <c r="I198" s="86">
        <f t="shared" si="24"/>
        <v>0</v>
      </c>
      <c r="J198" s="87">
        <f t="shared" si="25"/>
        <v>0</v>
      </c>
      <c r="K198" s="82">
        <f>VLOOKUP($C198,'2025'!$C$301:$U$583,VLOOKUP($L$4,Master!$D$9:$G$20,4,FALSE),FALSE)</f>
        <v>0</v>
      </c>
      <c r="L198" s="83">
        <f>VLOOKUP($C198,'2025'!$C$8:$U$290,VLOOKUP($L$4,Master!$D$9:$G$20,4,FALSE),FALSE)</f>
        <v>0</v>
      </c>
      <c r="M198" s="152">
        <f t="shared" si="26"/>
        <v>0</v>
      </c>
      <c r="N198" s="152">
        <f t="shared" si="27"/>
        <v>0</v>
      </c>
      <c r="O198" s="83">
        <f t="shared" si="28"/>
        <v>0</v>
      </c>
      <c r="P198" s="87">
        <f t="shared" si="29"/>
        <v>0</v>
      </c>
      <c r="Q198" s="78"/>
    </row>
    <row r="199" spans="2:17" s="79" customFormat="1" ht="12.75" x14ac:dyDescent="0.2">
      <c r="B199" s="72"/>
      <c r="C199" s="80" t="s">
        <v>195</v>
      </c>
      <c r="D199" s="81" t="s">
        <v>416</v>
      </c>
      <c r="E199" s="82">
        <f>IFERROR(VLOOKUP($C199,'2025'!$C$301:$U$583,19,FALSE),0)</f>
        <v>595608</v>
      </c>
      <c r="F199" s="83">
        <f>IFERROR(VLOOKUP($C199,'2025'!$C$8:$U$290,19,FALSE),0)</f>
        <v>1494597.8900000001</v>
      </c>
      <c r="G199" s="84">
        <f t="shared" si="22"/>
        <v>2.5093650353924057</v>
      </c>
      <c r="H199" s="85">
        <f t="shared" si="23"/>
        <v>1.8395730180806677E-4</v>
      </c>
      <c r="I199" s="86">
        <f t="shared" si="24"/>
        <v>898989.89000000013</v>
      </c>
      <c r="J199" s="87">
        <f t="shared" si="25"/>
        <v>1.509365035392406</v>
      </c>
      <c r="K199" s="82">
        <f>VLOOKUP($C199,'2025'!$C$301:$U$583,VLOOKUP($L$4,Master!$D$9:$G$20,4,FALSE),FALSE)</f>
        <v>222941.14000000004</v>
      </c>
      <c r="L199" s="83">
        <f>VLOOKUP($C199,'2025'!$C$8:$U$290,VLOOKUP($L$4,Master!$D$9:$G$20,4,FALSE),FALSE)</f>
        <v>89</v>
      </c>
      <c r="M199" s="152">
        <f t="shared" si="26"/>
        <v>3.9920850857764513E-4</v>
      </c>
      <c r="N199" s="152">
        <f t="shared" si="27"/>
        <v>1.0954250618484375E-8</v>
      </c>
      <c r="O199" s="83">
        <f t="shared" si="28"/>
        <v>-222852.14000000004</v>
      </c>
      <c r="P199" s="87">
        <f t="shared" si="29"/>
        <v>-0.99960079149142234</v>
      </c>
      <c r="Q199" s="78"/>
    </row>
    <row r="200" spans="2:17" s="79" customFormat="1" ht="12.75" x14ac:dyDescent="0.2">
      <c r="B200" s="72"/>
      <c r="C200" s="80" t="s">
        <v>196</v>
      </c>
      <c r="D200" s="81" t="s">
        <v>417</v>
      </c>
      <c r="E200" s="82">
        <f>IFERROR(VLOOKUP($C200,'2025'!$C$301:$U$583,19,FALSE),0)</f>
        <v>53642012.999999993</v>
      </c>
      <c r="F200" s="83">
        <f>IFERROR(VLOOKUP($C200,'2025'!$C$8:$U$290,19,FALSE),0)</f>
        <v>87503917.330000013</v>
      </c>
      <c r="G200" s="84">
        <f t="shared" si="22"/>
        <v>1.6312571515539513</v>
      </c>
      <c r="H200" s="85">
        <f t="shared" si="23"/>
        <v>1.0770110567774811E-2</v>
      </c>
      <c r="I200" s="86">
        <f t="shared" si="24"/>
        <v>33861904.330000021</v>
      </c>
      <c r="J200" s="87">
        <f t="shared" si="25"/>
        <v>0.63125715155395123</v>
      </c>
      <c r="K200" s="82">
        <f>VLOOKUP($C200,'2025'!$C$301:$U$583,VLOOKUP($L$4,Master!$D$9:$G$20,4,FALSE),FALSE)</f>
        <v>12397385.300000006</v>
      </c>
      <c r="L200" s="83">
        <f>VLOOKUP($C200,'2025'!$C$8:$U$290,VLOOKUP($L$4,Master!$D$9:$G$20,4,FALSE),FALSE)</f>
        <v>26484224.330000006</v>
      </c>
      <c r="M200" s="152">
        <f t="shared" si="26"/>
        <v>2.1362750038913441</v>
      </c>
      <c r="N200" s="152">
        <f t="shared" si="27"/>
        <v>3.2597171994042866E-3</v>
      </c>
      <c r="O200" s="83">
        <f t="shared" si="28"/>
        <v>14086839.029999999</v>
      </c>
      <c r="P200" s="87">
        <f t="shared" si="29"/>
        <v>1.1362750038913441</v>
      </c>
      <c r="Q200" s="78"/>
    </row>
    <row r="201" spans="2:17" s="79" customFormat="1" ht="12.75" x14ac:dyDescent="0.2">
      <c r="B201" s="72"/>
      <c r="C201" s="80" t="s">
        <v>197</v>
      </c>
      <c r="D201" s="81" t="s">
        <v>418</v>
      </c>
      <c r="E201" s="82">
        <f>IFERROR(VLOOKUP($C201,'2025'!$C$301:$U$583,19,FALSE),0)</f>
        <v>3165000</v>
      </c>
      <c r="F201" s="83">
        <f>IFERROR(VLOOKUP($C201,'2025'!$C$8:$U$290,19,FALSE),0)</f>
        <v>224846.45</v>
      </c>
      <c r="G201" s="84">
        <f t="shared" si="22"/>
        <v>7.1041532385466039E-2</v>
      </c>
      <c r="H201" s="85">
        <f t="shared" si="23"/>
        <v>2.7674431055915913E-5</v>
      </c>
      <c r="I201" s="86">
        <f t="shared" si="24"/>
        <v>-2940153.55</v>
      </c>
      <c r="J201" s="87">
        <f t="shared" si="25"/>
        <v>-0.92895846761453393</v>
      </c>
      <c r="K201" s="82">
        <f>VLOOKUP($C201,'2025'!$C$301:$U$583,VLOOKUP($L$4,Master!$D$9:$G$20,4,FALSE),FALSE)</f>
        <v>701554.32</v>
      </c>
      <c r="L201" s="83">
        <f>VLOOKUP($C201,'2025'!$C$8:$U$290,VLOOKUP($L$4,Master!$D$9:$G$20,4,FALSE),FALSE)</f>
        <v>209993.34000000003</v>
      </c>
      <c r="M201" s="152">
        <f t="shared" si="26"/>
        <v>0.29932584550259778</v>
      </c>
      <c r="N201" s="152">
        <f t="shared" si="27"/>
        <v>2.5846288478343819E-5</v>
      </c>
      <c r="O201" s="83">
        <f t="shared" si="28"/>
        <v>-491560.97999999992</v>
      </c>
      <c r="P201" s="87">
        <f t="shared" si="29"/>
        <v>-0.70067415449740222</v>
      </c>
      <c r="Q201" s="78"/>
    </row>
    <row r="202" spans="2:17" s="79" customFormat="1" ht="12.75" x14ac:dyDescent="0.2">
      <c r="B202" s="72"/>
      <c r="C202" s="80" t="s">
        <v>198</v>
      </c>
      <c r="D202" s="81" t="s">
        <v>419</v>
      </c>
      <c r="E202" s="82">
        <f>IFERROR(VLOOKUP($C202,'2025'!$C$301:$U$583,19,FALSE),0)</f>
        <v>100522000</v>
      </c>
      <c r="F202" s="83">
        <f>IFERROR(VLOOKUP($C202,'2025'!$C$8:$U$290,19,FALSE),0)</f>
        <v>2575675.02</v>
      </c>
      <c r="G202" s="84">
        <f t="shared" ref="G202:G231" si="30">IFERROR(F202/E202,0)</f>
        <v>2.5622998149658783E-2</v>
      </c>
      <c r="H202" s="85">
        <f t="shared" ref="H202:H231" si="31">F202/$D$4</f>
        <v>3.1701786158258149E-4</v>
      </c>
      <c r="I202" s="86">
        <f t="shared" ref="I202:I231" si="32">F202-E202</f>
        <v>-97946324.980000004</v>
      </c>
      <c r="J202" s="87">
        <f t="shared" ref="J202:J231" si="33">IFERROR(I202/E202,0)</f>
        <v>-0.97437700185034126</v>
      </c>
      <c r="K202" s="82">
        <f>VLOOKUP($C202,'2025'!$C$301:$U$583,VLOOKUP($L$4,Master!$D$9:$G$20,4,FALSE),FALSE)</f>
        <v>31374832.129999999</v>
      </c>
      <c r="L202" s="83">
        <f>VLOOKUP($C202,'2025'!$C$8:$U$290,VLOOKUP($L$4,Master!$D$9:$G$20,4,FALSE),FALSE)</f>
        <v>599861.85</v>
      </c>
      <c r="M202" s="152">
        <f t="shared" ref="M202:M231" si="34">IFERROR(L202/K202,0)</f>
        <v>1.911920508497076E-2</v>
      </c>
      <c r="N202" s="152">
        <f t="shared" ref="N202:N231" si="35">L202/$D$4</f>
        <v>7.3831876869299791E-5</v>
      </c>
      <c r="O202" s="83">
        <f t="shared" ref="O202:O231" si="36">L202-K202</f>
        <v>-30774970.279999997</v>
      </c>
      <c r="P202" s="87">
        <f t="shared" ref="P202:P231" si="37">IFERROR(O202/K202,0)</f>
        <v>-0.98088079491502922</v>
      </c>
      <c r="Q202" s="78"/>
    </row>
    <row r="203" spans="2:17" s="79" customFormat="1" ht="12.75" x14ac:dyDescent="0.2">
      <c r="B203" s="72"/>
      <c r="C203" s="80" t="s">
        <v>199</v>
      </c>
      <c r="D203" s="81" t="s">
        <v>420</v>
      </c>
      <c r="E203" s="82">
        <f>IFERROR(VLOOKUP($C203,'2025'!$C$301:$U$583,19,FALSE),0)</f>
        <v>24855153</v>
      </c>
      <c r="F203" s="83">
        <f>IFERROR(VLOOKUP($C203,'2025'!$C$8:$U$290,19,FALSE),0)</f>
        <v>40857755.290000007</v>
      </c>
      <c r="G203" s="84">
        <f t="shared" si="30"/>
        <v>1.6438343908001696</v>
      </c>
      <c r="H203" s="85">
        <f t="shared" si="31"/>
        <v>5.0288324848917505E-3</v>
      </c>
      <c r="I203" s="86">
        <f t="shared" si="32"/>
        <v>16002602.290000007</v>
      </c>
      <c r="J203" s="87">
        <f t="shared" si="33"/>
        <v>0.64383439080016958</v>
      </c>
      <c r="K203" s="82">
        <f>VLOOKUP($C203,'2025'!$C$301:$U$583,VLOOKUP($L$4,Master!$D$9:$G$20,4,FALSE),FALSE)</f>
        <v>4094586.22</v>
      </c>
      <c r="L203" s="83">
        <f>VLOOKUP($C203,'2025'!$C$8:$U$290,VLOOKUP($L$4,Master!$D$9:$G$20,4,FALSE),FALSE)</f>
        <v>19810095.050000001</v>
      </c>
      <c r="M203" s="152">
        <f t="shared" si="34"/>
        <v>4.8381189174226256</v>
      </c>
      <c r="N203" s="152">
        <f t="shared" si="35"/>
        <v>2.4382555725134467E-3</v>
      </c>
      <c r="O203" s="83">
        <f t="shared" si="36"/>
        <v>15715508.83</v>
      </c>
      <c r="P203" s="87">
        <f t="shared" si="37"/>
        <v>3.8381189174226251</v>
      </c>
      <c r="Q203" s="78"/>
    </row>
    <row r="204" spans="2:17" s="79" customFormat="1" ht="25.5" x14ac:dyDescent="0.2">
      <c r="B204" s="72"/>
      <c r="C204" s="80" t="s">
        <v>200</v>
      </c>
      <c r="D204" s="81" t="s">
        <v>421</v>
      </c>
      <c r="E204" s="82">
        <f>IFERROR(VLOOKUP($C204,'2025'!$C$301:$U$583,19,FALSE),0)</f>
        <v>7671000</v>
      </c>
      <c r="F204" s="83">
        <f>IFERROR(VLOOKUP($C204,'2025'!$C$8:$U$290,19,FALSE),0)</f>
        <v>9086639.4499999993</v>
      </c>
      <c r="G204" s="84">
        <f t="shared" si="30"/>
        <v>1.1845443162560292</v>
      </c>
      <c r="H204" s="85">
        <f t="shared" si="31"/>
        <v>1.1183969192708654E-3</v>
      </c>
      <c r="I204" s="86">
        <f t="shared" si="32"/>
        <v>1415639.4499999993</v>
      </c>
      <c r="J204" s="87">
        <f t="shared" si="33"/>
        <v>0.1845443162560291</v>
      </c>
      <c r="K204" s="82">
        <f>VLOOKUP($C204,'2025'!$C$301:$U$583,VLOOKUP($L$4,Master!$D$9:$G$20,4,FALSE),FALSE)</f>
        <v>913059.17</v>
      </c>
      <c r="L204" s="83">
        <f>VLOOKUP($C204,'2025'!$C$8:$U$290,VLOOKUP($L$4,Master!$D$9:$G$20,4,FALSE),FALSE)</f>
        <v>2434376.77</v>
      </c>
      <c r="M204" s="152">
        <f t="shared" si="34"/>
        <v>2.6661763552519822</v>
      </c>
      <c r="N204" s="152">
        <f t="shared" si="35"/>
        <v>2.9962666559996061E-4</v>
      </c>
      <c r="O204" s="83">
        <f t="shared" si="36"/>
        <v>1521317.6</v>
      </c>
      <c r="P204" s="87">
        <f t="shared" si="37"/>
        <v>1.6661763552519822</v>
      </c>
      <c r="Q204" s="78"/>
    </row>
    <row r="205" spans="2:17" s="79" customFormat="1" ht="12.75" x14ac:dyDescent="0.2">
      <c r="B205" s="72"/>
      <c r="C205" s="80" t="s">
        <v>512</v>
      </c>
      <c r="D205" s="81" t="s">
        <v>513</v>
      </c>
      <c r="E205" s="82">
        <f>IFERROR(VLOOKUP($C205,'2025'!$C$301:$U$583,19,FALSE),0)</f>
        <v>5357174.2799999993</v>
      </c>
      <c r="F205" s="83">
        <f>IFERROR(VLOOKUP($C205,'2025'!$C$8:$U$290,19,FALSE),0)</f>
        <v>5002439.2299999995</v>
      </c>
      <c r="G205" s="84">
        <f t="shared" si="30"/>
        <v>0.93378317906805153</v>
      </c>
      <c r="H205" s="85">
        <f t="shared" si="31"/>
        <v>6.1570756212537072E-4</v>
      </c>
      <c r="I205" s="86">
        <f t="shared" si="32"/>
        <v>-354735.04999999981</v>
      </c>
      <c r="J205" s="87">
        <f t="shared" si="33"/>
        <v>-6.6216820931948445E-2</v>
      </c>
      <c r="K205" s="82">
        <f>VLOOKUP($C205,'2025'!$C$301:$U$583,VLOOKUP($L$4,Master!$D$9:$G$20,4,FALSE),FALSE)</f>
        <v>404564.23</v>
      </c>
      <c r="L205" s="83">
        <f>VLOOKUP($C205,'2025'!$C$8:$U$290,VLOOKUP($L$4,Master!$D$9:$G$20,4,FALSE),FALSE)</f>
        <v>354062.97</v>
      </c>
      <c r="M205" s="152">
        <f t="shared" si="34"/>
        <v>0.87517121817714827</v>
      </c>
      <c r="N205" s="152">
        <f t="shared" si="35"/>
        <v>4.3578589978706902E-5</v>
      </c>
      <c r="O205" s="83">
        <f t="shared" si="36"/>
        <v>-50501.260000000009</v>
      </c>
      <c r="P205" s="87">
        <f t="shared" si="37"/>
        <v>-0.12482878182285174</v>
      </c>
      <c r="Q205" s="78"/>
    </row>
    <row r="206" spans="2:17" s="79" customFormat="1" ht="12.75" x14ac:dyDescent="0.2">
      <c r="B206" s="72"/>
      <c r="C206" s="80" t="s">
        <v>546</v>
      </c>
      <c r="D206" s="81" t="s">
        <v>547</v>
      </c>
      <c r="E206" s="82">
        <f>IFERROR(VLOOKUP($C206,'2025'!$C$301:$U$583,19,FALSE),0)</f>
        <v>1458030.5200000003</v>
      </c>
      <c r="F206" s="83">
        <f>IFERROR(VLOOKUP($C206,'2025'!$C$8:$U$290,19,FALSE),0)</f>
        <v>2346769.52</v>
      </c>
      <c r="G206" s="84">
        <f t="shared" si="30"/>
        <v>1.6095475971243727</v>
      </c>
      <c r="H206" s="85">
        <f t="shared" si="31"/>
        <v>2.8884383669550877E-4</v>
      </c>
      <c r="I206" s="86">
        <f t="shared" si="32"/>
        <v>888738.99999999977</v>
      </c>
      <c r="J206" s="87">
        <f t="shared" si="33"/>
        <v>0.60954759712437268</v>
      </c>
      <c r="K206" s="82">
        <f>VLOOKUP($C206,'2025'!$C$301:$U$583,VLOOKUP($L$4,Master!$D$9:$G$20,4,FALSE),FALSE)</f>
        <v>175030.59000000008</v>
      </c>
      <c r="L206" s="83">
        <f>VLOOKUP($C206,'2025'!$C$8:$U$290,VLOOKUP($L$4,Master!$D$9:$G$20,4,FALSE),FALSE)</f>
        <v>310428.33</v>
      </c>
      <c r="M206" s="152">
        <f t="shared" si="34"/>
        <v>1.7735661520651897</v>
      </c>
      <c r="N206" s="152">
        <f t="shared" si="35"/>
        <v>3.8207974448287322E-5</v>
      </c>
      <c r="O206" s="83">
        <f t="shared" si="36"/>
        <v>135397.73999999993</v>
      </c>
      <c r="P206" s="87">
        <f t="shared" si="37"/>
        <v>0.77356615206518964</v>
      </c>
      <c r="Q206" s="78"/>
    </row>
    <row r="207" spans="2:17" s="79" customFormat="1" ht="12.75" x14ac:dyDescent="0.2">
      <c r="B207" s="72"/>
      <c r="C207" s="80" t="s">
        <v>548</v>
      </c>
      <c r="D207" s="81" t="s">
        <v>549</v>
      </c>
      <c r="E207" s="82">
        <f>IFERROR(VLOOKUP($C207,'2025'!$C$301:$U$583,19,FALSE),0)</f>
        <v>1966613.09</v>
      </c>
      <c r="F207" s="83">
        <f>IFERROR(VLOOKUP($C207,'2025'!$C$8:$U$290,19,FALSE),0)</f>
        <v>1419562.4699999997</v>
      </c>
      <c r="G207" s="84">
        <f t="shared" si="30"/>
        <v>0.72183108981543476</v>
      </c>
      <c r="H207" s="85">
        <f t="shared" si="31"/>
        <v>1.74721832190727E-4</v>
      </c>
      <c r="I207" s="86">
        <f t="shared" si="32"/>
        <v>-547050.62000000034</v>
      </c>
      <c r="J207" s="87">
        <f t="shared" si="33"/>
        <v>-0.27816891018456524</v>
      </c>
      <c r="K207" s="82">
        <f>VLOOKUP($C207,'2025'!$C$301:$U$583,VLOOKUP($L$4,Master!$D$9:$G$20,4,FALSE),FALSE)</f>
        <v>195592.84000000003</v>
      </c>
      <c r="L207" s="83">
        <f>VLOOKUP($C207,'2025'!$C$8:$U$290,VLOOKUP($L$4,Master!$D$9:$G$20,4,FALSE),FALSE)</f>
        <v>343854.72</v>
      </c>
      <c r="M207" s="152">
        <f t="shared" si="34"/>
        <v>1.7580128188741466</v>
      </c>
      <c r="N207" s="152">
        <f t="shared" si="35"/>
        <v>4.2322143586840123E-5</v>
      </c>
      <c r="O207" s="83">
        <f t="shared" si="36"/>
        <v>148261.87999999995</v>
      </c>
      <c r="P207" s="87">
        <f t="shared" si="37"/>
        <v>0.75801281887414651</v>
      </c>
      <c r="Q207" s="78"/>
    </row>
    <row r="208" spans="2:17" s="79" customFormat="1" ht="12.75" x14ac:dyDescent="0.2">
      <c r="B208" s="72"/>
      <c r="C208" s="80" t="s">
        <v>201</v>
      </c>
      <c r="D208" s="81" t="s">
        <v>422</v>
      </c>
      <c r="E208" s="82">
        <f>IFERROR(VLOOKUP($C208,'2025'!$C$301:$U$583,19,FALSE),0)</f>
        <v>1005242.3900000001</v>
      </c>
      <c r="F208" s="83">
        <f>IFERROR(VLOOKUP($C208,'2025'!$C$8:$U$290,19,FALSE),0)</f>
        <v>736235</v>
      </c>
      <c r="G208" s="84">
        <f t="shared" si="30"/>
        <v>0.73239549716959296</v>
      </c>
      <c r="H208" s="85">
        <f t="shared" si="31"/>
        <v>9.0616884315728583E-5</v>
      </c>
      <c r="I208" s="86">
        <f t="shared" si="32"/>
        <v>-269007.39000000013</v>
      </c>
      <c r="J208" s="87">
        <f t="shared" si="33"/>
        <v>-0.26760450283040699</v>
      </c>
      <c r="K208" s="82">
        <f>VLOOKUP($C208,'2025'!$C$301:$U$583,VLOOKUP($L$4,Master!$D$9:$G$20,4,FALSE),FALSE)</f>
        <v>91163.529999999984</v>
      </c>
      <c r="L208" s="83">
        <f>VLOOKUP($C208,'2025'!$C$8:$U$290,VLOOKUP($L$4,Master!$D$9:$G$20,4,FALSE),FALSE)</f>
        <v>132795</v>
      </c>
      <c r="M208" s="152">
        <f t="shared" si="34"/>
        <v>1.4566680338069404</v>
      </c>
      <c r="N208" s="152">
        <f t="shared" si="35"/>
        <v>1.6344603493052052E-5</v>
      </c>
      <c r="O208" s="83">
        <f t="shared" si="36"/>
        <v>41631.470000000016</v>
      </c>
      <c r="P208" s="87">
        <f t="shared" si="37"/>
        <v>0.45666803380694038</v>
      </c>
      <c r="Q208" s="78"/>
    </row>
    <row r="209" spans="2:17" s="79" customFormat="1" ht="12.75" x14ac:dyDescent="0.2">
      <c r="B209" s="72"/>
      <c r="C209" s="80" t="s">
        <v>202</v>
      </c>
      <c r="D209" s="81" t="s">
        <v>423</v>
      </c>
      <c r="E209" s="82">
        <f>IFERROR(VLOOKUP($C209,'2025'!$C$301:$U$583,19,FALSE),0)</f>
        <v>1099233.3999999999</v>
      </c>
      <c r="F209" s="83">
        <f>IFERROR(VLOOKUP($C209,'2025'!$C$8:$U$290,19,FALSE),0)</f>
        <v>1934362.63</v>
      </c>
      <c r="G209" s="84">
        <f t="shared" si="30"/>
        <v>1.7597378591298263</v>
      </c>
      <c r="H209" s="85">
        <f t="shared" si="31"/>
        <v>2.3808419141629843E-4</v>
      </c>
      <c r="I209" s="86">
        <f t="shared" si="32"/>
        <v>835129.23</v>
      </c>
      <c r="J209" s="87">
        <f t="shared" si="33"/>
        <v>0.75973785912982639</v>
      </c>
      <c r="K209" s="82">
        <f>VLOOKUP($C209,'2025'!$C$301:$U$583,VLOOKUP($L$4,Master!$D$9:$G$20,4,FALSE),FALSE)</f>
        <v>13628.220000000001</v>
      </c>
      <c r="L209" s="83">
        <f>VLOOKUP($C209,'2025'!$C$8:$U$290,VLOOKUP($L$4,Master!$D$9:$G$20,4,FALSE),FALSE)</f>
        <v>239763.21000000002</v>
      </c>
      <c r="M209" s="152">
        <f t="shared" si="34"/>
        <v>17.593142024416981</v>
      </c>
      <c r="N209" s="152">
        <f t="shared" si="35"/>
        <v>2.9510407768902239E-5</v>
      </c>
      <c r="O209" s="83">
        <f t="shared" si="36"/>
        <v>226134.99000000002</v>
      </c>
      <c r="P209" s="87">
        <f t="shared" si="37"/>
        <v>16.593142024416981</v>
      </c>
      <c r="Q209" s="78"/>
    </row>
    <row r="210" spans="2:17" s="79" customFormat="1" ht="12.75" x14ac:dyDescent="0.2">
      <c r="B210" s="72"/>
      <c r="C210" s="80" t="s">
        <v>203</v>
      </c>
      <c r="D210" s="81" t="s">
        <v>424</v>
      </c>
      <c r="E210" s="82">
        <f>IFERROR(VLOOKUP($C210,'2025'!$C$301:$U$583,19,FALSE),0)</f>
        <v>2932024.4600000004</v>
      </c>
      <c r="F210" s="83">
        <f>IFERROR(VLOOKUP($C210,'2025'!$C$8:$U$290,19,FALSE),0)</f>
        <v>3263830.3899999992</v>
      </c>
      <c r="G210" s="84">
        <f t="shared" si="30"/>
        <v>1.113166153463808</v>
      </c>
      <c r="H210" s="85">
        <f t="shared" si="31"/>
        <v>4.01717034475119E-4</v>
      </c>
      <c r="I210" s="86">
        <f t="shared" si="32"/>
        <v>331805.92999999877</v>
      </c>
      <c r="J210" s="87">
        <f t="shared" si="33"/>
        <v>0.11316615346380798</v>
      </c>
      <c r="K210" s="82">
        <f>VLOOKUP($C210,'2025'!$C$301:$U$583,VLOOKUP($L$4,Master!$D$9:$G$20,4,FALSE),FALSE)</f>
        <v>256826.2</v>
      </c>
      <c r="L210" s="83">
        <f>VLOOKUP($C210,'2025'!$C$8:$U$290,VLOOKUP($L$4,Master!$D$9:$G$20,4,FALSE),FALSE)</f>
        <v>780748.65</v>
      </c>
      <c r="M210" s="152">
        <f t="shared" si="34"/>
        <v>3.0399883267361352</v>
      </c>
      <c r="N210" s="152">
        <f t="shared" si="35"/>
        <v>9.6095689687003831E-5</v>
      </c>
      <c r="O210" s="83">
        <f t="shared" si="36"/>
        <v>523922.45</v>
      </c>
      <c r="P210" s="87">
        <f t="shared" si="37"/>
        <v>2.0399883267361352</v>
      </c>
      <c r="Q210" s="78"/>
    </row>
    <row r="211" spans="2:17" s="79" customFormat="1" ht="12.75" x14ac:dyDescent="0.2">
      <c r="B211" s="72"/>
      <c r="C211" s="80" t="s">
        <v>204</v>
      </c>
      <c r="D211" s="81" t="s">
        <v>425</v>
      </c>
      <c r="E211" s="82">
        <f>IFERROR(VLOOKUP($C211,'2025'!$C$301:$U$583,19,FALSE),0)</f>
        <v>16549848</v>
      </c>
      <c r="F211" s="83">
        <f>IFERROR(VLOOKUP($C211,'2025'!$C$8:$U$290,19,FALSE),0)</f>
        <v>12512240.07</v>
      </c>
      <c r="G211" s="84">
        <f t="shared" si="30"/>
        <v>0.75603353396357476</v>
      </c>
      <c r="H211" s="85">
        <f t="shared" si="31"/>
        <v>1.5400248710721626E-3</v>
      </c>
      <c r="I211" s="86">
        <f t="shared" si="32"/>
        <v>-4037607.9299999997</v>
      </c>
      <c r="J211" s="87">
        <f t="shared" si="33"/>
        <v>-0.24396646603642522</v>
      </c>
      <c r="K211" s="82">
        <f>VLOOKUP($C211,'2025'!$C$301:$U$583,VLOOKUP($L$4,Master!$D$9:$G$20,4,FALSE),FALSE)</f>
        <v>3164907.8500000015</v>
      </c>
      <c r="L211" s="83">
        <f>VLOOKUP($C211,'2025'!$C$8:$U$290,VLOOKUP($L$4,Master!$D$9:$G$20,4,FALSE),FALSE)</f>
        <v>2909947.04</v>
      </c>
      <c r="M211" s="152">
        <f t="shared" si="34"/>
        <v>0.91944131643516847</v>
      </c>
      <c r="N211" s="152">
        <f t="shared" si="35"/>
        <v>3.5816055238962672E-4</v>
      </c>
      <c r="O211" s="83">
        <f t="shared" si="36"/>
        <v>-254960.81000000145</v>
      </c>
      <c r="P211" s="87">
        <f t="shared" si="37"/>
        <v>-8.0558683564831549E-2</v>
      </c>
      <c r="Q211" s="78"/>
    </row>
    <row r="212" spans="2:17" s="79" customFormat="1" ht="12.75" x14ac:dyDescent="0.2">
      <c r="B212" s="72"/>
      <c r="C212" s="80" t="s">
        <v>205</v>
      </c>
      <c r="D212" s="81" t="s">
        <v>426</v>
      </c>
      <c r="E212" s="82">
        <f>IFERROR(VLOOKUP($C212,'2025'!$C$301:$U$583,19,FALSE),0)</f>
        <v>863484</v>
      </c>
      <c r="F212" s="83">
        <f>IFERROR(VLOOKUP($C212,'2025'!$C$8:$U$290,19,FALSE),0)</f>
        <v>2751675.46</v>
      </c>
      <c r="G212" s="84">
        <f t="shared" si="30"/>
        <v>3.1867127358468714</v>
      </c>
      <c r="H212" s="85">
        <f t="shared" si="31"/>
        <v>3.3868025404014916E-4</v>
      </c>
      <c r="I212" s="86">
        <f t="shared" si="32"/>
        <v>1888191.46</v>
      </c>
      <c r="J212" s="87">
        <f t="shared" si="33"/>
        <v>2.1867127358468714</v>
      </c>
      <c r="K212" s="82">
        <f>VLOOKUP($C212,'2025'!$C$301:$U$583,VLOOKUP($L$4,Master!$D$9:$G$20,4,FALSE),FALSE)</f>
        <v>417754.91000000009</v>
      </c>
      <c r="L212" s="83">
        <f>VLOOKUP($C212,'2025'!$C$8:$U$290,VLOOKUP($L$4,Master!$D$9:$G$20,4,FALSE),FALSE)</f>
        <v>1260809.3599999999</v>
      </c>
      <c r="M212" s="152">
        <f t="shared" si="34"/>
        <v>3.0180599433289714</v>
      </c>
      <c r="N212" s="152">
        <f t="shared" si="35"/>
        <v>1.5518226642214481E-4</v>
      </c>
      <c r="O212" s="83">
        <f t="shared" si="36"/>
        <v>843054.44999999972</v>
      </c>
      <c r="P212" s="87">
        <f t="shared" si="37"/>
        <v>2.0180599433289714</v>
      </c>
      <c r="Q212" s="78"/>
    </row>
    <row r="213" spans="2:17" s="79" customFormat="1" ht="12.75" x14ac:dyDescent="0.2">
      <c r="B213" s="72"/>
      <c r="C213" s="80" t="s">
        <v>206</v>
      </c>
      <c r="D213" s="81" t="s">
        <v>427</v>
      </c>
      <c r="E213" s="82">
        <f>IFERROR(VLOOKUP($C213,'2025'!$C$301:$U$583,19,FALSE),0)</f>
        <v>3381581.2800000007</v>
      </c>
      <c r="F213" s="83">
        <f>IFERROR(VLOOKUP($C213,'2025'!$C$8:$U$290,19,FALSE),0)</f>
        <v>4199042.9799999977</v>
      </c>
      <c r="G213" s="84">
        <f t="shared" si="30"/>
        <v>1.2417394799393959</v>
      </c>
      <c r="H213" s="85">
        <f t="shared" si="31"/>
        <v>5.1682437259221851E-4</v>
      </c>
      <c r="I213" s="86">
        <f t="shared" si="32"/>
        <v>817461.69999999693</v>
      </c>
      <c r="J213" s="87">
        <f t="shared" si="33"/>
        <v>0.2417394799393959</v>
      </c>
      <c r="K213" s="82">
        <f>VLOOKUP($C213,'2025'!$C$301:$U$583,VLOOKUP($L$4,Master!$D$9:$G$20,4,FALSE),FALSE)</f>
        <v>297368.95</v>
      </c>
      <c r="L213" s="83">
        <f>VLOOKUP($C213,'2025'!$C$8:$U$290,VLOOKUP($L$4,Master!$D$9:$G$20,4,FALSE),FALSE)</f>
        <v>1599311.1299999973</v>
      </c>
      <c r="M213" s="152">
        <f t="shared" si="34"/>
        <v>5.3782048529276416</v>
      </c>
      <c r="N213" s="152">
        <f t="shared" si="35"/>
        <v>1.9684556106686982E-4</v>
      </c>
      <c r="O213" s="83">
        <f t="shared" si="36"/>
        <v>1301942.1799999974</v>
      </c>
      <c r="P213" s="87">
        <f t="shared" si="37"/>
        <v>4.3782048529276416</v>
      </c>
      <c r="Q213" s="78"/>
    </row>
    <row r="214" spans="2:17" s="79" customFormat="1" ht="12.75" x14ac:dyDescent="0.2">
      <c r="B214" s="72"/>
      <c r="C214" s="80" t="s">
        <v>207</v>
      </c>
      <c r="D214" s="81" t="s">
        <v>428</v>
      </c>
      <c r="E214" s="82">
        <f>IFERROR(VLOOKUP($C214,'2025'!$C$301:$U$583,19,FALSE),0)</f>
        <v>1090790.3</v>
      </c>
      <c r="F214" s="83">
        <f>IFERROR(VLOOKUP($C214,'2025'!$C$8:$U$290,19,FALSE),0)</f>
        <v>966501.48999999987</v>
      </c>
      <c r="G214" s="84">
        <f t="shared" si="30"/>
        <v>0.88605618330122649</v>
      </c>
      <c r="H214" s="85">
        <f t="shared" si="31"/>
        <v>1.1895842184942212E-4</v>
      </c>
      <c r="I214" s="86">
        <f t="shared" si="32"/>
        <v>-124288.81000000017</v>
      </c>
      <c r="J214" s="87">
        <f t="shared" si="33"/>
        <v>-0.11394381669877351</v>
      </c>
      <c r="K214" s="82">
        <f>VLOOKUP($C214,'2025'!$C$301:$U$583,VLOOKUP($L$4,Master!$D$9:$G$20,4,FALSE),FALSE)</f>
        <v>57881.67</v>
      </c>
      <c r="L214" s="83">
        <f>VLOOKUP($C214,'2025'!$C$8:$U$290,VLOOKUP($L$4,Master!$D$9:$G$20,4,FALSE),FALSE)</f>
        <v>133365.60999999999</v>
      </c>
      <c r="M214" s="152">
        <f t="shared" si="34"/>
        <v>2.3041078462318034</v>
      </c>
      <c r="N214" s="152">
        <f t="shared" si="35"/>
        <v>1.6414835009292649E-5</v>
      </c>
      <c r="O214" s="83">
        <f t="shared" si="36"/>
        <v>75483.939999999988</v>
      </c>
      <c r="P214" s="87">
        <f t="shared" si="37"/>
        <v>1.3041078462318034</v>
      </c>
      <c r="Q214" s="78"/>
    </row>
    <row r="215" spans="2:17" s="79" customFormat="1" ht="25.5" x14ac:dyDescent="0.2">
      <c r="B215" s="72"/>
      <c r="C215" s="80" t="s">
        <v>579</v>
      </c>
      <c r="D215" s="81" t="s">
        <v>607</v>
      </c>
      <c r="E215" s="82">
        <f>IFERROR(VLOOKUP($C215,'2025'!$C$301:$U$583,19,FALSE),0)</f>
        <v>0</v>
      </c>
      <c r="F215" s="83">
        <f>IFERROR(VLOOKUP($C215,'2025'!$C$8:$U$290,19,FALSE),0)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VLOOKUP($C215,'2025'!$C$301:$U$583,VLOOKUP($L$4,Master!$D$9:$G$20,4,FALSE),FALSE)</f>
        <v>0</v>
      </c>
      <c r="L215" s="83">
        <f>VLOOKUP($C215,'2025'!$C$8:$U$290,VLOOKUP($L$4,Master!$D$9:$G$20,4,FALSE),FALSE)</f>
        <v>0</v>
      </c>
      <c r="M215" s="152">
        <f t="shared" si="34"/>
        <v>0</v>
      </c>
      <c r="N215" s="152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12.75" x14ac:dyDescent="0.2">
      <c r="B216" s="72"/>
      <c r="C216" s="80" t="s">
        <v>208</v>
      </c>
      <c r="D216" s="81" t="s">
        <v>429</v>
      </c>
      <c r="E216" s="82">
        <f>IFERROR(VLOOKUP($C216,'2025'!$C$301:$U$583,19,FALSE),0)</f>
        <v>669456.64999999967</v>
      </c>
      <c r="F216" s="83">
        <f>IFERROR(VLOOKUP($C216,'2025'!$C$8:$U$290,19,FALSE),0)</f>
        <v>1062125.3699999999</v>
      </c>
      <c r="G216" s="84">
        <f t="shared" si="30"/>
        <v>1.5865483896530124</v>
      </c>
      <c r="H216" s="85">
        <f t="shared" si="31"/>
        <v>1.3072794933966791E-4</v>
      </c>
      <c r="I216" s="86">
        <f t="shared" si="32"/>
        <v>392668.7200000002</v>
      </c>
      <c r="J216" s="87">
        <f t="shared" si="33"/>
        <v>0.58654838965301248</v>
      </c>
      <c r="K216" s="82">
        <f>VLOOKUP($C216,'2025'!$C$301:$U$583,VLOOKUP($L$4,Master!$D$9:$G$20,4,FALSE),FALSE)</f>
        <v>1912.21</v>
      </c>
      <c r="L216" s="83">
        <f>VLOOKUP($C216,'2025'!$C$8:$U$290,VLOOKUP($L$4,Master!$D$9:$G$20,4,FALSE),FALSE)</f>
        <v>0</v>
      </c>
      <c r="M216" s="152">
        <f t="shared" si="34"/>
        <v>0</v>
      </c>
      <c r="N216" s="152">
        <f t="shared" si="35"/>
        <v>0</v>
      </c>
      <c r="O216" s="83">
        <f t="shared" si="36"/>
        <v>-1912.21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554</v>
      </c>
      <c r="D217" s="81" t="s">
        <v>555</v>
      </c>
      <c r="E217" s="82">
        <f>IFERROR(VLOOKUP($C217,'2025'!$C$301:$U$583,19,FALSE),0)</f>
        <v>2443580</v>
      </c>
      <c r="F217" s="83">
        <f>IFERROR(VLOOKUP($C217,'2025'!$C$8:$U$290,19,FALSE),0)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-2443580</v>
      </c>
      <c r="J217" s="87">
        <f t="shared" si="33"/>
        <v>-1</v>
      </c>
      <c r="K217" s="82">
        <f>VLOOKUP($C217,'2025'!$C$301:$U$583,VLOOKUP($L$4,Master!$D$9:$G$20,4,FALSE),FALSE)</f>
        <v>1080235.96</v>
      </c>
      <c r="L217" s="83">
        <f>VLOOKUP($C217,'2025'!$C$8:$U$290,VLOOKUP($L$4,Master!$D$9:$G$20,4,FALSE),FALSE)</f>
        <v>0</v>
      </c>
      <c r="M217" s="152">
        <f t="shared" si="34"/>
        <v>0</v>
      </c>
      <c r="N217" s="152">
        <f t="shared" si="35"/>
        <v>0</v>
      </c>
      <c r="O217" s="83">
        <f t="shared" si="36"/>
        <v>-1080235.96</v>
      </c>
      <c r="P217" s="87">
        <f t="shared" si="37"/>
        <v>-1</v>
      </c>
      <c r="Q217" s="78"/>
    </row>
    <row r="218" spans="2:17" s="79" customFormat="1" ht="25.5" x14ac:dyDescent="0.2">
      <c r="B218" s="72"/>
      <c r="C218" s="80" t="s">
        <v>580</v>
      </c>
      <c r="D218" s="81" t="s">
        <v>607</v>
      </c>
      <c r="E218" s="82">
        <f>IFERROR(VLOOKUP($C218,'2025'!$C$301:$U$583,19,FALSE),0)</f>
        <v>0</v>
      </c>
      <c r="F218" s="83">
        <f>IFERROR(VLOOKUP($C218,'2025'!$C$8:$U$290,19,FALSE),0)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0</v>
      </c>
      <c r="J218" s="87">
        <f t="shared" si="33"/>
        <v>0</v>
      </c>
      <c r="K218" s="82">
        <f>VLOOKUP($C218,'2025'!$C$301:$U$583,VLOOKUP($L$4,Master!$D$9:$G$20,4,FALSE),FALSE)</f>
        <v>0</v>
      </c>
      <c r="L218" s="83">
        <f>VLOOKUP($C218,'2025'!$C$8:$U$290,VLOOKUP($L$4,Master!$D$9:$G$20,4,FALSE),FALSE)</f>
        <v>0</v>
      </c>
      <c r="M218" s="152">
        <f t="shared" si="34"/>
        <v>0</v>
      </c>
      <c r="N218" s="152">
        <f t="shared" si="35"/>
        <v>0</v>
      </c>
      <c r="O218" s="83">
        <f t="shared" si="36"/>
        <v>0</v>
      </c>
      <c r="P218" s="87">
        <f t="shared" si="37"/>
        <v>0</v>
      </c>
      <c r="Q218" s="78"/>
    </row>
    <row r="219" spans="2:17" s="79" customFormat="1" ht="12.75" x14ac:dyDescent="0.2">
      <c r="B219" s="72"/>
      <c r="C219" s="80" t="s">
        <v>209</v>
      </c>
      <c r="D219" s="81" t="s">
        <v>430</v>
      </c>
      <c r="E219" s="82">
        <f>IFERROR(VLOOKUP($C219,'2025'!$C$301:$U$583,19,FALSE),0)</f>
        <v>2339946.9700000007</v>
      </c>
      <c r="F219" s="83">
        <f>IFERROR(VLOOKUP($C219,'2025'!$C$8:$U$290,19,FALSE),0)</f>
        <v>2366391.7200000007</v>
      </c>
      <c r="G219" s="84">
        <f t="shared" si="30"/>
        <v>1.0113014313311552</v>
      </c>
      <c r="H219" s="85">
        <f t="shared" si="31"/>
        <v>2.9125896586950912E-4</v>
      </c>
      <c r="I219" s="86">
        <f t="shared" si="32"/>
        <v>26444.75</v>
      </c>
      <c r="J219" s="87">
        <f t="shared" si="33"/>
        <v>1.1301431331155335E-2</v>
      </c>
      <c r="K219" s="82">
        <f>VLOOKUP($C219,'2025'!$C$301:$U$583,VLOOKUP($L$4,Master!$D$9:$G$20,4,FALSE),FALSE)</f>
        <v>192930.56000000003</v>
      </c>
      <c r="L219" s="83">
        <f>VLOOKUP($C219,'2025'!$C$8:$U$290,VLOOKUP($L$4,Master!$D$9:$G$20,4,FALSE),FALSE)</f>
        <v>872295.3</v>
      </c>
      <c r="M219" s="152">
        <f t="shared" si="34"/>
        <v>4.521291494722246</v>
      </c>
      <c r="N219" s="152">
        <f t="shared" si="35"/>
        <v>1.0736338572501139E-4</v>
      </c>
      <c r="O219" s="83">
        <f t="shared" si="36"/>
        <v>679364.74</v>
      </c>
      <c r="P219" s="87">
        <f t="shared" si="37"/>
        <v>3.5212914947222456</v>
      </c>
      <c r="Q219" s="78"/>
    </row>
    <row r="220" spans="2:17" s="79" customFormat="1" ht="12.75" x14ac:dyDescent="0.2">
      <c r="B220" s="72"/>
      <c r="C220" s="80" t="s">
        <v>210</v>
      </c>
      <c r="D220" s="81" t="s">
        <v>431</v>
      </c>
      <c r="E220" s="82">
        <f>IFERROR(VLOOKUP($C220,'2025'!$C$301:$U$583,19,FALSE),0)</f>
        <v>150840.93000000002</v>
      </c>
      <c r="F220" s="83">
        <f>IFERROR(VLOOKUP($C220,'2025'!$C$8:$U$290,19,FALSE),0)</f>
        <v>147914.79</v>
      </c>
      <c r="G220" s="84">
        <f t="shared" si="30"/>
        <v>0.98060115381150181</v>
      </c>
      <c r="H220" s="85">
        <f t="shared" si="31"/>
        <v>1.8205569436409961E-5</v>
      </c>
      <c r="I220" s="86">
        <f t="shared" si="32"/>
        <v>-2926.140000000014</v>
      </c>
      <c r="J220" s="87">
        <f t="shared" si="33"/>
        <v>-1.9398846188498131E-2</v>
      </c>
      <c r="K220" s="82">
        <f>VLOOKUP($C220,'2025'!$C$301:$U$583,VLOOKUP($L$4,Master!$D$9:$G$20,4,FALSE),FALSE)</f>
        <v>11782.24</v>
      </c>
      <c r="L220" s="83">
        <f>VLOOKUP($C220,'2025'!$C$8:$U$290,VLOOKUP($L$4,Master!$D$9:$G$20,4,FALSE),FALSE)</f>
        <v>44772.75</v>
      </c>
      <c r="M220" s="152">
        <f t="shared" si="34"/>
        <v>3.8000201998940781</v>
      </c>
      <c r="N220" s="152">
        <f t="shared" si="35"/>
        <v>5.5106957795364756E-6</v>
      </c>
      <c r="O220" s="83">
        <f t="shared" si="36"/>
        <v>32990.51</v>
      </c>
      <c r="P220" s="87">
        <f t="shared" si="37"/>
        <v>2.8000201998940781</v>
      </c>
      <c r="Q220" s="78"/>
    </row>
    <row r="221" spans="2:17" s="79" customFormat="1" ht="25.5" x14ac:dyDescent="0.2">
      <c r="B221" s="72"/>
      <c r="C221" s="80" t="s">
        <v>503</v>
      </c>
      <c r="D221" s="81" t="s">
        <v>504</v>
      </c>
      <c r="E221" s="82">
        <f>IFERROR(VLOOKUP($C221,'2025'!$C$301:$U$583,19,FALSE),0)</f>
        <v>2083698.5800000003</v>
      </c>
      <c r="F221" s="83">
        <f>IFERROR(VLOOKUP($C221,'2025'!$C$8:$U$290,19,FALSE),0)</f>
        <v>4946663.18</v>
      </c>
      <c r="G221" s="84">
        <f t="shared" si="30"/>
        <v>2.3739821236524521</v>
      </c>
      <c r="H221" s="85">
        <f t="shared" si="31"/>
        <v>6.0884256403313352E-4</v>
      </c>
      <c r="I221" s="86">
        <f t="shared" si="32"/>
        <v>2862964.5999999996</v>
      </c>
      <c r="J221" s="87">
        <f t="shared" si="33"/>
        <v>1.3739821236524523</v>
      </c>
      <c r="K221" s="82">
        <f>VLOOKUP($C221,'2025'!$C$301:$U$583,VLOOKUP($L$4,Master!$D$9:$G$20,4,FALSE),FALSE)</f>
        <v>183757.30000000002</v>
      </c>
      <c r="L221" s="83">
        <f>VLOOKUP($C221,'2025'!$C$8:$U$290,VLOOKUP($L$4,Master!$D$9:$G$20,4,FALSE),FALSE)</f>
        <v>504284.71</v>
      </c>
      <c r="M221" s="152">
        <f t="shared" si="34"/>
        <v>2.7442975598792536</v>
      </c>
      <c r="N221" s="152">
        <f t="shared" si="35"/>
        <v>6.2068102206850719E-5</v>
      </c>
      <c r="O221" s="83">
        <f t="shared" si="36"/>
        <v>320527.41000000003</v>
      </c>
      <c r="P221" s="87">
        <f t="shared" si="37"/>
        <v>1.7442975598792538</v>
      </c>
      <c r="Q221" s="78"/>
    </row>
    <row r="222" spans="2:17" s="79" customFormat="1" ht="12.75" x14ac:dyDescent="0.2">
      <c r="B222" s="72"/>
      <c r="C222" s="80" t="s">
        <v>505</v>
      </c>
      <c r="D222" s="81" t="s">
        <v>506</v>
      </c>
      <c r="E222" s="82">
        <f>IFERROR(VLOOKUP($C222,'2025'!$C$301:$U$583,19,FALSE),0)</f>
        <v>1433932.3299999996</v>
      </c>
      <c r="F222" s="83">
        <f>IFERROR(VLOOKUP($C222,'2025'!$C$8:$U$290,19,FALSE),0)</f>
        <v>1576269.7199999997</v>
      </c>
      <c r="G222" s="84">
        <f t="shared" si="30"/>
        <v>1.099263673063289</v>
      </c>
      <c r="H222" s="85">
        <f t="shared" si="31"/>
        <v>1.9400959050795718E-4</v>
      </c>
      <c r="I222" s="86">
        <f t="shared" si="32"/>
        <v>142337.39000000013</v>
      </c>
      <c r="J222" s="87">
        <f t="shared" si="33"/>
        <v>9.9263673063288954E-2</v>
      </c>
      <c r="K222" s="82">
        <f>VLOOKUP($C222,'2025'!$C$301:$U$583,VLOOKUP($L$4,Master!$D$9:$G$20,4,FALSE),FALSE)</f>
        <v>169326.51999999996</v>
      </c>
      <c r="L222" s="83">
        <f>VLOOKUP($C222,'2025'!$C$8:$U$290,VLOOKUP($L$4,Master!$D$9:$G$20,4,FALSE),FALSE)</f>
        <v>461903.65999999992</v>
      </c>
      <c r="M222" s="152">
        <f t="shared" si="34"/>
        <v>2.7278872795590439</v>
      </c>
      <c r="N222" s="152">
        <f t="shared" si="35"/>
        <v>5.6851780373429161E-5</v>
      </c>
      <c r="O222" s="83">
        <f t="shared" si="36"/>
        <v>292577.13999999996</v>
      </c>
      <c r="P222" s="87">
        <f t="shared" si="37"/>
        <v>1.7278872795590439</v>
      </c>
      <c r="Q222" s="78"/>
    </row>
    <row r="223" spans="2:17" s="79" customFormat="1" ht="12.75" x14ac:dyDescent="0.2">
      <c r="B223" s="72"/>
      <c r="C223" s="80" t="s">
        <v>507</v>
      </c>
      <c r="D223" s="81" t="s">
        <v>362</v>
      </c>
      <c r="E223" s="82">
        <f>IFERROR(VLOOKUP($C223,'2025'!$C$301:$U$583,19,FALSE),0)</f>
        <v>1245053.5</v>
      </c>
      <c r="F223" s="83">
        <f>IFERROR(VLOOKUP($C223,'2025'!$C$8:$U$290,19,FALSE),0)</f>
        <v>1071866.1300000001</v>
      </c>
      <c r="G223" s="84">
        <f t="shared" si="30"/>
        <v>0.86089965611919494</v>
      </c>
      <c r="H223" s="85">
        <f t="shared" si="31"/>
        <v>1.3192685637623545E-4</v>
      </c>
      <c r="I223" s="86">
        <f t="shared" si="32"/>
        <v>-173187.36999999988</v>
      </c>
      <c r="J223" s="87">
        <f t="shared" si="33"/>
        <v>-0.13910034388080503</v>
      </c>
      <c r="K223" s="82">
        <f>VLOOKUP($C223,'2025'!$C$301:$U$583,VLOOKUP($L$4,Master!$D$9:$G$20,4,FALSE),FALSE)</f>
        <v>120875.78999999998</v>
      </c>
      <c r="L223" s="83">
        <f>VLOOKUP($C223,'2025'!$C$8:$U$290,VLOOKUP($L$4,Master!$D$9:$G$20,4,FALSE),FALSE)</f>
        <v>136587.14000000001</v>
      </c>
      <c r="M223" s="152">
        <f t="shared" si="34"/>
        <v>1.1299792952749268</v>
      </c>
      <c r="N223" s="152">
        <f t="shared" si="35"/>
        <v>1.6811345649685529E-5</v>
      </c>
      <c r="O223" s="83">
        <f t="shared" si="36"/>
        <v>15711.350000000035</v>
      </c>
      <c r="P223" s="87">
        <f t="shared" si="37"/>
        <v>0.12997929527492674</v>
      </c>
      <c r="Q223" s="78"/>
    </row>
    <row r="224" spans="2:17" s="79" customFormat="1" ht="12.75" x14ac:dyDescent="0.2">
      <c r="B224" s="72"/>
      <c r="C224" s="80" t="s">
        <v>508</v>
      </c>
      <c r="D224" s="81" t="s">
        <v>509</v>
      </c>
      <c r="E224" s="82">
        <f>IFERROR(VLOOKUP($C224,'2025'!$C$301:$U$583,19,FALSE),0)</f>
        <v>4056463.96</v>
      </c>
      <c r="F224" s="83">
        <f>IFERROR(VLOOKUP($C224,'2025'!$C$8:$U$290,19,FALSE),0)</f>
        <v>4263779.7699999996</v>
      </c>
      <c r="G224" s="84">
        <f t="shared" si="30"/>
        <v>1.0511075192690729</v>
      </c>
      <c r="H224" s="85">
        <f t="shared" si="31"/>
        <v>5.2479227171464791E-4</v>
      </c>
      <c r="I224" s="86">
        <f t="shared" si="32"/>
        <v>207315.80999999959</v>
      </c>
      <c r="J224" s="87">
        <f t="shared" si="33"/>
        <v>5.1107519269072858E-2</v>
      </c>
      <c r="K224" s="82">
        <f>VLOOKUP($C224,'2025'!$C$301:$U$583,VLOOKUP($L$4,Master!$D$9:$G$20,4,FALSE),FALSE)</f>
        <v>371757.36000000004</v>
      </c>
      <c r="L224" s="83">
        <f>VLOOKUP($C224,'2025'!$C$8:$U$290,VLOOKUP($L$4,Master!$D$9:$G$20,4,FALSE),FALSE)</f>
        <v>977837.66999999993</v>
      </c>
      <c r="M224" s="152">
        <f t="shared" si="34"/>
        <v>2.6303115290037562</v>
      </c>
      <c r="N224" s="152">
        <f t="shared" si="35"/>
        <v>1.2035369552106539E-4</v>
      </c>
      <c r="O224" s="83">
        <f t="shared" si="36"/>
        <v>606080.30999999982</v>
      </c>
      <c r="P224" s="87">
        <f t="shared" si="37"/>
        <v>1.630311529003756</v>
      </c>
      <c r="Q224" s="78"/>
    </row>
    <row r="225" spans="2:17" s="79" customFormat="1" ht="25.5" x14ac:dyDescent="0.2">
      <c r="B225" s="72"/>
      <c r="C225" s="80" t="s">
        <v>516</v>
      </c>
      <c r="D225" s="81" t="s">
        <v>517</v>
      </c>
      <c r="E225" s="82">
        <f>IFERROR(VLOOKUP($C225,'2025'!$C$301:$U$583,19,FALSE),0)</f>
        <v>1663704.3299999998</v>
      </c>
      <c r="F225" s="83">
        <f>IFERROR(VLOOKUP($C225,'2025'!$C$8:$U$290,19,FALSE),0)</f>
        <v>2358976.5</v>
      </c>
      <c r="G225" s="84">
        <f t="shared" si="30"/>
        <v>1.4179060891186117</v>
      </c>
      <c r="H225" s="85">
        <f t="shared" si="31"/>
        <v>2.9034628970915849E-4</v>
      </c>
      <c r="I225" s="86">
        <f t="shared" si="32"/>
        <v>695272.17000000016</v>
      </c>
      <c r="J225" s="87">
        <f t="shared" si="33"/>
        <v>0.41790608911861171</v>
      </c>
      <c r="K225" s="82">
        <f>VLOOKUP($C225,'2025'!$C$301:$U$583,VLOOKUP($L$4,Master!$D$9:$G$20,4,FALSE),FALSE)</f>
        <v>112476.52</v>
      </c>
      <c r="L225" s="83">
        <f>VLOOKUP($C225,'2025'!$C$8:$U$290,VLOOKUP($L$4,Master!$D$9:$G$20,4,FALSE),FALSE)</f>
        <v>364092.26999999996</v>
      </c>
      <c r="M225" s="152">
        <f t="shared" si="34"/>
        <v>3.2370513419156279</v>
      </c>
      <c r="N225" s="152">
        <f t="shared" si="35"/>
        <v>4.4813010941942467E-5</v>
      </c>
      <c r="O225" s="83">
        <f t="shared" si="36"/>
        <v>251615.74999999994</v>
      </c>
      <c r="P225" s="87">
        <f t="shared" si="37"/>
        <v>2.2370513419156275</v>
      </c>
      <c r="Q225" s="78"/>
    </row>
    <row r="226" spans="2:17" s="79" customFormat="1" ht="12.75" x14ac:dyDescent="0.2">
      <c r="B226" s="72"/>
      <c r="C226" s="80" t="s">
        <v>581</v>
      </c>
      <c r="D226" s="81" t="s">
        <v>608</v>
      </c>
      <c r="E226" s="82">
        <f>IFERROR(VLOOKUP($C226,'2025'!$C$301:$U$583,19,FALSE),0)</f>
        <v>942602.92000000027</v>
      </c>
      <c r="F226" s="83">
        <f>IFERROR(VLOOKUP($C226,'2025'!$C$8:$U$290,19,FALSE),0)</f>
        <v>838154.05</v>
      </c>
      <c r="G226" s="84">
        <f t="shared" si="30"/>
        <v>0.88919101799514877</v>
      </c>
      <c r="H226" s="85">
        <f t="shared" si="31"/>
        <v>1.0316123056851331E-4</v>
      </c>
      <c r="I226" s="86">
        <f t="shared" si="32"/>
        <v>-104448.87000000023</v>
      </c>
      <c r="J226" s="87">
        <f t="shared" si="33"/>
        <v>-0.1108089820048512</v>
      </c>
      <c r="K226" s="82">
        <f>VLOOKUP($C226,'2025'!$C$301:$U$583,VLOOKUP($L$4,Master!$D$9:$G$20,4,FALSE),FALSE)</f>
        <v>166733.68000000005</v>
      </c>
      <c r="L226" s="83">
        <f>VLOOKUP($C226,'2025'!$C$8:$U$290,VLOOKUP($L$4,Master!$D$9:$G$20,4,FALSE),FALSE)</f>
        <v>262206.06</v>
      </c>
      <c r="M226" s="152">
        <f t="shared" si="34"/>
        <v>1.5726040473646352</v>
      </c>
      <c r="N226" s="152">
        <f t="shared" si="35"/>
        <v>3.2272706684554508E-5</v>
      </c>
      <c r="O226" s="83">
        <f t="shared" si="36"/>
        <v>95472.379999999946</v>
      </c>
      <c r="P226" s="87">
        <f t="shared" si="37"/>
        <v>0.5726040473646351</v>
      </c>
      <c r="Q226" s="78"/>
    </row>
    <row r="227" spans="2:17" s="79" customFormat="1" ht="12.75" x14ac:dyDescent="0.2">
      <c r="B227" s="72"/>
      <c r="C227" s="80" t="s">
        <v>211</v>
      </c>
      <c r="D227" s="81" t="s">
        <v>432</v>
      </c>
      <c r="E227" s="82">
        <f>IFERROR(VLOOKUP($C227,'2025'!$C$301:$U$583,19,FALSE),0)</f>
        <v>11031908.42</v>
      </c>
      <c r="F227" s="83">
        <f>IFERROR(VLOOKUP($C227,'2025'!$C$8:$U$290,19,FALSE),0)</f>
        <v>5132831.8600000003</v>
      </c>
      <c r="G227" s="84">
        <f t="shared" si="30"/>
        <v>0.46527143487654155</v>
      </c>
      <c r="H227" s="85">
        <f t="shared" si="31"/>
        <v>6.317564783930484E-4</v>
      </c>
      <c r="I227" s="86">
        <f t="shared" si="32"/>
        <v>-5899076.5599999996</v>
      </c>
      <c r="J227" s="87">
        <f t="shared" si="33"/>
        <v>-0.53472856512345845</v>
      </c>
      <c r="K227" s="82">
        <f>VLOOKUP($C227,'2025'!$C$301:$U$583,VLOOKUP($L$4,Master!$D$9:$G$20,4,FALSE),FALSE)</f>
        <v>1663413.2799999998</v>
      </c>
      <c r="L227" s="83">
        <f>VLOOKUP($C227,'2025'!$C$8:$U$290,VLOOKUP($L$4,Master!$D$9:$G$20,4,FALSE),FALSE)</f>
        <v>639912.36</v>
      </c>
      <c r="M227" s="152">
        <f t="shared" si="34"/>
        <v>0.38469835950810738</v>
      </c>
      <c r="N227" s="152">
        <f t="shared" si="35"/>
        <v>7.8761352419166251E-5</v>
      </c>
      <c r="O227" s="83">
        <f t="shared" si="36"/>
        <v>-1023500.9199999998</v>
      </c>
      <c r="P227" s="87">
        <f t="shared" si="37"/>
        <v>-0.61530164049189262</v>
      </c>
      <c r="Q227" s="78"/>
    </row>
    <row r="228" spans="2:17" s="79" customFormat="1" ht="12.75" x14ac:dyDescent="0.2">
      <c r="B228" s="72"/>
      <c r="C228" s="80" t="s">
        <v>212</v>
      </c>
      <c r="D228" s="81" t="s">
        <v>433</v>
      </c>
      <c r="E228" s="82">
        <f>IFERROR(VLOOKUP($C228,'2025'!$C$301:$U$583,19,FALSE),0)</f>
        <v>5710641.46</v>
      </c>
      <c r="F228" s="83">
        <f>IFERROR(VLOOKUP($C228,'2025'!$C$8:$U$290,19,FALSE),0)</f>
        <v>5188278.79</v>
      </c>
      <c r="G228" s="84">
        <f t="shared" si="30"/>
        <v>0.90852819711080235</v>
      </c>
      <c r="H228" s="85">
        <f t="shared" si="31"/>
        <v>6.385809679126614E-4</v>
      </c>
      <c r="I228" s="86">
        <f t="shared" si="32"/>
        <v>-522362.66999999993</v>
      </c>
      <c r="J228" s="87">
        <f t="shared" si="33"/>
        <v>-9.1471802889197651E-2</v>
      </c>
      <c r="K228" s="82">
        <f>VLOOKUP($C228,'2025'!$C$301:$U$583,VLOOKUP($L$4,Master!$D$9:$G$20,4,FALSE),FALSE)</f>
        <v>928091.24000000011</v>
      </c>
      <c r="L228" s="83">
        <f>VLOOKUP($C228,'2025'!$C$8:$U$290,VLOOKUP($L$4,Master!$D$9:$G$20,4,FALSE),FALSE)</f>
        <v>410994.22</v>
      </c>
      <c r="M228" s="152">
        <f t="shared" si="34"/>
        <v>0.4428381631961098</v>
      </c>
      <c r="N228" s="152">
        <f t="shared" si="35"/>
        <v>5.058577178234273E-5</v>
      </c>
      <c r="O228" s="83">
        <f t="shared" si="36"/>
        <v>-517097.02000000014</v>
      </c>
      <c r="P228" s="87">
        <f t="shared" si="37"/>
        <v>-0.5571618368038902</v>
      </c>
      <c r="Q228" s="78"/>
    </row>
    <row r="229" spans="2:17" s="79" customFormat="1" ht="12.75" x14ac:dyDescent="0.2">
      <c r="B229" s="72"/>
      <c r="C229" s="80" t="s">
        <v>213</v>
      </c>
      <c r="D229" s="81" t="s">
        <v>434</v>
      </c>
      <c r="E229" s="82">
        <f>IFERROR(VLOOKUP($C229,'2025'!$C$301:$U$583,19,FALSE),0)</f>
        <v>1880734.5799999998</v>
      </c>
      <c r="F229" s="83">
        <f>IFERROR(VLOOKUP($C229,'2025'!$C$8:$U$290,19,FALSE),0)</f>
        <v>1813337.5299999998</v>
      </c>
      <c r="G229" s="84">
        <f t="shared" si="30"/>
        <v>0.96416450746601357</v>
      </c>
      <c r="H229" s="85">
        <f t="shared" si="31"/>
        <v>2.2318824448902725E-4</v>
      </c>
      <c r="I229" s="86">
        <f t="shared" si="32"/>
        <v>-67397.050000000047</v>
      </c>
      <c r="J229" s="87">
        <f t="shared" si="33"/>
        <v>-3.58354925339864E-2</v>
      </c>
      <c r="K229" s="82">
        <f>VLOOKUP($C229,'2025'!$C$301:$U$583,VLOOKUP($L$4,Master!$D$9:$G$20,4,FALSE),FALSE)</f>
        <v>148616.05000000002</v>
      </c>
      <c r="L229" s="83">
        <f>VLOOKUP($C229,'2025'!$C$8:$U$290,VLOOKUP($L$4,Master!$D$9:$G$20,4,FALSE),FALSE)</f>
        <v>199553.72999999998</v>
      </c>
      <c r="M229" s="152">
        <f t="shared" si="34"/>
        <v>1.3427468298343279</v>
      </c>
      <c r="N229" s="152">
        <f t="shared" si="35"/>
        <v>2.4561365958127684E-5</v>
      </c>
      <c r="O229" s="83">
        <f t="shared" si="36"/>
        <v>50937.679999999964</v>
      </c>
      <c r="P229" s="87">
        <f t="shared" si="37"/>
        <v>0.34274682983432786</v>
      </c>
      <c r="Q229" s="78"/>
    </row>
    <row r="230" spans="2:17" s="79" customFormat="1" ht="12.75" x14ac:dyDescent="0.2">
      <c r="B230" s="72"/>
      <c r="C230" s="80" t="s">
        <v>214</v>
      </c>
      <c r="D230" s="81" t="s">
        <v>435</v>
      </c>
      <c r="E230" s="82">
        <f>IFERROR(VLOOKUP($C230,'2025'!$C$301:$U$583,19,FALSE),0)</f>
        <v>1665566.0000000002</v>
      </c>
      <c r="F230" s="83">
        <f>IFERROR(VLOOKUP($C230,'2025'!$C$8:$U$290,19,FALSE),0)</f>
        <v>1527086.02</v>
      </c>
      <c r="G230" s="84">
        <f t="shared" si="30"/>
        <v>0.9168571044317666</v>
      </c>
      <c r="H230" s="85">
        <f t="shared" si="31"/>
        <v>1.8795598852880722E-4</v>
      </c>
      <c r="I230" s="86">
        <f t="shared" si="32"/>
        <v>-138479.98000000021</v>
      </c>
      <c r="J230" s="87">
        <f t="shared" si="33"/>
        <v>-8.3142895568233371E-2</v>
      </c>
      <c r="K230" s="82">
        <f>VLOOKUP($C230,'2025'!$C$301:$U$583,VLOOKUP($L$4,Master!$D$9:$G$20,4,FALSE),FALSE)</f>
        <v>123632.94000000003</v>
      </c>
      <c r="L230" s="83">
        <f>VLOOKUP($C230,'2025'!$C$8:$U$290,VLOOKUP($L$4,Master!$D$9:$G$20,4,FALSE),FALSE)</f>
        <v>186100.72999999998</v>
      </c>
      <c r="M230" s="152">
        <f t="shared" si="34"/>
        <v>1.5052681752937358</v>
      </c>
      <c r="N230" s="152">
        <f t="shared" si="35"/>
        <v>2.2905550974189814E-5</v>
      </c>
      <c r="O230" s="83">
        <f t="shared" si="36"/>
        <v>62467.78999999995</v>
      </c>
      <c r="P230" s="87">
        <f t="shared" si="37"/>
        <v>0.50526817529373591</v>
      </c>
      <c r="Q230" s="78"/>
    </row>
    <row r="231" spans="2:17" s="79" customFormat="1" ht="12.75" x14ac:dyDescent="0.2">
      <c r="B231" s="72"/>
      <c r="C231" s="80" t="s">
        <v>215</v>
      </c>
      <c r="D231" s="81" t="s">
        <v>436</v>
      </c>
      <c r="E231" s="82">
        <f>IFERROR(VLOOKUP($C231,'2025'!$C$301:$U$583,19,FALSE),0)</f>
        <v>800259.7699999999</v>
      </c>
      <c r="F231" s="83">
        <f>IFERROR(VLOOKUP($C231,'2025'!$C$8:$U$290,19,FALSE),0)</f>
        <v>789286.80999999982</v>
      </c>
      <c r="G231" s="84">
        <f t="shared" si="30"/>
        <v>0.98628825237585027</v>
      </c>
      <c r="H231" s="85">
        <f t="shared" si="31"/>
        <v>9.714657895060738E-5</v>
      </c>
      <c r="I231" s="86">
        <f t="shared" si="32"/>
        <v>-10972.960000000079</v>
      </c>
      <c r="J231" s="87">
        <f t="shared" si="33"/>
        <v>-1.3711747624149694E-2</v>
      </c>
      <c r="K231" s="82">
        <f>VLOOKUP($C231,'2025'!$C$301:$U$583,VLOOKUP($L$4,Master!$D$9:$G$20,4,FALSE),FALSE)</f>
        <v>79177.829999999973</v>
      </c>
      <c r="L231" s="83">
        <f>VLOOKUP($C231,'2025'!$C$8:$U$290,VLOOKUP($L$4,Master!$D$9:$G$20,4,FALSE),FALSE)</f>
        <v>131185.28999999998</v>
      </c>
      <c r="M231" s="152">
        <f t="shared" si="34"/>
        <v>1.6568437149641513</v>
      </c>
      <c r="N231" s="152">
        <f t="shared" si="35"/>
        <v>1.6146478023803952E-5</v>
      </c>
      <c r="O231" s="83">
        <f t="shared" si="36"/>
        <v>52007.460000000006</v>
      </c>
      <c r="P231" s="87">
        <f t="shared" si="37"/>
        <v>0.65684371496415128</v>
      </c>
      <c r="Q231" s="78"/>
    </row>
    <row r="232" spans="2:17" s="79" customFormat="1" ht="25.5" x14ac:dyDescent="0.2">
      <c r="B232" s="72"/>
      <c r="C232" s="80" t="s">
        <v>216</v>
      </c>
      <c r="D232" s="81" t="s">
        <v>437</v>
      </c>
      <c r="E232" s="82">
        <f>IFERROR(VLOOKUP($C232,'2025'!$C$301:$U$583,19,FALSE),0)</f>
        <v>440035.74</v>
      </c>
      <c r="F232" s="83">
        <f>IFERROR(VLOOKUP($C232,'2025'!$C$8:$U$290,19,FALSE),0)</f>
        <v>402722.35</v>
      </c>
      <c r="G232" s="84">
        <f t="shared" ref="G232:G291" si="38">IFERROR(F232/E232,0)</f>
        <v>0.91520372867894773</v>
      </c>
      <c r="H232" s="85">
        <f t="shared" ref="H232:H291" si="39">F232/$D$4</f>
        <v>4.956765788275259E-5</v>
      </c>
      <c r="I232" s="86">
        <f t="shared" ref="I232:I291" si="40">F232-E232</f>
        <v>-37313.390000000014</v>
      </c>
      <c r="J232" s="87">
        <f t="shared" ref="J232:J291" si="41">IFERROR(I232/E232,0)</f>
        <v>-8.4796271321052274E-2</v>
      </c>
      <c r="K232" s="82">
        <f>VLOOKUP($C232,'2025'!$C$301:$U$583,VLOOKUP($L$4,Master!$D$9:$G$20,4,FALSE),FALSE)</f>
        <v>41763.39</v>
      </c>
      <c r="L232" s="83">
        <f>VLOOKUP($C232,'2025'!$C$8:$U$290,VLOOKUP($L$4,Master!$D$9:$G$20,4,FALSE),FALSE)</f>
        <v>43901.04</v>
      </c>
      <c r="M232" s="152">
        <f t="shared" ref="M232:M291" si="42">IFERROR(L232/K232,0)</f>
        <v>1.051184781695164</v>
      </c>
      <c r="N232" s="152">
        <f t="shared" ref="N232:N291" si="43">L232/$D$4</f>
        <v>5.4034044333944642E-6</v>
      </c>
      <c r="O232" s="83">
        <f t="shared" ref="O232:O291" si="44">L232-K232</f>
        <v>2137.6500000000015</v>
      </c>
      <c r="P232" s="87">
        <f t="shared" ref="P232:P291" si="45">IFERROR(O232/K232,0)</f>
        <v>5.1184781695164147E-2</v>
      </c>
      <c r="Q232" s="78"/>
    </row>
    <row r="233" spans="2:17" s="79" customFormat="1" ht="12.75" x14ac:dyDescent="0.2">
      <c r="B233" s="72"/>
      <c r="C233" s="80" t="s">
        <v>217</v>
      </c>
      <c r="D233" s="81" t="s">
        <v>439</v>
      </c>
      <c r="E233" s="82">
        <f>IFERROR(VLOOKUP($C233,'2025'!$C$301:$U$583,19,FALSE),0)</f>
        <v>193000</v>
      </c>
      <c r="F233" s="83">
        <f>IFERROR(VLOOKUP($C233,'2025'!$C$8:$U$290,19,FALSE),0)</f>
        <v>1388.69</v>
      </c>
      <c r="G233" s="84">
        <f t="shared" si="38"/>
        <v>7.195284974093265E-3</v>
      </c>
      <c r="H233" s="85">
        <f t="shared" si="39"/>
        <v>1.7092200327396705E-7</v>
      </c>
      <c r="I233" s="86">
        <f t="shared" si="40"/>
        <v>-191611.31</v>
      </c>
      <c r="J233" s="87">
        <f t="shared" si="41"/>
        <v>-0.99280471502590673</v>
      </c>
      <c r="K233" s="82">
        <f>VLOOKUP($C233,'2025'!$C$301:$U$583,VLOOKUP($L$4,Master!$D$9:$G$20,4,FALSE),FALSE)</f>
        <v>38322.269999999997</v>
      </c>
      <c r="L233" s="83">
        <f>VLOOKUP($C233,'2025'!$C$8:$U$290,VLOOKUP($L$4,Master!$D$9:$G$20,4,FALSE),FALSE)</f>
        <v>0</v>
      </c>
      <c r="M233" s="152">
        <f t="shared" si="42"/>
        <v>0</v>
      </c>
      <c r="N233" s="152">
        <f t="shared" si="43"/>
        <v>0</v>
      </c>
      <c r="O233" s="83">
        <f t="shared" si="44"/>
        <v>-38322.269999999997</v>
      </c>
      <c r="P233" s="87">
        <f t="shared" si="45"/>
        <v>-1</v>
      </c>
      <c r="Q233" s="78"/>
    </row>
    <row r="234" spans="2:17" s="79" customFormat="1" ht="12.75" x14ac:dyDescent="0.2">
      <c r="B234" s="72"/>
      <c r="C234" s="80" t="s">
        <v>218</v>
      </c>
      <c r="D234" s="81" t="s">
        <v>440</v>
      </c>
      <c r="E234" s="82">
        <f>IFERROR(VLOOKUP($C234,'2025'!$C$301:$U$583,19,FALSE),0)</f>
        <v>12864759.999999998</v>
      </c>
      <c r="F234" s="83">
        <f>IFERROR(VLOOKUP($C234,'2025'!$C$8:$U$290,19,FALSE),0)</f>
        <v>18119769.68</v>
      </c>
      <c r="G234" s="84">
        <f t="shared" si="38"/>
        <v>1.408480972828098</v>
      </c>
      <c r="H234" s="85">
        <f t="shared" si="39"/>
        <v>2.2302078452127463E-3</v>
      </c>
      <c r="I234" s="86">
        <f t="shared" si="40"/>
        <v>5255009.6800000016</v>
      </c>
      <c r="J234" s="87">
        <f t="shared" si="41"/>
        <v>0.40848097282809803</v>
      </c>
      <c r="K234" s="82">
        <f>VLOOKUP($C234,'2025'!$C$301:$U$583,VLOOKUP($L$4,Master!$D$9:$G$20,4,FALSE),FALSE)</f>
        <v>3198406.7299999986</v>
      </c>
      <c r="L234" s="83">
        <f>VLOOKUP($C234,'2025'!$C$8:$U$290,VLOOKUP($L$4,Master!$D$9:$G$20,4,FALSE),FALSE)</f>
        <v>4210457.0999999996</v>
      </c>
      <c r="M234" s="152">
        <f t="shared" si="42"/>
        <v>1.3164232867906707</v>
      </c>
      <c r="N234" s="152">
        <f t="shared" si="43"/>
        <v>5.1822923923344852E-4</v>
      </c>
      <c r="O234" s="83">
        <f t="shared" si="44"/>
        <v>1012050.370000001</v>
      </c>
      <c r="P234" s="87">
        <f t="shared" si="45"/>
        <v>0.31642328679067078</v>
      </c>
      <c r="Q234" s="78"/>
    </row>
    <row r="235" spans="2:17" s="79" customFormat="1" ht="12.75" x14ac:dyDescent="0.2">
      <c r="B235" s="72"/>
      <c r="C235" s="80" t="s">
        <v>582</v>
      </c>
      <c r="D235" s="81" t="s">
        <v>439</v>
      </c>
      <c r="E235" s="82">
        <f>IFERROR(VLOOKUP($C235,'2025'!$C$301:$U$583,19,FALSE),0)</f>
        <v>0</v>
      </c>
      <c r="F235" s="83">
        <f>IFERROR(VLOOKUP($C235,'2025'!$C$8:$U$290,19,FALSE),0)</f>
        <v>0</v>
      </c>
      <c r="G235" s="84">
        <f t="shared" si="38"/>
        <v>0</v>
      </c>
      <c r="H235" s="85">
        <f t="shared" si="39"/>
        <v>0</v>
      </c>
      <c r="I235" s="86">
        <f t="shared" si="40"/>
        <v>0</v>
      </c>
      <c r="J235" s="87">
        <f t="shared" si="41"/>
        <v>0</v>
      </c>
      <c r="K235" s="82">
        <f>VLOOKUP($C235,'2025'!$C$301:$U$583,VLOOKUP($L$4,Master!$D$9:$G$20,4,FALSE),FALSE)</f>
        <v>0</v>
      </c>
      <c r="L235" s="83">
        <f>VLOOKUP($C235,'2025'!$C$8:$U$290,VLOOKUP($L$4,Master!$D$9:$G$20,4,FALSE),FALSE)</f>
        <v>0</v>
      </c>
      <c r="M235" s="152">
        <f t="shared" si="42"/>
        <v>0</v>
      </c>
      <c r="N235" s="152">
        <f t="shared" si="43"/>
        <v>0</v>
      </c>
      <c r="O235" s="83">
        <f t="shared" si="44"/>
        <v>0</v>
      </c>
      <c r="P235" s="87">
        <f t="shared" si="45"/>
        <v>0</v>
      </c>
      <c r="Q235" s="78"/>
    </row>
    <row r="236" spans="2:17" s="79" customFormat="1" ht="12.75" x14ac:dyDescent="0.2">
      <c r="B236" s="72"/>
      <c r="C236" s="80" t="s">
        <v>219</v>
      </c>
      <c r="D236" s="81" t="s">
        <v>441</v>
      </c>
      <c r="E236" s="82">
        <f>IFERROR(VLOOKUP($C236,'2025'!$C$301:$U$583,19,FALSE),0)</f>
        <v>42480074.449999996</v>
      </c>
      <c r="F236" s="83">
        <f>IFERROR(VLOOKUP($C236,'2025'!$C$8:$U$290,19,FALSE),0)</f>
        <v>44751156.740000002</v>
      </c>
      <c r="G236" s="84">
        <f t="shared" si="38"/>
        <v>1.0534622954268389</v>
      </c>
      <c r="H236" s="85">
        <f t="shared" si="39"/>
        <v>5.508038049404901E-3</v>
      </c>
      <c r="I236" s="86">
        <f t="shared" si="40"/>
        <v>2271082.2900000066</v>
      </c>
      <c r="J236" s="87">
        <f t="shared" si="41"/>
        <v>5.34622954268388E-2</v>
      </c>
      <c r="K236" s="82">
        <f>VLOOKUP($C236,'2025'!$C$301:$U$583,VLOOKUP($L$4,Master!$D$9:$G$20,4,FALSE),FALSE)</f>
        <v>3963422.0800000005</v>
      </c>
      <c r="L236" s="83">
        <f>VLOOKUP($C236,'2025'!$C$8:$U$290,VLOOKUP($L$4,Master!$D$9:$G$20,4,FALSE),FALSE)</f>
        <v>4235312.0999999987</v>
      </c>
      <c r="M236" s="152">
        <f t="shared" si="42"/>
        <v>1.0685998146329139</v>
      </c>
      <c r="N236" s="152">
        <f t="shared" si="43"/>
        <v>5.2128842911122861E-4</v>
      </c>
      <c r="O236" s="83">
        <f t="shared" si="44"/>
        <v>271890.01999999816</v>
      </c>
      <c r="P236" s="87">
        <f t="shared" si="45"/>
        <v>6.8599814632913925E-2</v>
      </c>
      <c r="Q236" s="78"/>
    </row>
    <row r="237" spans="2:17" s="79" customFormat="1" ht="12.75" x14ac:dyDescent="0.2">
      <c r="B237" s="72"/>
      <c r="C237" s="80" t="s">
        <v>220</v>
      </c>
      <c r="D237" s="81" t="s">
        <v>442</v>
      </c>
      <c r="E237" s="82">
        <f>IFERROR(VLOOKUP($C237,'2025'!$C$301:$U$583,19,FALSE),0)</f>
        <v>126961521.38000001</v>
      </c>
      <c r="F237" s="83">
        <f>IFERROR(VLOOKUP($C237,'2025'!$C$8:$U$290,19,FALSE),0)</f>
        <v>130428898.7</v>
      </c>
      <c r="G237" s="84">
        <f t="shared" si="38"/>
        <v>1.0273104581790731</v>
      </c>
      <c r="H237" s="85">
        <f t="shared" si="39"/>
        <v>1.605338027250237E-2</v>
      </c>
      <c r="I237" s="86">
        <f t="shared" si="40"/>
        <v>3467377.3199999928</v>
      </c>
      <c r="J237" s="87">
        <f t="shared" si="41"/>
        <v>2.7310458179073158E-2</v>
      </c>
      <c r="K237" s="82">
        <f>VLOOKUP($C237,'2025'!$C$301:$U$583,VLOOKUP($L$4,Master!$D$9:$G$20,4,FALSE),FALSE)</f>
        <v>12229745.220000003</v>
      </c>
      <c r="L237" s="83">
        <f>VLOOKUP($C237,'2025'!$C$8:$U$290,VLOOKUP($L$4,Master!$D$9:$G$20,4,FALSE),FALSE)</f>
        <v>14249526.169999996</v>
      </c>
      <c r="M237" s="152">
        <f t="shared" si="42"/>
        <v>1.1651531502632557</v>
      </c>
      <c r="N237" s="152">
        <f t="shared" si="43"/>
        <v>1.7538525939419297E-3</v>
      </c>
      <c r="O237" s="83">
        <f t="shared" si="44"/>
        <v>2019780.9499999937</v>
      </c>
      <c r="P237" s="87">
        <f t="shared" si="45"/>
        <v>0.16515315026325572</v>
      </c>
      <c r="Q237" s="78"/>
    </row>
    <row r="238" spans="2:17" s="79" customFormat="1" ht="12.75" x14ac:dyDescent="0.2">
      <c r="B238" s="72"/>
      <c r="C238" s="80" t="s">
        <v>221</v>
      </c>
      <c r="D238" s="81" t="s">
        <v>443</v>
      </c>
      <c r="E238" s="82">
        <f>IFERROR(VLOOKUP($C238,'2025'!$C$301:$U$583,19,FALSE),0)</f>
        <v>51574780.750000007</v>
      </c>
      <c r="F238" s="83">
        <f>IFERROR(VLOOKUP($C238,'2025'!$C$8:$U$290,19,FALSE),0)</f>
        <v>51122240.910000011</v>
      </c>
      <c r="G238" s="84">
        <f t="shared" si="38"/>
        <v>0.99122555959678038</v>
      </c>
      <c r="H238" s="85">
        <f t="shared" si="39"/>
        <v>6.2922004394008408E-3</v>
      </c>
      <c r="I238" s="86">
        <f t="shared" si="40"/>
        <v>-452539.83999999613</v>
      </c>
      <c r="J238" s="87">
        <f t="shared" si="41"/>
        <v>-8.7744404032196691E-3</v>
      </c>
      <c r="K238" s="82">
        <f>VLOOKUP($C238,'2025'!$C$301:$U$583,VLOOKUP($L$4,Master!$D$9:$G$20,4,FALSE),FALSE)</f>
        <v>5064473.3599999985</v>
      </c>
      <c r="L238" s="83">
        <f>VLOOKUP($C238,'2025'!$C$8:$U$290,VLOOKUP($L$4,Master!$D$9:$G$20,4,FALSE),FALSE)</f>
        <v>5406216.1999999993</v>
      </c>
      <c r="M238" s="152">
        <f t="shared" si="42"/>
        <v>1.067478455449907</v>
      </c>
      <c r="N238" s="152">
        <f t="shared" si="43"/>
        <v>6.6540502418550829E-4</v>
      </c>
      <c r="O238" s="83">
        <f t="shared" si="44"/>
        <v>341742.84000000078</v>
      </c>
      <c r="P238" s="87">
        <f t="shared" si="45"/>
        <v>6.7478455449907007E-2</v>
      </c>
      <c r="Q238" s="78"/>
    </row>
    <row r="239" spans="2:17" s="79" customFormat="1" ht="12.75" x14ac:dyDescent="0.2">
      <c r="B239" s="72"/>
      <c r="C239" s="80" t="s">
        <v>222</v>
      </c>
      <c r="D239" s="81" t="s">
        <v>444</v>
      </c>
      <c r="E239" s="82">
        <f>IFERROR(VLOOKUP($C239,'2025'!$C$301:$U$583,19,FALSE),0)</f>
        <v>16464981.66</v>
      </c>
      <c r="F239" s="83">
        <f>IFERROR(VLOOKUP($C239,'2025'!$C$8:$U$290,19,FALSE),0)</f>
        <v>13137243.619999997</v>
      </c>
      <c r="G239" s="84">
        <f t="shared" si="38"/>
        <v>0.79788996375960719</v>
      </c>
      <c r="H239" s="85">
        <f t="shared" si="39"/>
        <v>1.6169512252760098E-3</v>
      </c>
      <c r="I239" s="86">
        <f t="shared" si="40"/>
        <v>-3327738.0400000028</v>
      </c>
      <c r="J239" s="87">
        <f t="shared" si="41"/>
        <v>-0.20211003624039281</v>
      </c>
      <c r="K239" s="82">
        <f>VLOOKUP($C239,'2025'!$C$301:$U$583,VLOOKUP($L$4,Master!$D$9:$G$20,4,FALSE),FALSE)</f>
        <v>1744544.67</v>
      </c>
      <c r="L239" s="83">
        <f>VLOOKUP($C239,'2025'!$C$8:$U$290,VLOOKUP($L$4,Master!$D$9:$G$20,4,FALSE),FALSE)</f>
        <v>824343.6100000001</v>
      </c>
      <c r="M239" s="152">
        <f t="shared" si="42"/>
        <v>0.47252651317893746</v>
      </c>
      <c r="N239" s="152">
        <f t="shared" si="43"/>
        <v>1.0146142134478813E-4</v>
      </c>
      <c r="O239" s="83">
        <f t="shared" si="44"/>
        <v>-920201.05999999982</v>
      </c>
      <c r="P239" s="87">
        <f t="shared" si="45"/>
        <v>-0.52747348682106254</v>
      </c>
      <c r="Q239" s="78"/>
    </row>
    <row r="240" spans="2:17" s="79" customFormat="1" ht="12.75" x14ac:dyDescent="0.2">
      <c r="B240" s="72"/>
      <c r="C240" s="80" t="s">
        <v>223</v>
      </c>
      <c r="D240" s="81" t="s">
        <v>445</v>
      </c>
      <c r="E240" s="82">
        <f>IFERROR(VLOOKUP($C240,'2025'!$C$301:$U$583,19,FALSE),0)</f>
        <v>42230904.250000015</v>
      </c>
      <c r="F240" s="83">
        <f>IFERROR(VLOOKUP($C240,'2025'!$C$8:$U$290,19,FALSE),0)</f>
        <v>42102747.93</v>
      </c>
      <c r="G240" s="84">
        <f t="shared" si="38"/>
        <v>0.99696534274422943</v>
      </c>
      <c r="H240" s="85">
        <f t="shared" si="39"/>
        <v>5.1820680062033058E-3</v>
      </c>
      <c r="I240" s="86">
        <f t="shared" si="40"/>
        <v>-128156.3200000152</v>
      </c>
      <c r="J240" s="87">
        <f t="shared" si="41"/>
        <v>-3.0346572557705806E-3</v>
      </c>
      <c r="K240" s="82">
        <f>VLOOKUP($C240,'2025'!$C$301:$U$583,VLOOKUP($L$4,Master!$D$9:$G$20,4,FALSE),FALSE)</f>
        <v>985678.19999999984</v>
      </c>
      <c r="L240" s="83">
        <f>VLOOKUP($C240,'2025'!$C$8:$U$290,VLOOKUP($L$4,Master!$D$9:$G$20,4,FALSE),FALSE)</f>
        <v>6928975.04</v>
      </c>
      <c r="M240" s="152">
        <f t="shared" si="42"/>
        <v>7.0296523145180663</v>
      </c>
      <c r="N240" s="152">
        <f t="shared" si="43"/>
        <v>8.5282841704924488E-4</v>
      </c>
      <c r="O240" s="83">
        <f t="shared" si="44"/>
        <v>5943296.8399999999</v>
      </c>
      <c r="P240" s="87">
        <f t="shared" si="45"/>
        <v>6.0296523145180654</v>
      </c>
      <c r="Q240" s="78"/>
    </row>
    <row r="241" spans="2:17" s="79" customFormat="1" ht="12.75" x14ac:dyDescent="0.2">
      <c r="B241" s="72"/>
      <c r="C241" s="80" t="s">
        <v>224</v>
      </c>
      <c r="D241" s="81" t="s">
        <v>446</v>
      </c>
      <c r="E241" s="82">
        <f>IFERROR(VLOOKUP($C241,'2025'!$C$301:$U$583,19,FALSE),0)</f>
        <v>5948328.0000000009</v>
      </c>
      <c r="F241" s="83">
        <f>IFERROR(VLOOKUP($C241,'2025'!$C$8:$U$290,19,FALSE),0)</f>
        <v>5645608.3100000005</v>
      </c>
      <c r="G241" s="84">
        <f t="shared" si="38"/>
        <v>0.94910844022051233</v>
      </c>
      <c r="H241" s="85">
        <f t="shared" si="39"/>
        <v>6.9486975642177567E-4</v>
      </c>
      <c r="I241" s="86">
        <f t="shared" si="40"/>
        <v>-302719.69000000041</v>
      </c>
      <c r="J241" s="87">
        <f t="shared" si="41"/>
        <v>-5.0891559779487672E-2</v>
      </c>
      <c r="K241" s="82">
        <f>VLOOKUP($C241,'2025'!$C$301:$U$583,VLOOKUP($L$4,Master!$D$9:$G$20,4,FALSE),FALSE)</f>
        <v>478567.63999999996</v>
      </c>
      <c r="L241" s="83">
        <f>VLOOKUP($C241,'2025'!$C$8:$U$290,VLOOKUP($L$4,Master!$D$9:$G$20,4,FALSE),FALSE)</f>
        <v>1190866.75</v>
      </c>
      <c r="M241" s="152">
        <f t="shared" si="42"/>
        <v>2.488397982780449</v>
      </c>
      <c r="N241" s="152">
        <f t="shared" si="43"/>
        <v>1.4657362733393233E-4</v>
      </c>
      <c r="O241" s="83">
        <f t="shared" si="44"/>
        <v>712299.1100000001</v>
      </c>
      <c r="P241" s="87">
        <f t="shared" si="45"/>
        <v>1.4883979827804492</v>
      </c>
      <c r="Q241" s="78"/>
    </row>
    <row r="242" spans="2:17" s="79" customFormat="1" ht="12.75" x14ac:dyDescent="0.2">
      <c r="B242" s="72"/>
      <c r="C242" s="80" t="s">
        <v>225</v>
      </c>
      <c r="D242" s="81" t="s">
        <v>447</v>
      </c>
      <c r="E242" s="82">
        <f>IFERROR(VLOOKUP($C242,'2025'!$C$301:$U$583,19,FALSE),0)</f>
        <v>10675800.92</v>
      </c>
      <c r="F242" s="83">
        <f>IFERROR(VLOOKUP($C242,'2025'!$C$8:$U$290,19,FALSE),0)</f>
        <v>10251108.670000002</v>
      </c>
      <c r="G242" s="84">
        <f t="shared" si="38"/>
        <v>0.96021916733156931</v>
      </c>
      <c r="H242" s="85">
        <f t="shared" si="39"/>
        <v>1.2617214998707647E-3</v>
      </c>
      <c r="I242" s="86">
        <f t="shared" si="40"/>
        <v>-424692.24999999814</v>
      </c>
      <c r="J242" s="87">
        <f t="shared" si="41"/>
        <v>-3.9780832668430667E-2</v>
      </c>
      <c r="K242" s="82">
        <f>VLOOKUP($C242,'2025'!$C$301:$U$583,VLOOKUP($L$4,Master!$D$9:$G$20,4,FALSE),FALSE)</f>
        <v>864287.51</v>
      </c>
      <c r="L242" s="83">
        <f>VLOOKUP($C242,'2025'!$C$8:$U$290,VLOOKUP($L$4,Master!$D$9:$G$20,4,FALSE),FALSE)</f>
        <v>1307008.5499999998</v>
      </c>
      <c r="M242" s="152">
        <f t="shared" si="42"/>
        <v>1.5122381555646913</v>
      </c>
      <c r="N242" s="152">
        <f t="shared" si="43"/>
        <v>1.6086853053035803E-4</v>
      </c>
      <c r="O242" s="83">
        <f t="shared" si="44"/>
        <v>442721.0399999998</v>
      </c>
      <c r="P242" s="87">
        <f t="shared" si="45"/>
        <v>0.51223815556469143</v>
      </c>
      <c r="Q242" s="78"/>
    </row>
    <row r="243" spans="2:17" s="79" customFormat="1" ht="12.75" x14ac:dyDescent="0.2">
      <c r="B243" s="72"/>
      <c r="C243" s="80" t="s">
        <v>226</v>
      </c>
      <c r="D243" s="81" t="s">
        <v>448</v>
      </c>
      <c r="E243" s="82">
        <f>IFERROR(VLOOKUP($C243,'2025'!$C$301:$U$583,19,FALSE),0)</f>
        <v>2872682.2100000004</v>
      </c>
      <c r="F243" s="83">
        <f>IFERROR(VLOOKUP($C243,'2025'!$C$8:$U$290,19,FALSE),0)</f>
        <v>2780326.9900000007</v>
      </c>
      <c r="G243" s="84">
        <f t="shared" si="38"/>
        <v>0.96785052670340455</v>
      </c>
      <c r="H243" s="85">
        <f t="shared" si="39"/>
        <v>3.422067264022057E-4</v>
      </c>
      <c r="I243" s="86">
        <f t="shared" si="40"/>
        <v>-92355.219999999739</v>
      </c>
      <c r="J243" s="87">
        <f t="shared" si="41"/>
        <v>-3.214947329659542E-2</v>
      </c>
      <c r="K243" s="82">
        <f>VLOOKUP($C243,'2025'!$C$301:$U$583,VLOOKUP($L$4,Master!$D$9:$G$20,4,FALSE),FALSE)</f>
        <v>224179.19000000003</v>
      </c>
      <c r="L243" s="83">
        <f>VLOOKUP($C243,'2025'!$C$8:$U$290,VLOOKUP($L$4,Master!$D$9:$G$20,4,FALSE),FALSE)</f>
        <v>201021.95</v>
      </c>
      <c r="M243" s="152">
        <f t="shared" si="42"/>
        <v>0.89670209799580414</v>
      </c>
      <c r="N243" s="152">
        <f t="shared" si="43"/>
        <v>2.4742076630521743E-5</v>
      </c>
      <c r="O243" s="83">
        <f t="shared" si="44"/>
        <v>-23157.24000000002</v>
      </c>
      <c r="P243" s="87">
        <f t="shared" si="45"/>
        <v>-0.10329790200419592</v>
      </c>
      <c r="Q243" s="78"/>
    </row>
    <row r="244" spans="2:17" s="79" customFormat="1" ht="12.75" x14ac:dyDescent="0.2">
      <c r="B244" s="72"/>
      <c r="C244" s="80" t="s">
        <v>227</v>
      </c>
      <c r="D244" s="81" t="s">
        <v>449</v>
      </c>
      <c r="E244" s="82">
        <f>IFERROR(VLOOKUP($C244,'2025'!$C$301:$U$583,19,FALSE),0)</f>
        <v>10794960.950000001</v>
      </c>
      <c r="F244" s="83">
        <f>IFERROR(VLOOKUP($C244,'2025'!$C$8:$U$290,19,FALSE),0)</f>
        <v>11098941.909999998</v>
      </c>
      <c r="G244" s="84">
        <f t="shared" si="38"/>
        <v>1.0281595238193055</v>
      </c>
      <c r="H244" s="85">
        <f t="shared" si="39"/>
        <v>1.3660740593498834E-3</v>
      </c>
      <c r="I244" s="86">
        <f t="shared" si="40"/>
        <v>303980.95999999717</v>
      </c>
      <c r="J244" s="87">
        <f t="shared" si="41"/>
        <v>2.8159523819305445E-2</v>
      </c>
      <c r="K244" s="82">
        <f>VLOOKUP($C244,'2025'!$C$301:$U$583,VLOOKUP($L$4,Master!$D$9:$G$20,4,FALSE),FALSE)</f>
        <v>307579.74</v>
      </c>
      <c r="L244" s="83">
        <f>VLOOKUP($C244,'2025'!$C$8:$U$290,VLOOKUP($L$4,Master!$D$9:$G$20,4,FALSE),FALSE)</f>
        <v>813051.29000000097</v>
      </c>
      <c r="M244" s="152">
        <f t="shared" si="42"/>
        <v>2.6433837612321311</v>
      </c>
      <c r="N244" s="152">
        <f t="shared" si="43"/>
        <v>1.0007154602631494E-4</v>
      </c>
      <c r="O244" s="83">
        <f t="shared" si="44"/>
        <v>505471.55000000098</v>
      </c>
      <c r="P244" s="87">
        <f t="shared" si="45"/>
        <v>1.6433837612321311</v>
      </c>
      <c r="Q244" s="78"/>
    </row>
    <row r="245" spans="2:17" s="79" customFormat="1" ht="12.75" x14ac:dyDescent="0.2">
      <c r="B245" s="72"/>
      <c r="C245" s="80" t="s">
        <v>583</v>
      </c>
      <c r="D245" s="81" t="s">
        <v>450</v>
      </c>
      <c r="E245" s="82">
        <f>IFERROR(VLOOKUP($C245,'2025'!$C$301:$U$583,19,FALSE),0)</f>
        <v>0</v>
      </c>
      <c r="F245" s="83">
        <f>IFERROR(VLOOKUP($C245,'2025'!$C$8:$U$290,19,FALSE),0)</f>
        <v>0</v>
      </c>
      <c r="G245" s="84">
        <f t="shared" si="38"/>
        <v>0</v>
      </c>
      <c r="H245" s="85">
        <f t="shared" si="39"/>
        <v>0</v>
      </c>
      <c r="I245" s="86">
        <f t="shared" si="40"/>
        <v>0</v>
      </c>
      <c r="J245" s="87">
        <f t="shared" si="41"/>
        <v>0</v>
      </c>
      <c r="K245" s="82">
        <f>VLOOKUP($C245,'2025'!$C$301:$U$583,VLOOKUP($L$4,Master!$D$9:$G$20,4,FALSE),FALSE)</f>
        <v>0</v>
      </c>
      <c r="L245" s="83">
        <f>VLOOKUP($C245,'2025'!$C$8:$U$290,VLOOKUP($L$4,Master!$D$9:$G$20,4,FALSE),FALSE)</f>
        <v>0</v>
      </c>
      <c r="M245" s="152">
        <f t="shared" si="42"/>
        <v>0</v>
      </c>
      <c r="N245" s="152">
        <f t="shared" si="43"/>
        <v>0</v>
      </c>
      <c r="O245" s="83">
        <f t="shared" si="44"/>
        <v>0</v>
      </c>
      <c r="P245" s="87">
        <f t="shared" si="45"/>
        <v>0</v>
      </c>
      <c r="Q245" s="78"/>
    </row>
    <row r="246" spans="2:17" s="79" customFormat="1" ht="12.75" x14ac:dyDescent="0.2">
      <c r="B246" s="72"/>
      <c r="C246" s="80" t="s">
        <v>228</v>
      </c>
      <c r="D246" s="81" t="s">
        <v>438</v>
      </c>
      <c r="E246" s="82">
        <f>IFERROR(VLOOKUP($C246,'2025'!$C$301:$U$583,19,FALSE),0)</f>
        <v>1117400</v>
      </c>
      <c r="F246" s="83">
        <f>IFERROR(VLOOKUP($C246,'2025'!$C$8:$U$290,19,FALSE),0)</f>
        <v>1662522.71</v>
      </c>
      <c r="G246" s="84">
        <f t="shared" si="38"/>
        <v>1.4878492124574905</v>
      </c>
      <c r="H246" s="85">
        <f t="shared" si="39"/>
        <v>2.0462573510406537E-4</v>
      </c>
      <c r="I246" s="86">
        <f t="shared" si="40"/>
        <v>545122.71</v>
      </c>
      <c r="J246" s="87">
        <f t="shared" si="41"/>
        <v>0.48784921245749058</v>
      </c>
      <c r="K246" s="82">
        <f>VLOOKUP($C246,'2025'!$C$301:$U$583,VLOOKUP($L$4,Master!$D$9:$G$20,4,FALSE),FALSE)</f>
        <v>519137.43000000005</v>
      </c>
      <c r="L246" s="83">
        <f>VLOOKUP($C246,'2025'!$C$8:$U$290,VLOOKUP($L$4,Master!$D$9:$G$20,4,FALSE),FALSE)</f>
        <v>1126604.23</v>
      </c>
      <c r="M246" s="152">
        <f t="shared" si="42"/>
        <v>2.1701464099785674</v>
      </c>
      <c r="N246" s="152">
        <f t="shared" si="43"/>
        <v>1.3866410205915294E-4</v>
      </c>
      <c r="O246" s="83">
        <f t="shared" si="44"/>
        <v>607466.79999999993</v>
      </c>
      <c r="P246" s="87">
        <f t="shared" si="45"/>
        <v>1.1701464099785674</v>
      </c>
      <c r="Q246" s="78"/>
    </row>
    <row r="247" spans="2:17" s="79" customFormat="1" ht="12.75" x14ac:dyDescent="0.2">
      <c r="B247" s="72"/>
      <c r="C247" s="80" t="s">
        <v>229</v>
      </c>
      <c r="D247" s="81" t="s">
        <v>451</v>
      </c>
      <c r="E247" s="82">
        <f>IFERROR(VLOOKUP($C247,'2025'!$C$301:$U$583,19,FALSE),0)</f>
        <v>304593.40999999997</v>
      </c>
      <c r="F247" s="83">
        <f>IFERROR(VLOOKUP($C247,'2025'!$C$8:$U$290,19,FALSE),0)</f>
        <v>234975.52000000002</v>
      </c>
      <c r="G247" s="84">
        <f t="shared" si="38"/>
        <v>0.77143993364794083</v>
      </c>
      <c r="H247" s="85">
        <f t="shared" si="39"/>
        <v>2.8921131857176267E-5</v>
      </c>
      <c r="I247" s="86">
        <f t="shared" si="40"/>
        <v>-69617.889999999956</v>
      </c>
      <c r="J247" s="87">
        <f t="shared" si="41"/>
        <v>-0.22856006635205917</v>
      </c>
      <c r="K247" s="82">
        <f>VLOOKUP($C247,'2025'!$C$301:$U$583,VLOOKUP($L$4,Master!$D$9:$G$20,4,FALSE),FALSE)</f>
        <v>30455.38</v>
      </c>
      <c r="L247" s="83">
        <f>VLOOKUP($C247,'2025'!$C$8:$U$290,VLOOKUP($L$4,Master!$D$9:$G$20,4,FALSE),FALSE)</f>
        <v>140799.75</v>
      </c>
      <c r="M247" s="152">
        <f t="shared" si="42"/>
        <v>4.6231486850599142</v>
      </c>
      <c r="N247" s="152">
        <f t="shared" si="43"/>
        <v>1.7329839871010622E-5</v>
      </c>
      <c r="O247" s="83">
        <f t="shared" si="44"/>
        <v>110344.37</v>
      </c>
      <c r="P247" s="87">
        <f t="shared" si="45"/>
        <v>3.6231486850599137</v>
      </c>
      <c r="Q247" s="78"/>
    </row>
    <row r="248" spans="2:17" s="79" customFormat="1" ht="12.75" x14ac:dyDescent="0.2">
      <c r="B248" s="72"/>
      <c r="C248" s="80" t="s">
        <v>230</v>
      </c>
      <c r="D248" s="81" t="s">
        <v>452</v>
      </c>
      <c r="E248" s="82">
        <f>IFERROR(VLOOKUP($C248,'2025'!$C$301:$U$583,19,FALSE),0)</f>
        <v>6661252.0600000005</v>
      </c>
      <c r="F248" s="83">
        <f>IFERROR(VLOOKUP($C248,'2025'!$C$8:$U$290,19,FALSE),0)</f>
        <v>5377065.5599999987</v>
      </c>
      <c r="G248" s="84">
        <f t="shared" si="38"/>
        <v>0.80721544712121251</v>
      </c>
      <c r="H248" s="85">
        <f t="shared" si="39"/>
        <v>6.6181712063214629E-4</v>
      </c>
      <c r="I248" s="86">
        <f t="shared" si="40"/>
        <v>-1284186.5000000019</v>
      </c>
      <c r="J248" s="87">
        <f t="shared" si="41"/>
        <v>-0.19278455287878743</v>
      </c>
      <c r="K248" s="82">
        <f>VLOOKUP($C248,'2025'!$C$301:$U$583,VLOOKUP($L$4,Master!$D$9:$G$20,4,FALSE),FALSE)</f>
        <v>709656.12</v>
      </c>
      <c r="L248" s="83">
        <f>VLOOKUP($C248,'2025'!$C$8:$U$290,VLOOKUP($L$4,Master!$D$9:$G$20,4,FALSE),FALSE)</f>
        <v>1555957.4599999995</v>
      </c>
      <c r="M248" s="152">
        <f t="shared" si="42"/>
        <v>2.1925513162628674</v>
      </c>
      <c r="N248" s="152">
        <f t="shared" si="43"/>
        <v>1.9150952773640866E-4</v>
      </c>
      <c r="O248" s="83">
        <f t="shared" si="44"/>
        <v>846301.3399999995</v>
      </c>
      <c r="P248" s="87">
        <f t="shared" si="45"/>
        <v>1.1925513162628676</v>
      </c>
      <c r="Q248" s="78"/>
    </row>
    <row r="249" spans="2:17" s="79" customFormat="1" ht="25.5" x14ac:dyDescent="0.2">
      <c r="B249" s="72"/>
      <c r="C249" s="80" t="s">
        <v>584</v>
      </c>
      <c r="D249" s="81" t="s">
        <v>609</v>
      </c>
      <c r="E249" s="82">
        <f>IFERROR(VLOOKUP($C249,'2025'!$C$301:$U$583,19,FALSE),0)</f>
        <v>0</v>
      </c>
      <c r="F249" s="83">
        <f>IFERROR(VLOOKUP($C249,'2025'!$C$8:$U$290,19,FALSE),0)</f>
        <v>0</v>
      </c>
      <c r="G249" s="84">
        <f t="shared" si="38"/>
        <v>0</v>
      </c>
      <c r="H249" s="85">
        <f t="shared" si="39"/>
        <v>0</v>
      </c>
      <c r="I249" s="86">
        <f t="shared" si="40"/>
        <v>0</v>
      </c>
      <c r="J249" s="87">
        <f t="shared" si="41"/>
        <v>0</v>
      </c>
      <c r="K249" s="82">
        <f>VLOOKUP($C249,'2025'!$C$301:$U$583,VLOOKUP($L$4,Master!$D$9:$G$20,4,FALSE),FALSE)</f>
        <v>0</v>
      </c>
      <c r="L249" s="83">
        <f>VLOOKUP($C249,'2025'!$C$8:$U$290,VLOOKUP($L$4,Master!$D$9:$G$20,4,FALSE),FALSE)</f>
        <v>0</v>
      </c>
      <c r="M249" s="152">
        <f t="shared" si="42"/>
        <v>0</v>
      </c>
      <c r="N249" s="152">
        <f t="shared" si="43"/>
        <v>0</v>
      </c>
      <c r="O249" s="83">
        <f t="shared" si="44"/>
        <v>0</v>
      </c>
      <c r="P249" s="87">
        <f t="shared" si="45"/>
        <v>0</v>
      </c>
      <c r="Q249" s="78"/>
    </row>
    <row r="250" spans="2:17" s="79" customFormat="1" ht="12.75" x14ac:dyDescent="0.2">
      <c r="B250" s="72"/>
      <c r="C250" s="80" t="s">
        <v>231</v>
      </c>
      <c r="D250" s="81" t="s">
        <v>453</v>
      </c>
      <c r="E250" s="82">
        <f>IFERROR(VLOOKUP($C250,'2025'!$C$301:$U$583,19,FALSE),0)</f>
        <v>1259082.0000000002</v>
      </c>
      <c r="F250" s="83">
        <f>IFERROR(VLOOKUP($C250,'2025'!$C$8:$U$290,19,FALSE),0)</f>
        <v>1248432.8500000001</v>
      </c>
      <c r="G250" s="84">
        <f t="shared" si="38"/>
        <v>0.99154213148945014</v>
      </c>
      <c r="H250" s="85">
        <f t="shared" si="39"/>
        <v>1.5365894740728889E-4</v>
      </c>
      <c r="I250" s="86">
        <f t="shared" si="40"/>
        <v>-10649.15000000014</v>
      </c>
      <c r="J250" s="87">
        <f t="shared" si="41"/>
        <v>-8.4578685105498597E-3</v>
      </c>
      <c r="K250" s="82">
        <f>VLOOKUP($C250,'2025'!$C$301:$U$583,VLOOKUP($L$4,Master!$D$9:$G$20,4,FALSE),FALSE)</f>
        <v>53063.06</v>
      </c>
      <c r="L250" s="83">
        <f>VLOOKUP($C250,'2025'!$C$8:$U$290,VLOOKUP($L$4,Master!$D$9:$G$20,4,FALSE),FALSE)</f>
        <v>0</v>
      </c>
      <c r="M250" s="152">
        <f t="shared" si="42"/>
        <v>0</v>
      </c>
      <c r="N250" s="152">
        <f t="shared" si="43"/>
        <v>0</v>
      </c>
      <c r="O250" s="83">
        <f t="shared" si="44"/>
        <v>-53063.06</v>
      </c>
      <c r="P250" s="87">
        <f t="shared" si="45"/>
        <v>-1</v>
      </c>
      <c r="Q250" s="78"/>
    </row>
    <row r="251" spans="2:17" s="79" customFormat="1" ht="12.75" x14ac:dyDescent="0.2">
      <c r="B251" s="72"/>
      <c r="C251" s="80" t="s">
        <v>585</v>
      </c>
      <c r="D251" s="81" t="s">
        <v>610</v>
      </c>
      <c r="E251" s="82">
        <f>IFERROR(VLOOKUP($C251,'2025'!$C$301:$U$583,19,FALSE),0)</f>
        <v>0</v>
      </c>
      <c r="F251" s="83">
        <f>IFERROR(VLOOKUP($C251,'2025'!$C$8:$U$290,19,FALSE),0)</f>
        <v>0</v>
      </c>
      <c r="G251" s="84">
        <f t="shared" si="38"/>
        <v>0</v>
      </c>
      <c r="H251" s="85">
        <f t="shared" si="39"/>
        <v>0</v>
      </c>
      <c r="I251" s="86">
        <f t="shared" si="40"/>
        <v>0</v>
      </c>
      <c r="J251" s="87">
        <f t="shared" si="41"/>
        <v>0</v>
      </c>
      <c r="K251" s="82">
        <f>VLOOKUP($C251,'2025'!$C$301:$U$583,VLOOKUP($L$4,Master!$D$9:$G$20,4,FALSE),FALSE)</f>
        <v>0</v>
      </c>
      <c r="L251" s="83">
        <f>VLOOKUP($C251,'2025'!$C$8:$U$290,VLOOKUP($L$4,Master!$D$9:$G$20,4,FALSE),FALSE)</f>
        <v>0</v>
      </c>
      <c r="M251" s="152">
        <f t="shared" si="42"/>
        <v>0</v>
      </c>
      <c r="N251" s="152">
        <f t="shared" si="43"/>
        <v>0</v>
      </c>
      <c r="O251" s="83">
        <f t="shared" si="44"/>
        <v>0</v>
      </c>
      <c r="P251" s="87">
        <f t="shared" si="45"/>
        <v>0</v>
      </c>
      <c r="Q251" s="78"/>
    </row>
    <row r="252" spans="2:17" s="79" customFormat="1" ht="12.75" x14ac:dyDescent="0.2">
      <c r="B252" s="72"/>
      <c r="C252" s="80" t="s">
        <v>232</v>
      </c>
      <c r="D252" s="81" t="s">
        <v>450</v>
      </c>
      <c r="E252" s="82">
        <f>IFERROR(VLOOKUP($C252,'2025'!$C$301:$U$583,19,FALSE),0)</f>
        <v>1570934.7600000002</v>
      </c>
      <c r="F252" s="83">
        <f>IFERROR(VLOOKUP($C252,'2025'!$C$8:$U$290,19,FALSE),0)</f>
        <v>1467460.1199999996</v>
      </c>
      <c r="G252" s="84">
        <f t="shared" si="38"/>
        <v>0.93413180315648459</v>
      </c>
      <c r="H252" s="85">
        <f t="shared" si="39"/>
        <v>1.806171452484399E-4</v>
      </c>
      <c r="I252" s="86">
        <f t="shared" si="40"/>
        <v>-103474.6400000006</v>
      </c>
      <c r="J252" s="87">
        <f t="shared" si="41"/>
        <v>-6.5868196843515373E-2</v>
      </c>
      <c r="K252" s="82">
        <f>VLOOKUP($C252,'2025'!$C$301:$U$583,VLOOKUP($L$4,Master!$D$9:$G$20,4,FALSE),FALSE)</f>
        <v>200343.11</v>
      </c>
      <c r="L252" s="83">
        <f>VLOOKUP($C252,'2025'!$C$8:$U$290,VLOOKUP($L$4,Master!$D$9:$G$20,4,FALSE),FALSE)</f>
        <v>591495.36999999988</v>
      </c>
      <c r="M252" s="152">
        <f t="shared" si="42"/>
        <v>2.9524118398681138</v>
      </c>
      <c r="N252" s="152">
        <f t="shared" si="43"/>
        <v>7.2802118232057783E-5</v>
      </c>
      <c r="O252" s="83">
        <f t="shared" si="44"/>
        <v>391152.25999999989</v>
      </c>
      <c r="P252" s="87">
        <f t="shared" si="45"/>
        <v>1.9524118398681138</v>
      </c>
      <c r="Q252" s="78"/>
    </row>
    <row r="253" spans="2:17" s="79" customFormat="1" ht="12.75" x14ac:dyDescent="0.2">
      <c r="B253" s="72"/>
      <c r="C253" s="80" t="s">
        <v>586</v>
      </c>
      <c r="D253" s="81" t="s">
        <v>611</v>
      </c>
      <c r="E253" s="82">
        <f>IFERROR(VLOOKUP($C253,'2025'!$C$301:$U$583,19,FALSE),0)</f>
        <v>0</v>
      </c>
      <c r="F253" s="83">
        <f>IFERROR(VLOOKUP($C253,'2025'!$C$8:$U$290,19,FALSE),0)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VLOOKUP($C253,'2025'!$C$301:$U$583,VLOOKUP($L$4,Master!$D$9:$G$20,4,FALSE),FALSE)</f>
        <v>0</v>
      </c>
      <c r="L253" s="83">
        <f>VLOOKUP($C253,'2025'!$C$8:$U$290,VLOOKUP($L$4,Master!$D$9:$G$20,4,FALSE),FALSE)</f>
        <v>0</v>
      </c>
      <c r="M253" s="152">
        <f t="shared" si="42"/>
        <v>0</v>
      </c>
      <c r="N253" s="152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510</v>
      </c>
      <c r="D254" s="81" t="s">
        <v>511</v>
      </c>
      <c r="E254" s="82">
        <f>IFERROR(VLOOKUP($C254,'2025'!$C$301:$U$583,19,FALSE),0)</f>
        <v>9688926.9700000007</v>
      </c>
      <c r="F254" s="83">
        <f>IFERROR(VLOOKUP($C254,'2025'!$C$8:$U$290,19,FALSE),0)</f>
        <v>9047802.6500000004</v>
      </c>
      <c r="G254" s="84">
        <f t="shared" si="38"/>
        <v>0.93382917200376003</v>
      </c>
      <c r="H254" s="85">
        <f t="shared" si="39"/>
        <v>1.1136168289290682E-3</v>
      </c>
      <c r="I254" s="86">
        <f t="shared" si="40"/>
        <v>-641124.3200000003</v>
      </c>
      <c r="J254" s="87">
        <f t="shared" si="41"/>
        <v>-6.6170827996239939E-2</v>
      </c>
      <c r="K254" s="82">
        <f>VLOOKUP($C254,'2025'!$C$301:$U$583,VLOOKUP($L$4,Master!$D$9:$G$20,4,FALSE),FALSE)</f>
        <v>921160.65</v>
      </c>
      <c r="L254" s="83">
        <f>VLOOKUP($C254,'2025'!$C$8:$U$290,VLOOKUP($L$4,Master!$D$9:$G$20,4,FALSE),FALSE)</f>
        <v>2089536.1800000002</v>
      </c>
      <c r="M254" s="152">
        <f t="shared" si="42"/>
        <v>2.2683732528088343</v>
      </c>
      <c r="N254" s="152">
        <f t="shared" si="43"/>
        <v>2.5718317968663462E-4</v>
      </c>
      <c r="O254" s="83">
        <f t="shared" si="44"/>
        <v>1168375.5300000003</v>
      </c>
      <c r="P254" s="87">
        <f t="shared" si="45"/>
        <v>1.2683732528088345</v>
      </c>
      <c r="Q254" s="78"/>
    </row>
    <row r="255" spans="2:17" s="79" customFormat="1" ht="12.75" x14ac:dyDescent="0.2">
      <c r="B255" s="72"/>
      <c r="C255" s="80" t="s">
        <v>233</v>
      </c>
      <c r="D255" s="81" t="s">
        <v>454</v>
      </c>
      <c r="E255" s="82">
        <f>IFERROR(VLOOKUP($C255,'2025'!$C$301:$U$583,19,FALSE),0)</f>
        <v>3887072.3100000005</v>
      </c>
      <c r="F255" s="83">
        <f>IFERROR(VLOOKUP($C255,'2025'!$C$8:$U$290,19,FALSE),0)</f>
        <v>3132820.08</v>
      </c>
      <c r="G255" s="84">
        <f t="shared" si="38"/>
        <v>0.80595878598409698</v>
      </c>
      <c r="H255" s="85">
        <f t="shared" si="39"/>
        <v>3.8559209324651986E-4</v>
      </c>
      <c r="I255" s="86">
        <f t="shared" si="40"/>
        <v>-754252.23000000045</v>
      </c>
      <c r="J255" s="87">
        <f t="shared" si="41"/>
        <v>-0.19404121401590296</v>
      </c>
      <c r="K255" s="82">
        <f>VLOOKUP($C255,'2025'!$C$301:$U$583,VLOOKUP($L$4,Master!$D$9:$G$20,4,FALSE),FALSE)</f>
        <v>360226.17000000004</v>
      </c>
      <c r="L255" s="83">
        <f>VLOOKUP($C255,'2025'!$C$8:$U$290,VLOOKUP($L$4,Master!$D$9:$G$20,4,FALSE),FALSE)</f>
        <v>479740.04000000004</v>
      </c>
      <c r="M255" s="152">
        <f t="shared" si="42"/>
        <v>1.3317745348706898</v>
      </c>
      <c r="N255" s="152">
        <f t="shared" si="43"/>
        <v>5.9047108200918195E-5</v>
      </c>
      <c r="O255" s="83">
        <f t="shared" si="44"/>
        <v>119513.87</v>
      </c>
      <c r="P255" s="87">
        <f t="shared" si="45"/>
        <v>0.33177453487068964</v>
      </c>
      <c r="Q255" s="78"/>
    </row>
    <row r="256" spans="2:17" s="79" customFormat="1" ht="12.75" x14ac:dyDescent="0.2">
      <c r="B256" s="72"/>
      <c r="C256" s="80" t="s">
        <v>234</v>
      </c>
      <c r="D256" s="81" t="s">
        <v>455</v>
      </c>
      <c r="E256" s="82">
        <f>IFERROR(VLOOKUP($C256,'2025'!$C$301:$U$583,19,FALSE),0)</f>
        <v>10162517.599999996</v>
      </c>
      <c r="F256" s="83">
        <f>IFERROR(VLOOKUP($C256,'2025'!$C$8:$U$290,19,FALSE),0)</f>
        <v>9448457.4000000004</v>
      </c>
      <c r="G256" s="84">
        <f t="shared" si="38"/>
        <v>0.92973589536514101</v>
      </c>
      <c r="H256" s="85">
        <f t="shared" si="39"/>
        <v>1.1629300035693626E-3</v>
      </c>
      <c r="I256" s="86">
        <f t="shared" si="40"/>
        <v>-714060.19999999553</v>
      </c>
      <c r="J256" s="87">
        <f t="shared" si="41"/>
        <v>-7.0264104634858965E-2</v>
      </c>
      <c r="K256" s="82">
        <f>VLOOKUP($C256,'2025'!$C$301:$U$583,VLOOKUP($L$4,Master!$D$9:$G$20,4,FALSE),FALSE)</f>
        <v>920021.91999999969</v>
      </c>
      <c r="L256" s="83">
        <f>VLOOKUP($C256,'2025'!$C$8:$U$290,VLOOKUP($L$4,Master!$D$9:$G$20,4,FALSE),FALSE)</f>
        <v>1688569.8800000001</v>
      </c>
      <c r="M256" s="152">
        <f t="shared" si="42"/>
        <v>1.8353583140714742</v>
      </c>
      <c r="N256" s="152">
        <f t="shared" si="43"/>
        <v>2.078316590151021E-4</v>
      </c>
      <c r="O256" s="83">
        <f t="shared" si="44"/>
        <v>768547.96000000043</v>
      </c>
      <c r="P256" s="87">
        <f t="shared" si="45"/>
        <v>0.83535831407147421</v>
      </c>
      <c r="Q256" s="78"/>
    </row>
    <row r="257" spans="2:17" s="79" customFormat="1" ht="12.75" x14ac:dyDescent="0.2">
      <c r="B257" s="72"/>
      <c r="C257" s="80" t="s">
        <v>235</v>
      </c>
      <c r="D257" s="81" t="s">
        <v>456</v>
      </c>
      <c r="E257" s="82">
        <f>IFERROR(VLOOKUP($C257,'2025'!$C$301:$U$583,19,FALSE),0)</f>
        <v>2678713.4200000004</v>
      </c>
      <c r="F257" s="83">
        <f>IFERROR(VLOOKUP($C257,'2025'!$C$8:$U$290,19,FALSE),0)</f>
        <v>1015610.92</v>
      </c>
      <c r="G257" s="84">
        <f t="shared" si="38"/>
        <v>0.37914131180184252</v>
      </c>
      <c r="H257" s="85">
        <f t="shared" si="39"/>
        <v>1.2500288256797176E-4</v>
      </c>
      <c r="I257" s="86">
        <f t="shared" si="40"/>
        <v>-1663102.5000000005</v>
      </c>
      <c r="J257" s="87">
        <f t="shared" si="41"/>
        <v>-0.62085868819815759</v>
      </c>
      <c r="K257" s="82">
        <f>VLOOKUP($C257,'2025'!$C$301:$U$583,VLOOKUP($L$4,Master!$D$9:$G$20,4,FALSE),FALSE)</f>
        <v>523815.35000000003</v>
      </c>
      <c r="L257" s="83">
        <f>VLOOKUP($C257,'2025'!$C$8:$U$290,VLOOKUP($L$4,Master!$D$9:$G$20,4,FALSE),FALSE)</f>
        <v>414322.89</v>
      </c>
      <c r="M257" s="152">
        <f t="shared" si="42"/>
        <v>0.7909712649696119</v>
      </c>
      <c r="N257" s="152">
        <f t="shared" si="43"/>
        <v>5.0995469371176782E-5</v>
      </c>
      <c r="O257" s="83">
        <f t="shared" si="44"/>
        <v>-109492.46000000002</v>
      </c>
      <c r="P257" s="87">
        <f t="shared" si="45"/>
        <v>-0.20902873503038813</v>
      </c>
      <c r="Q257" s="78"/>
    </row>
    <row r="258" spans="2:17" s="79" customFormat="1" ht="12.75" x14ac:dyDescent="0.2">
      <c r="B258" s="72"/>
      <c r="C258" s="80" t="s">
        <v>236</v>
      </c>
      <c r="D258" s="81" t="s">
        <v>458</v>
      </c>
      <c r="E258" s="82">
        <f>IFERROR(VLOOKUP($C258,'2025'!$C$301:$U$583,19,FALSE),0)</f>
        <v>1351998.6099999999</v>
      </c>
      <c r="F258" s="83">
        <f>IFERROR(VLOOKUP($C258,'2025'!$C$8:$U$290,19,FALSE),0)</f>
        <v>1095756.42</v>
      </c>
      <c r="G258" s="84">
        <f t="shared" si="38"/>
        <v>0.81047155810315519</v>
      </c>
      <c r="H258" s="85">
        <f t="shared" si="39"/>
        <v>1.3486730833138453E-4</v>
      </c>
      <c r="I258" s="86">
        <f t="shared" si="40"/>
        <v>-256242.18999999994</v>
      </c>
      <c r="J258" s="87">
        <f t="shared" si="41"/>
        <v>-0.18952844189684484</v>
      </c>
      <c r="K258" s="82">
        <f>VLOOKUP($C258,'2025'!$C$301:$U$583,VLOOKUP($L$4,Master!$D$9:$G$20,4,FALSE),FALSE)</f>
        <v>254195.64</v>
      </c>
      <c r="L258" s="83">
        <f>VLOOKUP($C258,'2025'!$C$8:$U$290,VLOOKUP($L$4,Master!$D$9:$G$20,4,FALSE),FALSE)</f>
        <v>941114.95</v>
      </c>
      <c r="M258" s="152">
        <f t="shared" si="42"/>
        <v>3.7023253034552437</v>
      </c>
      <c r="N258" s="152">
        <f t="shared" si="43"/>
        <v>1.1583380924834147E-4</v>
      </c>
      <c r="O258" s="83">
        <f t="shared" si="44"/>
        <v>686919.30999999994</v>
      </c>
      <c r="P258" s="87">
        <f t="shared" si="45"/>
        <v>2.7023253034552437</v>
      </c>
      <c r="Q258" s="78"/>
    </row>
    <row r="259" spans="2:17" s="79" customFormat="1" ht="12.75" x14ac:dyDescent="0.2">
      <c r="B259" s="72"/>
      <c r="C259" s="80" t="s">
        <v>237</v>
      </c>
      <c r="D259" s="81" t="s">
        <v>459</v>
      </c>
      <c r="E259" s="82">
        <f>IFERROR(VLOOKUP($C259,'2025'!$C$301:$U$583,19,FALSE),0)</f>
        <v>5306910.57</v>
      </c>
      <c r="F259" s="83">
        <f>IFERROR(VLOOKUP($C259,'2025'!$C$8:$U$290,19,FALSE),0)</f>
        <v>4455031.57</v>
      </c>
      <c r="G259" s="84">
        <f t="shared" si="38"/>
        <v>0.83947741557664879</v>
      </c>
      <c r="H259" s="85">
        <f t="shared" si="39"/>
        <v>5.4833182394426871E-4</v>
      </c>
      <c r="I259" s="86">
        <f t="shared" si="40"/>
        <v>-851879</v>
      </c>
      <c r="J259" s="87">
        <f t="shared" si="41"/>
        <v>-0.16052258442335121</v>
      </c>
      <c r="K259" s="82">
        <f>VLOOKUP($C259,'2025'!$C$301:$U$583,VLOOKUP($L$4,Master!$D$9:$G$20,4,FALSE),FALSE)</f>
        <v>429721.08</v>
      </c>
      <c r="L259" s="83">
        <f>VLOOKUP($C259,'2025'!$C$8:$U$290,VLOOKUP($L$4,Master!$D$9:$G$20,4,FALSE),FALSE)</f>
        <v>946133.31</v>
      </c>
      <c r="M259" s="152">
        <f t="shared" si="42"/>
        <v>2.201738183288565</v>
      </c>
      <c r="N259" s="152">
        <f t="shared" si="43"/>
        <v>1.1645147636220415E-4</v>
      </c>
      <c r="O259" s="83">
        <f t="shared" si="44"/>
        <v>516412.23000000004</v>
      </c>
      <c r="P259" s="87">
        <f t="shared" si="45"/>
        <v>1.2017381832885647</v>
      </c>
      <c r="Q259" s="78"/>
    </row>
    <row r="260" spans="2:17" s="79" customFormat="1" ht="12.75" x14ac:dyDescent="0.2">
      <c r="B260" s="72"/>
      <c r="C260" s="80" t="s">
        <v>238</v>
      </c>
      <c r="D260" s="81" t="s">
        <v>460</v>
      </c>
      <c r="E260" s="82">
        <f>IFERROR(VLOOKUP($C260,'2025'!$C$301:$U$583,19,FALSE),0)</f>
        <v>1916956.6900000004</v>
      </c>
      <c r="F260" s="83">
        <f>IFERROR(VLOOKUP($C260,'2025'!$C$8:$U$290,19,FALSE),0)</f>
        <v>1763062.94</v>
      </c>
      <c r="G260" s="84">
        <f t="shared" si="38"/>
        <v>0.9197197564228744</v>
      </c>
      <c r="H260" s="85">
        <f t="shared" si="39"/>
        <v>2.1700037416766158E-4</v>
      </c>
      <c r="I260" s="86">
        <f t="shared" si="40"/>
        <v>-153893.75000000047</v>
      </c>
      <c r="J260" s="87">
        <f t="shared" si="41"/>
        <v>-8.0280243577125585E-2</v>
      </c>
      <c r="K260" s="82">
        <f>VLOOKUP($C260,'2025'!$C$301:$U$583,VLOOKUP($L$4,Master!$D$9:$G$20,4,FALSE),FALSE)</f>
        <v>138525.56</v>
      </c>
      <c r="L260" s="83">
        <f>VLOOKUP($C260,'2025'!$C$8:$U$290,VLOOKUP($L$4,Master!$D$9:$G$20,4,FALSE),FALSE)</f>
        <v>249696.01999999996</v>
      </c>
      <c r="M260" s="152">
        <f t="shared" si="42"/>
        <v>1.8025266961562902</v>
      </c>
      <c r="N260" s="152">
        <f t="shared" si="43"/>
        <v>3.0732952601326816E-5</v>
      </c>
      <c r="O260" s="83">
        <f t="shared" si="44"/>
        <v>111170.45999999996</v>
      </c>
      <c r="P260" s="87">
        <f t="shared" si="45"/>
        <v>0.80252669615629035</v>
      </c>
      <c r="Q260" s="78"/>
    </row>
    <row r="261" spans="2:17" s="79" customFormat="1" ht="12.75" x14ac:dyDescent="0.2">
      <c r="B261" s="72"/>
      <c r="C261" s="80" t="s">
        <v>239</v>
      </c>
      <c r="D261" s="81" t="s">
        <v>461</v>
      </c>
      <c r="E261" s="82">
        <f>IFERROR(VLOOKUP($C261,'2025'!$C$301:$U$583,19,FALSE),0)</f>
        <v>1228200.3800000001</v>
      </c>
      <c r="F261" s="83">
        <f>IFERROR(VLOOKUP($C261,'2025'!$C$8:$U$290,19,FALSE),0)</f>
        <v>1049306.18</v>
      </c>
      <c r="G261" s="84">
        <f t="shared" si="38"/>
        <v>0.85434445151368532</v>
      </c>
      <c r="H261" s="85">
        <f t="shared" si="39"/>
        <v>1.2915014462072446E-4</v>
      </c>
      <c r="I261" s="86">
        <f t="shared" si="40"/>
        <v>-178894.20000000019</v>
      </c>
      <c r="J261" s="87">
        <f t="shared" si="41"/>
        <v>-0.14565554848631473</v>
      </c>
      <c r="K261" s="82">
        <f>VLOOKUP($C261,'2025'!$C$301:$U$583,VLOOKUP($L$4,Master!$D$9:$G$20,4,FALSE),FALSE)</f>
        <v>77731.149999999994</v>
      </c>
      <c r="L261" s="83">
        <f>VLOOKUP($C261,'2025'!$C$8:$U$290,VLOOKUP($L$4,Master!$D$9:$G$20,4,FALSE),FALSE)</f>
        <v>171705.07</v>
      </c>
      <c r="M261" s="152">
        <f t="shared" si="42"/>
        <v>2.2089608863370738</v>
      </c>
      <c r="N261" s="152">
        <f t="shared" si="43"/>
        <v>2.1133712013982054E-5</v>
      </c>
      <c r="O261" s="83">
        <f t="shared" si="44"/>
        <v>93973.920000000013</v>
      </c>
      <c r="P261" s="87">
        <f t="shared" si="45"/>
        <v>1.2089608863370735</v>
      </c>
      <c r="Q261" s="78"/>
    </row>
    <row r="262" spans="2:17" s="79" customFormat="1" ht="12.75" x14ac:dyDescent="0.2">
      <c r="B262" s="72"/>
      <c r="C262" s="80" t="s">
        <v>240</v>
      </c>
      <c r="D262" s="81" t="s">
        <v>462</v>
      </c>
      <c r="E262" s="82">
        <f>IFERROR(VLOOKUP($C262,'2025'!$C$301:$U$583,19,FALSE),0)</f>
        <v>2431653.08</v>
      </c>
      <c r="F262" s="83">
        <f>IFERROR(VLOOKUP($C262,'2025'!$C$8:$U$290,19,FALSE),0)</f>
        <v>2208923.8200000003</v>
      </c>
      <c r="G262" s="84">
        <f t="shared" si="38"/>
        <v>0.90840417910271976</v>
      </c>
      <c r="H262" s="85">
        <f t="shared" si="39"/>
        <v>2.7187758563393112E-4</v>
      </c>
      <c r="I262" s="86">
        <f t="shared" si="40"/>
        <v>-222729.25999999978</v>
      </c>
      <c r="J262" s="87">
        <f t="shared" si="41"/>
        <v>-9.1595820897280203E-2</v>
      </c>
      <c r="K262" s="82">
        <f>VLOOKUP($C262,'2025'!$C$301:$U$583,VLOOKUP($L$4,Master!$D$9:$G$20,4,FALSE),FALSE)</f>
        <v>254550.95999999993</v>
      </c>
      <c r="L262" s="83">
        <f>VLOOKUP($C262,'2025'!$C$8:$U$290,VLOOKUP($L$4,Master!$D$9:$G$20,4,FALSE),FALSE)</f>
        <v>241954.61000000004</v>
      </c>
      <c r="M262" s="152">
        <f t="shared" si="42"/>
        <v>0.95051540956671354</v>
      </c>
      <c r="N262" s="152">
        <f t="shared" si="43"/>
        <v>2.9780128497052204E-5</v>
      </c>
      <c r="O262" s="83">
        <f t="shared" si="44"/>
        <v>-12596.349999999889</v>
      </c>
      <c r="P262" s="87">
        <f t="shared" si="45"/>
        <v>-4.9484590433286492E-2</v>
      </c>
      <c r="Q262" s="78"/>
    </row>
    <row r="263" spans="2:17" s="79" customFormat="1" ht="12.75" x14ac:dyDescent="0.2">
      <c r="B263" s="72"/>
      <c r="C263" s="80" t="s">
        <v>241</v>
      </c>
      <c r="D263" s="81" t="s">
        <v>463</v>
      </c>
      <c r="E263" s="82">
        <f>IFERROR(VLOOKUP($C263,'2025'!$C$301:$U$583,19,FALSE),0)</f>
        <v>1123695.8599999999</v>
      </c>
      <c r="F263" s="83">
        <f>IFERROR(VLOOKUP($C263,'2025'!$C$8:$U$290,19,FALSE),0)</f>
        <v>736034.42999999993</v>
      </c>
      <c r="G263" s="84">
        <f t="shared" si="38"/>
        <v>0.65501214002870844</v>
      </c>
      <c r="H263" s="85">
        <f t="shared" si="39"/>
        <v>9.0592197865767339E-5</v>
      </c>
      <c r="I263" s="86">
        <f t="shared" si="40"/>
        <v>-387661.42999999993</v>
      </c>
      <c r="J263" s="87">
        <f t="shared" si="41"/>
        <v>-0.3449878599712915</v>
      </c>
      <c r="K263" s="82">
        <f>VLOOKUP($C263,'2025'!$C$301:$U$583,VLOOKUP($L$4,Master!$D$9:$G$20,4,FALSE),FALSE)</f>
        <v>137958.16999999995</v>
      </c>
      <c r="L263" s="83">
        <f>VLOOKUP($C263,'2025'!$C$8:$U$290,VLOOKUP($L$4,Master!$D$9:$G$20,4,FALSE),FALSE)</f>
        <v>145139.26</v>
      </c>
      <c r="M263" s="152">
        <f t="shared" si="42"/>
        <v>1.0520526620496637</v>
      </c>
      <c r="N263" s="152">
        <f t="shared" si="43"/>
        <v>1.7863953130577131E-5</v>
      </c>
      <c r="O263" s="83">
        <f t="shared" si="44"/>
        <v>7181.0900000000547</v>
      </c>
      <c r="P263" s="87">
        <f t="shared" si="45"/>
        <v>5.2052662049663731E-2</v>
      </c>
      <c r="Q263" s="78"/>
    </row>
    <row r="264" spans="2:17" s="79" customFormat="1" ht="12.75" x14ac:dyDescent="0.2">
      <c r="B264" s="72"/>
      <c r="C264" s="80" t="s">
        <v>242</v>
      </c>
      <c r="D264" s="81" t="s">
        <v>464</v>
      </c>
      <c r="E264" s="82">
        <f>IFERROR(VLOOKUP($C264,'2025'!$C$301:$U$583,19,FALSE),0)</f>
        <v>519900</v>
      </c>
      <c r="F264" s="83">
        <f>IFERROR(VLOOKUP($C264,'2025'!$C$8:$U$290,19,FALSE),0)</f>
        <v>519900</v>
      </c>
      <c r="G264" s="84">
        <f t="shared" si="38"/>
        <v>1</v>
      </c>
      <c r="H264" s="85">
        <f t="shared" si="39"/>
        <v>6.3990055017416027E-5</v>
      </c>
      <c r="I264" s="86">
        <f t="shared" si="40"/>
        <v>0</v>
      </c>
      <c r="J264" s="87">
        <f t="shared" si="41"/>
        <v>0</v>
      </c>
      <c r="K264" s="82">
        <f>VLOOKUP($C264,'2025'!$C$301:$U$583,VLOOKUP($L$4,Master!$D$9:$G$20,4,FALSE),FALSE)</f>
        <v>30589.119999999999</v>
      </c>
      <c r="L264" s="83">
        <f>VLOOKUP($C264,'2025'!$C$8:$U$290,VLOOKUP($L$4,Master!$D$9:$G$20,4,FALSE),FALSE)</f>
        <v>30589.119999999999</v>
      </c>
      <c r="M264" s="152">
        <f t="shared" si="42"/>
        <v>1</v>
      </c>
      <c r="N264" s="152">
        <f t="shared" si="43"/>
        <v>3.7649537829089072E-6</v>
      </c>
      <c r="O264" s="83">
        <f t="shared" si="44"/>
        <v>0</v>
      </c>
      <c r="P264" s="87">
        <f t="shared" si="45"/>
        <v>0</v>
      </c>
      <c r="Q264" s="78"/>
    </row>
    <row r="265" spans="2:17" s="79" customFormat="1" ht="12.75" x14ac:dyDescent="0.2">
      <c r="B265" s="72"/>
      <c r="C265" s="80" t="s">
        <v>243</v>
      </c>
      <c r="D265" s="81" t="s">
        <v>465</v>
      </c>
      <c r="E265" s="82">
        <f>IFERROR(VLOOKUP($C265,'2025'!$C$301:$U$583,19,FALSE),0)</f>
        <v>410600.8</v>
      </c>
      <c r="F265" s="83">
        <f>IFERROR(VLOOKUP($C265,'2025'!$C$8:$U$290,19,FALSE),0)</f>
        <v>398439.89</v>
      </c>
      <c r="G265" s="84">
        <f t="shared" si="38"/>
        <v>0.97038264416435627</v>
      </c>
      <c r="H265" s="85">
        <f t="shared" si="39"/>
        <v>4.9040566420914002E-5</v>
      </c>
      <c r="I265" s="86">
        <f t="shared" si="40"/>
        <v>-12160.909999999974</v>
      </c>
      <c r="J265" s="87">
        <f t="shared" si="41"/>
        <v>-2.9617355835643708E-2</v>
      </c>
      <c r="K265" s="82">
        <f>VLOOKUP($C265,'2025'!$C$301:$U$583,VLOOKUP($L$4,Master!$D$9:$G$20,4,FALSE),FALSE)</f>
        <v>37106.06</v>
      </c>
      <c r="L265" s="83">
        <f>VLOOKUP($C265,'2025'!$C$8:$U$290,VLOOKUP($L$4,Master!$D$9:$G$20,4,FALSE),FALSE)</f>
        <v>27277.800000000003</v>
      </c>
      <c r="M265" s="152">
        <f t="shared" si="42"/>
        <v>0.7351305959188339</v>
      </c>
      <c r="N265" s="152">
        <f t="shared" si="43"/>
        <v>3.3573916575381246E-6</v>
      </c>
      <c r="O265" s="83">
        <f t="shared" si="44"/>
        <v>-9828.2599999999948</v>
      </c>
      <c r="P265" s="87">
        <f t="shared" si="45"/>
        <v>-0.26486940408116616</v>
      </c>
      <c r="Q265" s="78"/>
    </row>
    <row r="266" spans="2:17" s="79" customFormat="1" ht="12.75" x14ac:dyDescent="0.2">
      <c r="B266" s="72"/>
      <c r="C266" s="80" t="s">
        <v>244</v>
      </c>
      <c r="D266" s="81" t="s">
        <v>466</v>
      </c>
      <c r="E266" s="82">
        <f>IFERROR(VLOOKUP($C266,'2025'!$C$301:$U$583,19,FALSE),0)</f>
        <v>1451002</v>
      </c>
      <c r="F266" s="83">
        <f>IFERROR(VLOOKUP($C266,'2025'!$C$8:$U$290,19,FALSE),0)</f>
        <v>1155652.1000000001</v>
      </c>
      <c r="G266" s="84">
        <f t="shared" si="38"/>
        <v>0.79645107312050578</v>
      </c>
      <c r="H266" s="85">
        <f t="shared" si="39"/>
        <v>1.4223935653008728E-4</v>
      </c>
      <c r="I266" s="86">
        <f t="shared" si="40"/>
        <v>-295349.89999999991</v>
      </c>
      <c r="J266" s="87">
        <f t="shared" si="41"/>
        <v>-0.20354892687949425</v>
      </c>
      <c r="K266" s="82">
        <f>VLOOKUP($C266,'2025'!$C$301:$U$583,VLOOKUP($L$4,Master!$D$9:$G$20,4,FALSE),FALSE)</f>
        <v>909645.94</v>
      </c>
      <c r="L266" s="83">
        <f>VLOOKUP($C266,'2025'!$C$8:$U$290,VLOOKUP($L$4,Master!$D$9:$G$20,4,FALSE),FALSE)</f>
        <v>241034.76</v>
      </c>
      <c r="M266" s="152">
        <f t="shared" si="42"/>
        <v>0.26497645886266474</v>
      </c>
      <c r="N266" s="152">
        <f t="shared" si="43"/>
        <v>2.9666912009058799E-5</v>
      </c>
      <c r="O266" s="83">
        <f t="shared" si="44"/>
        <v>-668611.17999999993</v>
      </c>
      <c r="P266" s="87">
        <f t="shared" si="45"/>
        <v>-0.73502354113733526</v>
      </c>
      <c r="Q266" s="78"/>
    </row>
    <row r="267" spans="2:17" s="79" customFormat="1" ht="12.75" x14ac:dyDescent="0.2">
      <c r="B267" s="72"/>
      <c r="C267" s="80" t="s">
        <v>245</v>
      </c>
      <c r="D267" s="81" t="s">
        <v>467</v>
      </c>
      <c r="E267" s="82">
        <f>IFERROR(VLOOKUP($C267,'2025'!$C$301:$U$583,19,FALSE),0)</f>
        <v>103455.74000000002</v>
      </c>
      <c r="F267" s="83">
        <f>IFERROR(VLOOKUP($C267,'2025'!$C$8:$U$290,19,FALSE),0)</f>
        <v>75369.740000000005</v>
      </c>
      <c r="G267" s="84">
        <f t="shared" si="38"/>
        <v>0.72852158807234857</v>
      </c>
      <c r="H267" s="85">
        <f t="shared" si="39"/>
        <v>9.2766182135955795E-6</v>
      </c>
      <c r="I267" s="86">
        <f t="shared" si="40"/>
        <v>-28086.000000000015</v>
      </c>
      <c r="J267" s="87">
        <f t="shared" si="41"/>
        <v>-0.27147841192765149</v>
      </c>
      <c r="K267" s="82">
        <f>VLOOKUP($C267,'2025'!$C$301:$U$583,VLOOKUP($L$4,Master!$D$9:$G$20,4,FALSE),FALSE)</f>
        <v>14952.430000000002</v>
      </c>
      <c r="L267" s="83">
        <f>VLOOKUP($C267,'2025'!$C$8:$U$290,VLOOKUP($L$4,Master!$D$9:$G$20,4,FALSE),FALSE)</f>
        <v>3925.2599999999998</v>
      </c>
      <c r="M267" s="152">
        <f t="shared" si="42"/>
        <v>0.26251652741393866</v>
      </c>
      <c r="N267" s="152">
        <f t="shared" si="43"/>
        <v>4.8312676160350533E-7</v>
      </c>
      <c r="O267" s="83">
        <f t="shared" si="44"/>
        <v>-11027.170000000002</v>
      </c>
      <c r="P267" s="87">
        <f t="shared" si="45"/>
        <v>-0.73748347258606128</v>
      </c>
      <c r="Q267" s="78"/>
    </row>
    <row r="268" spans="2:17" s="79" customFormat="1" ht="12.75" x14ac:dyDescent="0.2">
      <c r="B268" s="72"/>
      <c r="C268" s="80" t="s">
        <v>246</v>
      </c>
      <c r="D268" s="81" t="s">
        <v>457</v>
      </c>
      <c r="E268" s="82">
        <f>IFERROR(VLOOKUP($C268,'2025'!$C$301:$U$583,19,FALSE),0)</f>
        <v>2992771.29</v>
      </c>
      <c r="F268" s="83">
        <f>IFERROR(VLOOKUP($C268,'2025'!$C$8:$U$290,19,FALSE),0)</f>
        <v>2006783.2000000002</v>
      </c>
      <c r="G268" s="84">
        <f t="shared" si="38"/>
        <v>0.67054345472553645</v>
      </c>
      <c r="H268" s="85">
        <f t="shared" si="39"/>
        <v>2.4699782145802307E-4</v>
      </c>
      <c r="I268" s="86">
        <f t="shared" si="40"/>
        <v>-985988.08999999985</v>
      </c>
      <c r="J268" s="87">
        <f t="shared" si="41"/>
        <v>-0.32945654527446361</v>
      </c>
      <c r="K268" s="82">
        <f>VLOOKUP($C268,'2025'!$C$301:$U$583,VLOOKUP($L$4,Master!$D$9:$G$20,4,FALSE),FALSE)</f>
        <v>436851.77</v>
      </c>
      <c r="L268" s="83">
        <f>VLOOKUP($C268,'2025'!$C$8:$U$290,VLOOKUP($L$4,Master!$D$9:$G$20,4,FALSE),FALSE)</f>
        <v>612833.06999999995</v>
      </c>
      <c r="M268" s="152">
        <f t="shared" si="42"/>
        <v>1.402839846568551</v>
      </c>
      <c r="N268" s="152">
        <f t="shared" si="43"/>
        <v>7.5428393663766038E-5</v>
      </c>
      <c r="O268" s="83">
        <f t="shared" si="44"/>
        <v>175981.29999999993</v>
      </c>
      <c r="P268" s="87">
        <f t="shared" si="45"/>
        <v>0.40283984656855099</v>
      </c>
      <c r="Q268" s="78"/>
    </row>
    <row r="269" spans="2:17" s="79" customFormat="1" ht="12.75" x14ac:dyDescent="0.2">
      <c r="B269" s="72"/>
      <c r="C269" s="80" t="s">
        <v>247</v>
      </c>
      <c r="D269" s="81" t="s">
        <v>468</v>
      </c>
      <c r="E269" s="82">
        <f>IFERROR(VLOOKUP($C269,'2025'!$C$301:$U$583,19,FALSE),0)</f>
        <v>400000.00000000006</v>
      </c>
      <c r="F269" s="83">
        <f>IFERROR(VLOOKUP($C269,'2025'!$C$8:$U$290,19,FALSE),0)</f>
        <v>400000</v>
      </c>
      <c r="G269" s="84">
        <f t="shared" si="38"/>
        <v>0.99999999999999989</v>
      </c>
      <c r="H269" s="85">
        <f t="shared" si="39"/>
        <v>4.9232587049367978E-5</v>
      </c>
      <c r="I269" s="86">
        <f t="shared" si="40"/>
        <v>0</v>
      </c>
      <c r="J269" s="87">
        <f t="shared" si="41"/>
        <v>0</v>
      </c>
      <c r="K269" s="82">
        <f>VLOOKUP($C269,'2025'!$C$301:$U$583,VLOOKUP($L$4,Master!$D$9:$G$20,4,FALSE),FALSE)</f>
        <v>45614.54</v>
      </c>
      <c r="L269" s="83">
        <f>VLOOKUP($C269,'2025'!$C$8:$U$290,VLOOKUP($L$4,Master!$D$9:$G$20,4,FALSE),FALSE)</f>
        <v>45614.53</v>
      </c>
      <c r="M269" s="152">
        <f t="shared" si="42"/>
        <v>0.99999978077165741</v>
      </c>
      <c r="N269" s="152">
        <f t="shared" si="43"/>
        <v>5.6143032973525175E-6</v>
      </c>
      <c r="O269" s="83">
        <f t="shared" si="44"/>
        <v>-1.0000000002037268E-2</v>
      </c>
      <c r="P269" s="87">
        <f t="shared" si="45"/>
        <v>-2.1922834258631716E-7</v>
      </c>
      <c r="Q269" s="78"/>
    </row>
    <row r="270" spans="2:17" s="79" customFormat="1" ht="12.75" x14ac:dyDescent="0.2">
      <c r="B270" s="72"/>
      <c r="C270" s="80" t="s">
        <v>248</v>
      </c>
      <c r="D270" s="81" t="s">
        <v>469</v>
      </c>
      <c r="E270" s="82">
        <f>IFERROR(VLOOKUP($C270,'2025'!$C$301:$U$583,19,FALSE),0)</f>
        <v>5371625.4400000013</v>
      </c>
      <c r="F270" s="83">
        <f>IFERROR(VLOOKUP($C270,'2025'!$C$8:$U$290,19,FALSE),0)</f>
        <v>5296303.5199999996</v>
      </c>
      <c r="G270" s="84">
        <f t="shared" si="38"/>
        <v>0.98597781605561807</v>
      </c>
      <c r="H270" s="85">
        <f t="shared" si="39"/>
        <v>6.5187681022068505E-4</v>
      </c>
      <c r="I270" s="86">
        <f t="shared" si="40"/>
        <v>-75321.920000001788</v>
      </c>
      <c r="J270" s="87">
        <f t="shared" si="41"/>
        <v>-1.4022183944381976E-2</v>
      </c>
      <c r="K270" s="82">
        <f>VLOOKUP($C270,'2025'!$C$301:$U$583,VLOOKUP($L$4,Master!$D$9:$G$20,4,FALSE),FALSE)</f>
        <v>883683.27</v>
      </c>
      <c r="L270" s="83">
        <f>VLOOKUP($C270,'2025'!$C$8:$U$290,VLOOKUP($L$4,Master!$D$9:$G$20,4,FALSE),FALSE)</f>
        <v>4037221.41</v>
      </c>
      <c r="M270" s="152">
        <f t="shared" si="42"/>
        <v>4.5686294479695198</v>
      </c>
      <c r="N270" s="152">
        <f t="shared" si="43"/>
        <v>4.9690713626349278E-4</v>
      </c>
      <c r="O270" s="83">
        <f t="shared" si="44"/>
        <v>3153538.14</v>
      </c>
      <c r="P270" s="87">
        <f t="shared" si="45"/>
        <v>3.5686294479695198</v>
      </c>
      <c r="Q270" s="78"/>
    </row>
    <row r="271" spans="2:17" s="79" customFormat="1" ht="12.75" x14ac:dyDescent="0.2">
      <c r="B271" s="72"/>
      <c r="C271" s="80" t="s">
        <v>249</v>
      </c>
      <c r="D271" s="81" t="s">
        <v>470</v>
      </c>
      <c r="E271" s="82">
        <f>IFERROR(VLOOKUP($C271,'2025'!$C$301:$U$583,19,FALSE),0)</f>
        <v>217840847.21000004</v>
      </c>
      <c r="F271" s="83">
        <f>IFERROR(VLOOKUP($C271,'2025'!$C$8:$U$290,19,FALSE),0)</f>
        <v>212204905.19999999</v>
      </c>
      <c r="G271" s="84">
        <f t="shared" si="38"/>
        <v>0.97412816704404859</v>
      </c>
      <c r="H271" s="85">
        <f t="shared" si="39"/>
        <v>2.6118491168904696E-2</v>
      </c>
      <c r="I271" s="86">
        <f t="shared" si="40"/>
        <v>-5635942.0100000501</v>
      </c>
      <c r="J271" s="87">
        <f t="shared" si="41"/>
        <v>-2.5871832955951388E-2</v>
      </c>
      <c r="K271" s="82">
        <f>VLOOKUP($C271,'2025'!$C$301:$U$583,VLOOKUP($L$4,Master!$D$9:$G$20,4,FALSE),FALSE)</f>
        <v>9268356.4499999974</v>
      </c>
      <c r="L271" s="83">
        <f>VLOOKUP($C271,'2025'!$C$8:$U$290,VLOOKUP($L$4,Master!$D$9:$G$20,4,FALSE),FALSE)</f>
        <v>22438609.68</v>
      </c>
      <c r="M271" s="152">
        <f t="shared" si="42"/>
        <v>2.420991229788104</v>
      </c>
      <c r="N271" s="152">
        <f t="shared" si="43"/>
        <v>2.7617770108434771E-3</v>
      </c>
      <c r="O271" s="83">
        <f t="shared" si="44"/>
        <v>13170253.230000002</v>
      </c>
      <c r="P271" s="87">
        <f t="shared" si="45"/>
        <v>1.420991229788104</v>
      </c>
      <c r="Q271" s="78"/>
    </row>
    <row r="272" spans="2:17" s="79" customFormat="1" ht="12.75" x14ac:dyDescent="0.2">
      <c r="B272" s="72"/>
      <c r="C272" s="80" t="s">
        <v>250</v>
      </c>
      <c r="D272" s="81" t="s">
        <v>471</v>
      </c>
      <c r="E272" s="82">
        <f>IFERROR(VLOOKUP($C272,'2025'!$C$301:$U$583,19,FALSE),0)</f>
        <v>47873520.740000002</v>
      </c>
      <c r="F272" s="83">
        <f>IFERROR(VLOOKUP($C272,'2025'!$C$8:$U$290,19,FALSE),0)</f>
        <v>49340503.300000004</v>
      </c>
      <c r="G272" s="84">
        <f t="shared" si="38"/>
        <v>1.0306428801835392</v>
      </c>
      <c r="H272" s="85">
        <f t="shared" si="39"/>
        <v>6.0729015594421952E-3</v>
      </c>
      <c r="I272" s="86">
        <f t="shared" si="40"/>
        <v>1466982.5600000024</v>
      </c>
      <c r="J272" s="87">
        <f t="shared" si="41"/>
        <v>3.0642880183539271E-2</v>
      </c>
      <c r="K272" s="82">
        <f>VLOOKUP($C272,'2025'!$C$301:$U$583,VLOOKUP($L$4,Master!$D$9:$G$20,4,FALSE),FALSE)</f>
        <v>4129166.4999999995</v>
      </c>
      <c r="L272" s="83">
        <f>VLOOKUP($C272,'2025'!$C$8:$U$290,VLOOKUP($L$4,Master!$D$9:$G$20,4,FALSE),FALSE)</f>
        <v>6652884.3099999996</v>
      </c>
      <c r="M272" s="152">
        <f t="shared" si="42"/>
        <v>1.6111930361732811</v>
      </c>
      <c r="N272" s="152">
        <f t="shared" si="43"/>
        <v>8.1884676480362345E-4</v>
      </c>
      <c r="O272" s="83">
        <f t="shared" si="44"/>
        <v>2523717.81</v>
      </c>
      <c r="P272" s="87">
        <f t="shared" si="45"/>
        <v>0.61119303617328102</v>
      </c>
      <c r="Q272" s="78"/>
    </row>
    <row r="273" spans="2:17" s="79" customFormat="1" ht="12.75" x14ac:dyDescent="0.2">
      <c r="B273" s="72"/>
      <c r="C273" s="80" t="s">
        <v>251</v>
      </c>
      <c r="D273" s="81" t="s">
        <v>472</v>
      </c>
      <c r="E273" s="82">
        <f>IFERROR(VLOOKUP($C273,'2025'!$C$301:$U$583,19,FALSE),0)</f>
        <v>9298164.6099999994</v>
      </c>
      <c r="F273" s="83">
        <f>IFERROR(VLOOKUP($C273,'2025'!$C$8:$U$290,19,FALSE),0)</f>
        <v>6310898.4300000006</v>
      </c>
      <c r="G273" s="84">
        <f t="shared" si="38"/>
        <v>0.6787251780004786</v>
      </c>
      <c r="H273" s="85">
        <f t="shared" si="39"/>
        <v>7.7675464078673677E-4</v>
      </c>
      <c r="I273" s="86">
        <f t="shared" si="40"/>
        <v>-2987266.1799999988</v>
      </c>
      <c r="J273" s="87">
        <f t="shared" si="41"/>
        <v>-0.32127482199952134</v>
      </c>
      <c r="K273" s="82">
        <f>VLOOKUP($C273,'2025'!$C$301:$U$583,VLOOKUP($L$4,Master!$D$9:$G$20,4,FALSE),FALSE)</f>
        <v>712843.39999999979</v>
      </c>
      <c r="L273" s="83">
        <f>VLOOKUP($C273,'2025'!$C$8:$U$290,VLOOKUP($L$4,Master!$D$9:$G$20,4,FALSE),FALSE)</f>
        <v>563155.21000000008</v>
      </c>
      <c r="M273" s="152">
        <f t="shared" si="42"/>
        <v>0.79001251887862078</v>
      </c>
      <c r="N273" s="152">
        <f t="shared" si="43"/>
        <v>6.9313969746575269E-5</v>
      </c>
      <c r="O273" s="83">
        <f t="shared" si="44"/>
        <v>-149688.18999999971</v>
      </c>
      <c r="P273" s="87">
        <f t="shared" si="45"/>
        <v>-0.20998748112137919</v>
      </c>
      <c r="Q273" s="78"/>
    </row>
    <row r="274" spans="2:17" s="79" customFormat="1" ht="12.75" x14ac:dyDescent="0.2">
      <c r="B274" s="72"/>
      <c r="C274" s="80" t="s">
        <v>252</v>
      </c>
      <c r="D274" s="81" t="s">
        <v>473</v>
      </c>
      <c r="E274" s="82">
        <f>IFERROR(VLOOKUP($C274,'2025'!$C$301:$U$583,19,FALSE),0)</f>
        <v>7328097.0199999996</v>
      </c>
      <c r="F274" s="83">
        <f>IFERROR(VLOOKUP($C274,'2025'!$C$8:$U$290,19,FALSE),0)</f>
        <v>6693401.8799999999</v>
      </c>
      <c r="G274" s="84">
        <f t="shared" si="38"/>
        <v>0.91338881864312438</v>
      </c>
      <c r="H274" s="85">
        <f t="shared" si="39"/>
        <v>8.2383372678375812E-4</v>
      </c>
      <c r="I274" s="86">
        <f t="shared" si="40"/>
        <v>-634695.13999999966</v>
      </c>
      <c r="J274" s="87">
        <f t="shared" si="41"/>
        <v>-8.6611181356875608E-2</v>
      </c>
      <c r="K274" s="82">
        <f>VLOOKUP($C274,'2025'!$C$301:$U$583,VLOOKUP($L$4,Master!$D$9:$G$20,4,FALSE),FALSE)</f>
        <v>394564.61000000004</v>
      </c>
      <c r="L274" s="83">
        <f>VLOOKUP($C274,'2025'!$C$8:$U$290,VLOOKUP($L$4,Master!$D$9:$G$20,4,FALSE),FALSE)</f>
        <v>494601.98999999993</v>
      </c>
      <c r="M274" s="152">
        <f t="shared" si="42"/>
        <v>1.2535386536567481</v>
      </c>
      <c r="N274" s="152">
        <f t="shared" si="43"/>
        <v>6.0876338818664068E-5</v>
      </c>
      <c r="O274" s="83">
        <f t="shared" si="44"/>
        <v>100037.37999999989</v>
      </c>
      <c r="P274" s="87">
        <f t="shared" si="45"/>
        <v>0.25353865365674805</v>
      </c>
      <c r="Q274" s="78"/>
    </row>
    <row r="275" spans="2:17" s="79" customFormat="1" ht="25.5" x14ac:dyDescent="0.2">
      <c r="B275" s="72"/>
      <c r="C275" s="80" t="s">
        <v>550</v>
      </c>
      <c r="D275" s="81" t="s">
        <v>551</v>
      </c>
      <c r="E275" s="82">
        <f>IFERROR(VLOOKUP($C275,'2025'!$C$301:$U$583,19,FALSE),0)</f>
        <v>170791768.58999997</v>
      </c>
      <c r="F275" s="83">
        <f>IFERROR(VLOOKUP($C275,'2025'!$C$8:$U$290,19,FALSE),0)</f>
        <v>190922450.96000001</v>
      </c>
      <c r="G275" s="84">
        <f t="shared" si="38"/>
        <v>1.1178668183847047</v>
      </c>
      <c r="H275" s="85">
        <f t="shared" si="39"/>
        <v>2.3499015466417222E-2</v>
      </c>
      <c r="I275" s="86">
        <f t="shared" si="40"/>
        <v>20130682.370000035</v>
      </c>
      <c r="J275" s="87">
        <f t="shared" si="41"/>
        <v>0.11786681838470467</v>
      </c>
      <c r="K275" s="82">
        <f>VLOOKUP($C275,'2025'!$C$301:$U$583,VLOOKUP($L$4,Master!$D$9:$G$20,4,FALSE),FALSE)</f>
        <v>1067939.78</v>
      </c>
      <c r="L275" s="83">
        <f>VLOOKUP($C275,'2025'!$C$8:$U$290,VLOOKUP($L$4,Master!$D$9:$G$20,4,FALSE),FALSE)</f>
        <v>28879573.399999995</v>
      </c>
      <c r="M275" s="152">
        <f t="shared" si="42"/>
        <v>27.042323865864415</v>
      </c>
      <c r="N275" s="152">
        <f t="shared" si="43"/>
        <v>3.5545402784102793E-3</v>
      </c>
      <c r="O275" s="83">
        <f t="shared" si="44"/>
        <v>27811633.619999994</v>
      </c>
      <c r="P275" s="87">
        <f t="shared" si="45"/>
        <v>26.042323865864415</v>
      </c>
      <c r="Q275" s="78"/>
    </row>
    <row r="276" spans="2:17" s="79" customFormat="1" ht="12.75" x14ac:dyDescent="0.2">
      <c r="B276" s="72"/>
      <c r="C276" s="80" t="s">
        <v>253</v>
      </c>
      <c r="D276" s="81" t="s">
        <v>474</v>
      </c>
      <c r="E276" s="82">
        <f>IFERROR(VLOOKUP($C276,'2025'!$C$301:$U$583,19,FALSE),0)</f>
        <v>12974013</v>
      </c>
      <c r="F276" s="83">
        <f>IFERROR(VLOOKUP($C276,'2025'!$C$8:$U$290,19,FALSE),0)</f>
        <v>10740460.66</v>
      </c>
      <c r="G276" s="84">
        <f t="shared" si="38"/>
        <v>0.82784414197827616</v>
      </c>
      <c r="H276" s="85">
        <f t="shared" si="39"/>
        <v>1.3219516609844057E-3</v>
      </c>
      <c r="I276" s="86">
        <f t="shared" si="40"/>
        <v>-2233552.34</v>
      </c>
      <c r="J276" s="87">
        <f t="shared" si="41"/>
        <v>-0.17215585802172387</v>
      </c>
      <c r="K276" s="82">
        <f>VLOOKUP($C276,'2025'!$C$301:$U$583,VLOOKUP($L$4,Master!$D$9:$G$20,4,FALSE),FALSE)</f>
        <v>5915706.9000000013</v>
      </c>
      <c r="L276" s="83">
        <f>VLOOKUP($C276,'2025'!$C$8:$U$290,VLOOKUP($L$4,Master!$D$9:$G$20,4,FALSE),FALSE)</f>
        <v>4278333.5299999993</v>
      </c>
      <c r="M276" s="152">
        <f t="shared" si="42"/>
        <v>0.72321594060043748</v>
      </c>
      <c r="N276" s="152">
        <f t="shared" si="43"/>
        <v>5.2658356985488687E-4</v>
      </c>
      <c r="O276" s="83">
        <f t="shared" si="44"/>
        <v>-1637373.370000002</v>
      </c>
      <c r="P276" s="87">
        <f t="shared" si="45"/>
        <v>-0.27678405939956247</v>
      </c>
      <c r="Q276" s="78"/>
    </row>
    <row r="277" spans="2:17" s="79" customFormat="1" ht="12.75" x14ac:dyDescent="0.2">
      <c r="B277" s="72"/>
      <c r="C277" s="80" t="s">
        <v>254</v>
      </c>
      <c r="D277" s="81" t="s">
        <v>475</v>
      </c>
      <c r="E277" s="82">
        <f>IFERROR(VLOOKUP($C277,'2025'!$C$301:$U$583,19,FALSE),0)</f>
        <v>1310570.9999999995</v>
      </c>
      <c r="F277" s="83">
        <f>IFERROR(VLOOKUP($C277,'2025'!$C$8:$U$290,19,FALSE),0)</f>
        <v>1980802.07</v>
      </c>
      <c r="G277" s="84">
        <f t="shared" si="38"/>
        <v>1.5114038613703498</v>
      </c>
      <c r="H277" s="85">
        <f t="shared" si="39"/>
        <v>2.4380002584710822E-4</v>
      </c>
      <c r="I277" s="86">
        <f t="shared" si="40"/>
        <v>670231.07000000053</v>
      </c>
      <c r="J277" s="87">
        <f t="shared" si="41"/>
        <v>0.51140386137034988</v>
      </c>
      <c r="K277" s="82">
        <f>VLOOKUP($C277,'2025'!$C$301:$U$583,VLOOKUP($L$4,Master!$D$9:$G$20,4,FALSE),FALSE)</f>
        <v>8294.4599999999991</v>
      </c>
      <c r="L277" s="83">
        <f>VLOOKUP($C277,'2025'!$C$8:$U$290,VLOOKUP($L$4,Master!$D$9:$G$20,4,FALSE),FALSE)</f>
        <v>9950</v>
      </c>
      <c r="M277" s="152">
        <f t="shared" si="42"/>
        <v>1.1995958748369395</v>
      </c>
      <c r="N277" s="152">
        <f t="shared" si="43"/>
        <v>1.2246606028530284E-6</v>
      </c>
      <c r="O277" s="83">
        <f t="shared" si="44"/>
        <v>1655.5400000000009</v>
      </c>
      <c r="P277" s="87">
        <f t="shared" si="45"/>
        <v>0.19959587483693947</v>
      </c>
      <c r="Q277" s="78"/>
    </row>
    <row r="278" spans="2:17" s="79" customFormat="1" ht="12.75" x14ac:dyDescent="0.2">
      <c r="B278" s="72"/>
      <c r="C278" s="80" t="s">
        <v>255</v>
      </c>
      <c r="D278" s="81" t="s">
        <v>476</v>
      </c>
      <c r="E278" s="82">
        <f>IFERROR(VLOOKUP($C278,'2025'!$C$301:$U$583,19,FALSE),0)</f>
        <v>4050565.9900000012</v>
      </c>
      <c r="F278" s="83">
        <f>IFERROR(VLOOKUP($C278,'2025'!$C$8:$U$290,19,FALSE),0)</f>
        <v>3426435.51</v>
      </c>
      <c r="G278" s="84">
        <f t="shared" si="38"/>
        <v>0.84591524208200808</v>
      </c>
      <c r="H278" s="85">
        <f t="shared" si="39"/>
        <v>4.2173071128780138E-4</v>
      </c>
      <c r="I278" s="86">
        <f t="shared" si="40"/>
        <v>-624130.48000000138</v>
      </c>
      <c r="J278" s="87">
        <f t="shared" si="41"/>
        <v>-0.15408475791799189</v>
      </c>
      <c r="K278" s="82">
        <f>VLOOKUP($C278,'2025'!$C$301:$U$583,VLOOKUP($L$4,Master!$D$9:$G$20,4,FALSE),FALSE)</f>
        <v>339021.37999999989</v>
      </c>
      <c r="L278" s="83">
        <f>VLOOKUP($C278,'2025'!$C$8:$U$290,VLOOKUP($L$4,Master!$D$9:$G$20,4,FALSE),FALSE)</f>
        <v>1102576.8499999999</v>
      </c>
      <c r="M278" s="152">
        <f t="shared" si="42"/>
        <v>3.2522339741523094</v>
      </c>
      <c r="N278" s="152">
        <f t="shared" si="43"/>
        <v>1.3570677686560733E-4</v>
      </c>
      <c r="O278" s="83">
        <f t="shared" si="44"/>
        <v>763555.47</v>
      </c>
      <c r="P278" s="87">
        <f t="shared" si="45"/>
        <v>2.2522339741523094</v>
      </c>
      <c r="Q278" s="78"/>
    </row>
    <row r="279" spans="2:17" s="79" customFormat="1" ht="12.75" x14ac:dyDescent="0.2">
      <c r="B279" s="72"/>
      <c r="C279" s="80" t="s">
        <v>256</v>
      </c>
      <c r="D279" s="81" t="s">
        <v>477</v>
      </c>
      <c r="E279" s="82">
        <f>IFERROR(VLOOKUP($C279,'2025'!$C$301:$U$583,19,FALSE),0)</f>
        <v>777205283.63999987</v>
      </c>
      <c r="F279" s="83">
        <f>IFERROR(VLOOKUP($C279,'2025'!$C$8:$U$290,19,FALSE),0)</f>
        <v>796697682.25999987</v>
      </c>
      <c r="G279" s="84">
        <f t="shared" si="38"/>
        <v>1.025080115936305</v>
      </c>
      <c r="H279" s="85">
        <f t="shared" si="39"/>
        <v>9.8058719984737877E-2</v>
      </c>
      <c r="I279" s="86">
        <f t="shared" si="40"/>
        <v>19492398.620000005</v>
      </c>
      <c r="J279" s="87">
        <f t="shared" si="41"/>
        <v>2.5080115936304995E-2</v>
      </c>
      <c r="K279" s="82">
        <f>VLOOKUP($C279,'2025'!$C$301:$U$583,VLOOKUP($L$4,Master!$D$9:$G$20,4,FALSE),FALSE)</f>
        <v>63607323.420000009</v>
      </c>
      <c r="L279" s="83">
        <f>VLOOKUP($C279,'2025'!$C$8:$U$290,VLOOKUP($L$4,Master!$D$9:$G$20,4,FALSE),FALSE)</f>
        <v>67958544.320000008</v>
      </c>
      <c r="M279" s="152">
        <f t="shared" si="42"/>
        <v>1.0684075459561289</v>
      </c>
      <c r="N279" s="152">
        <f t="shared" si="43"/>
        <v>8.3644373724568299E-3</v>
      </c>
      <c r="O279" s="83">
        <f t="shared" si="44"/>
        <v>4351220.8999999985</v>
      </c>
      <c r="P279" s="87">
        <f t="shared" si="45"/>
        <v>6.8407545956128801E-2</v>
      </c>
      <c r="Q279" s="78"/>
    </row>
    <row r="280" spans="2:17" s="79" customFormat="1" ht="12.75" x14ac:dyDescent="0.2">
      <c r="B280" s="72"/>
      <c r="C280" s="80" t="s">
        <v>257</v>
      </c>
      <c r="D280" s="81" t="s">
        <v>478</v>
      </c>
      <c r="E280" s="82">
        <f>IFERROR(VLOOKUP($C280,'2025'!$C$301:$U$583,19,FALSE),0)</f>
        <v>1600000</v>
      </c>
      <c r="F280" s="83">
        <f>IFERROR(VLOOKUP($C280,'2025'!$C$8:$U$290,19,FALSE),0)</f>
        <v>1092129.5</v>
      </c>
      <c r="G280" s="84">
        <f t="shared" si="38"/>
        <v>0.68258093750000004</v>
      </c>
      <c r="H280" s="85">
        <f t="shared" si="39"/>
        <v>1.3442090169483181E-4</v>
      </c>
      <c r="I280" s="86">
        <f t="shared" si="40"/>
        <v>-507870.5</v>
      </c>
      <c r="J280" s="87">
        <f t="shared" si="41"/>
        <v>-0.31741906250000002</v>
      </c>
      <c r="K280" s="82">
        <f>VLOOKUP($C280,'2025'!$C$301:$U$583,VLOOKUP($L$4,Master!$D$9:$G$20,4,FALSE),FALSE)</f>
        <v>225340</v>
      </c>
      <c r="L280" s="83">
        <f>VLOOKUP($C280,'2025'!$C$8:$U$290,VLOOKUP($L$4,Master!$D$9:$G$20,4,FALSE),FALSE)</f>
        <v>389029.5</v>
      </c>
      <c r="M280" s="152">
        <f t="shared" si="42"/>
        <v>1.7264112008520458</v>
      </c>
      <c r="N280" s="152">
        <f t="shared" si="43"/>
        <v>4.7882321808805251E-5</v>
      </c>
      <c r="O280" s="83">
        <f t="shared" si="44"/>
        <v>163689.5</v>
      </c>
      <c r="P280" s="87">
        <f t="shared" si="45"/>
        <v>0.7264112008520458</v>
      </c>
      <c r="Q280" s="78"/>
    </row>
    <row r="281" spans="2:17" s="79" customFormat="1" ht="25.5" x14ac:dyDescent="0.2">
      <c r="B281" s="72"/>
      <c r="C281" s="80" t="s">
        <v>258</v>
      </c>
      <c r="D281" s="81" t="s">
        <v>479</v>
      </c>
      <c r="E281" s="82">
        <f>IFERROR(VLOOKUP($C281,'2025'!$C$301:$U$583,19,FALSE),0)</f>
        <v>4917890.47</v>
      </c>
      <c r="F281" s="83">
        <f>IFERROR(VLOOKUP($C281,'2025'!$C$8:$U$290,19,FALSE),0)</f>
        <v>3484998.42</v>
      </c>
      <c r="G281" s="84">
        <f t="shared" si="38"/>
        <v>0.70863685176786784</v>
      </c>
      <c r="H281" s="85">
        <f t="shared" si="39"/>
        <v>4.2893872019889967E-4</v>
      </c>
      <c r="I281" s="86">
        <f t="shared" si="40"/>
        <v>-1432892.0499999998</v>
      </c>
      <c r="J281" s="87">
        <f t="shared" si="41"/>
        <v>-0.29136314823213211</v>
      </c>
      <c r="K281" s="82">
        <f>VLOOKUP($C281,'2025'!$C$301:$U$583,VLOOKUP($L$4,Master!$D$9:$G$20,4,FALSE),FALSE)</f>
        <v>510620.72000000015</v>
      </c>
      <c r="L281" s="83">
        <f>VLOOKUP($C281,'2025'!$C$8:$U$290,VLOOKUP($L$4,Master!$D$9:$G$20,4,FALSE),FALSE)</f>
        <v>498730.84</v>
      </c>
      <c r="M281" s="152">
        <f t="shared" si="42"/>
        <v>0.97671485011419024</v>
      </c>
      <c r="N281" s="152">
        <f t="shared" si="43"/>
        <v>6.1384523736261032E-5</v>
      </c>
      <c r="O281" s="83">
        <f t="shared" si="44"/>
        <v>-11889.880000000121</v>
      </c>
      <c r="P281" s="87">
        <f t="shared" si="45"/>
        <v>-2.3285149885809799E-2</v>
      </c>
      <c r="Q281" s="78"/>
    </row>
    <row r="282" spans="2:17" s="79" customFormat="1" ht="12.75" x14ac:dyDescent="0.2">
      <c r="B282" s="72"/>
      <c r="C282" s="80" t="s">
        <v>259</v>
      </c>
      <c r="D282" s="81" t="s">
        <v>480</v>
      </c>
      <c r="E282" s="82">
        <f>IFERROR(VLOOKUP($C282,'2025'!$C$301:$U$583,19,FALSE),0)</f>
        <v>999999.99999999988</v>
      </c>
      <c r="F282" s="83">
        <f>IFERROR(VLOOKUP($C282,'2025'!$C$8:$U$290,19,FALSE),0)</f>
        <v>385923.08</v>
      </c>
      <c r="G282" s="84">
        <f t="shared" si="38"/>
        <v>0.38592308000000008</v>
      </c>
      <c r="H282" s="85">
        <f t="shared" si="39"/>
        <v>4.7499979076150503E-5</v>
      </c>
      <c r="I282" s="86">
        <f t="shared" si="40"/>
        <v>-614076.91999999993</v>
      </c>
      <c r="J282" s="87">
        <f t="shared" si="41"/>
        <v>-0.61407692000000003</v>
      </c>
      <c r="K282" s="82">
        <f>VLOOKUP($C282,'2025'!$C$301:$U$583,VLOOKUP($L$4,Master!$D$9:$G$20,4,FALSE),FALSE)</f>
        <v>154961.72</v>
      </c>
      <c r="L282" s="83">
        <f>VLOOKUP($C282,'2025'!$C$8:$U$290,VLOOKUP($L$4,Master!$D$9:$G$20,4,FALSE),FALSE)</f>
        <v>29008.599999999995</v>
      </c>
      <c r="M282" s="152">
        <f t="shared" si="42"/>
        <v>0.18719849005289818</v>
      </c>
      <c r="N282" s="152">
        <f t="shared" si="43"/>
        <v>3.5704210617007391E-6</v>
      </c>
      <c r="O282" s="83">
        <f t="shared" si="44"/>
        <v>-125953.12000000001</v>
      </c>
      <c r="P282" s="87">
        <f t="shared" si="45"/>
        <v>-0.81280150994710187</v>
      </c>
      <c r="Q282" s="78"/>
    </row>
    <row r="283" spans="2:17" s="79" customFormat="1" ht="12.75" x14ac:dyDescent="0.2">
      <c r="B283" s="72"/>
      <c r="C283" s="80" t="s">
        <v>260</v>
      </c>
      <c r="D283" s="81" t="s">
        <v>481</v>
      </c>
      <c r="E283" s="82">
        <f>IFERROR(VLOOKUP($C283,'2025'!$C$301:$U$583,19,FALSE),0)</f>
        <v>17770915.269999996</v>
      </c>
      <c r="F283" s="83">
        <f>IFERROR(VLOOKUP($C283,'2025'!$C$8:$U$290,19,FALSE),0)</f>
        <v>17718604.230000004</v>
      </c>
      <c r="G283" s="84">
        <f t="shared" si="38"/>
        <v>0.99705636771065465</v>
      </c>
      <c r="H283" s="85">
        <f t="shared" si="39"/>
        <v>2.1808318128669372E-3</v>
      </c>
      <c r="I283" s="86">
        <f t="shared" si="40"/>
        <v>-52311.039999991655</v>
      </c>
      <c r="J283" s="87">
        <f t="shared" si="41"/>
        <v>-2.9436322893453123E-3</v>
      </c>
      <c r="K283" s="82">
        <f>VLOOKUP($C283,'2025'!$C$301:$U$583,VLOOKUP($L$4,Master!$D$9:$G$20,4,FALSE),FALSE)</f>
        <v>448286.07999999996</v>
      </c>
      <c r="L283" s="83">
        <f>VLOOKUP($C283,'2025'!$C$8:$U$290,VLOOKUP($L$4,Master!$D$9:$G$20,4,FALSE),FALSE)</f>
        <v>1790475.7500000007</v>
      </c>
      <c r="M283" s="152">
        <f t="shared" si="42"/>
        <v>3.9940471718416974</v>
      </c>
      <c r="N283" s="152">
        <f t="shared" si="43"/>
        <v>2.2037438305414362E-4</v>
      </c>
      <c r="O283" s="83">
        <f t="shared" si="44"/>
        <v>1342189.6700000009</v>
      </c>
      <c r="P283" s="87">
        <f t="shared" si="45"/>
        <v>2.9940471718416974</v>
      </c>
      <c r="Q283" s="78"/>
    </row>
    <row r="284" spans="2:17" s="79" customFormat="1" ht="12.75" x14ac:dyDescent="0.2">
      <c r="B284" s="72"/>
      <c r="C284" s="80" t="s">
        <v>261</v>
      </c>
      <c r="D284" s="81" t="s">
        <v>482</v>
      </c>
      <c r="E284" s="82">
        <f>IFERROR(VLOOKUP($C284,'2025'!$C$301:$U$583,19,FALSE),0)</f>
        <v>233580796.73000002</v>
      </c>
      <c r="F284" s="83">
        <f>IFERROR(VLOOKUP($C284,'2025'!$C$8:$U$290,19,FALSE),0)</f>
        <v>253097292.30000004</v>
      </c>
      <c r="G284" s="84">
        <f t="shared" si="38"/>
        <v>1.0835535105762975</v>
      </c>
      <c r="H284" s="85">
        <f t="shared" si="39"/>
        <v>3.115158618779771E-2</v>
      </c>
      <c r="I284" s="86">
        <f t="shared" si="40"/>
        <v>19516495.570000023</v>
      </c>
      <c r="J284" s="87">
        <f t="shared" si="41"/>
        <v>8.3553510576297368E-2</v>
      </c>
      <c r="K284" s="82">
        <f>VLOOKUP($C284,'2025'!$C$301:$U$583,VLOOKUP($L$4,Master!$D$9:$G$20,4,FALSE),FALSE)</f>
        <v>10546823.359999999</v>
      </c>
      <c r="L284" s="83">
        <f>VLOOKUP($C284,'2025'!$C$8:$U$290,VLOOKUP($L$4,Master!$D$9:$G$20,4,FALSE),FALSE)</f>
        <v>22797445.370000001</v>
      </c>
      <c r="M284" s="152">
        <f t="shared" si="42"/>
        <v>2.1615461444496975</v>
      </c>
      <c r="N284" s="152">
        <f t="shared" si="43"/>
        <v>2.8059430342043399E-3</v>
      </c>
      <c r="O284" s="83">
        <f t="shared" si="44"/>
        <v>12250622.010000002</v>
      </c>
      <c r="P284" s="87">
        <f t="shared" si="45"/>
        <v>1.1615461444496973</v>
      </c>
      <c r="Q284" s="78"/>
    </row>
    <row r="285" spans="2:17" s="79" customFormat="1" ht="12.75" x14ac:dyDescent="0.2">
      <c r="B285" s="72"/>
      <c r="C285" s="80" t="s">
        <v>262</v>
      </c>
      <c r="D285" s="81" t="s">
        <v>483</v>
      </c>
      <c r="E285" s="82">
        <f>IFERROR(VLOOKUP($C285,'2025'!$C$301:$U$583,19,FALSE),0)</f>
        <v>81559.759999999995</v>
      </c>
      <c r="F285" s="83">
        <f>IFERROR(VLOOKUP($C285,'2025'!$C$8:$U$290,19,FALSE),0)</f>
        <v>57889.31</v>
      </c>
      <c r="G285" s="84">
        <f t="shared" si="38"/>
        <v>0.70977783652134341</v>
      </c>
      <c r="H285" s="85">
        <f t="shared" si="39"/>
        <v>7.1251012345071201E-6</v>
      </c>
      <c r="I285" s="86">
        <f t="shared" si="40"/>
        <v>-23670.449999999997</v>
      </c>
      <c r="J285" s="87">
        <f t="shared" si="41"/>
        <v>-0.29022216347865659</v>
      </c>
      <c r="K285" s="82">
        <f>VLOOKUP($C285,'2025'!$C$301:$U$583,VLOOKUP($L$4,Master!$D$9:$G$20,4,FALSE),FALSE)</f>
        <v>9007.5499999999993</v>
      </c>
      <c r="L285" s="83">
        <f>VLOOKUP($C285,'2025'!$C$8:$U$290,VLOOKUP($L$4,Master!$D$9:$G$20,4,FALSE),FALSE)</f>
        <v>10055.630000000001</v>
      </c>
      <c r="M285" s="152">
        <f t="shared" si="42"/>
        <v>1.1163557238094712</v>
      </c>
      <c r="N285" s="152">
        <f t="shared" si="43"/>
        <v>1.2376616982780904E-6</v>
      </c>
      <c r="O285" s="83">
        <f t="shared" si="44"/>
        <v>1048.0800000000017</v>
      </c>
      <c r="P285" s="87">
        <f t="shared" si="45"/>
        <v>0.11635572380947115</v>
      </c>
      <c r="Q285" s="78"/>
    </row>
    <row r="286" spans="2:17" s="79" customFormat="1" ht="12.75" x14ac:dyDescent="0.2">
      <c r="B286" s="72"/>
      <c r="C286" s="80" t="s">
        <v>263</v>
      </c>
      <c r="D286" s="81" t="s">
        <v>484</v>
      </c>
      <c r="E286" s="82">
        <f>IFERROR(VLOOKUP($C286,'2025'!$C$301:$U$583,19,FALSE),0)</f>
        <v>447106.13999999996</v>
      </c>
      <c r="F286" s="83">
        <f>IFERROR(VLOOKUP($C286,'2025'!$C$8:$U$290,19,FALSE),0)</f>
        <v>444081.91999999998</v>
      </c>
      <c r="G286" s="84">
        <f t="shared" si="38"/>
        <v>0.99323601326521715</v>
      </c>
      <c r="H286" s="85">
        <f t="shared" si="39"/>
        <v>5.4658254458626164E-5</v>
      </c>
      <c r="I286" s="86">
        <f t="shared" si="40"/>
        <v>-3024.2199999999721</v>
      </c>
      <c r="J286" s="87">
        <f t="shared" si="41"/>
        <v>-6.7639867347828687E-3</v>
      </c>
      <c r="K286" s="82">
        <f>VLOOKUP($C286,'2025'!$C$301:$U$583,VLOOKUP($L$4,Master!$D$9:$G$20,4,FALSE),FALSE)</f>
        <v>43860.110000000008</v>
      </c>
      <c r="L286" s="83">
        <f>VLOOKUP($C286,'2025'!$C$8:$U$290,VLOOKUP($L$4,Master!$D$9:$G$20,4,FALSE),FALSE)</f>
        <v>76279.059999999983</v>
      </c>
      <c r="M286" s="152">
        <f t="shared" si="42"/>
        <v>1.7391442930717678</v>
      </c>
      <c r="N286" s="152">
        <f t="shared" si="43"/>
        <v>9.3885386537349047E-6</v>
      </c>
      <c r="O286" s="83">
        <f t="shared" si="44"/>
        <v>32418.949999999975</v>
      </c>
      <c r="P286" s="87">
        <f t="shared" si="45"/>
        <v>0.73914429307176766</v>
      </c>
      <c r="Q286" s="78"/>
    </row>
    <row r="287" spans="2:17" s="79" customFormat="1" ht="12.75" x14ac:dyDescent="0.2">
      <c r="B287" s="72"/>
      <c r="C287" s="80" t="s">
        <v>587</v>
      </c>
      <c r="D287" s="81" t="s">
        <v>612</v>
      </c>
      <c r="E287" s="82">
        <f>IFERROR(VLOOKUP($C287,'2025'!$C$301:$U$583,19,FALSE),0)</f>
        <v>0</v>
      </c>
      <c r="F287" s="83">
        <f>IFERROR(VLOOKUP($C287,'2025'!$C$8:$U$290,19,FALSE),0)</f>
        <v>0</v>
      </c>
      <c r="G287" s="84">
        <f t="shared" si="38"/>
        <v>0</v>
      </c>
      <c r="H287" s="85">
        <f t="shared" si="39"/>
        <v>0</v>
      </c>
      <c r="I287" s="86">
        <f t="shared" si="40"/>
        <v>0</v>
      </c>
      <c r="J287" s="87">
        <f t="shared" si="41"/>
        <v>0</v>
      </c>
      <c r="K287" s="82">
        <f>VLOOKUP($C287,'2025'!$C$301:$U$583,VLOOKUP($L$4,Master!$D$9:$G$20,4,FALSE),FALSE)</f>
        <v>0</v>
      </c>
      <c r="L287" s="83">
        <f>VLOOKUP($C287,'2025'!$C$8:$U$290,VLOOKUP($L$4,Master!$D$9:$G$20,4,FALSE),FALSE)</f>
        <v>0</v>
      </c>
      <c r="M287" s="152">
        <f t="shared" si="42"/>
        <v>0</v>
      </c>
      <c r="N287" s="152">
        <f t="shared" si="43"/>
        <v>0</v>
      </c>
      <c r="O287" s="83">
        <f t="shared" si="44"/>
        <v>0</v>
      </c>
      <c r="P287" s="87">
        <f t="shared" si="45"/>
        <v>0</v>
      </c>
      <c r="Q287" s="78"/>
    </row>
    <row r="288" spans="2:17" s="79" customFormat="1" ht="12.75" x14ac:dyDescent="0.2">
      <c r="B288" s="72"/>
      <c r="C288" s="80" t="s">
        <v>264</v>
      </c>
      <c r="D288" s="81" t="s">
        <v>485</v>
      </c>
      <c r="E288" s="82">
        <f>IFERROR(VLOOKUP($C288,'2025'!$C$301:$U$583,19,FALSE),0)</f>
        <v>2531000</v>
      </c>
      <c r="F288" s="83">
        <f>IFERROR(VLOOKUP($C288,'2025'!$C$8:$U$290,19,FALSE),0)</f>
        <v>2377521.7399999998</v>
      </c>
      <c r="G288" s="84">
        <f t="shared" si="38"/>
        <v>0.93936062425918598</v>
      </c>
      <c r="H288" s="85">
        <f t="shared" si="39"/>
        <v>2.9262886506578703E-4</v>
      </c>
      <c r="I288" s="86">
        <f t="shared" si="40"/>
        <v>-153478.26000000024</v>
      </c>
      <c r="J288" s="87">
        <f t="shared" si="41"/>
        <v>-6.0639375740814003E-2</v>
      </c>
      <c r="K288" s="82">
        <f>VLOOKUP($C288,'2025'!$C$301:$U$583,VLOOKUP($L$4,Master!$D$9:$G$20,4,FALSE),FALSE)</f>
        <v>502507.63999999996</v>
      </c>
      <c r="L288" s="83">
        <f>VLOOKUP($C288,'2025'!$C$8:$U$290,VLOOKUP($L$4,Master!$D$9:$G$20,4,FALSE),FALSE)</f>
        <v>928769.1</v>
      </c>
      <c r="M288" s="152">
        <f t="shared" si="42"/>
        <v>1.8482686153786638</v>
      </c>
      <c r="N288" s="152">
        <f t="shared" si="43"/>
        <v>1.1431426391128287E-4</v>
      </c>
      <c r="O288" s="83">
        <f t="shared" si="44"/>
        <v>426261.46</v>
      </c>
      <c r="P288" s="87">
        <f t="shared" si="45"/>
        <v>0.84826861537866383</v>
      </c>
      <c r="Q288" s="78"/>
    </row>
    <row r="289" spans="2:17" s="79" customFormat="1" ht="12.75" x14ac:dyDescent="0.2">
      <c r="B289" s="72"/>
      <c r="C289" s="80" t="s">
        <v>588</v>
      </c>
      <c r="D289" s="81" t="s">
        <v>613</v>
      </c>
      <c r="E289" s="82">
        <f>IFERROR(VLOOKUP($C289,'2025'!$C$301:$U$583,19,FALSE),0)</f>
        <v>0</v>
      </c>
      <c r="F289" s="83">
        <f>IFERROR(VLOOKUP($C289,'2025'!$C$8:$U$290,19,FALSE),0)</f>
        <v>0</v>
      </c>
      <c r="G289" s="84">
        <f t="shared" si="38"/>
        <v>0</v>
      </c>
      <c r="H289" s="85">
        <f t="shared" si="39"/>
        <v>0</v>
      </c>
      <c r="I289" s="86">
        <f t="shared" si="40"/>
        <v>0</v>
      </c>
      <c r="J289" s="87">
        <f t="shared" si="41"/>
        <v>0</v>
      </c>
      <c r="K289" s="82">
        <f>VLOOKUP($C289,'2025'!$C$301:$U$583,VLOOKUP($L$4,Master!$D$9:$G$20,4,FALSE),FALSE)</f>
        <v>0</v>
      </c>
      <c r="L289" s="83">
        <f>VLOOKUP($C289,'2025'!$C$8:$U$290,VLOOKUP($L$4,Master!$D$9:$G$20,4,FALSE),FALSE)</f>
        <v>0</v>
      </c>
      <c r="M289" s="152">
        <f t="shared" si="42"/>
        <v>0</v>
      </c>
      <c r="N289" s="152">
        <f t="shared" si="43"/>
        <v>0</v>
      </c>
      <c r="O289" s="83">
        <f t="shared" si="44"/>
        <v>0</v>
      </c>
      <c r="P289" s="87">
        <f t="shared" si="45"/>
        <v>0</v>
      </c>
      <c r="Q289" s="78"/>
    </row>
    <row r="290" spans="2:17" s="79" customFormat="1" ht="25.5" x14ac:dyDescent="0.2">
      <c r="B290" s="72"/>
      <c r="C290" s="80" t="s">
        <v>514</v>
      </c>
      <c r="D290" s="81" t="s">
        <v>515</v>
      </c>
      <c r="E290" s="82">
        <f>IFERROR(VLOOKUP($C290,'2025'!$C$301:$U$583,19,FALSE),0)</f>
        <v>2650448.3100000005</v>
      </c>
      <c r="F290" s="83">
        <f>IFERROR(VLOOKUP($C290,'2025'!$C$8:$U$290,19,FALSE),0)</f>
        <v>2485948.9799999995</v>
      </c>
      <c r="G290" s="84">
        <f t="shared" si="38"/>
        <v>0.93793528084311106</v>
      </c>
      <c r="H290" s="85">
        <f t="shared" si="39"/>
        <v>3.0597424889534377E-4</v>
      </c>
      <c r="I290" s="86">
        <f t="shared" si="40"/>
        <v>-164499.33000000101</v>
      </c>
      <c r="J290" s="87">
        <f t="shared" si="41"/>
        <v>-6.2064719156888964E-2</v>
      </c>
      <c r="K290" s="82">
        <f>VLOOKUP($C290,'2025'!$C$301:$U$583,VLOOKUP($L$4,Master!$D$9:$G$20,4,FALSE),FALSE)</f>
        <v>357977.30000000005</v>
      </c>
      <c r="L290" s="83">
        <f>VLOOKUP($C290,'2025'!$C$8:$U$290,VLOOKUP($L$4,Master!$D$9:$G$20,4,FALSE),FALSE)</f>
        <v>185450.92</v>
      </c>
      <c r="M290" s="152">
        <f t="shared" si="42"/>
        <v>0.51805217816883919</v>
      </c>
      <c r="N290" s="152">
        <f t="shared" si="43"/>
        <v>2.2825571405713445E-5</v>
      </c>
      <c r="O290" s="83">
        <f t="shared" si="44"/>
        <v>-172526.38000000003</v>
      </c>
      <c r="P290" s="87">
        <f t="shared" si="45"/>
        <v>-0.48194782183116086</v>
      </c>
      <c r="Q290" s="78"/>
    </row>
    <row r="291" spans="2:17" s="79" customFormat="1" ht="26.25" thickBot="1" x14ac:dyDescent="0.25">
      <c r="B291" s="72"/>
      <c r="C291" s="80" t="s">
        <v>552</v>
      </c>
      <c r="D291" s="81" t="s">
        <v>553</v>
      </c>
      <c r="E291" s="82">
        <f>IFERROR(VLOOKUP($C291,'2025'!$C$301:$U$583,19,FALSE),0)</f>
        <v>1227744.6600000001</v>
      </c>
      <c r="F291" s="83">
        <f>IFERROR(VLOOKUP($C291,'2025'!$C$8:$U$290,19,FALSE),0)</f>
        <v>1043592.8900000001</v>
      </c>
      <c r="G291" s="84">
        <f t="shared" si="38"/>
        <v>0.85000808718646759</v>
      </c>
      <c r="H291" s="85">
        <f t="shared" si="39"/>
        <v>1.2844694450256627E-4</v>
      </c>
      <c r="I291" s="86">
        <f t="shared" si="40"/>
        <v>-184151.77000000002</v>
      </c>
      <c r="J291" s="87">
        <f t="shared" si="41"/>
        <v>-0.14999191281353241</v>
      </c>
      <c r="K291" s="82">
        <f>VLOOKUP($C291,'2025'!$C$301:$U$583,VLOOKUP($L$4,Master!$D$9:$G$20,4,FALSE),FALSE)</f>
        <v>156827.35</v>
      </c>
      <c r="L291" s="83">
        <f>VLOOKUP($C291,'2025'!$C$8:$U$290,VLOOKUP($L$4,Master!$D$9:$G$20,4,FALSE),FALSE)</f>
        <v>211496.26999999996</v>
      </c>
      <c r="M291" s="152">
        <f t="shared" si="42"/>
        <v>1.3485930228368965</v>
      </c>
      <c r="N291" s="152">
        <f t="shared" si="43"/>
        <v>2.6031271308479079E-5</v>
      </c>
      <c r="O291" s="83">
        <f t="shared" si="44"/>
        <v>54668.919999999955</v>
      </c>
      <c r="P291" s="87">
        <f t="shared" si="45"/>
        <v>0.34859302283689647</v>
      </c>
      <c r="Q291" s="78"/>
    </row>
    <row r="292" spans="2:17" s="79" customFormat="1" ht="14.25" thickTop="1" thickBot="1" x14ac:dyDescent="0.25">
      <c r="B292" s="88"/>
      <c r="C292" s="89"/>
      <c r="D292" s="90"/>
      <c r="E292" s="91"/>
      <c r="F292" s="91"/>
      <c r="G292" s="92"/>
      <c r="H292" s="92"/>
      <c r="I292" s="91"/>
      <c r="J292" s="92"/>
      <c r="K292" s="93"/>
      <c r="L292" s="91"/>
      <c r="M292" s="91"/>
      <c r="N292" s="92"/>
      <c r="O292" s="91"/>
      <c r="P292" s="92"/>
      <c r="Q292" s="94"/>
    </row>
    <row r="293" spans="2:17" s="79" customFormat="1" ht="13.5" thickTop="1" x14ac:dyDescent="0.2">
      <c r="B293" s="26"/>
      <c r="C293" s="95"/>
      <c r="D293" s="96"/>
      <c r="E293" s="97"/>
      <c r="F293" s="97"/>
      <c r="G293" s="98"/>
      <c r="H293" s="98"/>
      <c r="I293" s="97"/>
      <c r="J293" s="98"/>
      <c r="K293" s="99"/>
      <c r="L293" s="97"/>
      <c r="M293" s="97"/>
      <c r="N293" s="98"/>
      <c r="O293" s="97"/>
      <c r="P293" s="98"/>
      <c r="Q293" s="26"/>
    </row>
    <row r="294" spans="2:17" s="79" customFormat="1" ht="12.75" x14ac:dyDescent="0.2">
      <c r="B294" s="26"/>
      <c r="C294" s="95"/>
      <c r="D294" s="96"/>
      <c r="E294" s="100"/>
      <c r="F294" s="100"/>
      <c r="G294" s="101"/>
      <c r="H294" s="101"/>
      <c r="I294" s="102"/>
      <c r="J294" s="101"/>
      <c r="K294" s="100"/>
      <c r="L294" s="100"/>
      <c r="M294" s="100"/>
      <c r="N294" s="101"/>
      <c r="O294" s="102"/>
      <c r="P294" s="101"/>
      <c r="Q294" s="26"/>
    </row>
    <row r="295" spans="2:17" x14ac:dyDescent="0.2">
      <c r="E295" s="103"/>
      <c r="F295" s="103"/>
    </row>
  </sheetData>
  <sheetProtection algorithmName="SHA-512" hashValue="X+awhpJVfEzNd7cmWyLs9uE62icEWeAh50GeRmpBPNEz6MPjq2ceBGkaxVOga89ZxXuNVGe2s+a6anPQad7+/A==" saltValue="C6ZMXaqK3rX3oK0/WsiTF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H29" sqref="H29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7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8" t="s">
        <v>557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0"/>
      <c r="R4" s="54"/>
      <c r="S4" s="105"/>
      <c r="T4" s="50"/>
      <c r="V4" s="54"/>
    </row>
    <row r="5" spans="2:22" s="106" customFormat="1" ht="17.2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81" t="s">
        <v>31</v>
      </c>
      <c r="D7" s="182"/>
      <c r="E7" s="114">
        <v>189007338.90000004</v>
      </c>
      <c r="F7" s="114">
        <v>222510847.10000005</v>
      </c>
      <c r="G7" s="114">
        <v>316831411.6500001</v>
      </c>
      <c r="H7" s="114">
        <v>792648986.65000033</v>
      </c>
      <c r="I7" s="114">
        <v>286134574.64999992</v>
      </c>
      <c r="J7" s="114">
        <v>306649688.54999989</v>
      </c>
      <c r="K7" s="114">
        <v>277359971.66000003</v>
      </c>
      <c r="L7" s="114">
        <v>242996763.21000001</v>
      </c>
      <c r="M7" s="114">
        <v>303757765.79999995</v>
      </c>
      <c r="N7" s="114">
        <v>286352598.33999991</v>
      </c>
      <c r="O7" s="114">
        <v>273507826.8599999</v>
      </c>
      <c r="P7" s="114">
        <v>511459178.1400004</v>
      </c>
      <c r="Q7" s="114">
        <f>SUM(Q8:Q290)</f>
        <v>4009216951.5099988</v>
      </c>
      <c r="R7" s="115"/>
      <c r="S7" s="116"/>
      <c r="T7" s="113"/>
      <c r="U7" s="114">
        <f>SUM(U8:U290)</f>
        <v>4009216951.5099988</v>
      </c>
      <c r="V7" s="115"/>
    </row>
    <row r="8" spans="2:22" ht="15" x14ac:dyDescent="0.25">
      <c r="B8" s="113"/>
      <c r="C8" s="164" t="s">
        <v>45</v>
      </c>
      <c r="D8" s="159" t="s">
        <v>265</v>
      </c>
      <c r="E8" s="119">
        <v>18686.75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>
        <v>26086.159999999996</v>
      </c>
      <c r="M8" s="119">
        <v>31261.929999999993</v>
      </c>
      <c r="N8" s="119">
        <v>31709.510000000006</v>
      </c>
      <c r="O8" s="119">
        <v>28990.639999999999</v>
      </c>
      <c r="P8" s="119">
        <v>58186.030000000006</v>
      </c>
      <c r="Q8" s="119">
        <f t="shared" ref="Q8:Q71" si="0">SUM(E8:P8)</f>
        <v>385266.35000000003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385266.35000000003</v>
      </c>
      <c r="V8" s="115"/>
    </row>
    <row r="9" spans="2:22" ht="25.5" x14ac:dyDescent="0.25">
      <c r="B9" s="113"/>
      <c r="C9" s="165" t="s">
        <v>46</v>
      </c>
      <c r="D9" s="157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>
        <v>4220</v>
      </c>
      <c r="M9" s="119">
        <v>3280</v>
      </c>
      <c r="N9" s="119">
        <v>3780</v>
      </c>
      <c r="O9" s="119">
        <v>3780</v>
      </c>
      <c r="P9" s="119">
        <v>6730</v>
      </c>
      <c r="Q9" s="119">
        <f t="shared" si="0"/>
        <v>43900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43900</v>
      </c>
      <c r="V9" s="115"/>
    </row>
    <row r="10" spans="2:22" ht="15" x14ac:dyDescent="0.25">
      <c r="B10" s="113"/>
      <c r="C10" s="165" t="s">
        <v>47</v>
      </c>
      <c r="D10" s="157" t="s">
        <v>267</v>
      </c>
      <c r="E10" s="119">
        <v>64166.960000000006</v>
      </c>
      <c r="F10" s="119">
        <v>164401.06</v>
      </c>
      <c r="G10" s="119">
        <v>124736.29000000002</v>
      </c>
      <c r="H10" s="119">
        <v>223595.63000000003</v>
      </c>
      <c r="I10" s="119">
        <v>171643.39999999997</v>
      </c>
      <c r="J10" s="119">
        <v>149503.50999999998</v>
      </c>
      <c r="K10" s="119">
        <v>174237.80000000002</v>
      </c>
      <c r="L10" s="119">
        <v>170009.65000000002</v>
      </c>
      <c r="M10" s="119">
        <v>132459.75000000006</v>
      </c>
      <c r="N10" s="119">
        <v>201858.70999999993</v>
      </c>
      <c r="O10" s="119">
        <v>151594.72</v>
      </c>
      <c r="P10" s="119">
        <v>242551.67999999985</v>
      </c>
      <c r="Q10" s="119">
        <f t="shared" si="0"/>
        <v>1970759.1600000001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1970759.1600000001</v>
      </c>
      <c r="V10" s="115"/>
    </row>
    <row r="11" spans="2:22" ht="15" x14ac:dyDescent="0.25">
      <c r="B11" s="113"/>
      <c r="C11" s="165" t="s">
        <v>48</v>
      </c>
      <c r="D11" s="157" t="s">
        <v>268</v>
      </c>
      <c r="E11" s="119">
        <v>13903.6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26651.42</v>
      </c>
      <c r="K11" s="119">
        <v>44336.14</v>
      </c>
      <c r="L11" s="119">
        <v>127141.45</v>
      </c>
      <c r="M11" s="119">
        <v>25136.679999999997</v>
      </c>
      <c r="N11" s="119">
        <v>36615.919999999991</v>
      </c>
      <c r="O11" s="119">
        <v>28978.69</v>
      </c>
      <c r="P11" s="119">
        <v>58762.01</v>
      </c>
      <c r="Q11" s="119">
        <f t="shared" si="0"/>
        <v>481367.91000000003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481367.91000000003</v>
      </c>
      <c r="V11" s="115"/>
    </row>
    <row r="12" spans="2:22" ht="15" x14ac:dyDescent="0.25">
      <c r="B12" s="113"/>
      <c r="C12" s="165" t="s">
        <v>49</v>
      </c>
      <c r="D12" s="157" t="s">
        <v>269</v>
      </c>
      <c r="E12" s="119">
        <v>112584.58000000002</v>
      </c>
      <c r="F12" s="119">
        <v>107945.07000000004</v>
      </c>
      <c r="G12" s="119">
        <v>148449.06999999995</v>
      </c>
      <c r="H12" s="119">
        <v>147565.81999999998</v>
      </c>
      <c r="I12" s="119">
        <v>161453.52999999997</v>
      </c>
      <c r="J12" s="119">
        <v>159210.55999999985</v>
      </c>
      <c r="K12" s="119">
        <v>148599.26999999999</v>
      </c>
      <c r="L12" s="119">
        <v>138223.69999999998</v>
      </c>
      <c r="M12" s="119">
        <v>106191.37</v>
      </c>
      <c r="N12" s="119">
        <v>134639.70999999996</v>
      </c>
      <c r="O12" s="119">
        <v>125282.70999999989</v>
      </c>
      <c r="P12" s="119">
        <v>1292265.2399999998</v>
      </c>
      <c r="Q12" s="119">
        <f t="shared" si="0"/>
        <v>2782410.6299999994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2782410.6299999994</v>
      </c>
      <c r="V12" s="115"/>
    </row>
    <row r="13" spans="2:22" ht="15" x14ac:dyDescent="0.25">
      <c r="B13" s="113"/>
      <c r="C13" s="165" t="s">
        <v>559</v>
      </c>
      <c r="D13" s="157" t="s">
        <v>589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0"/>
        <v>0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5"/>
    </row>
    <row r="14" spans="2:22" ht="25.5" x14ac:dyDescent="0.25">
      <c r="B14" s="113"/>
      <c r="C14" s="165" t="s">
        <v>50</v>
      </c>
      <c r="D14" s="157" t="s">
        <v>270</v>
      </c>
      <c r="E14" s="119">
        <v>32892.01</v>
      </c>
      <c r="F14" s="119">
        <v>48316.1</v>
      </c>
      <c r="G14" s="119">
        <v>87331.57</v>
      </c>
      <c r="H14" s="119">
        <v>93618.599999999991</v>
      </c>
      <c r="I14" s="119">
        <v>55700.640000000007</v>
      </c>
      <c r="J14" s="119">
        <v>58830.23</v>
      </c>
      <c r="K14" s="119">
        <v>96175.650000000009</v>
      </c>
      <c r="L14" s="119">
        <v>55743.19</v>
      </c>
      <c r="M14" s="119">
        <v>119000.47</v>
      </c>
      <c r="N14" s="119">
        <v>122827.23999999996</v>
      </c>
      <c r="O14" s="119">
        <v>128691.09</v>
      </c>
      <c r="P14" s="119">
        <v>145892.91999999998</v>
      </c>
      <c r="Q14" s="119">
        <f t="shared" si="0"/>
        <v>1045019.71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1045019.71</v>
      </c>
      <c r="V14" s="115"/>
    </row>
    <row r="15" spans="2:22" ht="15" x14ac:dyDescent="0.25">
      <c r="B15" s="113"/>
      <c r="C15" s="165" t="s">
        <v>51</v>
      </c>
      <c r="D15" s="157" t="s">
        <v>271</v>
      </c>
      <c r="E15" s="119">
        <v>43267.25</v>
      </c>
      <c r="F15" s="119">
        <v>51885.939999999995</v>
      </c>
      <c r="G15" s="119">
        <v>53953.820000000007</v>
      </c>
      <c r="H15" s="119">
        <v>122232.95999999999</v>
      </c>
      <c r="I15" s="119">
        <v>43881.869999999981</v>
      </c>
      <c r="J15" s="119">
        <v>75007.039999999994</v>
      </c>
      <c r="K15" s="119">
        <v>67148.749999999985</v>
      </c>
      <c r="L15" s="119">
        <v>62163.859999999993</v>
      </c>
      <c r="M15" s="119">
        <v>57626.639999999992</v>
      </c>
      <c r="N15" s="119">
        <v>90182.969999999987</v>
      </c>
      <c r="O15" s="119">
        <v>67087.439999999973</v>
      </c>
      <c r="P15" s="119">
        <v>193989.41999999998</v>
      </c>
      <c r="Q15" s="119">
        <f t="shared" si="0"/>
        <v>928427.95999999973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928427.95999999973</v>
      </c>
      <c r="V15" s="115"/>
    </row>
    <row r="16" spans="2:22" ht="15" x14ac:dyDescent="0.25">
      <c r="B16" s="113"/>
      <c r="C16" s="165" t="s">
        <v>52</v>
      </c>
      <c r="D16" s="157" t="s">
        <v>272</v>
      </c>
      <c r="E16" s="119">
        <v>0</v>
      </c>
      <c r="F16" s="119">
        <v>0</v>
      </c>
      <c r="G16" s="119">
        <v>15000</v>
      </c>
      <c r="H16" s="119">
        <v>27094.309999999998</v>
      </c>
      <c r="I16" s="119">
        <v>8648.07</v>
      </c>
      <c r="J16" s="119">
        <v>0</v>
      </c>
      <c r="K16" s="119">
        <v>15381.24</v>
      </c>
      <c r="L16" s="119">
        <v>38550.28</v>
      </c>
      <c r="M16" s="119">
        <v>38000.28</v>
      </c>
      <c r="N16" s="119">
        <v>0</v>
      </c>
      <c r="O16" s="119">
        <v>74550.559999999998</v>
      </c>
      <c r="P16" s="119">
        <v>22775.26</v>
      </c>
      <c r="Q16" s="119">
        <f t="shared" si="0"/>
        <v>240000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240000</v>
      </c>
      <c r="V16" s="115"/>
    </row>
    <row r="17" spans="2:22" ht="15" x14ac:dyDescent="0.25">
      <c r="B17" s="113"/>
      <c r="C17" s="165" t="s">
        <v>53</v>
      </c>
      <c r="D17" s="157" t="s">
        <v>273</v>
      </c>
      <c r="E17" s="119">
        <v>59450.610000000008</v>
      </c>
      <c r="F17" s="119">
        <v>99478.13</v>
      </c>
      <c r="G17" s="119">
        <v>144275.96</v>
      </c>
      <c r="H17" s="119">
        <v>148527.80999999997</v>
      </c>
      <c r="I17" s="119">
        <v>112145.42000000001</v>
      </c>
      <c r="J17" s="119">
        <v>234420.15999999997</v>
      </c>
      <c r="K17" s="119">
        <v>76701.62999999999</v>
      </c>
      <c r="L17" s="119">
        <v>164665.03</v>
      </c>
      <c r="M17" s="119">
        <v>181076.45999999996</v>
      </c>
      <c r="N17" s="119">
        <v>113663.29000000001</v>
      </c>
      <c r="O17" s="119">
        <v>101236.52</v>
      </c>
      <c r="P17" s="119">
        <v>426989.77</v>
      </c>
      <c r="Q17" s="119">
        <f t="shared" si="0"/>
        <v>1862630.79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1862630.79</v>
      </c>
      <c r="V17" s="115"/>
    </row>
    <row r="18" spans="2:22" ht="25.5" x14ac:dyDescent="0.25">
      <c r="B18" s="113"/>
      <c r="C18" s="165" t="s">
        <v>54</v>
      </c>
      <c r="D18" s="157" t="s">
        <v>274</v>
      </c>
      <c r="E18" s="119">
        <v>168696.99000000005</v>
      </c>
      <c r="F18" s="119">
        <v>368099.95</v>
      </c>
      <c r="G18" s="119">
        <v>409266.68000000005</v>
      </c>
      <c r="H18" s="119">
        <v>357581.69</v>
      </c>
      <c r="I18" s="119">
        <v>490275.01999999984</v>
      </c>
      <c r="J18" s="119">
        <v>415880.59999999992</v>
      </c>
      <c r="K18" s="119">
        <v>1046299.2499999999</v>
      </c>
      <c r="L18" s="119">
        <v>335439.64999999991</v>
      </c>
      <c r="M18" s="119">
        <v>386644.94999999995</v>
      </c>
      <c r="N18" s="119">
        <v>559068.07999999996</v>
      </c>
      <c r="O18" s="119">
        <v>418369.43</v>
      </c>
      <c r="P18" s="119">
        <v>1544877.69</v>
      </c>
      <c r="Q18" s="119">
        <f t="shared" si="0"/>
        <v>6500499.9799999986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6500499.9799999986</v>
      </c>
      <c r="V18" s="115"/>
    </row>
    <row r="19" spans="2:22" ht="15" x14ac:dyDescent="0.25">
      <c r="B19" s="113"/>
      <c r="C19" s="165" t="s">
        <v>55</v>
      </c>
      <c r="D19" s="157" t="s">
        <v>275</v>
      </c>
      <c r="E19" s="119">
        <v>295133.46000000002</v>
      </c>
      <c r="F19" s="119">
        <v>407857.10000000003</v>
      </c>
      <c r="G19" s="119">
        <v>553323.51000000013</v>
      </c>
      <c r="H19" s="119">
        <v>405889.86000000004</v>
      </c>
      <c r="I19" s="119">
        <v>457278.99</v>
      </c>
      <c r="J19" s="119">
        <v>409328.61999999988</v>
      </c>
      <c r="K19" s="119">
        <v>445391.14</v>
      </c>
      <c r="L19" s="119">
        <v>448446.44</v>
      </c>
      <c r="M19" s="119">
        <v>531011.71</v>
      </c>
      <c r="N19" s="119">
        <v>617594.95999999985</v>
      </c>
      <c r="O19" s="119">
        <v>450428.07000000007</v>
      </c>
      <c r="P19" s="119">
        <v>1030865.5799999998</v>
      </c>
      <c r="Q19" s="119">
        <f t="shared" si="0"/>
        <v>6052549.4400000004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6052549.4400000004</v>
      </c>
      <c r="V19" s="115"/>
    </row>
    <row r="20" spans="2:22" ht="15" x14ac:dyDescent="0.25">
      <c r="B20" s="113"/>
      <c r="C20" s="165" t="s">
        <v>56</v>
      </c>
      <c r="D20" s="157" t="s">
        <v>276</v>
      </c>
      <c r="E20" s="119">
        <v>225517.49000000002</v>
      </c>
      <c r="F20" s="119">
        <v>324646.25999999995</v>
      </c>
      <c r="G20" s="119">
        <v>438512.1999999999</v>
      </c>
      <c r="H20" s="119">
        <v>437021.40999999992</v>
      </c>
      <c r="I20" s="119">
        <v>434339.92999999993</v>
      </c>
      <c r="J20" s="119">
        <v>443212.5300000002</v>
      </c>
      <c r="K20" s="119">
        <v>461415.99999999994</v>
      </c>
      <c r="L20" s="119">
        <v>283589.7900000001</v>
      </c>
      <c r="M20" s="119">
        <v>592936.4800000001</v>
      </c>
      <c r="N20" s="119">
        <v>3047968.77</v>
      </c>
      <c r="O20" s="119">
        <v>394531.84000000003</v>
      </c>
      <c r="P20" s="119">
        <v>924517.02</v>
      </c>
      <c r="Q20" s="119">
        <f t="shared" si="0"/>
        <v>8008209.7199999988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8008209.7199999988</v>
      </c>
      <c r="V20" s="115"/>
    </row>
    <row r="21" spans="2:22" ht="25.5" x14ac:dyDescent="0.25">
      <c r="B21" s="113"/>
      <c r="C21" s="165" t="s">
        <v>57</v>
      </c>
      <c r="D21" s="157" t="s">
        <v>277</v>
      </c>
      <c r="E21" s="119">
        <v>11008.73</v>
      </c>
      <c r="F21" s="119">
        <v>10638.670000000002</v>
      </c>
      <c r="G21" s="119">
        <v>8885.9699999999993</v>
      </c>
      <c r="H21" s="119">
        <v>9295.5099999999984</v>
      </c>
      <c r="I21" s="119">
        <v>9555.880000000001</v>
      </c>
      <c r="J21" s="119">
        <v>11662.220000000001</v>
      </c>
      <c r="K21" s="119">
        <v>9155.1799999999985</v>
      </c>
      <c r="L21" s="119">
        <v>9401.989999999998</v>
      </c>
      <c r="M21" s="119">
        <v>8368.68</v>
      </c>
      <c r="N21" s="119">
        <v>8571.2799999999988</v>
      </c>
      <c r="O21" s="119">
        <v>8431.59</v>
      </c>
      <c r="P21" s="119">
        <v>15447.690000000002</v>
      </c>
      <c r="Q21" s="119">
        <f t="shared" si="0"/>
        <v>120423.38999999998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120423.38999999998</v>
      </c>
      <c r="V21" s="115"/>
    </row>
    <row r="22" spans="2:22" ht="15" x14ac:dyDescent="0.25">
      <c r="B22" s="113"/>
      <c r="C22" s="165" t="s">
        <v>58</v>
      </c>
      <c r="D22" s="157" t="s">
        <v>278</v>
      </c>
      <c r="E22" s="119">
        <v>0</v>
      </c>
      <c r="F22" s="119">
        <v>5152.55</v>
      </c>
      <c r="G22" s="119">
        <v>4420.6299999999992</v>
      </c>
      <c r="H22" s="119">
        <v>2905.02</v>
      </c>
      <c r="I22" s="119">
        <v>4362.6499999999996</v>
      </c>
      <c r="J22" s="119">
        <v>5207.7999999999993</v>
      </c>
      <c r="K22" s="119">
        <v>5707.6799999999994</v>
      </c>
      <c r="L22" s="119">
        <v>3156.75</v>
      </c>
      <c r="M22" s="119">
        <v>4265.78</v>
      </c>
      <c r="N22" s="119">
        <v>4459.53</v>
      </c>
      <c r="O22" s="119">
        <v>6700.48</v>
      </c>
      <c r="P22" s="119">
        <v>7422.54</v>
      </c>
      <c r="Q22" s="119">
        <f t="shared" si="0"/>
        <v>53761.409999999996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53761.409999999996</v>
      </c>
      <c r="V22" s="115"/>
    </row>
    <row r="23" spans="2:22" ht="15" x14ac:dyDescent="0.25">
      <c r="B23" s="113"/>
      <c r="C23" s="165" t="s">
        <v>59</v>
      </c>
      <c r="D23" s="157" t="s">
        <v>279</v>
      </c>
      <c r="E23" s="119">
        <v>46666.02</v>
      </c>
      <c r="F23" s="119">
        <v>77125.960000000006</v>
      </c>
      <c r="G23" s="119">
        <v>66467.09</v>
      </c>
      <c r="H23" s="119">
        <v>83954.57</v>
      </c>
      <c r="I23" s="119">
        <v>121579.18000000001</v>
      </c>
      <c r="J23" s="119">
        <v>125522.62</v>
      </c>
      <c r="K23" s="119">
        <v>75965.410000000018</v>
      </c>
      <c r="L23" s="119">
        <v>69822.37999999999</v>
      </c>
      <c r="M23" s="119">
        <v>83757.38</v>
      </c>
      <c r="N23" s="119">
        <v>87823.510000000009</v>
      </c>
      <c r="O23" s="119">
        <v>88302.42</v>
      </c>
      <c r="P23" s="119">
        <v>118496.11</v>
      </c>
      <c r="Q23" s="119">
        <f t="shared" si="0"/>
        <v>1045482.65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1045482.65</v>
      </c>
      <c r="V23" s="115"/>
    </row>
    <row r="24" spans="2:22" ht="15" x14ac:dyDescent="0.25">
      <c r="B24" s="113"/>
      <c r="C24" s="165" t="s">
        <v>60</v>
      </c>
      <c r="D24" s="157" t="s">
        <v>280</v>
      </c>
      <c r="E24" s="119">
        <v>0</v>
      </c>
      <c r="F24" s="119">
        <v>35630</v>
      </c>
      <c r="G24" s="119">
        <v>47460</v>
      </c>
      <c r="H24" s="119">
        <v>74873.84</v>
      </c>
      <c r="I24" s="119">
        <v>43630</v>
      </c>
      <c r="J24" s="119">
        <v>21237.09</v>
      </c>
      <c r="K24" s="119">
        <v>80766.2</v>
      </c>
      <c r="L24" s="119">
        <v>49081.83</v>
      </c>
      <c r="M24" s="119">
        <v>26733.74</v>
      </c>
      <c r="N24" s="119">
        <v>45190.5</v>
      </c>
      <c r="O24" s="119">
        <v>49108.380000000005</v>
      </c>
      <c r="P24" s="119">
        <v>76650.75</v>
      </c>
      <c r="Q24" s="119">
        <f t="shared" si="0"/>
        <v>550362.33000000007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550362.33000000007</v>
      </c>
      <c r="V24" s="115"/>
    </row>
    <row r="25" spans="2:22" ht="15" x14ac:dyDescent="0.25">
      <c r="B25" s="113"/>
      <c r="C25" s="165" t="s">
        <v>61</v>
      </c>
      <c r="D25" s="157" t="s">
        <v>281</v>
      </c>
      <c r="E25" s="119">
        <v>27500.77</v>
      </c>
      <c r="F25" s="119">
        <v>36281.279999999999</v>
      </c>
      <c r="G25" s="119">
        <v>30143.120000000003</v>
      </c>
      <c r="H25" s="119">
        <v>33598.450000000004</v>
      </c>
      <c r="I25" s="119">
        <v>34857.58</v>
      </c>
      <c r="J25" s="119">
        <v>36986.6</v>
      </c>
      <c r="K25" s="119">
        <v>34862.450000000004</v>
      </c>
      <c r="L25" s="119">
        <v>31626.719999999998</v>
      </c>
      <c r="M25" s="119">
        <v>34470.270000000004</v>
      </c>
      <c r="N25" s="119">
        <v>32303.640000000003</v>
      </c>
      <c r="O25" s="119">
        <v>31811.530000000002</v>
      </c>
      <c r="P25" s="119">
        <v>55753.150000000009</v>
      </c>
      <c r="Q25" s="119">
        <f t="shared" si="0"/>
        <v>420195.56000000011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420195.56000000011</v>
      </c>
      <c r="V25" s="115"/>
    </row>
    <row r="26" spans="2:22" ht="15" x14ac:dyDescent="0.25">
      <c r="B26" s="113"/>
      <c r="C26" s="165" t="s">
        <v>62</v>
      </c>
      <c r="D26" s="157" t="s">
        <v>282</v>
      </c>
      <c r="E26" s="119">
        <v>0</v>
      </c>
      <c r="F26" s="119">
        <v>2550</v>
      </c>
      <c r="G26" s="119">
        <v>2900</v>
      </c>
      <c r="H26" s="119">
        <v>2900</v>
      </c>
      <c r="I26" s="119">
        <v>2390</v>
      </c>
      <c r="J26" s="119">
        <v>2890</v>
      </c>
      <c r="K26" s="119">
        <v>3080</v>
      </c>
      <c r="L26" s="119">
        <v>1700</v>
      </c>
      <c r="M26" s="119">
        <v>2390</v>
      </c>
      <c r="N26" s="119">
        <v>2790</v>
      </c>
      <c r="O26" s="119">
        <v>2100</v>
      </c>
      <c r="P26" s="119">
        <v>5025.2</v>
      </c>
      <c r="Q26" s="119">
        <f t="shared" si="0"/>
        <v>30715.200000000001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30715.200000000001</v>
      </c>
      <c r="V26" s="115"/>
    </row>
    <row r="27" spans="2:22" ht="15" x14ac:dyDescent="0.25">
      <c r="B27" s="113"/>
      <c r="C27" s="165" t="s">
        <v>63</v>
      </c>
      <c r="D27" s="157" t="s">
        <v>283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0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ht="15" x14ac:dyDescent="0.25">
      <c r="B28" s="113"/>
      <c r="C28" s="165" t="s">
        <v>64</v>
      </c>
      <c r="D28" s="157" t="s">
        <v>284</v>
      </c>
      <c r="E28" s="119">
        <v>0</v>
      </c>
      <c r="F28" s="119">
        <v>635708.26</v>
      </c>
      <c r="G28" s="119">
        <v>751622.3</v>
      </c>
      <c r="H28" s="119">
        <v>693665.28000000014</v>
      </c>
      <c r="I28" s="119">
        <v>693665.28000000014</v>
      </c>
      <c r="J28" s="119">
        <v>693665.27999999991</v>
      </c>
      <c r="K28" s="119">
        <v>693665.28000000003</v>
      </c>
      <c r="L28" s="119">
        <v>693665.28000000026</v>
      </c>
      <c r="M28" s="119">
        <v>693665.28000000003</v>
      </c>
      <c r="N28" s="119">
        <v>693665.28000000014</v>
      </c>
      <c r="O28" s="119">
        <v>693665.28000000003</v>
      </c>
      <c r="P28" s="119">
        <v>1387330.5600000003</v>
      </c>
      <c r="Q28" s="119">
        <f t="shared" si="0"/>
        <v>8323983.3600000022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8323983.3600000022</v>
      </c>
      <c r="V28" s="115"/>
    </row>
    <row r="29" spans="2:22" ht="15" x14ac:dyDescent="0.25">
      <c r="B29" s="113"/>
      <c r="C29" s="165" t="s">
        <v>65</v>
      </c>
      <c r="D29" s="157" t="s">
        <v>285</v>
      </c>
      <c r="E29" s="119">
        <v>575496.42999999993</v>
      </c>
      <c r="F29" s="119">
        <v>1339720.5499999998</v>
      </c>
      <c r="G29" s="119">
        <v>1393905.47</v>
      </c>
      <c r="H29" s="119">
        <v>1382091.9100000001</v>
      </c>
      <c r="I29" s="119">
        <v>1332238.0200000003</v>
      </c>
      <c r="J29" s="119">
        <v>1505576.6700000002</v>
      </c>
      <c r="K29" s="119">
        <v>1533294.89</v>
      </c>
      <c r="L29" s="119">
        <v>1559946.3800000001</v>
      </c>
      <c r="M29" s="119">
        <v>1446408.1700000002</v>
      </c>
      <c r="N29" s="119">
        <v>1706264.3300000003</v>
      </c>
      <c r="O29" s="119">
        <v>1621510.9200000002</v>
      </c>
      <c r="P29" s="119">
        <v>2926364.69</v>
      </c>
      <c r="Q29" s="119">
        <f t="shared" si="0"/>
        <v>18322818.43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18322818.43</v>
      </c>
      <c r="V29" s="115"/>
    </row>
    <row r="30" spans="2:22" ht="15" x14ac:dyDescent="0.25">
      <c r="B30" s="113"/>
      <c r="C30" s="165" t="s">
        <v>66</v>
      </c>
      <c r="D30" s="157" t="s">
        <v>286</v>
      </c>
      <c r="E30" s="119">
        <v>135168.82999999996</v>
      </c>
      <c r="F30" s="119">
        <v>233140.39</v>
      </c>
      <c r="G30" s="119">
        <v>409285.20999999996</v>
      </c>
      <c r="H30" s="119">
        <v>348713.45999999996</v>
      </c>
      <c r="I30" s="119">
        <v>183700.85</v>
      </c>
      <c r="J30" s="119">
        <v>329440.62</v>
      </c>
      <c r="K30" s="119">
        <v>501479.26000000013</v>
      </c>
      <c r="L30" s="119">
        <v>175072.63000000006</v>
      </c>
      <c r="M30" s="119">
        <v>277858.97000000003</v>
      </c>
      <c r="N30" s="119">
        <v>845423.51</v>
      </c>
      <c r="O30" s="119">
        <v>508041.73999999993</v>
      </c>
      <c r="P30" s="119">
        <v>282082.44000000006</v>
      </c>
      <c r="Q30" s="119">
        <f t="shared" si="0"/>
        <v>4229407.91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4229407.91</v>
      </c>
      <c r="V30" s="115"/>
    </row>
    <row r="31" spans="2:22" ht="15" x14ac:dyDescent="0.25">
      <c r="B31" s="113"/>
      <c r="C31" s="165" t="s">
        <v>67</v>
      </c>
      <c r="D31" s="157" t="s">
        <v>287</v>
      </c>
      <c r="E31" s="119">
        <v>0</v>
      </c>
      <c r="F31" s="119">
        <v>611.04999999999995</v>
      </c>
      <c r="G31" s="119">
        <v>2430.8199999999997</v>
      </c>
      <c r="H31" s="119">
        <v>4003.46</v>
      </c>
      <c r="I31" s="119">
        <v>1017.19</v>
      </c>
      <c r="J31" s="119">
        <v>8583.48</v>
      </c>
      <c r="K31" s="119">
        <v>430048.51</v>
      </c>
      <c r="L31" s="119">
        <v>9192.73</v>
      </c>
      <c r="M31" s="119">
        <v>33759.879999999997</v>
      </c>
      <c r="N31" s="119">
        <v>11460.800000000001</v>
      </c>
      <c r="O31" s="119">
        <v>21196.639999999999</v>
      </c>
      <c r="P31" s="119">
        <v>62182.250000000007</v>
      </c>
      <c r="Q31" s="119">
        <f t="shared" si="0"/>
        <v>584486.81000000006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584486.81000000006</v>
      </c>
      <c r="V31" s="115"/>
    </row>
    <row r="32" spans="2:22" ht="25.5" x14ac:dyDescent="0.25">
      <c r="B32" s="113"/>
      <c r="C32" s="165" t="s">
        <v>68</v>
      </c>
      <c r="D32" s="157" t="s">
        <v>288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2400</v>
      </c>
      <c r="P32" s="119">
        <v>0</v>
      </c>
      <c r="Q32" s="119">
        <f t="shared" si="0"/>
        <v>2400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2400</v>
      </c>
      <c r="V32" s="115"/>
    </row>
    <row r="33" spans="2:22" ht="15" x14ac:dyDescent="0.25">
      <c r="B33" s="113"/>
      <c r="C33" s="165" t="s">
        <v>491</v>
      </c>
      <c r="D33" s="157" t="s">
        <v>492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97842</v>
      </c>
      <c r="Q33" s="119">
        <f t="shared" si="0"/>
        <v>97842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97842</v>
      </c>
      <c r="V33" s="115"/>
    </row>
    <row r="34" spans="2:22" ht="15" x14ac:dyDescent="0.25">
      <c r="B34" s="113"/>
      <c r="C34" s="165" t="s">
        <v>69</v>
      </c>
      <c r="D34" s="157" t="s">
        <v>289</v>
      </c>
      <c r="E34" s="119">
        <v>56477.81</v>
      </c>
      <c r="F34" s="119">
        <v>185381.63000000003</v>
      </c>
      <c r="G34" s="119">
        <v>176985.56</v>
      </c>
      <c r="H34" s="119">
        <v>201153.84999999998</v>
      </c>
      <c r="I34" s="119">
        <v>154379.17000000001</v>
      </c>
      <c r="J34" s="119">
        <v>238890.41</v>
      </c>
      <c r="K34" s="119">
        <v>2411074.5400000005</v>
      </c>
      <c r="L34" s="119">
        <v>308035.88</v>
      </c>
      <c r="M34" s="119">
        <v>141815.25999999998</v>
      </c>
      <c r="N34" s="119">
        <v>267475.22000000003</v>
      </c>
      <c r="O34" s="119">
        <v>922421.30999999994</v>
      </c>
      <c r="P34" s="119">
        <v>2426347.0100000007</v>
      </c>
      <c r="Q34" s="119">
        <f t="shared" si="0"/>
        <v>7490437.6500000013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7490437.6500000013</v>
      </c>
      <c r="V34" s="115"/>
    </row>
    <row r="35" spans="2:22" ht="15" x14ac:dyDescent="0.25">
      <c r="B35" s="113"/>
      <c r="C35" s="165" t="s">
        <v>70</v>
      </c>
      <c r="D35" s="157" t="s">
        <v>290</v>
      </c>
      <c r="E35" s="119">
        <v>0</v>
      </c>
      <c r="F35" s="119">
        <v>14947.16</v>
      </c>
      <c r="G35" s="119">
        <v>17193.91</v>
      </c>
      <c r="H35" s="119">
        <v>14203.139999999996</v>
      </c>
      <c r="I35" s="119">
        <v>18789.890000000007</v>
      </c>
      <c r="J35" s="119">
        <v>16570.22</v>
      </c>
      <c r="K35" s="119">
        <v>16962.37</v>
      </c>
      <c r="L35" s="119">
        <v>24153.030000000002</v>
      </c>
      <c r="M35" s="119">
        <v>23168.589999999997</v>
      </c>
      <c r="N35" s="119">
        <v>26270.069999999985</v>
      </c>
      <c r="O35" s="119">
        <v>11507.429999999995</v>
      </c>
      <c r="P35" s="119">
        <v>199489.94999999998</v>
      </c>
      <c r="Q35" s="119">
        <f t="shared" si="0"/>
        <v>383255.75999999995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383255.75999999995</v>
      </c>
      <c r="V35" s="115"/>
    </row>
    <row r="36" spans="2:22" ht="15" x14ac:dyDescent="0.25">
      <c r="B36" s="113"/>
      <c r="C36" s="165" t="s">
        <v>71</v>
      </c>
      <c r="D36" s="157" t="s">
        <v>293</v>
      </c>
      <c r="E36" s="119">
        <v>1509476.36</v>
      </c>
      <c r="F36" s="119">
        <v>1483481.97</v>
      </c>
      <c r="G36" s="119">
        <v>1696133.33</v>
      </c>
      <c r="H36" s="119">
        <v>125708.33</v>
      </c>
      <c r="I36" s="119">
        <v>1696133.33</v>
      </c>
      <c r="J36" s="119">
        <v>1696133.33</v>
      </c>
      <c r="K36" s="119">
        <v>3392266.66</v>
      </c>
      <c r="L36" s="119">
        <v>0</v>
      </c>
      <c r="M36" s="119">
        <v>3392266.66</v>
      </c>
      <c r="N36" s="119">
        <v>1696133.33</v>
      </c>
      <c r="O36" s="119">
        <v>1696133.33</v>
      </c>
      <c r="P36" s="119">
        <v>1696133.33</v>
      </c>
      <c r="Q36" s="119">
        <f t="shared" si="0"/>
        <v>20079999.960000001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20079999.960000001</v>
      </c>
      <c r="V36" s="115"/>
    </row>
    <row r="37" spans="2:22" ht="15" x14ac:dyDescent="0.25">
      <c r="B37" s="113"/>
      <c r="C37" s="165" t="s">
        <v>72</v>
      </c>
      <c r="D37" s="157" t="s">
        <v>291</v>
      </c>
      <c r="E37" s="119">
        <v>6993.329999999999</v>
      </c>
      <c r="F37" s="119">
        <v>5716.1099999999988</v>
      </c>
      <c r="G37" s="119">
        <v>7626.91</v>
      </c>
      <c r="H37" s="119">
        <v>241079.22</v>
      </c>
      <c r="I37" s="119">
        <v>8676.1999999999989</v>
      </c>
      <c r="J37" s="119">
        <v>135367.9</v>
      </c>
      <c r="K37" s="119">
        <v>7435.75</v>
      </c>
      <c r="L37" s="119">
        <v>8327.2999999999993</v>
      </c>
      <c r="M37" s="119">
        <v>196120.25</v>
      </c>
      <c r="N37" s="119">
        <v>8287.3499999999985</v>
      </c>
      <c r="O37" s="119">
        <v>130821.59</v>
      </c>
      <c r="P37" s="119">
        <v>3075757.85</v>
      </c>
      <c r="Q37" s="119">
        <f t="shared" si="0"/>
        <v>3832209.76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3832209.76</v>
      </c>
      <c r="V37" s="115"/>
    </row>
    <row r="38" spans="2:22" ht="15" x14ac:dyDescent="0.25">
      <c r="B38" s="113"/>
      <c r="C38" s="165" t="s">
        <v>73</v>
      </c>
      <c r="D38" s="157" t="s">
        <v>294</v>
      </c>
      <c r="E38" s="119">
        <v>59345.850000000006</v>
      </c>
      <c r="F38" s="119">
        <v>79917.47</v>
      </c>
      <c r="G38" s="119">
        <v>110615.31999999999</v>
      </c>
      <c r="H38" s="119">
        <v>95478.12000000001</v>
      </c>
      <c r="I38" s="119">
        <v>88448.43</v>
      </c>
      <c r="J38" s="119">
        <v>127785.23</v>
      </c>
      <c r="K38" s="119">
        <v>93992.25</v>
      </c>
      <c r="L38" s="119">
        <v>75669.5</v>
      </c>
      <c r="M38" s="119">
        <v>104971.10999999999</v>
      </c>
      <c r="N38" s="119">
        <v>124117.84</v>
      </c>
      <c r="O38" s="119">
        <v>106956.74999999999</v>
      </c>
      <c r="P38" s="119">
        <v>294569.89999999997</v>
      </c>
      <c r="Q38" s="119">
        <f t="shared" si="0"/>
        <v>1361867.7699999998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1361867.7699999998</v>
      </c>
      <c r="V38" s="115"/>
    </row>
    <row r="39" spans="2:22" ht="15" x14ac:dyDescent="0.25">
      <c r="B39" s="113"/>
      <c r="C39" s="165" t="s">
        <v>74</v>
      </c>
      <c r="D39" s="157" t="s">
        <v>292</v>
      </c>
      <c r="E39" s="119">
        <v>77037.25</v>
      </c>
      <c r="F39" s="119">
        <v>149260.24000000002</v>
      </c>
      <c r="G39" s="119">
        <v>128331.98000000001</v>
      </c>
      <c r="H39" s="119">
        <v>123502.79</v>
      </c>
      <c r="I39" s="119">
        <v>276746.64</v>
      </c>
      <c r="J39" s="119">
        <v>143281.32999999999</v>
      </c>
      <c r="K39" s="119">
        <v>123181.44999999998</v>
      </c>
      <c r="L39" s="119">
        <v>135643.79</v>
      </c>
      <c r="M39" s="119">
        <v>141857.15999999997</v>
      </c>
      <c r="N39" s="119">
        <v>245082.64999999994</v>
      </c>
      <c r="O39" s="119">
        <v>151743.59</v>
      </c>
      <c r="P39" s="119">
        <v>278291.68</v>
      </c>
      <c r="Q39" s="119">
        <f t="shared" si="0"/>
        <v>1973960.5499999998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1973960.5499999998</v>
      </c>
      <c r="V39" s="115"/>
    </row>
    <row r="40" spans="2:22" ht="15" x14ac:dyDescent="0.25">
      <c r="B40" s="113"/>
      <c r="C40" s="165" t="s">
        <v>524</v>
      </c>
      <c r="D40" s="157" t="s">
        <v>525</v>
      </c>
      <c r="E40" s="119">
        <v>17725.03</v>
      </c>
      <c r="F40" s="119">
        <v>25469.360000000001</v>
      </c>
      <c r="G40" s="119">
        <v>34667.07</v>
      </c>
      <c r="H40" s="119">
        <v>35419.049999999996</v>
      </c>
      <c r="I40" s="119">
        <v>33943.490000000005</v>
      </c>
      <c r="J40" s="119">
        <v>49332.899999999987</v>
      </c>
      <c r="K40" s="119">
        <v>132544.84</v>
      </c>
      <c r="L40" s="119">
        <v>30325.839999999997</v>
      </c>
      <c r="M40" s="119">
        <v>39741.839999999989</v>
      </c>
      <c r="N40" s="119">
        <v>61083.119999999995</v>
      </c>
      <c r="O40" s="119">
        <v>66667.39</v>
      </c>
      <c r="P40" s="119">
        <v>93878.65</v>
      </c>
      <c r="Q40" s="119">
        <f t="shared" si="0"/>
        <v>620798.57999999996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620798.57999999996</v>
      </c>
      <c r="V40" s="115"/>
    </row>
    <row r="41" spans="2:22" ht="15" x14ac:dyDescent="0.25">
      <c r="B41" s="113"/>
      <c r="C41" s="165" t="s">
        <v>526</v>
      </c>
      <c r="D41" s="157" t="s">
        <v>527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0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ht="15" x14ac:dyDescent="0.25">
      <c r="B42" s="113"/>
      <c r="C42" s="165" t="s">
        <v>528</v>
      </c>
      <c r="D42" s="157" t="s">
        <v>529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0"/>
        <v>0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5"/>
    </row>
    <row r="43" spans="2:22" ht="15" x14ac:dyDescent="0.25">
      <c r="B43" s="113"/>
      <c r="C43" s="165" t="s">
        <v>75</v>
      </c>
      <c r="D43" s="157" t="s">
        <v>295</v>
      </c>
      <c r="E43" s="119">
        <v>67858.290000000008</v>
      </c>
      <c r="F43" s="119">
        <v>77468.50999999998</v>
      </c>
      <c r="G43" s="119">
        <v>97267.829999999987</v>
      </c>
      <c r="H43" s="119">
        <v>96504.000000000015</v>
      </c>
      <c r="I43" s="119">
        <v>85871.079999999987</v>
      </c>
      <c r="J43" s="119">
        <v>89248.510000000024</v>
      </c>
      <c r="K43" s="119">
        <v>84753.469999999972</v>
      </c>
      <c r="L43" s="119">
        <v>81753.459999999992</v>
      </c>
      <c r="M43" s="119">
        <v>87485.54</v>
      </c>
      <c r="N43" s="119">
        <v>89846.09</v>
      </c>
      <c r="O43" s="119">
        <v>108852.86</v>
      </c>
      <c r="P43" s="119">
        <v>125648.83</v>
      </c>
      <c r="Q43" s="119">
        <f t="shared" si="0"/>
        <v>1092558.47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1092558.47</v>
      </c>
      <c r="V43" s="115"/>
    </row>
    <row r="44" spans="2:22" ht="15" x14ac:dyDescent="0.25">
      <c r="B44" s="113"/>
      <c r="C44" s="165" t="s">
        <v>76</v>
      </c>
      <c r="D44" s="157" t="s">
        <v>296</v>
      </c>
      <c r="E44" s="119">
        <v>159507.20000000004</v>
      </c>
      <c r="F44" s="119">
        <v>178045.35000000003</v>
      </c>
      <c r="G44" s="119">
        <v>212855.38000000003</v>
      </c>
      <c r="H44" s="119">
        <v>207868.51999999996</v>
      </c>
      <c r="I44" s="119">
        <v>254219.12</v>
      </c>
      <c r="J44" s="119">
        <v>266702.35000000003</v>
      </c>
      <c r="K44" s="119">
        <v>219710.13999999996</v>
      </c>
      <c r="L44" s="119">
        <v>198573.34</v>
      </c>
      <c r="M44" s="119">
        <v>220241.16</v>
      </c>
      <c r="N44" s="119">
        <v>205922.38999999996</v>
      </c>
      <c r="O44" s="119">
        <v>240733.55999999997</v>
      </c>
      <c r="P44" s="119">
        <v>343309.32999999996</v>
      </c>
      <c r="Q44" s="119">
        <f t="shared" si="0"/>
        <v>2707687.84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2707687.84</v>
      </c>
      <c r="V44" s="115"/>
    </row>
    <row r="45" spans="2:22" ht="15" x14ac:dyDescent="0.25">
      <c r="B45" s="113"/>
      <c r="C45" s="165" t="s">
        <v>77</v>
      </c>
      <c r="D45" s="157" t="s">
        <v>297</v>
      </c>
      <c r="E45" s="119">
        <v>180567.91</v>
      </c>
      <c r="F45" s="119">
        <v>187643.69999999995</v>
      </c>
      <c r="G45" s="119">
        <v>201387.86</v>
      </c>
      <c r="H45" s="119">
        <v>233279.29000000007</v>
      </c>
      <c r="I45" s="119">
        <v>200213.82000000004</v>
      </c>
      <c r="J45" s="119">
        <v>229377.25000000003</v>
      </c>
      <c r="K45" s="119">
        <v>217772.44000000006</v>
      </c>
      <c r="L45" s="119">
        <v>196435.82000000004</v>
      </c>
      <c r="M45" s="119">
        <v>225647.19</v>
      </c>
      <c r="N45" s="119">
        <v>222106.65000000002</v>
      </c>
      <c r="O45" s="119">
        <v>267696.65000000002</v>
      </c>
      <c r="P45" s="119">
        <v>311508.00999999995</v>
      </c>
      <c r="Q45" s="119">
        <f t="shared" si="0"/>
        <v>2673636.59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2673636.59</v>
      </c>
      <c r="V45" s="115"/>
    </row>
    <row r="46" spans="2:22" ht="15" x14ac:dyDescent="0.25">
      <c r="B46" s="113"/>
      <c r="C46" s="165" t="s">
        <v>78</v>
      </c>
      <c r="D46" s="157" t="s">
        <v>298</v>
      </c>
      <c r="E46" s="119">
        <v>363097.37</v>
      </c>
      <c r="F46" s="119">
        <v>531548.76</v>
      </c>
      <c r="G46" s="119">
        <v>576306.85</v>
      </c>
      <c r="H46" s="119">
        <v>471322.93</v>
      </c>
      <c r="I46" s="119">
        <v>494699.27000000014</v>
      </c>
      <c r="J46" s="119">
        <v>445214.27999999985</v>
      </c>
      <c r="K46" s="119">
        <v>572025.70000000007</v>
      </c>
      <c r="L46" s="119">
        <v>404455.95</v>
      </c>
      <c r="M46" s="119">
        <v>529531.10000000021</v>
      </c>
      <c r="N46" s="119">
        <v>489753.46000000014</v>
      </c>
      <c r="O46" s="119">
        <v>638882.28999999992</v>
      </c>
      <c r="P46" s="119">
        <v>779238.78</v>
      </c>
      <c r="Q46" s="119">
        <f t="shared" si="0"/>
        <v>6296076.7400000012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6296076.7400000012</v>
      </c>
      <c r="V46" s="115"/>
    </row>
    <row r="47" spans="2:22" ht="15" x14ac:dyDescent="0.25">
      <c r="B47" s="113"/>
      <c r="C47" s="165" t="s">
        <v>79</v>
      </c>
      <c r="D47" s="157" t="s">
        <v>299</v>
      </c>
      <c r="E47" s="119">
        <v>833979.83000000031</v>
      </c>
      <c r="F47" s="119">
        <v>982831.8599999994</v>
      </c>
      <c r="G47" s="119">
        <v>1180930.4599999997</v>
      </c>
      <c r="H47" s="119">
        <v>1106348.67</v>
      </c>
      <c r="I47" s="119">
        <v>1037294.1300000006</v>
      </c>
      <c r="J47" s="119">
        <v>1076224.209999999</v>
      </c>
      <c r="K47" s="119">
        <v>1119484.2500000002</v>
      </c>
      <c r="L47" s="119">
        <v>1045726.9899999999</v>
      </c>
      <c r="M47" s="119">
        <v>1051403.1900000006</v>
      </c>
      <c r="N47" s="119">
        <v>1112729.9399999997</v>
      </c>
      <c r="O47" s="119">
        <v>1276193.49</v>
      </c>
      <c r="P47" s="119">
        <v>1672613.5500000007</v>
      </c>
      <c r="Q47" s="119">
        <f t="shared" si="0"/>
        <v>13495760.57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13495760.57</v>
      </c>
      <c r="V47" s="115"/>
    </row>
    <row r="48" spans="2:22" ht="15" x14ac:dyDescent="0.25">
      <c r="B48" s="113"/>
      <c r="C48" s="165" t="s">
        <v>80</v>
      </c>
      <c r="D48" s="157" t="s">
        <v>300</v>
      </c>
      <c r="E48" s="119">
        <v>413454.17000000004</v>
      </c>
      <c r="F48" s="119">
        <v>423655.30999999988</v>
      </c>
      <c r="G48" s="119">
        <v>579896.84999999974</v>
      </c>
      <c r="H48" s="119">
        <v>477373.67</v>
      </c>
      <c r="I48" s="119">
        <v>458910.41000000003</v>
      </c>
      <c r="J48" s="119">
        <v>484443.90999999974</v>
      </c>
      <c r="K48" s="119">
        <v>505871.39999999985</v>
      </c>
      <c r="L48" s="119">
        <v>478197.3899999999</v>
      </c>
      <c r="M48" s="119">
        <v>570190.87999999989</v>
      </c>
      <c r="N48" s="119">
        <v>511336.7699999999</v>
      </c>
      <c r="O48" s="119">
        <v>709140.41</v>
      </c>
      <c r="P48" s="119">
        <v>936695.67</v>
      </c>
      <c r="Q48" s="119">
        <f t="shared" si="0"/>
        <v>6549166.8399999989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6549166.8399999989</v>
      </c>
      <c r="V48" s="115"/>
    </row>
    <row r="49" spans="2:22" ht="15" x14ac:dyDescent="0.25">
      <c r="B49" s="113"/>
      <c r="C49" s="165" t="s">
        <v>81</v>
      </c>
      <c r="D49" s="157" t="s">
        <v>301</v>
      </c>
      <c r="E49" s="119">
        <v>392987.20999999973</v>
      </c>
      <c r="F49" s="119">
        <v>492704.47999999969</v>
      </c>
      <c r="G49" s="119">
        <v>567323.80000000005</v>
      </c>
      <c r="H49" s="119">
        <v>520991.29000000015</v>
      </c>
      <c r="I49" s="119">
        <v>524305.4099999998</v>
      </c>
      <c r="J49" s="119">
        <v>633380.80999999982</v>
      </c>
      <c r="K49" s="119">
        <v>553858.1399999999</v>
      </c>
      <c r="L49" s="119">
        <v>506440.44000000012</v>
      </c>
      <c r="M49" s="119">
        <v>591107.82000000007</v>
      </c>
      <c r="N49" s="119">
        <v>552587.14999999991</v>
      </c>
      <c r="O49" s="119">
        <v>551871.47000000009</v>
      </c>
      <c r="P49" s="119">
        <v>935448.83999999915</v>
      </c>
      <c r="Q49" s="119">
        <f t="shared" si="0"/>
        <v>6823006.8599999975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6823006.8599999975</v>
      </c>
      <c r="V49" s="115"/>
    </row>
    <row r="50" spans="2:22" ht="15" x14ac:dyDescent="0.25">
      <c r="B50" s="113"/>
      <c r="C50" s="165" t="s">
        <v>82</v>
      </c>
      <c r="D50" s="157" t="s">
        <v>302</v>
      </c>
      <c r="E50" s="119">
        <v>105812.46000000004</v>
      </c>
      <c r="F50" s="119">
        <v>132816.59999999998</v>
      </c>
      <c r="G50" s="119">
        <v>159884.17000000007</v>
      </c>
      <c r="H50" s="119">
        <v>131960.76999999996</v>
      </c>
      <c r="I50" s="119">
        <v>162150.78999999998</v>
      </c>
      <c r="J50" s="119">
        <v>162325.75999999992</v>
      </c>
      <c r="K50" s="119">
        <v>233433.81999999995</v>
      </c>
      <c r="L50" s="119">
        <v>154826.41000000003</v>
      </c>
      <c r="M50" s="119">
        <v>149068.83000000002</v>
      </c>
      <c r="N50" s="119">
        <v>138506.10999999999</v>
      </c>
      <c r="O50" s="119">
        <v>187731.01999999993</v>
      </c>
      <c r="P50" s="119">
        <v>248422.89999999988</v>
      </c>
      <c r="Q50" s="119">
        <f t="shared" si="0"/>
        <v>1966939.6399999997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1966939.6399999997</v>
      </c>
      <c r="V50" s="115"/>
    </row>
    <row r="51" spans="2:22" ht="15" x14ac:dyDescent="0.25">
      <c r="B51" s="113"/>
      <c r="C51" s="165" t="s">
        <v>83</v>
      </c>
      <c r="D51" s="157" t="s">
        <v>303</v>
      </c>
      <c r="E51" s="119">
        <v>151055.07999999999</v>
      </c>
      <c r="F51" s="119">
        <v>159258.40000000005</v>
      </c>
      <c r="G51" s="119">
        <v>168802.05</v>
      </c>
      <c r="H51" s="119">
        <v>261468.18</v>
      </c>
      <c r="I51" s="119">
        <v>172825.71</v>
      </c>
      <c r="J51" s="119">
        <v>164570.51</v>
      </c>
      <c r="K51" s="119">
        <v>180606.41999999998</v>
      </c>
      <c r="L51" s="119">
        <v>154123.75999999995</v>
      </c>
      <c r="M51" s="119">
        <v>165278.75999999998</v>
      </c>
      <c r="N51" s="119">
        <v>645370.84</v>
      </c>
      <c r="O51" s="119">
        <v>175522.93</v>
      </c>
      <c r="P51" s="119">
        <v>202331.94</v>
      </c>
      <c r="Q51" s="119">
        <f t="shared" si="0"/>
        <v>2601214.58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2601214.58</v>
      </c>
      <c r="V51" s="115"/>
    </row>
    <row r="52" spans="2:22" ht="15" x14ac:dyDescent="0.25">
      <c r="B52" s="113"/>
      <c r="C52" s="165" t="s">
        <v>84</v>
      </c>
      <c r="D52" s="157" t="s">
        <v>304</v>
      </c>
      <c r="E52" s="119">
        <v>80403.59</v>
      </c>
      <c r="F52" s="119">
        <v>89106.17</v>
      </c>
      <c r="G52" s="119">
        <v>94295.72</v>
      </c>
      <c r="H52" s="119">
        <v>90643.069999999992</v>
      </c>
      <c r="I52" s="119">
        <v>90259.299999999988</v>
      </c>
      <c r="J52" s="119">
        <v>98514.53</v>
      </c>
      <c r="K52" s="119">
        <v>85405.049999999988</v>
      </c>
      <c r="L52" s="119">
        <v>85356.909999999989</v>
      </c>
      <c r="M52" s="119">
        <v>104009.00999999998</v>
      </c>
      <c r="N52" s="119">
        <v>92972.5</v>
      </c>
      <c r="O52" s="119">
        <v>116855.66</v>
      </c>
      <c r="P52" s="119">
        <v>170668.16</v>
      </c>
      <c r="Q52" s="119">
        <f t="shared" si="0"/>
        <v>1198489.67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1198489.67</v>
      </c>
      <c r="V52" s="115"/>
    </row>
    <row r="53" spans="2:22" ht="15" x14ac:dyDescent="0.25">
      <c r="B53" s="113"/>
      <c r="C53" s="165" t="s">
        <v>85</v>
      </c>
      <c r="D53" s="157" t="s">
        <v>305</v>
      </c>
      <c r="E53" s="119">
        <v>732653.75999999978</v>
      </c>
      <c r="F53" s="119">
        <v>1008228.69</v>
      </c>
      <c r="G53" s="119">
        <v>1165998.07</v>
      </c>
      <c r="H53" s="119">
        <v>1032743.4799999999</v>
      </c>
      <c r="I53" s="119">
        <v>1034481.2200000001</v>
      </c>
      <c r="J53" s="119">
        <v>1153458.01</v>
      </c>
      <c r="K53" s="119">
        <v>1355500</v>
      </c>
      <c r="L53" s="119">
        <v>1240380.5700000003</v>
      </c>
      <c r="M53" s="119">
        <v>1022757.5900000003</v>
      </c>
      <c r="N53" s="119">
        <v>1164709.18</v>
      </c>
      <c r="O53" s="119">
        <v>1226202.42</v>
      </c>
      <c r="P53" s="119">
        <v>1795058.2200000004</v>
      </c>
      <c r="Q53" s="119">
        <f t="shared" si="0"/>
        <v>13932171.210000001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13932171.210000001</v>
      </c>
      <c r="V53" s="115"/>
    </row>
    <row r="54" spans="2:22" ht="25.5" x14ac:dyDescent="0.25">
      <c r="B54" s="113"/>
      <c r="C54" s="165" t="s">
        <v>86</v>
      </c>
      <c r="D54" s="157" t="s">
        <v>306</v>
      </c>
      <c r="E54" s="119">
        <v>16353.670000000004</v>
      </c>
      <c r="F54" s="119">
        <v>18270.96</v>
      </c>
      <c r="G54" s="119">
        <v>44799.34</v>
      </c>
      <c r="H54" s="119">
        <v>51085.720000000008</v>
      </c>
      <c r="I54" s="119">
        <v>42509.479999999996</v>
      </c>
      <c r="J54" s="119">
        <v>40804.46</v>
      </c>
      <c r="K54" s="119">
        <v>875274.62000000011</v>
      </c>
      <c r="L54" s="119">
        <v>127645.02</v>
      </c>
      <c r="M54" s="119">
        <v>89994.749999999985</v>
      </c>
      <c r="N54" s="119">
        <v>60396.270000000026</v>
      </c>
      <c r="O54" s="119">
        <v>69735.3</v>
      </c>
      <c r="P54" s="119">
        <v>1039498.06</v>
      </c>
      <c r="Q54" s="119">
        <f t="shared" si="0"/>
        <v>2476367.6500000004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2476367.6500000004</v>
      </c>
      <c r="V54" s="115"/>
    </row>
    <row r="55" spans="2:22" ht="15" x14ac:dyDescent="0.25">
      <c r="B55" s="113"/>
      <c r="C55" s="165" t="s">
        <v>87</v>
      </c>
      <c r="D55" s="157" t="s">
        <v>307</v>
      </c>
      <c r="E55" s="119">
        <v>46043.1</v>
      </c>
      <c r="F55" s="119">
        <v>52676.950000000004</v>
      </c>
      <c r="G55" s="119">
        <v>63857.470000000008</v>
      </c>
      <c r="H55" s="119">
        <v>60304.25</v>
      </c>
      <c r="I55" s="119">
        <v>62531.540000000008</v>
      </c>
      <c r="J55" s="119">
        <v>60003.330000000009</v>
      </c>
      <c r="K55" s="119">
        <v>65700.009999999995</v>
      </c>
      <c r="L55" s="119">
        <v>55848.44</v>
      </c>
      <c r="M55" s="119">
        <v>72212.109999999986</v>
      </c>
      <c r="N55" s="119">
        <v>56561.909999999996</v>
      </c>
      <c r="O55" s="119">
        <v>78305.69</v>
      </c>
      <c r="P55" s="119">
        <v>110067.60999999999</v>
      </c>
      <c r="Q55" s="119">
        <f t="shared" si="0"/>
        <v>784112.41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784112.41</v>
      </c>
      <c r="V55" s="115"/>
    </row>
    <row r="56" spans="2:22" ht="25.5" x14ac:dyDescent="0.25">
      <c r="B56" s="113"/>
      <c r="C56" s="165" t="s">
        <v>88</v>
      </c>
      <c r="D56" s="157" t="s">
        <v>308</v>
      </c>
      <c r="E56" s="119">
        <v>79158.880000000019</v>
      </c>
      <c r="F56" s="119">
        <v>78605.580000000016</v>
      </c>
      <c r="G56" s="119">
        <v>81977.709999999977</v>
      </c>
      <c r="H56" s="119">
        <v>85926.410000000018</v>
      </c>
      <c r="I56" s="119">
        <v>99278.38</v>
      </c>
      <c r="J56" s="119">
        <v>94439.090000000026</v>
      </c>
      <c r="K56" s="119">
        <v>145411.40999999997</v>
      </c>
      <c r="L56" s="119">
        <v>61373.450000000012</v>
      </c>
      <c r="M56" s="119">
        <v>132321.31999999998</v>
      </c>
      <c r="N56" s="119">
        <v>172095.5100000001</v>
      </c>
      <c r="O56" s="119">
        <v>164248.87000000011</v>
      </c>
      <c r="P56" s="119">
        <v>125992.17000000001</v>
      </c>
      <c r="Q56" s="119">
        <f t="shared" si="0"/>
        <v>1320828.78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1320828.78</v>
      </c>
      <c r="V56" s="115"/>
    </row>
    <row r="57" spans="2:22" ht="15" x14ac:dyDescent="0.25">
      <c r="B57" s="113"/>
      <c r="C57" s="165" t="s">
        <v>89</v>
      </c>
      <c r="D57" s="157" t="s">
        <v>309</v>
      </c>
      <c r="E57" s="119">
        <v>51791.520000000004</v>
      </c>
      <c r="F57" s="119">
        <v>55846.080000000002</v>
      </c>
      <c r="G57" s="119">
        <v>108032.48</v>
      </c>
      <c r="H57" s="119">
        <v>73685.06</v>
      </c>
      <c r="I57" s="119">
        <v>136417.09</v>
      </c>
      <c r="J57" s="119">
        <v>131807.20000000004</v>
      </c>
      <c r="K57" s="119">
        <v>128673.95999999999</v>
      </c>
      <c r="L57" s="119">
        <v>112164.21000000002</v>
      </c>
      <c r="M57" s="119">
        <v>300010.15000000002</v>
      </c>
      <c r="N57" s="119">
        <v>104744.45000000001</v>
      </c>
      <c r="O57" s="119">
        <v>92069.87999999999</v>
      </c>
      <c r="P57" s="119">
        <v>361242.48000000004</v>
      </c>
      <c r="Q57" s="119">
        <f t="shared" si="0"/>
        <v>1656484.5599999998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1656484.5599999998</v>
      </c>
      <c r="V57" s="115"/>
    </row>
    <row r="58" spans="2:22" ht="15" x14ac:dyDescent="0.25">
      <c r="B58" s="113"/>
      <c r="C58" s="165" t="s">
        <v>90</v>
      </c>
      <c r="D58" s="157" t="s">
        <v>310</v>
      </c>
      <c r="E58" s="119">
        <v>57199.57</v>
      </c>
      <c r="F58" s="119">
        <v>103004.17999999998</v>
      </c>
      <c r="G58" s="119">
        <v>145634.81</v>
      </c>
      <c r="H58" s="119">
        <v>125949.79000000004</v>
      </c>
      <c r="I58" s="119">
        <v>105024.28000000001</v>
      </c>
      <c r="J58" s="119">
        <v>123413</v>
      </c>
      <c r="K58" s="119">
        <v>134380.01999999999</v>
      </c>
      <c r="L58" s="119">
        <v>121188.77000000005</v>
      </c>
      <c r="M58" s="119">
        <v>546006.85</v>
      </c>
      <c r="N58" s="119">
        <v>168936.33000000002</v>
      </c>
      <c r="O58" s="119">
        <v>148776.54000000004</v>
      </c>
      <c r="P58" s="119">
        <v>1167593.6800000002</v>
      </c>
      <c r="Q58" s="119">
        <f t="shared" si="0"/>
        <v>2947107.8200000003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2947107.8200000003</v>
      </c>
      <c r="V58" s="115"/>
    </row>
    <row r="59" spans="2:22" ht="15" x14ac:dyDescent="0.25">
      <c r="B59" s="113"/>
      <c r="C59" s="165" t="s">
        <v>91</v>
      </c>
      <c r="D59" s="157" t="s">
        <v>311</v>
      </c>
      <c r="E59" s="119">
        <v>35240.970000000008</v>
      </c>
      <c r="F59" s="119">
        <v>77115.299999999988</v>
      </c>
      <c r="G59" s="119">
        <v>56223.700000000004</v>
      </c>
      <c r="H59" s="119">
        <v>56485.279999999999</v>
      </c>
      <c r="I59" s="119">
        <v>46817.330000000009</v>
      </c>
      <c r="J59" s="119">
        <v>51171.400000000009</v>
      </c>
      <c r="K59" s="119">
        <v>47306.78</v>
      </c>
      <c r="L59" s="119">
        <v>47042.61</v>
      </c>
      <c r="M59" s="119">
        <v>40817.589999999997</v>
      </c>
      <c r="N59" s="119">
        <v>78609.12999999999</v>
      </c>
      <c r="O59" s="119">
        <v>59093.160000000018</v>
      </c>
      <c r="P59" s="119">
        <v>165913.56999999998</v>
      </c>
      <c r="Q59" s="119">
        <f t="shared" si="0"/>
        <v>761836.82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761836.82</v>
      </c>
      <c r="V59" s="115"/>
    </row>
    <row r="60" spans="2:22" ht="15" x14ac:dyDescent="0.25">
      <c r="B60" s="113"/>
      <c r="C60" s="165" t="s">
        <v>92</v>
      </c>
      <c r="D60" s="157" t="s">
        <v>312</v>
      </c>
      <c r="E60" s="119">
        <v>17588.43</v>
      </c>
      <c r="F60" s="119">
        <v>35493.700000000004</v>
      </c>
      <c r="G60" s="119">
        <v>46936.93</v>
      </c>
      <c r="H60" s="119">
        <v>51722.630000000005</v>
      </c>
      <c r="I60" s="119">
        <v>69704.659999999974</v>
      </c>
      <c r="J60" s="119">
        <v>47561.450000000012</v>
      </c>
      <c r="K60" s="119">
        <v>102924.72999999989</v>
      </c>
      <c r="L60" s="119">
        <v>51524.87</v>
      </c>
      <c r="M60" s="119">
        <v>71407.340000000011</v>
      </c>
      <c r="N60" s="119">
        <v>71087.499999999985</v>
      </c>
      <c r="O60" s="119">
        <v>56092.009999999987</v>
      </c>
      <c r="P60" s="119">
        <v>201924.49000000008</v>
      </c>
      <c r="Q60" s="119">
        <f t="shared" si="0"/>
        <v>823968.74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823968.74</v>
      </c>
      <c r="V60" s="115"/>
    </row>
    <row r="61" spans="2:22" ht="25.5" x14ac:dyDescent="0.25">
      <c r="B61" s="113"/>
      <c r="C61" s="165" t="s">
        <v>93</v>
      </c>
      <c r="D61" s="157" t="s">
        <v>313</v>
      </c>
      <c r="E61" s="119">
        <v>16518.710000000003</v>
      </c>
      <c r="F61" s="119">
        <v>24179.439999999995</v>
      </c>
      <c r="G61" s="119">
        <v>33389.83</v>
      </c>
      <c r="H61" s="119">
        <v>29157.15</v>
      </c>
      <c r="I61" s="119">
        <v>43143.290000000008</v>
      </c>
      <c r="J61" s="119">
        <v>32679.850000000013</v>
      </c>
      <c r="K61" s="119">
        <v>27377.48</v>
      </c>
      <c r="L61" s="119">
        <v>27328.539999999994</v>
      </c>
      <c r="M61" s="119">
        <v>26392.290000000005</v>
      </c>
      <c r="N61" s="119">
        <v>35284.65</v>
      </c>
      <c r="O61" s="119">
        <v>33266.099999999991</v>
      </c>
      <c r="P61" s="119">
        <v>112553.8</v>
      </c>
      <c r="Q61" s="119">
        <f t="shared" si="0"/>
        <v>441271.13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441271.13</v>
      </c>
      <c r="V61" s="115"/>
    </row>
    <row r="62" spans="2:22" ht="15" x14ac:dyDescent="0.25">
      <c r="B62" s="113"/>
      <c r="C62" s="165" t="s">
        <v>94</v>
      </c>
      <c r="D62" s="157" t="s">
        <v>314</v>
      </c>
      <c r="E62" s="119">
        <v>0</v>
      </c>
      <c r="F62" s="119">
        <v>17715.369999999992</v>
      </c>
      <c r="G62" s="119">
        <v>26764.319999999996</v>
      </c>
      <c r="H62" s="119">
        <v>24838.44000000001</v>
      </c>
      <c r="I62" s="119">
        <v>28438.510000000009</v>
      </c>
      <c r="J62" s="119">
        <v>21005.440000000006</v>
      </c>
      <c r="K62" s="119">
        <v>25846.300000000007</v>
      </c>
      <c r="L62" s="119">
        <v>28664.510000000009</v>
      </c>
      <c r="M62" s="119">
        <v>13480.150000000005</v>
      </c>
      <c r="N62" s="119">
        <v>19726.350000000009</v>
      </c>
      <c r="O62" s="119">
        <v>12986.300000000007</v>
      </c>
      <c r="P62" s="119">
        <v>60730.97</v>
      </c>
      <c r="Q62" s="119">
        <f t="shared" si="0"/>
        <v>280196.66000000003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280196.66000000003</v>
      </c>
      <c r="V62" s="115"/>
    </row>
    <row r="63" spans="2:22" ht="25.5" x14ac:dyDescent="0.25">
      <c r="B63" s="113"/>
      <c r="C63" s="165" t="s">
        <v>95</v>
      </c>
      <c r="D63" s="157" t="s">
        <v>315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93737.51</v>
      </c>
      <c r="N63" s="119">
        <v>0</v>
      </c>
      <c r="O63" s="119">
        <v>0</v>
      </c>
      <c r="P63" s="119">
        <v>190811.81</v>
      </c>
      <c r="Q63" s="119">
        <f t="shared" si="0"/>
        <v>284549.32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284549.32</v>
      </c>
      <c r="V63" s="115"/>
    </row>
    <row r="64" spans="2:22" ht="15" x14ac:dyDescent="0.25">
      <c r="B64" s="113"/>
      <c r="C64" s="165" t="s">
        <v>96</v>
      </c>
      <c r="D64" s="157" t="s">
        <v>316</v>
      </c>
      <c r="E64" s="119">
        <v>0</v>
      </c>
      <c r="F64" s="119">
        <v>0</v>
      </c>
      <c r="G64" s="119">
        <v>93740.42</v>
      </c>
      <c r="H64" s="119">
        <v>0</v>
      </c>
      <c r="I64" s="119">
        <v>0</v>
      </c>
      <c r="J64" s="119">
        <v>434349.63999999996</v>
      </c>
      <c r="K64" s="119">
        <v>189714.97999999998</v>
      </c>
      <c r="L64" s="119">
        <v>223751.33000000002</v>
      </c>
      <c r="M64" s="119">
        <v>223266.95</v>
      </c>
      <c r="N64" s="119">
        <v>78051.11</v>
      </c>
      <c r="O64" s="119">
        <v>0</v>
      </c>
      <c r="P64" s="119">
        <v>300608</v>
      </c>
      <c r="Q64" s="119">
        <f t="shared" si="0"/>
        <v>1543482.43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1543482.43</v>
      </c>
      <c r="V64" s="115"/>
    </row>
    <row r="65" spans="2:22" ht="15" x14ac:dyDescent="0.25">
      <c r="B65" s="113"/>
      <c r="C65" s="165" t="s">
        <v>97</v>
      </c>
      <c r="D65" s="157" t="s">
        <v>317</v>
      </c>
      <c r="E65" s="119">
        <v>32050.539999999997</v>
      </c>
      <c r="F65" s="119">
        <v>99410.969999999972</v>
      </c>
      <c r="G65" s="119">
        <v>197399.54000000004</v>
      </c>
      <c r="H65" s="119">
        <v>181628.09000000003</v>
      </c>
      <c r="I65" s="119">
        <v>241076.93999999994</v>
      </c>
      <c r="J65" s="119">
        <v>152034.22999999998</v>
      </c>
      <c r="K65" s="119">
        <v>241097.52000000002</v>
      </c>
      <c r="L65" s="119">
        <v>228804.12</v>
      </c>
      <c r="M65" s="119">
        <v>143232.49</v>
      </c>
      <c r="N65" s="119">
        <v>186798.09000000003</v>
      </c>
      <c r="O65" s="119">
        <v>301607.2</v>
      </c>
      <c r="P65" s="119">
        <v>192147.17000000004</v>
      </c>
      <c r="Q65" s="119">
        <f t="shared" si="0"/>
        <v>2197286.9000000004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2197286.9000000004</v>
      </c>
      <c r="V65" s="115"/>
    </row>
    <row r="66" spans="2:22" ht="15" x14ac:dyDescent="0.25">
      <c r="B66" s="113"/>
      <c r="C66" s="165" t="s">
        <v>98</v>
      </c>
      <c r="D66" s="157" t="s">
        <v>318</v>
      </c>
      <c r="E66" s="119">
        <v>15769.85</v>
      </c>
      <c r="F66" s="119">
        <v>31968.579999999998</v>
      </c>
      <c r="G66" s="119">
        <v>37642.879999999997</v>
      </c>
      <c r="H66" s="119">
        <v>30632.5</v>
      </c>
      <c r="I66" s="119">
        <v>14048.8</v>
      </c>
      <c r="J66" s="119">
        <v>38483.299999999996</v>
      </c>
      <c r="K66" s="119">
        <v>28544.729999999996</v>
      </c>
      <c r="L66" s="119">
        <v>36369.250000000007</v>
      </c>
      <c r="M66" s="119">
        <v>30375.99</v>
      </c>
      <c r="N66" s="119">
        <v>34678.409999999996</v>
      </c>
      <c r="O66" s="119">
        <v>1698364.53</v>
      </c>
      <c r="P66" s="119">
        <v>91416.01</v>
      </c>
      <c r="Q66" s="119">
        <f t="shared" si="0"/>
        <v>2088294.83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2088294.83</v>
      </c>
      <c r="V66" s="115"/>
    </row>
    <row r="67" spans="2:22" ht="15" x14ac:dyDescent="0.25">
      <c r="B67" s="113"/>
      <c r="C67" s="165" t="s">
        <v>99</v>
      </c>
      <c r="D67" s="157" t="s">
        <v>319</v>
      </c>
      <c r="E67" s="119">
        <v>64809.56</v>
      </c>
      <c r="F67" s="119">
        <v>65267.950000000004</v>
      </c>
      <c r="G67" s="119">
        <v>126336.86</v>
      </c>
      <c r="H67" s="119">
        <v>84218.159999999989</v>
      </c>
      <c r="I67" s="119">
        <v>107423.37</v>
      </c>
      <c r="J67" s="119">
        <v>81726.559999999998</v>
      </c>
      <c r="K67" s="119">
        <v>83755.74000000002</v>
      </c>
      <c r="L67" s="119">
        <v>76219.12000000001</v>
      </c>
      <c r="M67" s="119">
        <v>98227.390000000014</v>
      </c>
      <c r="N67" s="119">
        <v>94846.8</v>
      </c>
      <c r="O67" s="119">
        <v>168367.02000000002</v>
      </c>
      <c r="P67" s="119">
        <v>123532.39</v>
      </c>
      <c r="Q67" s="119">
        <f t="shared" si="0"/>
        <v>1174730.92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1174730.92</v>
      </c>
      <c r="V67" s="115"/>
    </row>
    <row r="68" spans="2:22" ht="15" x14ac:dyDescent="0.25">
      <c r="B68" s="113"/>
      <c r="C68" s="165" t="s">
        <v>100</v>
      </c>
      <c r="D68" s="157" t="s">
        <v>320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41400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0"/>
        <v>41400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15"/>
    </row>
    <row r="69" spans="2:22" ht="25.5" x14ac:dyDescent="0.25">
      <c r="B69" s="113"/>
      <c r="C69" s="165" t="s">
        <v>101</v>
      </c>
      <c r="D69" s="157" t="s">
        <v>321</v>
      </c>
      <c r="E69" s="119">
        <v>222399.77</v>
      </c>
      <c r="F69" s="119">
        <v>310708.98</v>
      </c>
      <c r="G69" s="119">
        <v>319032.82</v>
      </c>
      <c r="H69" s="119">
        <v>391538.90999999986</v>
      </c>
      <c r="I69" s="119">
        <v>496876.17</v>
      </c>
      <c r="J69" s="119">
        <v>535802.79999999993</v>
      </c>
      <c r="K69" s="119">
        <v>390034.24000000005</v>
      </c>
      <c r="L69" s="119">
        <v>428025.22000000009</v>
      </c>
      <c r="M69" s="119">
        <v>484309.89999999997</v>
      </c>
      <c r="N69" s="119">
        <v>376751.87999999995</v>
      </c>
      <c r="O69" s="119">
        <v>334950.40999999992</v>
      </c>
      <c r="P69" s="119">
        <v>1459921.45</v>
      </c>
      <c r="Q69" s="119">
        <f t="shared" si="0"/>
        <v>5750352.5499999998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5750352.5499999998</v>
      </c>
      <c r="V69" s="115"/>
    </row>
    <row r="70" spans="2:22" ht="15" x14ac:dyDescent="0.25">
      <c r="B70" s="113"/>
      <c r="C70" s="165" t="s">
        <v>102</v>
      </c>
      <c r="D70" s="157" t="s">
        <v>322</v>
      </c>
      <c r="E70" s="119">
        <v>31330.66</v>
      </c>
      <c r="F70" s="119">
        <v>32974.480000000003</v>
      </c>
      <c r="G70" s="119">
        <v>37582.87999999999</v>
      </c>
      <c r="H70" s="119">
        <v>38441.479999999996</v>
      </c>
      <c r="I70" s="119">
        <v>33167.120000000003</v>
      </c>
      <c r="J70" s="119">
        <v>34978.840000000004</v>
      </c>
      <c r="K70" s="119">
        <v>47463.549999999996</v>
      </c>
      <c r="L70" s="119">
        <v>37867.150000000009</v>
      </c>
      <c r="M70" s="119">
        <v>38278.5</v>
      </c>
      <c r="N70" s="119">
        <v>42089.99</v>
      </c>
      <c r="O70" s="119">
        <v>34358.04</v>
      </c>
      <c r="P70" s="119">
        <v>233090.94</v>
      </c>
      <c r="Q70" s="119">
        <f t="shared" si="0"/>
        <v>641623.62999999989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641623.62999999989</v>
      </c>
      <c r="V70" s="115"/>
    </row>
    <row r="71" spans="2:22" ht="15" x14ac:dyDescent="0.25">
      <c r="B71" s="113"/>
      <c r="C71" s="165" t="s">
        <v>103</v>
      </c>
      <c r="D71" s="157" t="s">
        <v>323</v>
      </c>
      <c r="E71" s="119">
        <v>694623.25999999989</v>
      </c>
      <c r="F71" s="119">
        <v>1070540.4599999997</v>
      </c>
      <c r="G71" s="119">
        <v>987270.18999999983</v>
      </c>
      <c r="H71" s="119">
        <v>1012111.5699999998</v>
      </c>
      <c r="I71" s="119">
        <v>1019877.7099999997</v>
      </c>
      <c r="J71" s="119">
        <v>1680114.11</v>
      </c>
      <c r="K71" s="119">
        <v>1572400.5899999999</v>
      </c>
      <c r="L71" s="119">
        <v>1520769.23</v>
      </c>
      <c r="M71" s="119">
        <v>1171408.5800000003</v>
      </c>
      <c r="N71" s="119">
        <v>3073807.7199999993</v>
      </c>
      <c r="O71" s="119">
        <v>1107533.5800000008</v>
      </c>
      <c r="P71" s="119">
        <v>11202489.349999998</v>
      </c>
      <c r="Q71" s="119">
        <f t="shared" si="0"/>
        <v>26112946.349999994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26112946.349999994</v>
      </c>
      <c r="V71" s="115"/>
    </row>
    <row r="72" spans="2:22" ht="25.5" x14ac:dyDescent="0.25">
      <c r="B72" s="113"/>
      <c r="C72" s="165" t="s">
        <v>104</v>
      </c>
      <c r="D72" s="157" t="s">
        <v>324</v>
      </c>
      <c r="E72" s="119">
        <v>21472.03</v>
      </c>
      <c r="F72" s="119">
        <v>24906.67</v>
      </c>
      <c r="G72" s="119">
        <v>40066.009999999995</v>
      </c>
      <c r="H72" s="119">
        <v>46313.409999999989</v>
      </c>
      <c r="I72" s="119">
        <v>38819.070000000007</v>
      </c>
      <c r="J72" s="119">
        <v>33271.25</v>
      </c>
      <c r="K72" s="119">
        <v>38910.629999999997</v>
      </c>
      <c r="L72" s="119">
        <v>46260.690000000017</v>
      </c>
      <c r="M72" s="119">
        <v>37663.510000000009</v>
      </c>
      <c r="N72" s="119">
        <v>48328.62</v>
      </c>
      <c r="O72" s="119">
        <v>21746.11</v>
      </c>
      <c r="P72" s="119">
        <v>67905.78</v>
      </c>
      <c r="Q72" s="119">
        <f t="shared" ref="Q72:Q135" si="1">SUM(E72:P72)</f>
        <v>465663.78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465663.78</v>
      </c>
      <c r="V72" s="115"/>
    </row>
    <row r="73" spans="2:22" ht="15" x14ac:dyDescent="0.25">
      <c r="B73" s="113"/>
      <c r="C73" s="165" t="s">
        <v>105</v>
      </c>
      <c r="D73" s="157" t="s">
        <v>325</v>
      </c>
      <c r="E73" s="119">
        <v>621568.31000000006</v>
      </c>
      <c r="F73" s="119">
        <v>957542.9800000001</v>
      </c>
      <c r="G73" s="119">
        <v>1238661.3200000003</v>
      </c>
      <c r="H73" s="119">
        <v>1227270.6600000001</v>
      </c>
      <c r="I73" s="119">
        <v>1184701.1599999999</v>
      </c>
      <c r="J73" s="119">
        <v>1266612.6700000002</v>
      </c>
      <c r="K73" s="119">
        <v>1971823.9400000002</v>
      </c>
      <c r="L73" s="119">
        <v>1506803</v>
      </c>
      <c r="M73" s="119">
        <v>1028569.94</v>
      </c>
      <c r="N73" s="119">
        <v>1365064.3300000003</v>
      </c>
      <c r="O73" s="119">
        <v>1191588.23</v>
      </c>
      <c r="P73" s="119">
        <v>1776068.8799999997</v>
      </c>
      <c r="Q73" s="119">
        <f t="shared" si="1"/>
        <v>15336275.42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15336275.42</v>
      </c>
      <c r="V73" s="115"/>
    </row>
    <row r="74" spans="2:22" ht="15" x14ac:dyDescent="0.25">
      <c r="B74" s="113"/>
      <c r="C74" s="165" t="s">
        <v>106</v>
      </c>
      <c r="D74" s="157" t="s">
        <v>327</v>
      </c>
      <c r="E74" s="119">
        <v>5490390.1100000003</v>
      </c>
      <c r="F74" s="119">
        <v>6841336.709999999</v>
      </c>
      <c r="G74" s="119">
        <v>7391605.1800000025</v>
      </c>
      <c r="H74" s="119">
        <v>7239036.8799999971</v>
      </c>
      <c r="I74" s="119">
        <v>6429208.21</v>
      </c>
      <c r="J74" s="119">
        <v>7483685.7700000051</v>
      </c>
      <c r="K74" s="119">
        <v>6503626.6699999999</v>
      </c>
      <c r="L74" s="119">
        <v>7197854.1200000038</v>
      </c>
      <c r="M74" s="119">
        <v>7132843.8099999987</v>
      </c>
      <c r="N74" s="119">
        <v>6825994.2799999984</v>
      </c>
      <c r="O74" s="119">
        <v>8711589.25</v>
      </c>
      <c r="P74" s="119">
        <v>11265852.979999997</v>
      </c>
      <c r="Q74" s="119">
        <f t="shared" si="1"/>
        <v>88513023.969999999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88513023.969999999</v>
      </c>
      <c r="V74" s="115"/>
    </row>
    <row r="75" spans="2:22" ht="25.5" x14ac:dyDescent="0.25">
      <c r="B75" s="113"/>
      <c r="C75" s="165" t="s">
        <v>107</v>
      </c>
      <c r="D75" s="157" t="s">
        <v>328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154542.49</v>
      </c>
      <c r="N75" s="119">
        <v>3956.7</v>
      </c>
      <c r="O75" s="119">
        <v>0</v>
      </c>
      <c r="P75" s="119">
        <v>188699.91999999998</v>
      </c>
      <c r="Q75" s="119">
        <f t="shared" si="1"/>
        <v>347199.11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347199.11</v>
      </c>
      <c r="V75" s="115"/>
    </row>
    <row r="76" spans="2:22" ht="25.5" x14ac:dyDescent="0.25">
      <c r="B76" s="113"/>
      <c r="C76" s="165" t="s">
        <v>108</v>
      </c>
      <c r="D76" s="157" t="s">
        <v>330</v>
      </c>
      <c r="E76" s="119">
        <v>70.5</v>
      </c>
      <c r="F76" s="119">
        <v>109389.05</v>
      </c>
      <c r="G76" s="119">
        <v>267276.75</v>
      </c>
      <c r="H76" s="119">
        <v>1445053.5699999998</v>
      </c>
      <c r="I76" s="119">
        <v>10000</v>
      </c>
      <c r="J76" s="119">
        <v>472342.73</v>
      </c>
      <c r="K76" s="119">
        <v>69494.53</v>
      </c>
      <c r="L76" s="119">
        <v>1998243.6700000002</v>
      </c>
      <c r="M76" s="119">
        <v>0</v>
      </c>
      <c r="N76" s="119">
        <v>413892.13</v>
      </c>
      <c r="O76" s="119">
        <v>328350.90000000002</v>
      </c>
      <c r="P76" s="119">
        <v>504026.49</v>
      </c>
      <c r="Q76" s="119">
        <f t="shared" si="1"/>
        <v>5618140.3200000003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5618140.3200000003</v>
      </c>
      <c r="V76" s="115"/>
    </row>
    <row r="77" spans="2:22" ht="25.5" x14ac:dyDescent="0.25">
      <c r="B77" s="113"/>
      <c r="C77" s="165" t="s">
        <v>109</v>
      </c>
      <c r="D77" s="157" t="s">
        <v>331</v>
      </c>
      <c r="E77" s="119">
        <v>279678.25</v>
      </c>
      <c r="F77" s="119">
        <v>331205.58999999997</v>
      </c>
      <c r="G77" s="119">
        <v>721794.67</v>
      </c>
      <c r="H77" s="119">
        <v>425320.89</v>
      </c>
      <c r="I77" s="119">
        <v>486759.44000000006</v>
      </c>
      <c r="J77" s="119">
        <v>915056.69</v>
      </c>
      <c r="K77" s="119">
        <v>423145.01999999996</v>
      </c>
      <c r="L77" s="119">
        <v>842975.01</v>
      </c>
      <c r="M77" s="119">
        <v>534424.81000000006</v>
      </c>
      <c r="N77" s="119">
        <v>580033.78999999992</v>
      </c>
      <c r="O77" s="119">
        <v>940381.94000000006</v>
      </c>
      <c r="P77" s="119">
        <v>628302.13000000012</v>
      </c>
      <c r="Q77" s="119">
        <f t="shared" si="1"/>
        <v>7109078.2299999995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7109078.2299999995</v>
      </c>
      <c r="V77" s="115"/>
    </row>
    <row r="78" spans="2:22" ht="15" x14ac:dyDescent="0.25">
      <c r="B78" s="113"/>
      <c r="C78" s="165" t="s">
        <v>110</v>
      </c>
      <c r="D78" s="157" t="s">
        <v>326</v>
      </c>
      <c r="E78" s="119">
        <v>0</v>
      </c>
      <c r="F78" s="119">
        <v>9487.6</v>
      </c>
      <c r="G78" s="119">
        <v>50313.55</v>
      </c>
      <c r="H78" s="119">
        <v>3089.87</v>
      </c>
      <c r="I78" s="119">
        <v>36814.78</v>
      </c>
      <c r="J78" s="119">
        <v>33422.79</v>
      </c>
      <c r="K78" s="119">
        <v>31653.440000000002</v>
      </c>
      <c r="L78" s="119">
        <v>33095.870000000003</v>
      </c>
      <c r="M78" s="119">
        <v>3340.39</v>
      </c>
      <c r="N78" s="119">
        <v>59736.74</v>
      </c>
      <c r="O78" s="119">
        <v>54991.06</v>
      </c>
      <c r="P78" s="119">
        <v>289781.16000000003</v>
      </c>
      <c r="Q78" s="119">
        <f t="shared" si="1"/>
        <v>605727.25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605727.25</v>
      </c>
      <c r="V78" s="115"/>
    </row>
    <row r="79" spans="2:22" ht="15" x14ac:dyDescent="0.25">
      <c r="B79" s="113"/>
      <c r="C79" s="165" t="s">
        <v>111</v>
      </c>
      <c r="D79" s="157" t="s">
        <v>329</v>
      </c>
      <c r="E79" s="119">
        <v>500909.4</v>
      </c>
      <c r="F79" s="119">
        <v>593115.65999999968</v>
      </c>
      <c r="G79" s="119">
        <v>648432.70000000007</v>
      </c>
      <c r="H79" s="119">
        <v>845254.26999999979</v>
      </c>
      <c r="I79" s="119">
        <v>639576.16</v>
      </c>
      <c r="J79" s="119">
        <v>679543.55999999994</v>
      </c>
      <c r="K79" s="119">
        <v>610580.81000000006</v>
      </c>
      <c r="L79" s="119">
        <v>803824.75999999989</v>
      </c>
      <c r="M79" s="119">
        <v>657978.53</v>
      </c>
      <c r="N79" s="119">
        <v>675138.80999999982</v>
      </c>
      <c r="O79" s="119">
        <v>709344.73999999987</v>
      </c>
      <c r="P79" s="119">
        <v>1144526.52</v>
      </c>
      <c r="Q79" s="119">
        <f t="shared" si="1"/>
        <v>8508225.9199999999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8508225.9199999999</v>
      </c>
      <c r="V79" s="115"/>
    </row>
    <row r="80" spans="2:22" ht="15" x14ac:dyDescent="0.25">
      <c r="B80" s="113"/>
      <c r="C80" s="165" t="s">
        <v>112</v>
      </c>
      <c r="D80" s="157" t="s">
        <v>332</v>
      </c>
      <c r="E80" s="119">
        <v>33441.11</v>
      </c>
      <c r="F80" s="119">
        <v>262785.77999999997</v>
      </c>
      <c r="G80" s="119">
        <v>59723.229999999996</v>
      </c>
      <c r="H80" s="119">
        <v>548000.1</v>
      </c>
      <c r="I80" s="119">
        <v>369825.87</v>
      </c>
      <c r="J80" s="119">
        <v>6591778.1200000001</v>
      </c>
      <c r="K80" s="119">
        <v>263005.68999999994</v>
      </c>
      <c r="L80" s="119">
        <v>351283.63999999996</v>
      </c>
      <c r="M80" s="119">
        <v>247545.52999999994</v>
      </c>
      <c r="N80" s="119">
        <v>234034.57000000004</v>
      </c>
      <c r="O80" s="119">
        <v>555127</v>
      </c>
      <c r="P80" s="119">
        <v>2712613.76</v>
      </c>
      <c r="Q80" s="119">
        <f t="shared" si="1"/>
        <v>12229164.4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12229164.4</v>
      </c>
      <c r="V80" s="115"/>
    </row>
    <row r="81" spans="2:22" ht="15" x14ac:dyDescent="0.25">
      <c r="B81" s="113"/>
      <c r="C81" s="165" t="s">
        <v>113</v>
      </c>
      <c r="D81" s="157" t="s">
        <v>333</v>
      </c>
      <c r="E81" s="119">
        <v>0</v>
      </c>
      <c r="F81" s="119">
        <v>341598.3</v>
      </c>
      <c r="G81" s="119">
        <v>74575.3</v>
      </c>
      <c r="H81" s="119">
        <v>406440.62</v>
      </c>
      <c r="I81" s="119">
        <v>37014.76</v>
      </c>
      <c r="J81" s="119">
        <v>436047.06</v>
      </c>
      <c r="K81" s="119">
        <v>12307.49</v>
      </c>
      <c r="L81" s="119">
        <v>505588.55</v>
      </c>
      <c r="M81" s="119">
        <v>227955.37</v>
      </c>
      <c r="N81" s="119">
        <v>261385.77</v>
      </c>
      <c r="O81" s="119">
        <v>212283.32</v>
      </c>
      <c r="P81" s="119">
        <v>266342.64</v>
      </c>
      <c r="Q81" s="119">
        <f t="shared" si="1"/>
        <v>2781539.18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2781539.18</v>
      </c>
      <c r="V81" s="115"/>
    </row>
    <row r="82" spans="2:22" ht="15" x14ac:dyDescent="0.25">
      <c r="B82" s="113"/>
      <c r="C82" s="165" t="s">
        <v>114</v>
      </c>
      <c r="D82" s="157" t="s">
        <v>334</v>
      </c>
      <c r="E82" s="119">
        <v>2610373.7400000007</v>
      </c>
      <c r="F82" s="119">
        <v>3428404.9000000004</v>
      </c>
      <c r="G82" s="119">
        <v>2952220.91</v>
      </c>
      <c r="H82" s="119">
        <v>3964206.3799999985</v>
      </c>
      <c r="I82" s="119">
        <v>3161828.5600000005</v>
      </c>
      <c r="J82" s="119">
        <v>4050694.8299999991</v>
      </c>
      <c r="K82" s="119">
        <v>3236569.91</v>
      </c>
      <c r="L82" s="119">
        <v>3401523.1499999994</v>
      </c>
      <c r="M82" s="119">
        <v>3103258.3199999994</v>
      </c>
      <c r="N82" s="119">
        <v>3234987.4499999993</v>
      </c>
      <c r="O82" s="119">
        <v>3306249.3300000005</v>
      </c>
      <c r="P82" s="119">
        <v>4934499.58</v>
      </c>
      <c r="Q82" s="119">
        <f t="shared" si="1"/>
        <v>41384817.059999995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41384817.059999995</v>
      </c>
      <c r="V82" s="115"/>
    </row>
    <row r="83" spans="2:22" ht="15" x14ac:dyDescent="0.25">
      <c r="B83" s="113"/>
      <c r="C83" s="165" t="s">
        <v>115</v>
      </c>
      <c r="D83" s="157" t="s">
        <v>335</v>
      </c>
      <c r="E83" s="119">
        <v>17160.79</v>
      </c>
      <c r="F83" s="119">
        <v>95057.840000000011</v>
      </c>
      <c r="G83" s="119">
        <v>25243.63</v>
      </c>
      <c r="H83" s="119">
        <v>210121.93000000002</v>
      </c>
      <c r="I83" s="119">
        <v>31499.789999999994</v>
      </c>
      <c r="J83" s="119">
        <v>199714.3</v>
      </c>
      <c r="K83" s="119">
        <v>31516.560000000001</v>
      </c>
      <c r="L83" s="119">
        <v>197796.32</v>
      </c>
      <c r="M83" s="119">
        <v>128207.47</v>
      </c>
      <c r="N83" s="119">
        <v>99703.979999999967</v>
      </c>
      <c r="O83" s="119">
        <v>150910.74000000002</v>
      </c>
      <c r="P83" s="119">
        <v>2227651.4600000004</v>
      </c>
      <c r="Q83" s="119">
        <f t="shared" si="1"/>
        <v>3414584.8100000005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3414584.8100000005</v>
      </c>
      <c r="V83" s="115"/>
    </row>
    <row r="84" spans="2:22" ht="15" x14ac:dyDescent="0.25">
      <c r="B84" s="113"/>
      <c r="C84" s="165" t="s">
        <v>116</v>
      </c>
      <c r="D84" s="157" t="s">
        <v>336</v>
      </c>
      <c r="E84" s="119">
        <v>0</v>
      </c>
      <c r="F84" s="119">
        <v>13882.140000000001</v>
      </c>
      <c r="G84" s="119">
        <v>54361.49</v>
      </c>
      <c r="H84" s="119">
        <v>63737.03</v>
      </c>
      <c r="I84" s="119">
        <v>41952.849999999991</v>
      </c>
      <c r="J84" s="119">
        <v>135484.22</v>
      </c>
      <c r="K84" s="119">
        <v>11417.15</v>
      </c>
      <c r="L84" s="119">
        <v>65030.849999999991</v>
      </c>
      <c r="M84" s="119">
        <v>77134.850000000006</v>
      </c>
      <c r="N84" s="119">
        <v>26274.48</v>
      </c>
      <c r="O84" s="119">
        <v>139612.26999999999</v>
      </c>
      <c r="P84" s="119">
        <v>213618.41</v>
      </c>
      <c r="Q84" s="119">
        <f t="shared" si="1"/>
        <v>842505.74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842505.74</v>
      </c>
      <c r="V84" s="115"/>
    </row>
    <row r="85" spans="2:22" ht="15" x14ac:dyDescent="0.25">
      <c r="B85" s="113"/>
      <c r="C85" s="165" t="s">
        <v>117</v>
      </c>
      <c r="D85" s="157" t="s">
        <v>337</v>
      </c>
      <c r="E85" s="119">
        <v>0</v>
      </c>
      <c r="F85" s="119">
        <v>303608.7</v>
      </c>
      <c r="G85" s="119">
        <v>67676.259999999995</v>
      </c>
      <c r="H85" s="119">
        <v>18330453.489999998</v>
      </c>
      <c r="I85" s="119">
        <v>515876.12000000005</v>
      </c>
      <c r="J85" s="119">
        <v>20649536.309999999</v>
      </c>
      <c r="K85" s="119">
        <v>1192727.6199999999</v>
      </c>
      <c r="L85" s="119">
        <v>434607.76000000007</v>
      </c>
      <c r="M85" s="119">
        <v>10151599.6</v>
      </c>
      <c r="N85" s="119">
        <v>430665.53</v>
      </c>
      <c r="O85" s="119">
        <v>843764.83</v>
      </c>
      <c r="P85" s="119">
        <v>6289631.5099999988</v>
      </c>
      <c r="Q85" s="119">
        <f t="shared" si="1"/>
        <v>59210147.729999989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59210147.729999989</v>
      </c>
      <c r="V85" s="115"/>
    </row>
    <row r="86" spans="2:22" ht="15" x14ac:dyDescent="0.25">
      <c r="B86" s="113"/>
      <c r="C86" s="165" t="s">
        <v>118</v>
      </c>
      <c r="D86" s="157" t="s">
        <v>338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6653.43</v>
      </c>
      <c r="M86" s="119">
        <v>0</v>
      </c>
      <c r="N86" s="119">
        <v>40402.959999999999</v>
      </c>
      <c r="O86" s="119">
        <v>0</v>
      </c>
      <c r="P86" s="119">
        <v>501021.42</v>
      </c>
      <c r="Q86" s="119">
        <f t="shared" si="1"/>
        <v>548077.80999999994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548077.80999999994</v>
      </c>
      <c r="V86" s="115"/>
    </row>
    <row r="87" spans="2:22" ht="25.5" x14ac:dyDescent="0.25">
      <c r="B87" s="113"/>
      <c r="C87" s="165" t="s">
        <v>119</v>
      </c>
      <c r="D87" s="157" t="s">
        <v>339</v>
      </c>
      <c r="E87" s="119">
        <v>126943.59999999998</v>
      </c>
      <c r="F87" s="119">
        <v>146797.76999999999</v>
      </c>
      <c r="G87" s="119">
        <v>143235.39000000001</v>
      </c>
      <c r="H87" s="119">
        <v>141905.89000000001</v>
      </c>
      <c r="I87" s="119">
        <v>183059.77000000002</v>
      </c>
      <c r="J87" s="119">
        <v>201623.26999999996</v>
      </c>
      <c r="K87" s="119">
        <v>208613.30000000002</v>
      </c>
      <c r="L87" s="119">
        <v>142970.37</v>
      </c>
      <c r="M87" s="119">
        <v>307263.63999999996</v>
      </c>
      <c r="N87" s="119">
        <v>150835.35999999999</v>
      </c>
      <c r="O87" s="119">
        <v>144604.44999999998</v>
      </c>
      <c r="P87" s="119">
        <v>227211.78999999998</v>
      </c>
      <c r="Q87" s="119">
        <f t="shared" si="1"/>
        <v>2125064.5999999996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2125064.5999999996</v>
      </c>
      <c r="V87" s="115"/>
    </row>
    <row r="88" spans="2:22" ht="15" x14ac:dyDescent="0.25">
      <c r="B88" s="113"/>
      <c r="C88" s="165" t="s">
        <v>120</v>
      </c>
      <c r="D88" s="157" t="s">
        <v>340</v>
      </c>
      <c r="E88" s="119">
        <v>25515.200000000001</v>
      </c>
      <c r="F88" s="119">
        <v>38681.049999999996</v>
      </c>
      <c r="G88" s="119">
        <v>89850.790000000008</v>
      </c>
      <c r="H88" s="119">
        <v>38821.030000000006</v>
      </c>
      <c r="I88" s="119">
        <v>42550.899999999987</v>
      </c>
      <c r="J88" s="119">
        <v>63331.170000000006</v>
      </c>
      <c r="K88" s="119">
        <v>13618.73</v>
      </c>
      <c r="L88" s="119">
        <v>28860.539999999997</v>
      </c>
      <c r="M88" s="119">
        <v>42277.560000000005</v>
      </c>
      <c r="N88" s="119">
        <v>58256.81</v>
      </c>
      <c r="O88" s="119">
        <v>45911.47</v>
      </c>
      <c r="P88" s="119">
        <v>57128.98000000001</v>
      </c>
      <c r="Q88" s="119">
        <f t="shared" si="1"/>
        <v>544804.23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544804.23</v>
      </c>
      <c r="V88" s="115"/>
    </row>
    <row r="89" spans="2:22" ht="15" x14ac:dyDescent="0.25">
      <c r="B89" s="113"/>
      <c r="C89" s="165" t="s">
        <v>121</v>
      </c>
      <c r="D89" s="157" t="s">
        <v>341</v>
      </c>
      <c r="E89" s="119">
        <v>51225.219999999994</v>
      </c>
      <c r="F89" s="119">
        <v>70414.929999999993</v>
      </c>
      <c r="G89" s="119">
        <v>82491.73</v>
      </c>
      <c r="H89" s="119">
        <v>58259.96</v>
      </c>
      <c r="I89" s="119">
        <v>62435.439999999995</v>
      </c>
      <c r="J89" s="119">
        <v>85989.099999999991</v>
      </c>
      <c r="K89" s="119">
        <v>59478.400000000009</v>
      </c>
      <c r="L89" s="119">
        <v>69845.790000000008</v>
      </c>
      <c r="M89" s="119">
        <v>62898.840000000004</v>
      </c>
      <c r="N89" s="119">
        <v>71039.569999999992</v>
      </c>
      <c r="O89" s="119">
        <v>64598.03</v>
      </c>
      <c r="P89" s="119">
        <v>97960.49</v>
      </c>
      <c r="Q89" s="119">
        <f t="shared" si="1"/>
        <v>836637.5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836637.5</v>
      </c>
      <c r="V89" s="115"/>
    </row>
    <row r="90" spans="2:22" ht="15" x14ac:dyDescent="0.25">
      <c r="B90" s="113"/>
      <c r="C90" s="165" t="s">
        <v>122</v>
      </c>
      <c r="D90" s="157" t="s">
        <v>342</v>
      </c>
      <c r="E90" s="119">
        <v>914178.97</v>
      </c>
      <c r="F90" s="119">
        <v>2535804.8400000003</v>
      </c>
      <c r="G90" s="119">
        <v>3201359.3899999997</v>
      </c>
      <c r="H90" s="119">
        <v>3084218.8299999991</v>
      </c>
      <c r="I90" s="119">
        <v>2511975.41</v>
      </c>
      <c r="J90" s="119">
        <v>2740812.34</v>
      </c>
      <c r="K90" s="119">
        <v>3163735.0900000003</v>
      </c>
      <c r="L90" s="119">
        <v>2971042.5000000005</v>
      </c>
      <c r="M90" s="119">
        <v>3435331.33</v>
      </c>
      <c r="N90" s="119">
        <v>2904537.89</v>
      </c>
      <c r="O90" s="119">
        <v>2962720.4699999997</v>
      </c>
      <c r="P90" s="119">
        <v>5566448.7500000009</v>
      </c>
      <c r="Q90" s="119">
        <f t="shared" si="1"/>
        <v>35992165.810000002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35992165.810000002</v>
      </c>
      <c r="V90" s="115"/>
    </row>
    <row r="91" spans="2:22" ht="15" x14ac:dyDescent="0.25">
      <c r="B91" s="113"/>
      <c r="C91" s="165" t="s">
        <v>123</v>
      </c>
      <c r="D91" s="157" t="s">
        <v>343</v>
      </c>
      <c r="E91" s="119">
        <v>44312.79</v>
      </c>
      <c r="F91" s="119">
        <v>56986.75</v>
      </c>
      <c r="G91" s="119">
        <v>418059.99</v>
      </c>
      <c r="H91" s="119">
        <v>62233.399999999994</v>
      </c>
      <c r="I91" s="119">
        <v>57083.459999999992</v>
      </c>
      <c r="J91" s="119">
        <v>123738.28</v>
      </c>
      <c r="K91" s="119">
        <v>56411.37</v>
      </c>
      <c r="L91" s="119">
        <v>57010.85</v>
      </c>
      <c r="M91" s="119">
        <v>63799.01999999999</v>
      </c>
      <c r="N91" s="119">
        <v>68032.89</v>
      </c>
      <c r="O91" s="119">
        <v>155065.88</v>
      </c>
      <c r="P91" s="119">
        <v>294727.82</v>
      </c>
      <c r="Q91" s="119">
        <f t="shared" si="1"/>
        <v>1457462.5000000002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1457462.5000000002</v>
      </c>
      <c r="V91" s="115"/>
    </row>
    <row r="92" spans="2:22" ht="15" x14ac:dyDescent="0.25">
      <c r="B92" s="113"/>
      <c r="C92" s="165" t="s">
        <v>124</v>
      </c>
      <c r="D92" s="157" t="s">
        <v>344</v>
      </c>
      <c r="E92" s="119">
        <v>0</v>
      </c>
      <c r="F92" s="119">
        <v>209850</v>
      </c>
      <c r="G92" s="119">
        <v>4097639.84</v>
      </c>
      <c r="H92" s="119">
        <v>60894.409999999996</v>
      </c>
      <c r="I92" s="119">
        <v>22681.05</v>
      </c>
      <c r="J92" s="119">
        <v>196045.28999999998</v>
      </c>
      <c r="K92" s="119">
        <v>28857.670000000002</v>
      </c>
      <c r="L92" s="119">
        <v>2000</v>
      </c>
      <c r="M92" s="119">
        <v>53111.649999999994</v>
      </c>
      <c r="N92" s="119">
        <v>22666.7</v>
      </c>
      <c r="O92" s="119">
        <v>263081.59999999998</v>
      </c>
      <c r="P92" s="119">
        <v>2397969.0699999998</v>
      </c>
      <c r="Q92" s="119">
        <f t="shared" si="1"/>
        <v>7354797.2799999993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7354797.2799999993</v>
      </c>
      <c r="V92" s="115"/>
    </row>
    <row r="93" spans="2:22" ht="15" x14ac:dyDescent="0.25">
      <c r="B93" s="113"/>
      <c r="C93" s="165" t="s">
        <v>125</v>
      </c>
      <c r="D93" s="157" t="s">
        <v>345</v>
      </c>
      <c r="E93" s="119">
        <v>42558554.68</v>
      </c>
      <c r="F93" s="119">
        <v>11778745.300000001</v>
      </c>
      <c r="G93" s="119">
        <v>62572994.830000013</v>
      </c>
      <c r="H93" s="119">
        <v>543442791.3499999</v>
      </c>
      <c r="I93" s="119">
        <v>60698484.75999999</v>
      </c>
      <c r="J93" s="119">
        <v>45929163.380000003</v>
      </c>
      <c r="K93" s="119">
        <v>39787523.509999998</v>
      </c>
      <c r="L93" s="119">
        <v>10354191.259999998</v>
      </c>
      <c r="M93" s="119">
        <v>49515986.049999997</v>
      </c>
      <c r="N93" s="119">
        <v>25380996.219999999</v>
      </c>
      <c r="O93" s="119">
        <v>33130015.739999998</v>
      </c>
      <c r="P93" s="119">
        <v>65268261.030000001</v>
      </c>
      <c r="Q93" s="119">
        <f t="shared" si="1"/>
        <v>990417708.1099999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990417708.1099999</v>
      </c>
      <c r="V93" s="115"/>
    </row>
    <row r="94" spans="2:22" ht="25.5" x14ac:dyDescent="0.25">
      <c r="B94" s="113"/>
      <c r="C94" s="165" t="s">
        <v>126</v>
      </c>
      <c r="D94" s="157" t="s">
        <v>346</v>
      </c>
      <c r="E94" s="119">
        <v>56388.820000000007</v>
      </c>
      <c r="F94" s="119">
        <v>73486.029999999984</v>
      </c>
      <c r="G94" s="119">
        <v>121608.92999999998</v>
      </c>
      <c r="H94" s="119">
        <v>80905.039999999979</v>
      </c>
      <c r="I94" s="119">
        <v>63428.880000000005</v>
      </c>
      <c r="J94" s="119">
        <v>72820.080000000016</v>
      </c>
      <c r="K94" s="119">
        <v>76320.75</v>
      </c>
      <c r="L94" s="119">
        <v>67780.37999999999</v>
      </c>
      <c r="M94" s="119">
        <v>73079.819999999992</v>
      </c>
      <c r="N94" s="119">
        <v>77429.56</v>
      </c>
      <c r="O94" s="119">
        <v>117336.57999999997</v>
      </c>
      <c r="P94" s="119">
        <v>220501.40000000002</v>
      </c>
      <c r="Q94" s="119">
        <f t="shared" si="1"/>
        <v>1101086.27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1101086.27</v>
      </c>
      <c r="V94" s="115"/>
    </row>
    <row r="95" spans="2:22" ht="15" x14ac:dyDescent="0.25">
      <c r="B95" s="113"/>
      <c r="C95" s="165" t="s">
        <v>127</v>
      </c>
      <c r="D95" s="157" t="s">
        <v>347</v>
      </c>
      <c r="E95" s="119">
        <v>107285.05999999998</v>
      </c>
      <c r="F95" s="119">
        <v>165799.72000000006</v>
      </c>
      <c r="G95" s="119">
        <v>289795.15000000002</v>
      </c>
      <c r="H95" s="119">
        <v>202873.08999999997</v>
      </c>
      <c r="I95" s="119">
        <v>194973.33999999997</v>
      </c>
      <c r="J95" s="119">
        <v>271893.21999999997</v>
      </c>
      <c r="K95" s="119">
        <v>193383.47999999998</v>
      </c>
      <c r="L95" s="119">
        <v>245865.93999999997</v>
      </c>
      <c r="M95" s="119">
        <v>235167.78000000003</v>
      </c>
      <c r="N95" s="119">
        <v>256856.63</v>
      </c>
      <c r="O95" s="119">
        <v>217677.91999999993</v>
      </c>
      <c r="P95" s="119">
        <v>625514.01000000013</v>
      </c>
      <c r="Q95" s="119">
        <f t="shared" si="1"/>
        <v>3007085.3400000003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3007085.3400000003</v>
      </c>
      <c r="V95" s="115"/>
    </row>
    <row r="96" spans="2:22" ht="25.5" x14ac:dyDescent="0.25">
      <c r="B96" s="113"/>
      <c r="C96" s="165" t="s">
        <v>128</v>
      </c>
      <c r="D96" s="157" t="s">
        <v>348</v>
      </c>
      <c r="E96" s="119">
        <v>24355.819999999996</v>
      </c>
      <c r="F96" s="119">
        <v>27366.070000000003</v>
      </c>
      <c r="G96" s="119">
        <v>30849.47</v>
      </c>
      <c r="H96" s="119">
        <v>33968.460000000006</v>
      </c>
      <c r="I96" s="119">
        <v>35113.329999999994</v>
      </c>
      <c r="J96" s="119">
        <v>37679.03</v>
      </c>
      <c r="K96" s="119">
        <v>37805.860000000008</v>
      </c>
      <c r="L96" s="119">
        <v>31497.68</v>
      </c>
      <c r="M96" s="119">
        <v>33463</v>
      </c>
      <c r="N96" s="119">
        <v>35476.22</v>
      </c>
      <c r="O96" s="119">
        <v>33649.710000000006</v>
      </c>
      <c r="P96" s="119">
        <v>69755.420000000013</v>
      </c>
      <c r="Q96" s="119">
        <f t="shared" si="1"/>
        <v>430980.06999999995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430980.06999999995</v>
      </c>
      <c r="V96" s="115"/>
    </row>
    <row r="97" spans="2:22" ht="15" x14ac:dyDescent="0.25">
      <c r="B97" s="113"/>
      <c r="C97" s="165" t="s">
        <v>129</v>
      </c>
      <c r="D97" s="157" t="s">
        <v>349</v>
      </c>
      <c r="E97" s="119">
        <v>35007</v>
      </c>
      <c r="F97" s="119">
        <v>36881.859999999993</v>
      </c>
      <c r="G97" s="119">
        <v>44292.43</v>
      </c>
      <c r="H97" s="119">
        <v>39101.25</v>
      </c>
      <c r="I97" s="119">
        <v>35941.579999999987</v>
      </c>
      <c r="J97" s="119">
        <v>39234.229999999996</v>
      </c>
      <c r="K97" s="119">
        <v>37285.159999999989</v>
      </c>
      <c r="L97" s="119">
        <v>35506.11</v>
      </c>
      <c r="M97" s="119">
        <v>40488.12999999999</v>
      </c>
      <c r="N97" s="119">
        <v>36594</v>
      </c>
      <c r="O97" s="119">
        <v>38527.049999999996</v>
      </c>
      <c r="P97" s="119">
        <v>48955.33</v>
      </c>
      <c r="Q97" s="119">
        <f t="shared" si="1"/>
        <v>467814.12999999995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467814.12999999995</v>
      </c>
      <c r="V97" s="115"/>
    </row>
    <row r="98" spans="2:22" ht="15" x14ac:dyDescent="0.25">
      <c r="B98" s="113"/>
      <c r="C98" s="165" t="s">
        <v>130</v>
      </c>
      <c r="D98" s="157" t="s">
        <v>350</v>
      </c>
      <c r="E98" s="119">
        <v>311.69</v>
      </c>
      <c r="F98" s="119">
        <v>311.69</v>
      </c>
      <c r="G98" s="119">
        <v>2346.7999999999997</v>
      </c>
      <c r="H98" s="119">
        <v>2245.75</v>
      </c>
      <c r="I98" s="119">
        <v>566.5</v>
      </c>
      <c r="J98" s="119">
        <v>1252.4100000000001</v>
      </c>
      <c r="K98" s="119">
        <v>1287.6499999999999</v>
      </c>
      <c r="L98" s="119">
        <v>944.40000000000009</v>
      </c>
      <c r="M98" s="119">
        <v>826.42</v>
      </c>
      <c r="N98" s="119">
        <v>1853.05</v>
      </c>
      <c r="O98" s="119">
        <v>1958.75</v>
      </c>
      <c r="P98" s="119">
        <v>11153.919999999998</v>
      </c>
      <c r="Q98" s="119">
        <f t="shared" si="1"/>
        <v>25059.03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25059.03</v>
      </c>
      <c r="V98" s="115"/>
    </row>
    <row r="99" spans="2:22" ht="15" x14ac:dyDescent="0.25">
      <c r="B99" s="113"/>
      <c r="C99" s="165" t="s">
        <v>131</v>
      </c>
      <c r="D99" s="157" t="s">
        <v>351</v>
      </c>
      <c r="E99" s="119">
        <v>57073.24</v>
      </c>
      <c r="F99" s="119">
        <v>77275.939999999988</v>
      </c>
      <c r="G99" s="119">
        <v>83183.030000000013</v>
      </c>
      <c r="H99" s="119">
        <v>132261.94</v>
      </c>
      <c r="I99" s="119">
        <v>89140.079999999973</v>
      </c>
      <c r="J99" s="119">
        <v>81028.379999999976</v>
      </c>
      <c r="K99" s="119">
        <v>68911.640000000014</v>
      </c>
      <c r="L99" s="119">
        <v>93514.389999999985</v>
      </c>
      <c r="M99" s="119">
        <v>78060.540000000023</v>
      </c>
      <c r="N99" s="119">
        <v>82937.300000000017</v>
      </c>
      <c r="O99" s="119">
        <v>72822.06</v>
      </c>
      <c r="P99" s="119">
        <v>110159.44</v>
      </c>
      <c r="Q99" s="119">
        <f t="shared" si="1"/>
        <v>1026367.98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1026367.98</v>
      </c>
      <c r="V99" s="115"/>
    </row>
    <row r="100" spans="2:22" ht="15" x14ac:dyDescent="0.25">
      <c r="B100" s="113"/>
      <c r="C100" s="165" t="s">
        <v>132</v>
      </c>
      <c r="D100" s="157" t="s">
        <v>356</v>
      </c>
      <c r="E100" s="119">
        <v>9562.8599999999988</v>
      </c>
      <c r="F100" s="119">
        <v>14150.380000000001</v>
      </c>
      <c r="G100" s="119">
        <v>16454.489999999998</v>
      </c>
      <c r="H100" s="119">
        <v>14242.719999999998</v>
      </c>
      <c r="I100" s="119">
        <v>15006.55</v>
      </c>
      <c r="J100" s="119">
        <v>21474.859999999997</v>
      </c>
      <c r="K100" s="119">
        <v>8135157.3099999996</v>
      </c>
      <c r="L100" s="119">
        <v>14111.69</v>
      </c>
      <c r="M100" s="119">
        <v>20173.389999999996</v>
      </c>
      <c r="N100" s="119">
        <v>143426.25999999998</v>
      </c>
      <c r="O100" s="119">
        <v>243126.37999999989</v>
      </c>
      <c r="P100" s="119">
        <v>124547.56</v>
      </c>
      <c r="Q100" s="119">
        <f t="shared" si="1"/>
        <v>8771434.4500000011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8771434.4500000011</v>
      </c>
      <c r="V100" s="115"/>
    </row>
    <row r="101" spans="2:22" ht="15" x14ac:dyDescent="0.25">
      <c r="B101" s="113"/>
      <c r="C101" s="165" t="s">
        <v>133</v>
      </c>
      <c r="D101" s="157" t="s">
        <v>357</v>
      </c>
      <c r="E101" s="119">
        <v>60847.479999999996</v>
      </c>
      <c r="F101" s="119">
        <v>63832.05999999999</v>
      </c>
      <c r="G101" s="119">
        <v>72756.87</v>
      </c>
      <c r="H101" s="119">
        <v>71990.23000000001</v>
      </c>
      <c r="I101" s="119">
        <v>79651.740000000005</v>
      </c>
      <c r="J101" s="119">
        <v>85691.849999999977</v>
      </c>
      <c r="K101" s="119">
        <v>71622.38</v>
      </c>
      <c r="L101" s="119">
        <v>82678.91</v>
      </c>
      <c r="M101" s="119">
        <v>112837.3</v>
      </c>
      <c r="N101" s="119">
        <v>76749.50999999998</v>
      </c>
      <c r="O101" s="119">
        <v>78180.19</v>
      </c>
      <c r="P101" s="119">
        <v>324869.27</v>
      </c>
      <c r="Q101" s="119">
        <f t="shared" si="1"/>
        <v>1181707.79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1181707.79</v>
      </c>
      <c r="V101" s="115"/>
    </row>
    <row r="102" spans="2:22" ht="15" x14ac:dyDescent="0.25">
      <c r="B102" s="113"/>
      <c r="C102" s="165" t="s">
        <v>134</v>
      </c>
      <c r="D102" s="157" t="s">
        <v>358</v>
      </c>
      <c r="E102" s="119">
        <v>123458.99</v>
      </c>
      <c r="F102" s="119">
        <v>133576.79</v>
      </c>
      <c r="G102" s="119">
        <v>133422.99</v>
      </c>
      <c r="H102" s="119">
        <v>136356.15000000002</v>
      </c>
      <c r="I102" s="119">
        <v>153141.25999999998</v>
      </c>
      <c r="J102" s="119">
        <v>144213.61000000002</v>
      </c>
      <c r="K102" s="119">
        <v>173479.83000000002</v>
      </c>
      <c r="L102" s="119">
        <v>126771.68</v>
      </c>
      <c r="M102" s="119">
        <v>149012.91999999998</v>
      </c>
      <c r="N102" s="119">
        <v>210283.59</v>
      </c>
      <c r="O102" s="119">
        <v>140797.78000000003</v>
      </c>
      <c r="P102" s="119">
        <v>178170.23</v>
      </c>
      <c r="Q102" s="119">
        <f t="shared" si="1"/>
        <v>1802685.82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1802685.82</v>
      </c>
      <c r="V102" s="115"/>
    </row>
    <row r="103" spans="2:22" ht="15" x14ac:dyDescent="0.25">
      <c r="B103" s="113"/>
      <c r="C103" s="165" t="s">
        <v>135</v>
      </c>
      <c r="D103" s="157" t="s">
        <v>359</v>
      </c>
      <c r="E103" s="119">
        <v>0</v>
      </c>
      <c r="F103" s="119">
        <v>3806.3199999999997</v>
      </c>
      <c r="G103" s="119">
        <v>8105.7099999999991</v>
      </c>
      <c r="H103" s="119">
        <v>9251.91</v>
      </c>
      <c r="I103" s="119">
        <v>14776.36</v>
      </c>
      <c r="J103" s="119">
        <v>10509.92</v>
      </c>
      <c r="K103" s="119">
        <v>4136.95</v>
      </c>
      <c r="L103" s="119">
        <v>4116.66</v>
      </c>
      <c r="M103" s="119">
        <v>11950.3</v>
      </c>
      <c r="N103" s="119">
        <v>15933.869999999999</v>
      </c>
      <c r="O103" s="119">
        <v>11404.699999999999</v>
      </c>
      <c r="P103" s="119">
        <v>39670.880000000005</v>
      </c>
      <c r="Q103" s="119">
        <f t="shared" si="1"/>
        <v>133663.58000000002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133663.58000000002</v>
      </c>
      <c r="V103" s="115"/>
    </row>
    <row r="104" spans="2:22" ht="15" x14ac:dyDescent="0.25">
      <c r="B104" s="113"/>
      <c r="C104" s="165" t="s">
        <v>136</v>
      </c>
      <c r="D104" s="157" t="s">
        <v>360</v>
      </c>
      <c r="E104" s="119">
        <v>21573.77</v>
      </c>
      <c r="F104" s="119">
        <v>34578.410000000011</v>
      </c>
      <c r="G104" s="119">
        <v>40097.450000000004</v>
      </c>
      <c r="H104" s="119">
        <v>33392.119999999995</v>
      </c>
      <c r="I104" s="119">
        <v>36243.74</v>
      </c>
      <c r="J104" s="119">
        <v>34063.07</v>
      </c>
      <c r="K104" s="119">
        <v>39393.370000000003</v>
      </c>
      <c r="L104" s="119">
        <v>27256.600000000006</v>
      </c>
      <c r="M104" s="119">
        <v>35561.540000000008</v>
      </c>
      <c r="N104" s="119">
        <v>45082.83</v>
      </c>
      <c r="O104" s="119">
        <v>29703.080000000009</v>
      </c>
      <c r="P104" s="119">
        <v>73434.51999999999</v>
      </c>
      <c r="Q104" s="119">
        <f t="shared" si="1"/>
        <v>450380.50000000012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450380.50000000012</v>
      </c>
      <c r="V104" s="115"/>
    </row>
    <row r="105" spans="2:22" ht="15" x14ac:dyDescent="0.25">
      <c r="B105" s="113"/>
      <c r="C105" s="165" t="s">
        <v>137</v>
      </c>
      <c r="D105" s="157" t="s">
        <v>361</v>
      </c>
      <c r="E105" s="119">
        <v>182492.41</v>
      </c>
      <c r="F105" s="119">
        <v>470604.94999999995</v>
      </c>
      <c r="G105" s="119">
        <v>10489420.479999999</v>
      </c>
      <c r="H105" s="119">
        <v>2208608.5700000003</v>
      </c>
      <c r="I105" s="119">
        <v>1264513.1399999999</v>
      </c>
      <c r="J105" s="119">
        <v>1576619.0099999998</v>
      </c>
      <c r="K105" s="119">
        <v>1721031.0199999996</v>
      </c>
      <c r="L105" s="119">
        <v>1077703.08</v>
      </c>
      <c r="M105" s="119">
        <v>1550344.1800000002</v>
      </c>
      <c r="N105" s="119">
        <v>1867793.1000000003</v>
      </c>
      <c r="O105" s="119">
        <v>591082.63</v>
      </c>
      <c r="P105" s="119">
        <v>5000731.97</v>
      </c>
      <c r="Q105" s="119">
        <f t="shared" si="1"/>
        <v>28000944.539999995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28000944.539999995</v>
      </c>
      <c r="V105" s="115"/>
    </row>
    <row r="106" spans="2:22" ht="25.5" x14ac:dyDescent="0.25">
      <c r="B106" s="113"/>
      <c r="C106" s="165" t="s">
        <v>493</v>
      </c>
      <c r="D106" s="157" t="s">
        <v>494</v>
      </c>
      <c r="E106" s="119">
        <v>29640.879999999997</v>
      </c>
      <c r="F106" s="119">
        <v>69815.45</v>
      </c>
      <c r="G106" s="119">
        <v>214354.58000000002</v>
      </c>
      <c r="H106" s="119">
        <v>147127.64000000001</v>
      </c>
      <c r="I106" s="119">
        <v>91898.520000000019</v>
      </c>
      <c r="J106" s="119">
        <v>69693.990000000005</v>
      </c>
      <c r="K106" s="119">
        <v>114016.46</v>
      </c>
      <c r="L106" s="119">
        <v>60482.549999999996</v>
      </c>
      <c r="M106" s="119">
        <v>176990.05</v>
      </c>
      <c r="N106" s="119">
        <v>70004.539999999994</v>
      </c>
      <c r="O106" s="119">
        <v>86646.41</v>
      </c>
      <c r="P106" s="119">
        <v>1321267.0799999998</v>
      </c>
      <c r="Q106" s="119">
        <f t="shared" si="1"/>
        <v>2451938.15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2451938.15</v>
      </c>
      <c r="V106" s="115"/>
    </row>
    <row r="107" spans="2:22" ht="15" x14ac:dyDescent="0.25">
      <c r="B107" s="113"/>
      <c r="C107" s="165" t="s">
        <v>560</v>
      </c>
      <c r="D107" s="157" t="s">
        <v>362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1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ht="25.5" x14ac:dyDescent="0.25">
      <c r="B108" s="113"/>
      <c r="C108" s="165" t="s">
        <v>561</v>
      </c>
      <c r="D108" s="157" t="s">
        <v>590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1"/>
        <v>0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5"/>
    </row>
    <row r="109" spans="2:22" ht="15" x14ac:dyDescent="0.25">
      <c r="B109" s="113"/>
      <c r="C109" s="165" t="s">
        <v>562</v>
      </c>
      <c r="D109" s="157" t="s">
        <v>591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1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ht="15" x14ac:dyDescent="0.25">
      <c r="B110" s="113"/>
      <c r="C110" s="165" t="s">
        <v>138</v>
      </c>
      <c r="D110" s="157" t="s">
        <v>363</v>
      </c>
      <c r="E110" s="119">
        <v>192909.45999999993</v>
      </c>
      <c r="F110" s="119">
        <v>316946.39</v>
      </c>
      <c r="G110" s="119">
        <v>297347.34999999998</v>
      </c>
      <c r="H110" s="119">
        <v>318699.58000000007</v>
      </c>
      <c r="I110" s="119">
        <v>280282.78999999998</v>
      </c>
      <c r="J110" s="119">
        <v>321400.65999999997</v>
      </c>
      <c r="K110" s="119">
        <v>304347.64</v>
      </c>
      <c r="L110" s="119">
        <v>303068.96999999997</v>
      </c>
      <c r="M110" s="119">
        <v>362034.51</v>
      </c>
      <c r="N110" s="119">
        <v>696082.22000000009</v>
      </c>
      <c r="O110" s="119">
        <v>406935.85999999987</v>
      </c>
      <c r="P110" s="119">
        <v>1207648.6300000001</v>
      </c>
      <c r="Q110" s="119">
        <f t="shared" si="1"/>
        <v>5007704.0599999996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5007704.0599999996</v>
      </c>
      <c r="V110" s="115"/>
    </row>
    <row r="111" spans="2:22" ht="15" x14ac:dyDescent="0.25">
      <c r="B111" s="113"/>
      <c r="C111" s="165" t="s">
        <v>139</v>
      </c>
      <c r="D111" s="157" t="s">
        <v>352</v>
      </c>
      <c r="E111" s="119">
        <v>318963.03999999998</v>
      </c>
      <c r="F111" s="119">
        <v>421257.02</v>
      </c>
      <c r="G111" s="119">
        <v>350832.3</v>
      </c>
      <c r="H111" s="119">
        <v>408232.90999999986</v>
      </c>
      <c r="I111" s="119">
        <v>373052.2</v>
      </c>
      <c r="J111" s="119">
        <v>381643.71000000008</v>
      </c>
      <c r="K111" s="119">
        <v>353234.3</v>
      </c>
      <c r="L111" s="119">
        <v>419761.12000000005</v>
      </c>
      <c r="M111" s="119">
        <v>310911.72000000003</v>
      </c>
      <c r="N111" s="119">
        <v>365905.50000000006</v>
      </c>
      <c r="O111" s="119">
        <v>246937.48000000007</v>
      </c>
      <c r="P111" s="119">
        <v>345766.20000000007</v>
      </c>
      <c r="Q111" s="119">
        <f t="shared" si="1"/>
        <v>4296497.5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4296497.5</v>
      </c>
      <c r="V111" s="115"/>
    </row>
    <row r="112" spans="2:22" ht="15" x14ac:dyDescent="0.25">
      <c r="B112" s="113"/>
      <c r="C112" s="165" t="s">
        <v>140</v>
      </c>
      <c r="D112" s="157" t="s">
        <v>353</v>
      </c>
      <c r="E112" s="119">
        <v>28892.239999999994</v>
      </c>
      <c r="F112" s="119">
        <v>26710.080000000002</v>
      </c>
      <c r="G112" s="119">
        <v>60663.93</v>
      </c>
      <c r="H112" s="119">
        <v>37950.730000000003</v>
      </c>
      <c r="I112" s="119">
        <v>33782.239999999998</v>
      </c>
      <c r="J112" s="119">
        <v>38861.199999999997</v>
      </c>
      <c r="K112" s="119">
        <v>29559.200000000004</v>
      </c>
      <c r="L112" s="119">
        <v>41409.43</v>
      </c>
      <c r="M112" s="119">
        <v>35943.65</v>
      </c>
      <c r="N112" s="119">
        <v>284953.95999999996</v>
      </c>
      <c r="O112" s="119">
        <v>67691.98000000001</v>
      </c>
      <c r="P112" s="119">
        <v>170085.80000000002</v>
      </c>
      <c r="Q112" s="119">
        <f t="shared" si="1"/>
        <v>856504.44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856504.44</v>
      </c>
      <c r="V112" s="115"/>
    </row>
    <row r="113" spans="2:22" ht="15" x14ac:dyDescent="0.25">
      <c r="B113" s="113"/>
      <c r="C113" s="165" t="s">
        <v>141</v>
      </c>
      <c r="D113" s="157" t="s">
        <v>354</v>
      </c>
      <c r="E113" s="119">
        <v>71171.710000000006</v>
      </c>
      <c r="F113" s="119">
        <v>125324.20999999999</v>
      </c>
      <c r="G113" s="119">
        <v>214773.71000000002</v>
      </c>
      <c r="H113" s="119">
        <v>135857.72</v>
      </c>
      <c r="I113" s="119">
        <v>154689.91</v>
      </c>
      <c r="J113" s="119">
        <v>139190.45000000004</v>
      </c>
      <c r="K113" s="119">
        <v>111106.60999999999</v>
      </c>
      <c r="L113" s="119">
        <v>172741.38</v>
      </c>
      <c r="M113" s="119">
        <v>176554.71</v>
      </c>
      <c r="N113" s="119">
        <v>141307.02000000002</v>
      </c>
      <c r="O113" s="119">
        <v>179387.78</v>
      </c>
      <c r="P113" s="119">
        <v>536473.10000000009</v>
      </c>
      <c r="Q113" s="119">
        <f t="shared" si="1"/>
        <v>2158578.3100000005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2158578.3100000005</v>
      </c>
      <c r="V113" s="115"/>
    </row>
    <row r="114" spans="2:22" ht="15" x14ac:dyDescent="0.25">
      <c r="B114" s="113"/>
      <c r="C114" s="165" t="s">
        <v>142</v>
      </c>
      <c r="D114" s="157" t="s">
        <v>355</v>
      </c>
      <c r="E114" s="119">
        <v>372099.50999999995</v>
      </c>
      <c r="F114" s="119">
        <v>411066.63999999996</v>
      </c>
      <c r="G114" s="119">
        <v>427468.38000000012</v>
      </c>
      <c r="H114" s="119">
        <v>416622.67000000004</v>
      </c>
      <c r="I114" s="119">
        <v>462002.12999999995</v>
      </c>
      <c r="J114" s="119">
        <v>439781.89999999997</v>
      </c>
      <c r="K114" s="119">
        <v>440096.57999999996</v>
      </c>
      <c r="L114" s="119">
        <v>675858.58</v>
      </c>
      <c r="M114" s="119">
        <v>643412.65</v>
      </c>
      <c r="N114" s="119">
        <v>563896.26</v>
      </c>
      <c r="O114" s="119">
        <v>420757.36999999994</v>
      </c>
      <c r="P114" s="119">
        <v>880675.76999999967</v>
      </c>
      <c r="Q114" s="119">
        <f t="shared" si="1"/>
        <v>6153738.4399999995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6153738.4399999995</v>
      </c>
      <c r="V114" s="115"/>
    </row>
    <row r="115" spans="2:22" ht="15" x14ac:dyDescent="0.25">
      <c r="B115" s="113"/>
      <c r="C115" s="165" t="s">
        <v>563</v>
      </c>
      <c r="D115" s="157" t="s">
        <v>496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1"/>
        <v>0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5"/>
    </row>
    <row r="116" spans="2:22" ht="15" x14ac:dyDescent="0.25">
      <c r="B116" s="113"/>
      <c r="C116" s="165" t="s">
        <v>143</v>
      </c>
      <c r="D116" s="157" t="s">
        <v>364</v>
      </c>
      <c r="E116" s="119">
        <v>70847.180000000008</v>
      </c>
      <c r="F116" s="119">
        <v>89995.26999999999</v>
      </c>
      <c r="G116" s="119">
        <v>164739.87000000002</v>
      </c>
      <c r="H116" s="119">
        <v>150249.83000000005</v>
      </c>
      <c r="I116" s="119">
        <v>142460.23000000001</v>
      </c>
      <c r="J116" s="119">
        <v>152323.59999999998</v>
      </c>
      <c r="K116" s="119">
        <v>141418.26999999999</v>
      </c>
      <c r="L116" s="119">
        <v>99643.87000000001</v>
      </c>
      <c r="M116" s="119">
        <v>5751142.7999999998</v>
      </c>
      <c r="N116" s="119">
        <v>144491.1</v>
      </c>
      <c r="O116" s="119">
        <v>112430.09999999999</v>
      </c>
      <c r="P116" s="119">
        <v>182305.8</v>
      </c>
      <c r="Q116" s="119">
        <f t="shared" si="1"/>
        <v>7202047.919999999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7202047.919999999</v>
      </c>
      <c r="V116" s="115"/>
    </row>
    <row r="117" spans="2:22" ht="15" x14ac:dyDescent="0.25">
      <c r="B117" s="113"/>
      <c r="C117" s="165" t="s">
        <v>144</v>
      </c>
      <c r="D117" s="157" t="s">
        <v>365</v>
      </c>
      <c r="E117" s="119">
        <v>21979.03</v>
      </c>
      <c r="F117" s="119">
        <v>27099.74</v>
      </c>
      <c r="G117" s="119">
        <v>74407.44</v>
      </c>
      <c r="H117" s="119">
        <v>50624.72</v>
      </c>
      <c r="I117" s="119">
        <v>33278.01</v>
      </c>
      <c r="J117" s="119">
        <v>79860.489999999991</v>
      </c>
      <c r="K117" s="119">
        <v>46912.55</v>
      </c>
      <c r="L117" s="119">
        <v>54137.770000000004</v>
      </c>
      <c r="M117" s="119">
        <v>32830.36</v>
      </c>
      <c r="N117" s="119">
        <v>52632.099999999991</v>
      </c>
      <c r="O117" s="119">
        <v>53667.78</v>
      </c>
      <c r="P117" s="119">
        <v>65685.279999999999</v>
      </c>
      <c r="Q117" s="119">
        <f t="shared" si="1"/>
        <v>593115.27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593115.27</v>
      </c>
      <c r="V117" s="115"/>
    </row>
    <row r="118" spans="2:22" ht="15" x14ac:dyDescent="0.25">
      <c r="B118" s="113"/>
      <c r="C118" s="165" t="s">
        <v>530</v>
      </c>
      <c r="D118" s="157" t="s">
        <v>531</v>
      </c>
      <c r="E118" s="119">
        <v>0</v>
      </c>
      <c r="F118" s="119">
        <v>738.72</v>
      </c>
      <c r="G118" s="119">
        <v>1211.32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1"/>
        <v>1950.04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5"/>
    </row>
    <row r="119" spans="2:22" ht="15" x14ac:dyDescent="0.25">
      <c r="B119" s="113"/>
      <c r="C119" s="165" t="s">
        <v>495</v>
      </c>
      <c r="D119" s="157" t="s">
        <v>496</v>
      </c>
      <c r="E119" s="119">
        <v>76531.760000000009</v>
      </c>
      <c r="F119" s="119">
        <v>388824.1</v>
      </c>
      <c r="G119" s="119">
        <v>1247588.74</v>
      </c>
      <c r="H119" s="119">
        <v>964377.77</v>
      </c>
      <c r="I119" s="119">
        <v>114583.69999999998</v>
      </c>
      <c r="J119" s="119">
        <v>233393.63999999998</v>
      </c>
      <c r="K119" s="119">
        <v>644621.12000000011</v>
      </c>
      <c r="L119" s="119">
        <v>114808.43</v>
      </c>
      <c r="M119" s="119">
        <v>312299.32</v>
      </c>
      <c r="N119" s="119">
        <v>179749.58999999997</v>
      </c>
      <c r="O119" s="119">
        <v>278593.17000000004</v>
      </c>
      <c r="P119" s="119">
        <v>501377.94000000006</v>
      </c>
      <c r="Q119" s="119">
        <f t="shared" si="1"/>
        <v>5056749.2800000012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5056749.2800000012</v>
      </c>
      <c r="V119" s="115"/>
    </row>
    <row r="120" spans="2:22" ht="15" x14ac:dyDescent="0.25">
      <c r="B120" s="113"/>
      <c r="C120" s="165" t="s">
        <v>497</v>
      </c>
      <c r="D120" s="157" t="s">
        <v>498</v>
      </c>
      <c r="E120" s="119">
        <v>99897.02</v>
      </c>
      <c r="F120" s="119">
        <v>118135.66</v>
      </c>
      <c r="G120" s="119">
        <v>525163.46</v>
      </c>
      <c r="H120" s="119">
        <v>136429.51</v>
      </c>
      <c r="I120" s="119">
        <v>142015.18000000002</v>
      </c>
      <c r="J120" s="119">
        <v>163787.98999999996</v>
      </c>
      <c r="K120" s="119">
        <v>533567.60000000009</v>
      </c>
      <c r="L120" s="119">
        <v>169268.57999999996</v>
      </c>
      <c r="M120" s="119">
        <v>181733.06</v>
      </c>
      <c r="N120" s="119">
        <v>150196.38</v>
      </c>
      <c r="O120" s="119">
        <v>128710.97</v>
      </c>
      <c r="P120" s="119">
        <v>719684.23</v>
      </c>
      <c r="Q120" s="119">
        <f t="shared" si="1"/>
        <v>3068589.64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3068589.64</v>
      </c>
      <c r="V120" s="115"/>
    </row>
    <row r="121" spans="2:22" ht="15" x14ac:dyDescent="0.25">
      <c r="B121" s="113"/>
      <c r="C121" s="165" t="s">
        <v>499</v>
      </c>
      <c r="D121" s="157" t="s">
        <v>500</v>
      </c>
      <c r="E121" s="119">
        <v>153591.26999999999</v>
      </c>
      <c r="F121" s="119">
        <v>165357.49</v>
      </c>
      <c r="G121" s="119">
        <v>209812.38000000006</v>
      </c>
      <c r="H121" s="119">
        <v>223582.59999999998</v>
      </c>
      <c r="I121" s="119">
        <v>209319.64999999997</v>
      </c>
      <c r="J121" s="119">
        <v>189898.58</v>
      </c>
      <c r="K121" s="119">
        <v>195798.12000000005</v>
      </c>
      <c r="L121" s="119">
        <v>163441.07999999999</v>
      </c>
      <c r="M121" s="119">
        <v>182712.05000000005</v>
      </c>
      <c r="N121" s="119">
        <v>206456.90999999992</v>
      </c>
      <c r="O121" s="119">
        <v>185174.32</v>
      </c>
      <c r="P121" s="119">
        <v>252889.89000000004</v>
      </c>
      <c r="Q121" s="119">
        <f t="shared" si="1"/>
        <v>2338034.3400000003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2338034.3400000003</v>
      </c>
      <c r="V121" s="115"/>
    </row>
    <row r="122" spans="2:22" ht="15" x14ac:dyDescent="0.25">
      <c r="B122" s="113"/>
      <c r="C122" s="165" t="s">
        <v>145</v>
      </c>
      <c r="D122" s="157" t="s">
        <v>366</v>
      </c>
      <c r="E122" s="119">
        <v>35465.859999999993</v>
      </c>
      <c r="F122" s="119">
        <v>35389.379999999997</v>
      </c>
      <c r="G122" s="119">
        <v>35248.120000000003</v>
      </c>
      <c r="H122" s="119">
        <v>172239.94999999998</v>
      </c>
      <c r="I122" s="119">
        <v>322665.20999999996</v>
      </c>
      <c r="J122" s="119">
        <v>472131.15</v>
      </c>
      <c r="K122" s="119">
        <v>1086911.47</v>
      </c>
      <c r="L122" s="119">
        <v>85176.87999999999</v>
      </c>
      <c r="M122" s="119">
        <v>181681.15000000002</v>
      </c>
      <c r="N122" s="119">
        <v>150910.09999999998</v>
      </c>
      <c r="O122" s="119">
        <v>38101.540000000008</v>
      </c>
      <c r="P122" s="119">
        <v>135491.79</v>
      </c>
      <c r="Q122" s="119">
        <f t="shared" si="1"/>
        <v>2751412.5999999996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2751412.5999999996</v>
      </c>
      <c r="V122" s="115"/>
    </row>
    <row r="123" spans="2:22" ht="15" x14ac:dyDescent="0.25">
      <c r="B123" s="113"/>
      <c r="C123" s="165" t="s">
        <v>146</v>
      </c>
      <c r="D123" s="157" t="s">
        <v>367</v>
      </c>
      <c r="E123" s="119">
        <v>112954.03999999998</v>
      </c>
      <c r="F123" s="119">
        <v>145150.53</v>
      </c>
      <c r="G123" s="119">
        <v>159839.19</v>
      </c>
      <c r="H123" s="119">
        <v>153494.27999999997</v>
      </c>
      <c r="I123" s="119">
        <v>135526.25999999998</v>
      </c>
      <c r="J123" s="119">
        <v>154649.78000000006</v>
      </c>
      <c r="K123" s="119">
        <v>145974.48000000001</v>
      </c>
      <c r="L123" s="119">
        <v>150648.61000000002</v>
      </c>
      <c r="M123" s="119">
        <v>200447.94</v>
      </c>
      <c r="N123" s="119">
        <v>146535.87</v>
      </c>
      <c r="O123" s="119">
        <v>163914.72999999998</v>
      </c>
      <c r="P123" s="119">
        <v>175069.87</v>
      </c>
      <c r="Q123" s="119">
        <f t="shared" si="1"/>
        <v>1844205.58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1844205.58</v>
      </c>
      <c r="V123" s="115"/>
    </row>
    <row r="124" spans="2:22" ht="25.5" x14ac:dyDescent="0.25">
      <c r="B124" s="113"/>
      <c r="C124" s="165" t="s">
        <v>147</v>
      </c>
      <c r="D124" s="157" t="s">
        <v>368</v>
      </c>
      <c r="E124" s="119">
        <v>42420.590000000004</v>
      </c>
      <c r="F124" s="119">
        <v>53624.049999999996</v>
      </c>
      <c r="G124" s="119">
        <v>66032.779999999984</v>
      </c>
      <c r="H124" s="119">
        <v>66251.77</v>
      </c>
      <c r="I124" s="119">
        <v>56788.73000000001</v>
      </c>
      <c r="J124" s="119">
        <v>63663.609999999993</v>
      </c>
      <c r="K124" s="119">
        <v>58538.899999999994</v>
      </c>
      <c r="L124" s="119">
        <v>56618.86</v>
      </c>
      <c r="M124" s="119">
        <v>67658.449999999983</v>
      </c>
      <c r="N124" s="119">
        <v>59517.270000000004</v>
      </c>
      <c r="O124" s="119">
        <v>61501.62000000001</v>
      </c>
      <c r="P124" s="119">
        <v>103691.94</v>
      </c>
      <c r="Q124" s="119">
        <f t="shared" si="1"/>
        <v>756308.57000000007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756308.57000000007</v>
      </c>
      <c r="V124" s="115"/>
    </row>
    <row r="125" spans="2:22" ht="15" x14ac:dyDescent="0.25">
      <c r="B125" s="113"/>
      <c r="C125" s="165" t="s">
        <v>148</v>
      </c>
      <c r="D125" s="157" t="s">
        <v>369</v>
      </c>
      <c r="E125" s="119">
        <v>0</v>
      </c>
      <c r="F125" s="119">
        <v>0</v>
      </c>
      <c r="G125" s="119">
        <v>0</v>
      </c>
      <c r="H125" s="119">
        <v>27500</v>
      </c>
      <c r="I125" s="119">
        <v>0</v>
      </c>
      <c r="J125" s="119">
        <v>0</v>
      </c>
      <c r="K125" s="119">
        <v>7800.98</v>
      </c>
      <c r="L125" s="119">
        <v>115800</v>
      </c>
      <c r="M125" s="119">
        <v>29933.17</v>
      </c>
      <c r="N125" s="119">
        <v>17941.760000000002</v>
      </c>
      <c r="O125" s="119">
        <v>48854.64</v>
      </c>
      <c r="P125" s="119">
        <v>40293.840000000004</v>
      </c>
      <c r="Q125" s="119">
        <f t="shared" si="1"/>
        <v>288124.39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288124.39</v>
      </c>
      <c r="V125" s="115"/>
    </row>
    <row r="126" spans="2:22" ht="25.5" x14ac:dyDescent="0.25">
      <c r="B126" s="113"/>
      <c r="C126" s="165" t="s">
        <v>532</v>
      </c>
      <c r="D126" s="157" t="s">
        <v>533</v>
      </c>
      <c r="E126" s="119">
        <v>14074.529999999999</v>
      </c>
      <c r="F126" s="119">
        <v>15612.189999999999</v>
      </c>
      <c r="G126" s="119">
        <v>18473.859999999997</v>
      </c>
      <c r="H126" s="119">
        <v>16524.060000000001</v>
      </c>
      <c r="I126" s="119">
        <v>17786.080000000002</v>
      </c>
      <c r="J126" s="119">
        <v>16541.080000000002</v>
      </c>
      <c r="K126" s="119">
        <v>16954.980000000003</v>
      </c>
      <c r="L126" s="119">
        <v>16479.819999999996</v>
      </c>
      <c r="M126" s="119">
        <v>17823.489999999998</v>
      </c>
      <c r="N126" s="119">
        <v>16905.98</v>
      </c>
      <c r="O126" s="119">
        <v>16901.349999999999</v>
      </c>
      <c r="P126" s="119">
        <v>48908.84</v>
      </c>
      <c r="Q126" s="119">
        <f t="shared" si="1"/>
        <v>232986.26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232986.26</v>
      </c>
      <c r="V126" s="115"/>
    </row>
    <row r="127" spans="2:22" ht="25.5" x14ac:dyDescent="0.25">
      <c r="B127" s="113"/>
      <c r="C127" s="165" t="s">
        <v>534</v>
      </c>
      <c r="D127" s="157" t="s">
        <v>535</v>
      </c>
      <c r="E127" s="119">
        <v>0</v>
      </c>
      <c r="F127" s="119">
        <v>0</v>
      </c>
      <c r="G127" s="119">
        <v>2147.67</v>
      </c>
      <c r="H127" s="119">
        <v>1395.97</v>
      </c>
      <c r="I127" s="119">
        <v>689.47</v>
      </c>
      <c r="J127" s="119">
        <v>752374.32</v>
      </c>
      <c r="K127" s="119">
        <v>1040779.99</v>
      </c>
      <c r="L127" s="119">
        <v>1244.03</v>
      </c>
      <c r="M127" s="119">
        <v>584.23</v>
      </c>
      <c r="N127" s="119">
        <v>70178.11</v>
      </c>
      <c r="O127" s="119">
        <v>240376.63</v>
      </c>
      <c r="P127" s="119">
        <v>173321.35</v>
      </c>
      <c r="Q127" s="119">
        <f t="shared" si="1"/>
        <v>2283091.77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2283091.77</v>
      </c>
      <c r="V127" s="115"/>
    </row>
    <row r="128" spans="2:22" ht="15" x14ac:dyDescent="0.25">
      <c r="B128" s="113"/>
      <c r="C128" s="165" t="s">
        <v>149</v>
      </c>
      <c r="D128" s="157" t="s">
        <v>370</v>
      </c>
      <c r="E128" s="119">
        <v>33227.85</v>
      </c>
      <c r="F128" s="119">
        <v>36198.29</v>
      </c>
      <c r="G128" s="119">
        <v>45244.830000000009</v>
      </c>
      <c r="H128" s="119">
        <v>32857.199999999997</v>
      </c>
      <c r="I128" s="119">
        <v>36492.550000000003</v>
      </c>
      <c r="J128" s="119">
        <v>40944.400000000009</v>
      </c>
      <c r="K128" s="119">
        <v>35886.640000000007</v>
      </c>
      <c r="L128" s="119">
        <v>32473.000000000007</v>
      </c>
      <c r="M128" s="119">
        <v>45007.259999999995</v>
      </c>
      <c r="N128" s="119">
        <v>32296.11</v>
      </c>
      <c r="O128" s="119">
        <v>32528.589999999997</v>
      </c>
      <c r="P128" s="119">
        <v>87899.63</v>
      </c>
      <c r="Q128" s="119">
        <f t="shared" si="1"/>
        <v>491056.35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491056.35</v>
      </c>
      <c r="V128" s="115"/>
    </row>
    <row r="129" spans="2:22" ht="15" x14ac:dyDescent="0.25">
      <c r="B129" s="113"/>
      <c r="C129" s="165" t="s">
        <v>150</v>
      </c>
      <c r="D129" s="157" t="s">
        <v>371</v>
      </c>
      <c r="E129" s="119">
        <v>0</v>
      </c>
      <c r="F129" s="119">
        <v>0</v>
      </c>
      <c r="G129" s="119">
        <v>458</v>
      </c>
      <c r="H129" s="119">
        <v>36794.69</v>
      </c>
      <c r="I129" s="119">
        <v>0</v>
      </c>
      <c r="J129" s="119">
        <v>2172.2200000000003</v>
      </c>
      <c r="K129" s="119">
        <v>0</v>
      </c>
      <c r="L129" s="119">
        <v>41179.42</v>
      </c>
      <c r="M129" s="119">
        <v>137260.03</v>
      </c>
      <c r="N129" s="119">
        <v>119092.29</v>
      </c>
      <c r="O129" s="119">
        <v>56141.14</v>
      </c>
      <c r="P129" s="119">
        <v>216861.76999999996</v>
      </c>
      <c r="Q129" s="119">
        <f t="shared" si="1"/>
        <v>609959.55999999994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609959.55999999994</v>
      </c>
      <c r="V129" s="115"/>
    </row>
    <row r="130" spans="2:22" ht="15" x14ac:dyDescent="0.25">
      <c r="B130" s="113"/>
      <c r="C130" s="165" t="s">
        <v>151</v>
      </c>
      <c r="D130" s="157" t="s">
        <v>372</v>
      </c>
      <c r="E130" s="119">
        <v>0</v>
      </c>
      <c r="F130" s="119">
        <v>0</v>
      </c>
      <c r="G130" s="119">
        <v>441</v>
      </c>
      <c r="H130" s="119">
        <v>951.15</v>
      </c>
      <c r="I130" s="119">
        <v>11772.029999999999</v>
      </c>
      <c r="J130" s="119">
        <v>47848.810000000005</v>
      </c>
      <c r="K130" s="119">
        <v>14154.28</v>
      </c>
      <c r="L130" s="119">
        <v>0</v>
      </c>
      <c r="M130" s="119">
        <v>25355.11</v>
      </c>
      <c r="N130" s="119">
        <v>39932.47</v>
      </c>
      <c r="O130" s="119">
        <v>1504.1499999999999</v>
      </c>
      <c r="P130" s="119">
        <v>159761.47</v>
      </c>
      <c r="Q130" s="119">
        <f t="shared" si="1"/>
        <v>301720.46999999997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301720.46999999997</v>
      </c>
      <c r="V130" s="115"/>
    </row>
    <row r="131" spans="2:22" ht="15" x14ac:dyDescent="0.25">
      <c r="B131" s="113"/>
      <c r="C131" s="165" t="s">
        <v>152</v>
      </c>
      <c r="D131" s="157" t="s">
        <v>373</v>
      </c>
      <c r="E131" s="119">
        <v>152</v>
      </c>
      <c r="F131" s="119">
        <v>0</v>
      </c>
      <c r="G131" s="119">
        <v>0</v>
      </c>
      <c r="H131" s="119">
        <v>204.29</v>
      </c>
      <c r="I131" s="119">
        <v>3422.6</v>
      </c>
      <c r="J131" s="119">
        <v>92.67</v>
      </c>
      <c r="K131" s="119">
        <v>537.1</v>
      </c>
      <c r="L131" s="119">
        <v>1074.2</v>
      </c>
      <c r="M131" s="119">
        <v>122.6</v>
      </c>
      <c r="N131" s="119">
        <v>1173.19</v>
      </c>
      <c r="O131" s="119">
        <v>0</v>
      </c>
      <c r="P131" s="119">
        <v>1459.2700000000002</v>
      </c>
      <c r="Q131" s="119">
        <f t="shared" si="1"/>
        <v>8237.92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8237.92</v>
      </c>
      <c r="V131" s="115"/>
    </row>
    <row r="132" spans="2:22" ht="15" x14ac:dyDescent="0.25">
      <c r="B132" s="113"/>
      <c r="C132" s="165" t="s">
        <v>153</v>
      </c>
      <c r="D132" s="157" t="s">
        <v>374</v>
      </c>
      <c r="E132" s="119">
        <v>32868.57</v>
      </c>
      <c r="F132" s="119">
        <v>43721.370000000017</v>
      </c>
      <c r="G132" s="119">
        <v>347672.44</v>
      </c>
      <c r="H132" s="119">
        <v>288682.33999999997</v>
      </c>
      <c r="I132" s="119">
        <v>95625.57</v>
      </c>
      <c r="J132" s="119">
        <v>472739.04999999993</v>
      </c>
      <c r="K132" s="119">
        <v>430381.69</v>
      </c>
      <c r="L132" s="119">
        <v>288816.99000000005</v>
      </c>
      <c r="M132" s="119">
        <v>292797.21000000002</v>
      </c>
      <c r="N132" s="119">
        <v>294072.74</v>
      </c>
      <c r="O132" s="119">
        <v>283050.50000000006</v>
      </c>
      <c r="P132" s="119">
        <v>368484.18</v>
      </c>
      <c r="Q132" s="119">
        <f t="shared" si="1"/>
        <v>3238912.65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3238912.65</v>
      </c>
      <c r="V132" s="115"/>
    </row>
    <row r="133" spans="2:22" ht="15" x14ac:dyDescent="0.25">
      <c r="B133" s="113"/>
      <c r="C133" s="165" t="s">
        <v>154</v>
      </c>
      <c r="D133" s="157" t="s">
        <v>375</v>
      </c>
      <c r="E133" s="119">
        <v>3805.2799999999997</v>
      </c>
      <c r="F133" s="119">
        <v>1118734.3600000001</v>
      </c>
      <c r="G133" s="119">
        <v>322773.01999999996</v>
      </c>
      <c r="H133" s="119">
        <v>333212.30000000005</v>
      </c>
      <c r="I133" s="119">
        <v>11519.380000000001</v>
      </c>
      <c r="J133" s="119">
        <v>526609.78</v>
      </c>
      <c r="K133" s="119">
        <v>566252.71</v>
      </c>
      <c r="L133" s="119">
        <v>1767199.6</v>
      </c>
      <c r="M133" s="119">
        <v>864160.68</v>
      </c>
      <c r="N133" s="119">
        <v>2038111.85</v>
      </c>
      <c r="O133" s="119">
        <v>1126087.3900000001</v>
      </c>
      <c r="P133" s="119">
        <v>2232557.8200000003</v>
      </c>
      <c r="Q133" s="119">
        <f t="shared" si="1"/>
        <v>10911024.17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10911024.17</v>
      </c>
      <c r="V133" s="115"/>
    </row>
    <row r="134" spans="2:22" ht="15" x14ac:dyDescent="0.25">
      <c r="B134" s="113"/>
      <c r="C134" s="165" t="s">
        <v>155</v>
      </c>
      <c r="D134" s="157" t="s">
        <v>376</v>
      </c>
      <c r="E134" s="119">
        <v>82033.51999999999</v>
      </c>
      <c r="F134" s="119">
        <v>105736.74999999999</v>
      </c>
      <c r="G134" s="119">
        <v>264277.33999999997</v>
      </c>
      <c r="H134" s="119">
        <v>170149.17000000004</v>
      </c>
      <c r="I134" s="119">
        <v>99949.099999999991</v>
      </c>
      <c r="J134" s="119">
        <v>362516.83999999997</v>
      </c>
      <c r="K134" s="119">
        <v>179126.56</v>
      </c>
      <c r="L134" s="119">
        <v>564977.01</v>
      </c>
      <c r="M134" s="119">
        <v>206203.13999999998</v>
      </c>
      <c r="N134" s="119">
        <v>170252.22</v>
      </c>
      <c r="O134" s="119">
        <v>194433.31999999998</v>
      </c>
      <c r="P134" s="119">
        <v>291048.13000000006</v>
      </c>
      <c r="Q134" s="119">
        <f t="shared" si="1"/>
        <v>2690703.0999999996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2690703.0999999996</v>
      </c>
      <c r="V134" s="115"/>
    </row>
    <row r="135" spans="2:22" ht="15" x14ac:dyDescent="0.25">
      <c r="B135" s="113"/>
      <c r="C135" s="165" t="s">
        <v>156</v>
      </c>
      <c r="D135" s="157" t="s">
        <v>377</v>
      </c>
      <c r="E135" s="119">
        <v>651862.93000000005</v>
      </c>
      <c r="F135" s="119">
        <v>3243414.8200000003</v>
      </c>
      <c r="G135" s="119">
        <v>5059191.63</v>
      </c>
      <c r="H135" s="119">
        <v>3998526.1299999962</v>
      </c>
      <c r="I135" s="119">
        <v>3328843.5699999994</v>
      </c>
      <c r="J135" s="119">
        <v>4017151.0299999984</v>
      </c>
      <c r="K135" s="119">
        <v>3424107.9999999967</v>
      </c>
      <c r="L135" s="119">
        <v>2236680.2699999944</v>
      </c>
      <c r="M135" s="119">
        <v>8846.0099999999984</v>
      </c>
      <c r="N135" s="119">
        <v>200584.95999999999</v>
      </c>
      <c r="O135" s="119">
        <v>22787.059999999998</v>
      </c>
      <c r="P135" s="119">
        <v>16138888.900000097</v>
      </c>
      <c r="Q135" s="119">
        <f t="shared" si="1"/>
        <v>42330885.310000084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42330885.310000084</v>
      </c>
      <c r="V135" s="115"/>
    </row>
    <row r="136" spans="2:22" ht="15" x14ac:dyDescent="0.25">
      <c r="B136" s="113"/>
      <c r="C136" s="165" t="s">
        <v>157</v>
      </c>
      <c r="D136" s="157" t="s">
        <v>378</v>
      </c>
      <c r="E136" s="119">
        <v>75513.760000000009</v>
      </c>
      <c r="F136" s="119">
        <v>67588.890000000014</v>
      </c>
      <c r="G136" s="119">
        <v>63426.83</v>
      </c>
      <c r="H136" s="119">
        <v>21711.200000000001</v>
      </c>
      <c r="I136" s="119">
        <v>0</v>
      </c>
      <c r="J136" s="119">
        <v>0</v>
      </c>
      <c r="K136" s="119">
        <v>12474.42</v>
      </c>
      <c r="L136" s="119">
        <v>22491.089999999997</v>
      </c>
      <c r="M136" s="119">
        <v>114749.64999999997</v>
      </c>
      <c r="N136" s="119">
        <v>337580.97</v>
      </c>
      <c r="O136" s="119">
        <v>473372.31000000017</v>
      </c>
      <c r="P136" s="119">
        <v>1700997.7899999993</v>
      </c>
      <c r="Q136" s="119">
        <f t="shared" ref="Q136:Q199" si="2">SUM(E136:P136)</f>
        <v>2889906.9099999992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2889906.9099999992</v>
      </c>
      <c r="V136" s="115"/>
    </row>
    <row r="137" spans="2:22" ht="15" x14ac:dyDescent="0.25">
      <c r="B137" s="113"/>
      <c r="C137" s="165" t="s">
        <v>158</v>
      </c>
      <c r="D137" s="157" t="s">
        <v>379</v>
      </c>
      <c r="E137" s="119">
        <v>344831.59</v>
      </c>
      <c r="F137" s="119">
        <v>388061.70999999996</v>
      </c>
      <c r="G137" s="119">
        <v>481499.01</v>
      </c>
      <c r="H137" s="119">
        <v>442757.68999999989</v>
      </c>
      <c r="I137" s="119">
        <v>427214.51</v>
      </c>
      <c r="J137" s="119">
        <v>418886.43000000011</v>
      </c>
      <c r="K137" s="119">
        <v>419795.9599999999</v>
      </c>
      <c r="L137" s="119">
        <v>406563.83999999997</v>
      </c>
      <c r="M137" s="119">
        <v>464219.05000000005</v>
      </c>
      <c r="N137" s="119">
        <v>412657.4</v>
      </c>
      <c r="O137" s="119">
        <v>462627.02000000019</v>
      </c>
      <c r="P137" s="119">
        <v>642505.25000000023</v>
      </c>
      <c r="Q137" s="119">
        <f t="shared" si="2"/>
        <v>5311619.4600000009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5311619.4600000009</v>
      </c>
      <c r="V137" s="115"/>
    </row>
    <row r="138" spans="2:22" ht="15" x14ac:dyDescent="0.25">
      <c r="B138" s="113"/>
      <c r="C138" s="165" t="s">
        <v>159</v>
      </c>
      <c r="D138" s="157" t="s">
        <v>380</v>
      </c>
      <c r="E138" s="119">
        <v>37260</v>
      </c>
      <c r="F138" s="119">
        <v>27540</v>
      </c>
      <c r="G138" s="119">
        <v>91650.95</v>
      </c>
      <c r="H138" s="119">
        <v>92332.64</v>
      </c>
      <c r="I138" s="119">
        <v>77558.47</v>
      </c>
      <c r="J138" s="119">
        <v>87557.18</v>
      </c>
      <c r="K138" s="119">
        <v>83801.61</v>
      </c>
      <c r="L138" s="119">
        <v>74378.73</v>
      </c>
      <c r="M138" s="119">
        <v>126605.93</v>
      </c>
      <c r="N138" s="119">
        <v>79343.05</v>
      </c>
      <c r="O138" s="119">
        <v>85579.56</v>
      </c>
      <c r="P138" s="119">
        <v>806161.58000000031</v>
      </c>
      <c r="Q138" s="119">
        <f t="shared" si="2"/>
        <v>1669769.7000000004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1669769.7000000004</v>
      </c>
      <c r="V138" s="115"/>
    </row>
    <row r="139" spans="2:22" ht="15" x14ac:dyDescent="0.25">
      <c r="B139" s="113"/>
      <c r="C139" s="165" t="s">
        <v>160</v>
      </c>
      <c r="D139" s="157" t="s">
        <v>381</v>
      </c>
      <c r="E139" s="119">
        <v>10937.970000000001</v>
      </c>
      <c r="F139" s="119">
        <v>15887.489999999998</v>
      </c>
      <c r="G139" s="119">
        <v>18333.649999999998</v>
      </c>
      <c r="H139" s="119">
        <v>20463.250000000007</v>
      </c>
      <c r="I139" s="119">
        <v>17647.239999999998</v>
      </c>
      <c r="J139" s="119">
        <v>19391.240000000002</v>
      </c>
      <c r="K139" s="119">
        <v>19163.909999999996</v>
      </c>
      <c r="L139" s="119">
        <v>16465.64</v>
      </c>
      <c r="M139" s="119">
        <v>23286</v>
      </c>
      <c r="N139" s="119">
        <v>26626.37</v>
      </c>
      <c r="O139" s="119">
        <v>23390.909999999996</v>
      </c>
      <c r="P139" s="119">
        <v>32699.550000000007</v>
      </c>
      <c r="Q139" s="119">
        <f t="shared" si="2"/>
        <v>244293.22000000003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244293.22000000003</v>
      </c>
      <c r="V139" s="115"/>
    </row>
    <row r="140" spans="2:22" ht="15" x14ac:dyDescent="0.25">
      <c r="B140" s="113"/>
      <c r="C140" s="165" t="s">
        <v>161</v>
      </c>
      <c r="D140" s="157" t="s">
        <v>382</v>
      </c>
      <c r="E140" s="119">
        <v>20093.939999999999</v>
      </c>
      <c r="F140" s="119">
        <v>23879.02</v>
      </c>
      <c r="G140" s="119">
        <v>22904.53</v>
      </c>
      <c r="H140" s="119">
        <v>31961.67</v>
      </c>
      <c r="I140" s="119">
        <v>23582.02</v>
      </c>
      <c r="J140" s="119">
        <v>26094.950000000008</v>
      </c>
      <c r="K140" s="119">
        <v>24180.46</v>
      </c>
      <c r="L140" s="119">
        <v>22700.680000000004</v>
      </c>
      <c r="M140" s="119">
        <v>31757.75</v>
      </c>
      <c r="N140" s="119">
        <v>28690.360000000004</v>
      </c>
      <c r="O140" s="119">
        <v>30630.820000000007</v>
      </c>
      <c r="P140" s="119">
        <v>58892.73</v>
      </c>
      <c r="Q140" s="119">
        <f t="shared" si="2"/>
        <v>345368.93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345368.93</v>
      </c>
      <c r="V140" s="115"/>
    </row>
    <row r="141" spans="2:22" ht="15" x14ac:dyDescent="0.25">
      <c r="B141" s="113"/>
      <c r="C141" s="165" t="s">
        <v>162</v>
      </c>
      <c r="D141" s="157" t="s">
        <v>383</v>
      </c>
      <c r="E141" s="119">
        <v>0</v>
      </c>
      <c r="F141" s="119">
        <v>2118375.9300000002</v>
      </c>
      <c r="G141" s="119">
        <v>2076236.51</v>
      </c>
      <c r="H141" s="119">
        <v>2051187.2</v>
      </c>
      <c r="I141" s="119">
        <v>2013724.7500000002</v>
      </c>
      <c r="J141" s="119">
        <v>2004975.85</v>
      </c>
      <c r="K141" s="119">
        <v>1990396.92</v>
      </c>
      <c r="L141" s="119">
        <v>1982393.81</v>
      </c>
      <c r="M141" s="119">
        <v>1969705.42</v>
      </c>
      <c r="N141" s="119">
        <v>1966791.93</v>
      </c>
      <c r="O141" s="119">
        <v>2005280.3699999999</v>
      </c>
      <c r="P141" s="119">
        <v>4024550.7099999995</v>
      </c>
      <c r="Q141" s="119">
        <f t="shared" si="2"/>
        <v>24203619.400000002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24203619.400000002</v>
      </c>
      <c r="V141" s="115"/>
    </row>
    <row r="142" spans="2:22" ht="15" x14ac:dyDescent="0.25">
      <c r="B142" s="113"/>
      <c r="C142" s="165" t="s">
        <v>163</v>
      </c>
      <c r="D142" s="157" t="s">
        <v>384</v>
      </c>
      <c r="E142" s="119">
        <v>13923.58</v>
      </c>
      <c r="F142" s="119">
        <v>33573.760000000002</v>
      </c>
      <c r="G142" s="119">
        <v>40097.209999999992</v>
      </c>
      <c r="H142" s="119">
        <v>36475.480000000003</v>
      </c>
      <c r="I142" s="119">
        <v>35787.53</v>
      </c>
      <c r="J142" s="119">
        <v>38930.740000000013</v>
      </c>
      <c r="K142" s="119">
        <v>29012.1</v>
      </c>
      <c r="L142" s="119">
        <v>29048.210000000006</v>
      </c>
      <c r="M142" s="119">
        <v>30725.300000000007</v>
      </c>
      <c r="N142" s="119">
        <v>47838.750000000007</v>
      </c>
      <c r="O142" s="119">
        <v>28328.430000000004</v>
      </c>
      <c r="P142" s="119">
        <v>66053.180000000008</v>
      </c>
      <c r="Q142" s="119">
        <f t="shared" si="2"/>
        <v>429794.27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429794.27</v>
      </c>
      <c r="V142" s="115"/>
    </row>
    <row r="143" spans="2:22" ht="25.5" x14ac:dyDescent="0.25">
      <c r="B143" s="113"/>
      <c r="C143" s="165" t="s">
        <v>164</v>
      </c>
      <c r="D143" s="157" t="s">
        <v>385</v>
      </c>
      <c r="E143" s="119">
        <v>0</v>
      </c>
      <c r="F143" s="119">
        <v>0</v>
      </c>
      <c r="G143" s="119">
        <v>215.79999999999998</v>
      </c>
      <c r="H143" s="119">
        <v>0</v>
      </c>
      <c r="I143" s="119">
        <v>0</v>
      </c>
      <c r="J143" s="119">
        <v>1863.42</v>
      </c>
      <c r="K143" s="119">
        <v>0</v>
      </c>
      <c r="L143" s="119">
        <v>0</v>
      </c>
      <c r="M143" s="119">
        <v>0</v>
      </c>
      <c r="N143" s="119">
        <v>54326.329999999994</v>
      </c>
      <c r="O143" s="119">
        <v>907.93000000000006</v>
      </c>
      <c r="P143" s="119">
        <v>9896.5300000000007</v>
      </c>
      <c r="Q143" s="119">
        <f t="shared" si="2"/>
        <v>67210.009999999995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67210.009999999995</v>
      </c>
      <c r="V143" s="115"/>
    </row>
    <row r="144" spans="2:22" ht="15" x14ac:dyDescent="0.25">
      <c r="B144" s="113"/>
      <c r="C144" s="165" t="s">
        <v>165</v>
      </c>
      <c r="D144" s="157" t="s">
        <v>386</v>
      </c>
      <c r="E144" s="119">
        <v>25444.86</v>
      </c>
      <c r="F144" s="119">
        <v>34021.57</v>
      </c>
      <c r="G144" s="119">
        <v>53664.740000000005</v>
      </c>
      <c r="H144" s="119">
        <v>35844.5</v>
      </c>
      <c r="I144" s="119">
        <v>38160.520000000011</v>
      </c>
      <c r="J144" s="119">
        <v>68857.560000000012</v>
      </c>
      <c r="K144" s="119">
        <v>64865.94</v>
      </c>
      <c r="L144" s="119">
        <v>35175.259999999995</v>
      </c>
      <c r="M144" s="119">
        <v>46792.99</v>
      </c>
      <c r="N144" s="119">
        <v>51206.9</v>
      </c>
      <c r="O144" s="119">
        <v>37450.259999999987</v>
      </c>
      <c r="P144" s="119">
        <v>74704.89</v>
      </c>
      <c r="Q144" s="119">
        <f t="shared" si="2"/>
        <v>566189.99000000011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566189.99000000011</v>
      </c>
      <c r="V144" s="115"/>
    </row>
    <row r="145" spans="2:22" ht="15" x14ac:dyDescent="0.25">
      <c r="B145" s="113"/>
      <c r="C145" s="165" t="s">
        <v>166</v>
      </c>
      <c r="D145" s="157" t="s">
        <v>387</v>
      </c>
      <c r="E145" s="119">
        <v>34623.939999999995</v>
      </c>
      <c r="F145" s="119">
        <v>38424.12000000001</v>
      </c>
      <c r="G145" s="119">
        <v>55996.500000000015</v>
      </c>
      <c r="H145" s="119">
        <v>52666.66</v>
      </c>
      <c r="I145" s="119">
        <v>47273.62000000001</v>
      </c>
      <c r="J145" s="119">
        <v>78154.039999999994</v>
      </c>
      <c r="K145" s="119">
        <v>53223.73000000001</v>
      </c>
      <c r="L145" s="119">
        <v>50582.79</v>
      </c>
      <c r="M145" s="119">
        <v>51148.369999999995</v>
      </c>
      <c r="N145" s="119">
        <v>796493.4</v>
      </c>
      <c r="O145" s="119">
        <v>52242.15</v>
      </c>
      <c r="P145" s="119">
        <v>95796.750000000015</v>
      </c>
      <c r="Q145" s="119">
        <f t="shared" si="2"/>
        <v>1406626.0699999998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1406626.0699999998</v>
      </c>
      <c r="V145" s="115"/>
    </row>
    <row r="146" spans="2:22" ht="25.5" x14ac:dyDescent="0.25">
      <c r="B146" s="113"/>
      <c r="C146" s="165" t="s">
        <v>564</v>
      </c>
      <c r="D146" s="157" t="s">
        <v>592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2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ht="25.5" x14ac:dyDescent="0.25">
      <c r="B147" s="113"/>
      <c r="C147" s="165" t="s">
        <v>167</v>
      </c>
      <c r="D147" s="157" t="s">
        <v>388</v>
      </c>
      <c r="E147" s="119">
        <v>13447.9</v>
      </c>
      <c r="F147" s="119">
        <v>18060.52</v>
      </c>
      <c r="G147" s="119">
        <v>15670.35</v>
      </c>
      <c r="H147" s="119">
        <v>12286.19</v>
      </c>
      <c r="I147" s="119">
        <v>13841.660000000002</v>
      </c>
      <c r="J147" s="119">
        <v>15934.59</v>
      </c>
      <c r="K147" s="119">
        <v>64046.84</v>
      </c>
      <c r="L147" s="119">
        <v>15420.890000000001</v>
      </c>
      <c r="M147" s="119">
        <v>83305.19</v>
      </c>
      <c r="N147" s="119">
        <v>13371.82</v>
      </c>
      <c r="O147" s="119">
        <v>18614.310000000001</v>
      </c>
      <c r="P147" s="119">
        <v>1108985.71</v>
      </c>
      <c r="Q147" s="119">
        <f t="shared" si="2"/>
        <v>1392985.97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1392985.97</v>
      </c>
      <c r="V147" s="115"/>
    </row>
    <row r="148" spans="2:22" ht="25.5" x14ac:dyDescent="0.25">
      <c r="B148" s="113"/>
      <c r="C148" s="165" t="s">
        <v>565</v>
      </c>
      <c r="D148" s="157" t="s">
        <v>593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2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15" x14ac:dyDescent="0.25">
      <c r="B149" s="113"/>
      <c r="C149" s="165" t="s">
        <v>168</v>
      </c>
      <c r="D149" s="157" t="s">
        <v>389</v>
      </c>
      <c r="E149" s="119">
        <v>39726.89</v>
      </c>
      <c r="F149" s="119">
        <v>399251.88</v>
      </c>
      <c r="G149" s="119">
        <v>2870479.6799999997</v>
      </c>
      <c r="H149" s="119">
        <v>1035303.1100000001</v>
      </c>
      <c r="I149" s="119">
        <v>21577</v>
      </c>
      <c r="J149" s="119">
        <v>923560.29999999993</v>
      </c>
      <c r="K149" s="119">
        <v>534729.12999999989</v>
      </c>
      <c r="L149" s="119">
        <v>299011.8</v>
      </c>
      <c r="M149" s="119">
        <v>1936367.6599999997</v>
      </c>
      <c r="N149" s="119">
        <v>225742.45</v>
      </c>
      <c r="O149" s="119">
        <v>408519.60000000003</v>
      </c>
      <c r="P149" s="119">
        <v>1610677.7500000002</v>
      </c>
      <c r="Q149" s="119">
        <f t="shared" si="2"/>
        <v>10304947.25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10304947.25</v>
      </c>
      <c r="V149" s="115"/>
    </row>
    <row r="150" spans="2:22" ht="15" x14ac:dyDescent="0.25">
      <c r="B150" s="113"/>
      <c r="C150" s="165" t="s">
        <v>566</v>
      </c>
      <c r="D150" s="157" t="s">
        <v>594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2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ht="15" x14ac:dyDescent="0.25">
      <c r="B151" s="113"/>
      <c r="C151" s="165" t="s">
        <v>567</v>
      </c>
      <c r="D151" s="157" t="s">
        <v>595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2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ht="15" x14ac:dyDescent="0.25">
      <c r="B152" s="113"/>
      <c r="C152" s="165" t="s">
        <v>169</v>
      </c>
      <c r="D152" s="157" t="s">
        <v>390</v>
      </c>
      <c r="E152" s="119">
        <v>56870.25</v>
      </c>
      <c r="F152" s="119">
        <v>85265.630000000019</v>
      </c>
      <c r="G152" s="119">
        <v>71473.720000000016</v>
      </c>
      <c r="H152" s="119">
        <v>92116.36</v>
      </c>
      <c r="I152" s="119">
        <v>91586.17</v>
      </c>
      <c r="J152" s="119">
        <v>83740.409999999989</v>
      </c>
      <c r="K152" s="119">
        <v>70709.450000000012</v>
      </c>
      <c r="L152" s="119">
        <v>86381.569999999978</v>
      </c>
      <c r="M152" s="119">
        <v>94931.329999999987</v>
      </c>
      <c r="N152" s="119">
        <v>83578.39999999998</v>
      </c>
      <c r="O152" s="119">
        <v>88131.099999999962</v>
      </c>
      <c r="P152" s="119">
        <v>300567.33</v>
      </c>
      <c r="Q152" s="119">
        <f t="shared" si="2"/>
        <v>1205351.72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1205351.72</v>
      </c>
      <c r="V152" s="115"/>
    </row>
    <row r="153" spans="2:22" ht="15" x14ac:dyDescent="0.25">
      <c r="B153" s="113"/>
      <c r="C153" s="165" t="s">
        <v>568</v>
      </c>
      <c r="D153" s="157" t="s">
        <v>596</v>
      </c>
      <c r="E153" s="119">
        <v>0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2"/>
        <v>0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5"/>
    </row>
    <row r="154" spans="2:22" ht="15" x14ac:dyDescent="0.25">
      <c r="B154" s="113"/>
      <c r="C154" s="165" t="s">
        <v>170</v>
      </c>
      <c r="D154" s="157" t="s">
        <v>391</v>
      </c>
      <c r="E154" s="119">
        <v>11332.51</v>
      </c>
      <c r="F154" s="119">
        <v>12280.949999999999</v>
      </c>
      <c r="G154" s="119">
        <v>112928.94</v>
      </c>
      <c r="H154" s="119">
        <v>64108.85</v>
      </c>
      <c r="I154" s="119">
        <v>77118.599999999991</v>
      </c>
      <c r="J154" s="119">
        <v>66357.350000000006</v>
      </c>
      <c r="K154" s="119">
        <v>64956.840000000004</v>
      </c>
      <c r="L154" s="119">
        <v>67422.929999999993</v>
      </c>
      <c r="M154" s="119">
        <v>67933.7</v>
      </c>
      <c r="N154" s="119">
        <v>64043.460000000006</v>
      </c>
      <c r="O154" s="119">
        <v>72356.69</v>
      </c>
      <c r="P154" s="119">
        <v>235415.61000000002</v>
      </c>
      <c r="Q154" s="119">
        <f t="shared" si="2"/>
        <v>916256.42999999982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916256.42999999982</v>
      </c>
      <c r="V154" s="115"/>
    </row>
    <row r="155" spans="2:22" ht="15" x14ac:dyDescent="0.25">
      <c r="B155" s="113"/>
      <c r="C155" s="165" t="s">
        <v>171</v>
      </c>
      <c r="D155" s="157" t="s">
        <v>392</v>
      </c>
      <c r="E155" s="119">
        <v>10014.16</v>
      </c>
      <c r="F155" s="119">
        <v>15756.690000000006</v>
      </c>
      <c r="G155" s="119">
        <v>24563.950000000004</v>
      </c>
      <c r="H155" s="119">
        <v>20839.829999999998</v>
      </c>
      <c r="I155" s="119">
        <v>15823.339999999998</v>
      </c>
      <c r="J155" s="119">
        <v>21266.94</v>
      </c>
      <c r="K155" s="119">
        <v>15136.42</v>
      </c>
      <c r="L155" s="119">
        <v>24681.930000000004</v>
      </c>
      <c r="M155" s="119">
        <v>27895.030000000006</v>
      </c>
      <c r="N155" s="119">
        <v>27826.799999999999</v>
      </c>
      <c r="O155" s="119">
        <v>14589.960000000001</v>
      </c>
      <c r="P155" s="119">
        <v>88389.779999999984</v>
      </c>
      <c r="Q155" s="119">
        <f t="shared" si="2"/>
        <v>306784.82999999996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306784.82999999996</v>
      </c>
      <c r="V155" s="115"/>
    </row>
    <row r="156" spans="2:22" ht="15" x14ac:dyDescent="0.25">
      <c r="B156" s="113"/>
      <c r="C156" s="165" t="s">
        <v>520</v>
      </c>
      <c r="D156" s="157" t="s">
        <v>521</v>
      </c>
      <c r="E156" s="119">
        <v>0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2646.4700000000007</v>
      </c>
      <c r="P156" s="119">
        <v>910901.96</v>
      </c>
      <c r="Q156" s="119">
        <f t="shared" si="2"/>
        <v>913548.42999999993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913548.42999999993</v>
      </c>
      <c r="V156" s="115"/>
    </row>
    <row r="157" spans="2:22" ht="15" x14ac:dyDescent="0.25">
      <c r="B157" s="113"/>
      <c r="C157" s="165" t="s">
        <v>172</v>
      </c>
      <c r="D157" s="157" t="s">
        <v>393</v>
      </c>
      <c r="E157" s="119">
        <v>12087.4</v>
      </c>
      <c r="F157" s="119">
        <v>12270.32</v>
      </c>
      <c r="G157" s="119">
        <v>12512.35</v>
      </c>
      <c r="H157" s="119">
        <v>12863.730000000001</v>
      </c>
      <c r="I157" s="119">
        <v>12465.660000000003</v>
      </c>
      <c r="J157" s="119">
        <v>12822.72</v>
      </c>
      <c r="K157" s="119">
        <v>12486.56</v>
      </c>
      <c r="L157" s="119">
        <v>12508.49</v>
      </c>
      <c r="M157" s="119">
        <v>12668.01</v>
      </c>
      <c r="N157" s="119">
        <v>12838.269999999997</v>
      </c>
      <c r="O157" s="119">
        <v>13174.24</v>
      </c>
      <c r="P157" s="119">
        <v>15209.939999999999</v>
      </c>
      <c r="Q157" s="119">
        <f t="shared" si="2"/>
        <v>153907.69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153907.69</v>
      </c>
      <c r="V157" s="115"/>
    </row>
    <row r="158" spans="2:22" ht="15" x14ac:dyDescent="0.25">
      <c r="B158" s="113"/>
      <c r="C158" s="165" t="s">
        <v>173</v>
      </c>
      <c r="D158" s="157" t="s">
        <v>394</v>
      </c>
      <c r="E158" s="119">
        <v>0</v>
      </c>
      <c r="F158" s="119">
        <v>0</v>
      </c>
      <c r="G158" s="119">
        <v>0</v>
      </c>
      <c r="H158" s="119">
        <v>533.96</v>
      </c>
      <c r="I158" s="119">
        <v>1230.9299999999998</v>
      </c>
      <c r="J158" s="119">
        <v>2522.4899999999998</v>
      </c>
      <c r="K158" s="119">
        <v>0</v>
      </c>
      <c r="L158" s="119">
        <v>9075</v>
      </c>
      <c r="M158" s="119">
        <v>484</v>
      </c>
      <c r="N158" s="119">
        <v>809.84</v>
      </c>
      <c r="O158" s="119">
        <v>0</v>
      </c>
      <c r="P158" s="119">
        <v>3247481.58</v>
      </c>
      <c r="Q158" s="119">
        <f t="shared" si="2"/>
        <v>3262137.8000000003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3262137.8000000003</v>
      </c>
      <c r="V158" s="115"/>
    </row>
    <row r="159" spans="2:22" ht="25.5" x14ac:dyDescent="0.25">
      <c r="B159" s="113"/>
      <c r="C159" s="165" t="s">
        <v>174</v>
      </c>
      <c r="D159" s="157" t="s">
        <v>395</v>
      </c>
      <c r="E159" s="119">
        <v>0</v>
      </c>
      <c r="F159" s="119">
        <v>0</v>
      </c>
      <c r="G159" s="119">
        <v>0</v>
      </c>
      <c r="H159" s="119">
        <v>36.96</v>
      </c>
      <c r="I159" s="119">
        <v>72</v>
      </c>
      <c r="J159" s="119">
        <v>492.84000000000003</v>
      </c>
      <c r="K159" s="119">
        <v>384.17</v>
      </c>
      <c r="L159" s="119">
        <v>0</v>
      </c>
      <c r="M159" s="119">
        <v>738.72</v>
      </c>
      <c r="N159" s="119">
        <v>416.56</v>
      </c>
      <c r="O159" s="119">
        <v>2135.02</v>
      </c>
      <c r="P159" s="119">
        <v>6195.9999999999991</v>
      </c>
      <c r="Q159" s="119">
        <f t="shared" si="2"/>
        <v>10472.27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10472.27</v>
      </c>
      <c r="V159" s="115"/>
    </row>
    <row r="160" spans="2:22" ht="15" x14ac:dyDescent="0.25">
      <c r="B160" s="113"/>
      <c r="C160" s="165" t="s">
        <v>569</v>
      </c>
      <c r="D160" s="157" t="s">
        <v>597</v>
      </c>
      <c r="E160" s="119">
        <v>0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2"/>
        <v>0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5"/>
    </row>
    <row r="161" spans="2:22" ht="15" x14ac:dyDescent="0.25">
      <c r="B161" s="113"/>
      <c r="C161" s="165" t="s">
        <v>175</v>
      </c>
      <c r="D161" s="157" t="s">
        <v>396</v>
      </c>
      <c r="E161" s="119">
        <v>8136.76</v>
      </c>
      <c r="F161" s="119">
        <v>8148.5300000000007</v>
      </c>
      <c r="G161" s="119">
        <v>16700.440000000002</v>
      </c>
      <c r="H161" s="119">
        <v>32715.800000000003</v>
      </c>
      <c r="I161" s="119">
        <v>39651.019999999997</v>
      </c>
      <c r="J161" s="119">
        <v>36124.33</v>
      </c>
      <c r="K161" s="119">
        <v>15782.599999999999</v>
      </c>
      <c r="L161" s="119">
        <v>25170.329999999998</v>
      </c>
      <c r="M161" s="119">
        <v>16751.25</v>
      </c>
      <c r="N161" s="119">
        <v>10372.49</v>
      </c>
      <c r="O161" s="119">
        <v>11374.909999999998</v>
      </c>
      <c r="P161" s="119">
        <v>252698.18</v>
      </c>
      <c r="Q161" s="119">
        <f t="shared" si="2"/>
        <v>473626.64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473626.64</v>
      </c>
      <c r="V161" s="115"/>
    </row>
    <row r="162" spans="2:22" ht="25.5" x14ac:dyDescent="0.25">
      <c r="B162" s="113"/>
      <c r="C162" s="165" t="s">
        <v>176</v>
      </c>
      <c r="D162" s="157" t="s">
        <v>397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3850000</v>
      </c>
      <c r="K162" s="119">
        <v>100000</v>
      </c>
      <c r="L162" s="119">
        <v>0</v>
      </c>
      <c r="M162" s="119">
        <v>0</v>
      </c>
      <c r="N162" s="119">
        <v>0</v>
      </c>
      <c r="O162" s="119">
        <v>600000</v>
      </c>
      <c r="P162" s="119">
        <v>0</v>
      </c>
      <c r="Q162" s="119">
        <f t="shared" si="2"/>
        <v>4550000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4550000</v>
      </c>
      <c r="V162" s="115"/>
    </row>
    <row r="163" spans="2:22" ht="15" x14ac:dyDescent="0.25">
      <c r="B163" s="113"/>
      <c r="C163" s="165" t="s">
        <v>177</v>
      </c>
      <c r="D163" s="157" t="s">
        <v>398</v>
      </c>
      <c r="E163" s="119">
        <v>11658.76</v>
      </c>
      <c r="F163" s="119">
        <v>11742.82</v>
      </c>
      <c r="G163" s="119">
        <v>13474.429999999998</v>
      </c>
      <c r="H163" s="119">
        <v>14586.42</v>
      </c>
      <c r="I163" s="119">
        <v>16309.079999999998</v>
      </c>
      <c r="J163" s="119">
        <v>14616.680000000002</v>
      </c>
      <c r="K163" s="119">
        <v>14628.86</v>
      </c>
      <c r="L163" s="119">
        <v>12787.570000000002</v>
      </c>
      <c r="M163" s="119">
        <v>58556.1</v>
      </c>
      <c r="N163" s="119">
        <v>23475.96</v>
      </c>
      <c r="O163" s="119">
        <v>14416.500000000002</v>
      </c>
      <c r="P163" s="119">
        <v>32120.950000000004</v>
      </c>
      <c r="Q163" s="119">
        <f t="shared" si="2"/>
        <v>238374.13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238374.13</v>
      </c>
      <c r="V163" s="115"/>
    </row>
    <row r="164" spans="2:22" ht="15" x14ac:dyDescent="0.25">
      <c r="B164" s="113"/>
      <c r="C164" s="165" t="s">
        <v>178</v>
      </c>
      <c r="D164" s="157" t="s">
        <v>399</v>
      </c>
      <c r="E164" s="119">
        <v>0</v>
      </c>
      <c r="F164" s="119">
        <v>738.72</v>
      </c>
      <c r="G164" s="119">
        <v>1131</v>
      </c>
      <c r="H164" s="119">
        <v>1249.2099999999998</v>
      </c>
      <c r="I164" s="119">
        <v>49562.59</v>
      </c>
      <c r="J164" s="119">
        <v>9666.48</v>
      </c>
      <c r="K164" s="119">
        <v>3584.33</v>
      </c>
      <c r="L164" s="119">
        <v>1049.8499999999999</v>
      </c>
      <c r="M164" s="119">
        <v>1711.23</v>
      </c>
      <c r="N164" s="119">
        <v>15488.699999999999</v>
      </c>
      <c r="O164" s="119">
        <v>1543.78</v>
      </c>
      <c r="P164" s="119">
        <v>73164.34</v>
      </c>
      <c r="Q164" s="119">
        <f t="shared" si="2"/>
        <v>158890.22999999998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158890.22999999998</v>
      </c>
      <c r="V164" s="115"/>
    </row>
    <row r="165" spans="2:22" ht="25.5" x14ac:dyDescent="0.25">
      <c r="B165" s="113"/>
      <c r="C165" s="165" t="s">
        <v>570</v>
      </c>
      <c r="D165" s="157" t="s">
        <v>598</v>
      </c>
      <c r="E165" s="119">
        <v>0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2"/>
        <v>0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5"/>
    </row>
    <row r="166" spans="2:22" ht="15" x14ac:dyDescent="0.25">
      <c r="B166" s="113"/>
      <c r="C166" s="165" t="s">
        <v>501</v>
      </c>
      <c r="D166" s="157" t="s">
        <v>502</v>
      </c>
      <c r="E166" s="119">
        <v>35001.050000000003</v>
      </c>
      <c r="F166" s="119">
        <v>59815.499999999993</v>
      </c>
      <c r="G166" s="119">
        <v>66491.05</v>
      </c>
      <c r="H166" s="119">
        <v>61080.999999999985</v>
      </c>
      <c r="I166" s="119">
        <v>81403.98</v>
      </c>
      <c r="J166" s="119">
        <v>88644.87000000001</v>
      </c>
      <c r="K166" s="119">
        <v>85372.13</v>
      </c>
      <c r="L166" s="119">
        <v>55182.030000000006</v>
      </c>
      <c r="M166" s="119">
        <v>73484.319999999992</v>
      </c>
      <c r="N166" s="119">
        <v>114650.1</v>
      </c>
      <c r="O166" s="119">
        <v>94957.57</v>
      </c>
      <c r="P166" s="119">
        <v>145198.35999999996</v>
      </c>
      <c r="Q166" s="119">
        <f t="shared" si="2"/>
        <v>961281.95999999985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961281.95999999985</v>
      </c>
      <c r="V166" s="115"/>
    </row>
    <row r="167" spans="2:22" ht="15" x14ac:dyDescent="0.25">
      <c r="B167" s="113"/>
      <c r="C167" s="165" t="s">
        <v>571</v>
      </c>
      <c r="D167" s="157" t="s">
        <v>599</v>
      </c>
      <c r="E167" s="119">
        <v>0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2"/>
        <v>0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5"/>
    </row>
    <row r="168" spans="2:22" ht="25.5" x14ac:dyDescent="0.25">
      <c r="B168" s="113"/>
      <c r="C168" s="165" t="s">
        <v>572</v>
      </c>
      <c r="D168" s="157" t="s">
        <v>600</v>
      </c>
      <c r="E168" s="119">
        <v>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2"/>
        <v>0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5"/>
    </row>
    <row r="169" spans="2:22" ht="15" x14ac:dyDescent="0.25">
      <c r="B169" s="113"/>
      <c r="C169" s="165" t="s">
        <v>573</v>
      </c>
      <c r="D169" s="157" t="s">
        <v>601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39394.58</v>
      </c>
      <c r="M169" s="119">
        <v>45193.42</v>
      </c>
      <c r="N169" s="119">
        <v>60912.79</v>
      </c>
      <c r="O169" s="119">
        <v>53744.079999999994</v>
      </c>
      <c r="P169" s="119">
        <v>369370.57</v>
      </c>
      <c r="Q169" s="119">
        <f t="shared" si="2"/>
        <v>568615.43999999994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568615.43999999994</v>
      </c>
      <c r="V169" s="115"/>
    </row>
    <row r="170" spans="2:22" ht="15" x14ac:dyDescent="0.25">
      <c r="B170" s="113"/>
      <c r="C170" s="165" t="s">
        <v>536</v>
      </c>
      <c r="D170" s="157" t="s">
        <v>537</v>
      </c>
      <c r="E170" s="119">
        <v>12112.109999999999</v>
      </c>
      <c r="F170" s="119">
        <v>12421.23</v>
      </c>
      <c r="G170" s="119">
        <v>29710.959999999999</v>
      </c>
      <c r="H170" s="119">
        <v>21418.309999999998</v>
      </c>
      <c r="I170" s="119">
        <v>22369.940000000002</v>
      </c>
      <c r="J170" s="119">
        <v>22430.46</v>
      </c>
      <c r="K170" s="119">
        <v>36756.78</v>
      </c>
      <c r="L170" s="119">
        <v>13447.49</v>
      </c>
      <c r="M170" s="119">
        <v>43603.39</v>
      </c>
      <c r="N170" s="119">
        <v>24347.689999999995</v>
      </c>
      <c r="O170" s="119">
        <v>15453.21</v>
      </c>
      <c r="P170" s="119">
        <v>123960.28</v>
      </c>
      <c r="Q170" s="119">
        <f t="shared" si="2"/>
        <v>378031.85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378031.85</v>
      </c>
      <c r="V170" s="115"/>
    </row>
    <row r="171" spans="2:22" ht="15" x14ac:dyDescent="0.25">
      <c r="B171" s="113"/>
      <c r="C171" s="165" t="s">
        <v>538</v>
      </c>
      <c r="D171" s="157" t="s">
        <v>539</v>
      </c>
      <c r="E171" s="119">
        <v>9615.9</v>
      </c>
      <c r="F171" s="119">
        <v>23851.46</v>
      </c>
      <c r="G171" s="119">
        <v>1338250.1399999999</v>
      </c>
      <c r="H171" s="119">
        <v>3343684.47</v>
      </c>
      <c r="I171" s="119">
        <v>744030.15</v>
      </c>
      <c r="J171" s="119">
        <v>18944.810000000001</v>
      </c>
      <c r="K171" s="119">
        <v>150520.77000000002</v>
      </c>
      <c r="L171" s="119">
        <v>149200.31</v>
      </c>
      <c r="M171" s="119">
        <v>316419.21999999997</v>
      </c>
      <c r="N171" s="119">
        <v>2148016.9299999997</v>
      </c>
      <c r="O171" s="119">
        <v>12307.919999999998</v>
      </c>
      <c r="P171" s="119">
        <v>1115236.81</v>
      </c>
      <c r="Q171" s="119">
        <f t="shared" si="2"/>
        <v>9370078.8900000006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9370078.8900000006</v>
      </c>
      <c r="V171" s="115"/>
    </row>
    <row r="172" spans="2:22" ht="15" x14ac:dyDescent="0.25">
      <c r="B172" s="113"/>
      <c r="C172" s="165" t="s">
        <v>540</v>
      </c>
      <c r="D172" s="157" t="s">
        <v>541</v>
      </c>
      <c r="E172" s="119">
        <v>10015.67</v>
      </c>
      <c r="F172" s="119">
        <v>26553.530000000006</v>
      </c>
      <c r="G172" s="119">
        <v>20774.020000000004</v>
      </c>
      <c r="H172" s="119">
        <v>15121.310000000001</v>
      </c>
      <c r="I172" s="119">
        <v>9298.91</v>
      </c>
      <c r="J172" s="119">
        <v>12415.289999999999</v>
      </c>
      <c r="K172" s="119">
        <v>12530.05</v>
      </c>
      <c r="L172" s="119">
        <v>0</v>
      </c>
      <c r="M172" s="119">
        <v>741</v>
      </c>
      <c r="N172" s="119">
        <v>0</v>
      </c>
      <c r="O172" s="119">
        <v>0</v>
      </c>
      <c r="P172" s="119">
        <v>3476.27</v>
      </c>
      <c r="Q172" s="119">
        <f t="shared" si="2"/>
        <v>110926.05000000002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110926.05000000002</v>
      </c>
      <c r="V172" s="115"/>
    </row>
    <row r="173" spans="2:22" ht="15" x14ac:dyDescent="0.25">
      <c r="B173" s="113"/>
      <c r="C173" s="165" t="s">
        <v>518</v>
      </c>
      <c r="D173" s="157" t="s">
        <v>519</v>
      </c>
      <c r="E173" s="119">
        <v>14123.160000000002</v>
      </c>
      <c r="F173" s="119">
        <v>19630.580000000002</v>
      </c>
      <c r="G173" s="119">
        <v>20925.96</v>
      </c>
      <c r="H173" s="119">
        <v>25563.47</v>
      </c>
      <c r="I173" s="119">
        <v>21378.79</v>
      </c>
      <c r="J173" s="119">
        <v>29272.499999999993</v>
      </c>
      <c r="K173" s="119">
        <v>27436.079999999998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2"/>
        <v>158330.54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158330.54</v>
      </c>
      <c r="V173" s="115"/>
    </row>
    <row r="174" spans="2:22" ht="25.5" x14ac:dyDescent="0.25">
      <c r="B174" s="113"/>
      <c r="C174" s="165" t="s">
        <v>522</v>
      </c>
      <c r="D174" s="157" t="s">
        <v>523</v>
      </c>
      <c r="E174" s="119">
        <v>16505.740000000002</v>
      </c>
      <c r="F174" s="119">
        <v>25974.62</v>
      </c>
      <c r="G174" s="119">
        <v>37795.799999999996</v>
      </c>
      <c r="H174" s="119">
        <v>38238.81</v>
      </c>
      <c r="I174" s="119">
        <v>25431.460000000003</v>
      </c>
      <c r="J174" s="119">
        <v>216059.01</v>
      </c>
      <c r="K174" s="119">
        <v>339743.98</v>
      </c>
      <c r="L174" s="119">
        <v>193824.07</v>
      </c>
      <c r="M174" s="119">
        <v>318073.57000000007</v>
      </c>
      <c r="N174" s="119">
        <v>170433.42</v>
      </c>
      <c r="O174" s="119">
        <v>125852.86</v>
      </c>
      <c r="P174" s="119">
        <v>401402.45999999996</v>
      </c>
      <c r="Q174" s="119">
        <f t="shared" si="2"/>
        <v>1909335.8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1909335.8</v>
      </c>
      <c r="V174" s="115"/>
    </row>
    <row r="175" spans="2:22" ht="15" x14ac:dyDescent="0.25">
      <c r="B175" s="113"/>
      <c r="C175" s="165" t="s">
        <v>542</v>
      </c>
      <c r="D175" s="157" t="s">
        <v>543</v>
      </c>
      <c r="E175" s="119">
        <v>45615.100000000013</v>
      </c>
      <c r="F175" s="119">
        <v>47567.83</v>
      </c>
      <c r="G175" s="119">
        <v>50534.999999999993</v>
      </c>
      <c r="H175" s="119">
        <v>51368.12999999999</v>
      </c>
      <c r="I175" s="119">
        <v>44352.189999999995</v>
      </c>
      <c r="J175" s="119">
        <v>56174.649999999994</v>
      </c>
      <c r="K175" s="119">
        <v>53034.649999999994</v>
      </c>
      <c r="L175" s="119">
        <v>64066.98000000001</v>
      </c>
      <c r="M175" s="119">
        <v>87854.479999999981</v>
      </c>
      <c r="N175" s="119">
        <v>50666.850000000013</v>
      </c>
      <c r="O175" s="119">
        <v>50866.34</v>
      </c>
      <c r="P175" s="119">
        <v>79213.229999999981</v>
      </c>
      <c r="Q175" s="119">
        <f t="shared" si="2"/>
        <v>681315.42999999993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681315.42999999993</v>
      </c>
      <c r="V175" s="115"/>
    </row>
    <row r="176" spans="2:22" ht="15" x14ac:dyDescent="0.25">
      <c r="B176" s="113"/>
      <c r="C176" s="165" t="s">
        <v>544</v>
      </c>
      <c r="D176" s="157" t="s">
        <v>545</v>
      </c>
      <c r="E176" s="119">
        <v>24115.31</v>
      </c>
      <c r="F176" s="119">
        <v>59930.44</v>
      </c>
      <c r="G176" s="119">
        <v>655723.28</v>
      </c>
      <c r="H176" s="119">
        <v>107015.85000000003</v>
      </c>
      <c r="I176" s="119">
        <v>63427.049999999996</v>
      </c>
      <c r="J176" s="119">
        <v>60769.07</v>
      </c>
      <c r="K176" s="119">
        <v>54612.979999999996</v>
      </c>
      <c r="L176" s="119">
        <v>59604.060000000005</v>
      </c>
      <c r="M176" s="119">
        <v>67677.179999999978</v>
      </c>
      <c r="N176" s="119">
        <v>52838.85</v>
      </c>
      <c r="O176" s="119">
        <v>51749.329999999994</v>
      </c>
      <c r="P176" s="119">
        <v>237034.95</v>
      </c>
      <c r="Q176" s="119">
        <f t="shared" si="2"/>
        <v>1494498.35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1494498.35</v>
      </c>
      <c r="V176" s="115"/>
    </row>
    <row r="177" spans="2:22" ht="15" x14ac:dyDescent="0.25">
      <c r="B177" s="113"/>
      <c r="C177" s="165" t="s">
        <v>179</v>
      </c>
      <c r="D177" s="157" t="s">
        <v>400</v>
      </c>
      <c r="E177" s="119">
        <v>69134.310000000012</v>
      </c>
      <c r="F177" s="119">
        <v>76996.12</v>
      </c>
      <c r="G177" s="119">
        <v>76888.03</v>
      </c>
      <c r="H177" s="119">
        <v>5333510.8600000003</v>
      </c>
      <c r="I177" s="119">
        <v>595743.03</v>
      </c>
      <c r="J177" s="119">
        <v>2927643.6999999997</v>
      </c>
      <c r="K177" s="119">
        <v>1902294.9300000002</v>
      </c>
      <c r="L177" s="119">
        <v>2073374.8299999998</v>
      </c>
      <c r="M177" s="119">
        <v>677057.9800000001</v>
      </c>
      <c r="N177" s="119">
        <v>5992061.8999999994</v>
      </c>
      <c r="O177" s="119">
        <v>5238072.2700000005</v>
      </c>
      <c r="P177" s="119">
        <v>9415922.7100000028</v>
      </c>
      <c r="Q177" s="119">
        <f t="shared" si="2"/>
        <v>34378700.670000002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34378700.670000002</v>
      </c>
      <c r="V177" s="115"/>
    </row>
    <row r="178" spans="2:22" ht="15" x14ac:dyDescent="0.25">
      <c r="B178" s="113"/>
      <c r="C178" s="165" t="s">
        <v>180</v>
      </c>
      <c r="D178" s="157" t="s">
        <v>401</v>
      </c>
      <c r="E178" s="119">
        <v>114683.79999999999</v>
      </c>
      <c r="F178" s="119">
        <v>532849.56000000006</v>
      </c>
      <c r="G178" s="119">
        <v>262569.62</v>
      </c>
      <c r="H178" s="119">
        <v>263144.19000000006</v>
      </c>
      <c r="I178" s="119">
        <v>330047.08999999997</v>
      </c>
      <c r="J178" s="119">
        <v>248227.55999999997</v>
      </c>
      <c r="K178" s="119">
        <v>310138.70999999996</v>
      </c>
      <c r="L178" s="119">
        <v>425190.49000000005</v>
      </c>
      <c r="M178" s="119">
        <v>348811.49</v>
      </c>
      <c r="N178" s="119">
        <v>338254.36000000004</v>
      </c>
      <c r="O178" s="119">
        <v>820742</v>
      </c>
      <c r="P178" s="119">
        <v>1315935.95</v>
      </c>
      <c r="Q178" s="119">
        <f t="shared" si="2"/>
        <v>5310594.82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5310594.82</v>
      </c>
      <c r="V178" s="115"/>
    </row>
    <row r="179" spans="2:22" ht="15" x14ac:dyDescent="0.25">
      <c r="B179" s="113"/>
      <c r="C179" s="165" t="s">
        <v>181</v>
      </c>
      <c r="D179" s="157" t="s">
        <v>402</v>
      </c>
      <c r="E179" s="119">
        <v>11366.580000000002</v>
      </c>
      <c r="F179" s="119">
        <v>13992.740000000002</v>
      </c>
      <c r="G179" s="119">
        <v>36509.919999999998</v>
      </c>
      <c r="H179" s="119">
        <v>137214.70999999996</v>
      </c>
      <c r="I179" s="119">
        <v>70419.999999999985</v>
      </c>
      <c r="J179" s="119">
        <v>62782.149999999994</v>
      </c>
      <c r="K179" s="119">
        <v>93095.9</v>
      </c>
      <c r="L179" s="119">
        <v>2452597.59</v>
      </c>
      <c r="M179" s="119">
        <v>440159.09</v>
      </c>
      <c r="N179" s="119">
        <v>585871.01</v>
      </c>
      <c r="O179" s="119">
        <v>1050484.0299999998</v>
      </c>
      <c r="P179" s="119">
        <v>1416408.81</v>
      </c>
      <c r="Q179" s="119">
        <f t="shared" si="2"/>
        <v>6370902.5299999993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6370902.5299999993</v>
      </c>
      <c r="V179" s="115"/>
    </row>
    <row r="180" spans="2:22" ht="15" x14ac:dyDescent="0.25">
      <c r="B180" s="113"/>
      <c r="C180" s="165" t="s">
        <v>182</v>
      </c>
      <c r="D180" s="157" t="s">
        <v>403</v>
      </c>
      <c r="E180" s="119">
        <v>87508.609999999986</v>
      </c>
      <c r="F180" s="119">
        <v>152437.29</v>
      </c>
      <c r="G180" s="119">
        <v>189203.56999999998</v>
      </c>
      <c r="H180" s="119">
        <v>248031.07</v>
      </c>
      <c r="I180" s="119">
        <v>489589.45</v>
      </c>
      <c r="J180" s="119">
        <v>719210.61</v>
      </c>
      <c r="K180" s="119">
        <v>1946070.22</v>
      </c>
      <c r="L180" s="119">
        <v>622467.59</v>
      </c>
      <c r="M180" s="119">
        <v>1450276.02</v>
      </c>
      <c r="N180" s="119">
        <v>3379014.2099999986</v>
      </c>
      <c r="O180" s="119">
        <v>4111990.8600000008</v>
      </c>
      <c r="P180" s="119">
        <v>10196545.359999999</v>
      </c>
      <c r="Q180" s="119">
        <f t="shared" si="2"/>
        <v>23592344.859999999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23592344.859999999</v>
      </c>
      <c r="V180" s="115"/>
    </row>
    <row r="181" spans="2:22" ht="25.5" x14ac:dyDescent="0.25">
      <c r="B181" s="113"/>
      <c r="C181" s="165" t="s">
        <v>183</v>
      </c>
      <c r="D181" s="157" t="s">
        <v>405</v>
      </c>
      <c r="E181" s="119">
        <v>0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11150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2"/>
        <v>11150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11150</v>
      </c>
      <c r="V181" s="115"/>
    </row>
    <row r="182" spans="2:22" ht="15" x14ac:dyDescent="0.25">
      <c r="B182" s="113"/>
      <c r="C182" s="165" t="s">
        <v>184</v>
      </c>
      <c r="D182" s="157" t="s">
        <v>406</v>
      </c>
      <c r="E182" s="119">
        <v>13377.82</v>
      </c>
      <c r="F182" s="119">
        <v>13677.97</v>
      </c>
      <c r="G182" s="119">
        <v>15551.31</v>
      </c>
      <c r="H182" s="119">
        <v>14745.439999999997</v>
      </c>
      <c r="I182" s="119">
        <v>14844.46</v>
      </c>
      <c r="J182" s="119">
        <v>34196.300000000003</v>
      </c>
      <c r="K182" s="119">
        <v>34058.03</v>
      </c>
      <c r="L182" s="119">
        <v>64393.020000000004</v>
      </c>
      <c r="M182" s="119">
        <v>58614.479999999996</v>
      </c>
      <c r="N182" s="119">
        <v>82306.59</v>
      </c>
      <c r="O182" s="119">
        <v>102129.84999999999</v>
      </c>
      <c r="P182" s="119">
        <v>810866.3899999999</v>
      </c>
      <c r="Q182" s="119">
        <f t="shared" si="2"/>
        <v>1258761.6599999999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1258761.6599999999</v>
      </c>
      <c r="V182" s="115"/>
    </row>
    <row r="183" spans="2:22" ht="15" x14ac:dyDescent="0.25">
      <c r="B183" s="113"/>
      <c r="C183" s="165" t="s">
        <v>185</v>
      </c>
      <c r="D183" s="157" t="s">
        <v>407</v>
      </c>
      <c r="E183" s="119">
        <v>9970.0800000000017</v>
      </c>
      <c r="F183" s="119">
        <v>9601.7900000000009</v>
      </c>
      <c r="G183" s="119">
        <v>9761.65</v>
      </c>
      <c r="H183" s="119">
        <v>28939.319999999996</v>
      </c>
      <c r="I183" s="119">
        <v>10442.540000000001</v>
      </c>
      <c r="J183" s="119">
        <v>26911.32</v>
      </c>
      <c r="K183" s="119">
        <v>11983.130000000001</v>
      </c>
      <c r="L183" s="119">
        <v>21887.5</v>
      </c>
      <c r="M183" s="119">
        <v>22674.62</v>
      </c>
      <c r="N183" s="119">
        <v>18399.249999999996</v>
      </c>
      <c r="O183" s="119">
        <v>14893.359999999999</v>
      </c>
      <c r="P183" s="119">
        <v>107136.44</v>
      </c>
      <c r="Q183" s="119">
        <f t="shared" si="2"/>
        <v>292601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292601</v>
      </c>
      <c r="V183" s="115"/>
    </row>
    <row r="184" spans="2:22" ht="15" x14ac:dyDescent="0.25">
      <c r="B184" s="113"/>
      <c r="C184" s="165" t="s">
        <v>186</v>
      </c>
      <c r="D184" s="157" t="s">
        <v>408</v>
      </c>
      <c r="E184" s="119">
        <v>382961.19</v>
      </c>
      <c r="F184" s="119">
        <v>464277.87</v>
      </c>
      <c r="G184" s="119">
        <v>517700.41</v>
      </c>
      <c r="H184" s="119">
        <v>453003</v>
      </c>
      <c r="I184" s="119">
        <v>469288</v>
      </c>
      <c r="J184" s="119">
        <v>571867.90000000014</v>
      </c>
      <c r="K184" s="119">
        <v>573532.88</v>
      </c>
      <c r="L184" s="119">
        <v>494023.68000000011</v>
      </c>
      <c r="M184" s="119">
        <v>520988.39999999997</v>
      </c>
      <c r="N184" s="119">
        <v>529480.5199999999</v>
      </c>
      <c r="O184" s="119">
        <v>631395.51999999979</v>
      </c>
      <c r="P184" s="119">
        <v>1012267.7099999998</v>
      </c>
      <c r="Q184" s="119">
        <f t="shared" si="2"/>
        <v>6620787.0799999991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6620787.0799999991</v>
      </c>
      <c r="V184" s="115"/>
    </row>
    <row r="185" spans="2:22" ht="15" x14ac:dyDescent="0.25">
      <c r="B185" s="113"/>
      <c r="C185" s="165" t="s">
        <v>187</v>
      </c>
      <c r="D185" s="157" t="s">
        <v>409</v>
      </c>
      <c r="E185" s="119">
        <v>665705.13</v>
      </c>
      <c r="F185" s="119">
        <v>466943.9</v>
      </c>
      <c r="G185" s="119">
        <v>16413.16</v>
      </c>
      <c r="H185" s="119">
        <v>898167.63000000012</v>
      </c>
      <c r="I185" s="119">
        <v>484953.41</v>
      </c>
      <c r="J185" s="119">
        <v>474858.71000000008</v>
      </c>
      <c r="K185" s="119">
        <v>377073.1100000001</v>
      </c>
      <c r="L185" s="119">
        <v>536198.64999999979</v>
      </c>
      <c r="M185" s="119">
        <v>978989.84999999986</v>
      </c>
      <c r="N185" s="119">
        <v>359450.25999999995</v>
      </c>
      <c r="O185" s="119">
        <v>802729.3</v>
      </c>
      <c r="P185" s="119">
        <v>801230.99000000011</v>
      </c>
      <c r="Q185" s="119">
        <f t="shared" si="2"/>
        <v>6862714.0999999996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6862714.0999999996</v>
      </c>
      <c r="V185" s="115"/>
    </row>
    <row r="186" spans="2:22" ht="15" x14ac:dyDescent="0.25">
      <c r="B186" s="113"/>
      <c r="C186" s="165" t="s">
        <v>188</v>
      </c>
      <c r="D186" s="157" t="s">
        <v>410</v>
      </c>
      <c r="E186" s="119">
        <v>22285.51</v>
      </c>
      <c r="F186" s="119">
        <v>29174.02</v>
      </c>
      <c r="G186" s="119">
        <v>37167.670000000006</v>
      </c>
      <c r="H186" s="119">
        <v>42570.71</v>
      </c>
      <c r="I186" s="119">
        <v>41020.520000000004</v>
      </c>
      <c r="J186" s="119">
        <v>45868.039999999994</v>
      </c>
      <c r="K186" s="119">
        <v>49158.2</v>
      </c>
      <c r="L186" s="119">
        <v>79772.609999999986</v>
      </c>
      <c r="M186" s="119">
        <v>62303.42</v>
      </c>
      <c r="N186" s="119">
        <v>50121.220000000016</v>
      </c>
      <c r="O186" s="119">
        <v>182268.34</v>
      </c>
      <c r="P186" s="119">
        <v>264468.82999999996</v>
      </c>
      <c r="Q186" s="119">
        <f t="shared" si="2"/>
        <v>906179.09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906179.09</v>
      </c>
      <c r="V186" s="115"/>
    </row>
    <row r="187" spans="2:22" ht="25.5" x14ac:dyDescent="0.25">
      <c r="B187" s="113"/>
      <c r="C187" s="165" t="s">
        <v>189</v>
      </c>
      <c r="D187" s="157" t="s">
        <v>404</v>
      </c>
      <c r="E187" s="119">
        <v>44244.94</v>
      </c>
      <c r="F187" s="119">
        <v>88087.340000000026</v>
      </c>
      <c r="G187" s="119">
        <v>111434.70000000001</v>
      </c>
      <c r="H187" s="119">
        <v>112486.9</v>
      </c>
      <c r="I187" s="119">
        <v>114845.01999999999</v>
      </c>
      <c r="J187" s="119">
        <v>145317.97000000003</v>
      </c>
      <c r="K187" s="119">
        <v>95387.340000000011</v>
      </c>
      <c r="L187" s="119">
        <v>65582.289999999979</v>
      </c>
      <c r="M187" s="119">
        <v>126081.23</v>
      </c>
      <c r="N187" s="119">
        <v>163855.46999999997</v>
      </c>
      <c r="O187" s="119">
        <v>148045.53</v>
      </c>
      <c r="P187" s="119">
        <v>217728.83000000005</v>
      </c>
      <c r="Q187" s="119">
        <f t="shared" si="2"/>
        <v>1433097.56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1433097.56</v>
      </c>
      <c r="V187" s="115"/>
    </row>
    <row r="188" spans="2:22" ht="15" x14ac:dyDescent="0.25">
      <c r="B188" s="113"/>
      <c r="C188" s="165" t="s">
        <v>574</v>
      </c>
      <c r="D188" s="157" t="s">
        <v>602</v>
      </c>
      <c r="E188" s="119">
        <v>0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2"/>
        <v>0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5"/>
    </row>
    <row r="189" spans="2:22" ht="15" x14ac:dyDescent="0.25">
      <c r="B189" s="113"/>
      <c r="C189" s="165" t="s">
        <v>575</v>
      </c>
      <c r="D189" s="157" t="s">
        <v>603</v>
      </c>
      <c r="E189" s="119">
        <v>0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2"/>
        <v>0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5"/>
    </row>
    <row r="190" spans="2:22" ht="15" x14ac:dyDescent="0.25">
      <c r="B190" s="113"/>
      <c r="C190" s="165" t="s">
        <v>190</v>
      </c>
      <c r="D190" s="157" t="s">
        <v>411</v>
      </c>
      <c r="E190" s="119">
        <v>52045.11</v>
      </c>
      <c r="F190" s="119">
        <v>53824.700000000004</v>
      </c>
      <c r="G190" s="119">
        <v>65272.630000000012</v>
      </c>
      <c r="H190" s="119">
        <v>140596.35</v>
      </c>
      <c r="I190" s="119">
        <v>98182.6</v>
      </c>
      <c r="J190" s="119">
        <v>80874.37</v>
      </c>
      <c r="K190" s="119">
        <v>77496.829999999987</v>
      </c>
      <c r="L190" s="119">
        <v>81478.420000000013</v>
      </c>
      <c r="M190" s="119">
        <v>151317.26999999996</v>
      </c>
      <c r="N190" s="119">
        <v>87248.89</v>
      </c>
      <c r="O190" s="119">
        <v>70729.010000000009</v>
      </c>
      <c r="P190" s="119">
        <v>199238.5</v>
      </c>
      <c r="Q190" s="119">
        <f t="shared" si="2"/>
        <v>1158304.6800000002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1158304.6800000002</v>
      </c>
      <c r="V190" s="115"/>
    </row>
    <row r="191" spans="2:22" ht="15" x14ac:dyDescent="0.25">
      <c r="B191" s="113"/>
      <c r="C191" s="165" t="s">
        <v>576</v>
      </c>
      <c r="D191" s="157" t="s">
        <v>604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2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ht="15" x14ac:dyDescent="0.25">
      <c r="B192" s="113"/>
      <c r="C192" s="165" t="s">
        <v>577</v>
      </c>
      <c r="D192" s="157" t="s">
        <v>605</v>
      </c>
      <c r="E192" s="119">
        <v>0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2"/>
        <v>0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5"/>
    </row>
    <row r="193" spans="2:22" ht="15" x14ac:dyDescent="0.25">
      <c r="B193" s="113"/>
      <c r="C193" s="165" t="s">
        <v>191</v>
      </c>
      <c r="D193" s="157" t="s">
        <v>412</v>
      </c>
      <c r="E193" s="119">
        <v>61992.7</v>
      </c>
      <c r="F193" s="119">
        <v>93566.46</v>
      </c>
      <c r="G193" s="119">
        <v>91493.83</v>
      </c>
      <c r="H193" s="119">
        <v>104348.34999999996</v>
      </c>
      <c r="I193" s="119">
        <v>91580.329999999987</v>
      </c>
      <c r="J193" s="119">
        <v>104242.45</v>
      </c>
      <c r="K193" s="119">
        <v>102844.96000000004</v>
      </c>
      <c r="L193" s="119">
        <v>117652.52999999998</v>
      </c>
      <c r="M193" s="119">
        <v>201309.1</v>
      </c>
      <c r="N193" s="119">
        <v>103876.18000000004</v>
      </c>
      <c r="O193" s="119">
        <v>175711.37000000002</v>
      </c>
      <c r="P193" s="119">
        <v>162379.06999999998</v>
      </c>
      <c r="Q193" s="119">
        <f t="shared" si="2"/>
        <v>1410997.33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1410997.33</v>
      </c>
      <c r="V193" s="115"/>
    </row>
    <row r="194" spans="2:22" ht="15" x14ac:dyDescent="0.25">
      <c r="B194" s="113"/>
      <c r="C194" s="165" t="s">
        <v>192</v>
      </c>
      <c r="D194" s="157" t="s">
        <v>413</v>
      </c>
      <c r="E194" s="119">
        <v>56003.970000000008</v>
      </c>
      <c r="F194" s="119">
        <v>1259589.0100000002</v>
      </c>
      <c r="G194" s="119">
        <v>2359747.61</v>
      </c>
      <c r="H194" s="119">
        <v>1460790.18</v>
      </c>
      <c r="I194" s="119">
        <v>1418542.62</v>
      </c>
      <c r="J194" s="119">
        <v>1198259.99</v>
      </c>
      <c r="K194" s="119">
        <v>1209737.06</v>
      </c>
      <c r="L194" s="119">
        <v>1201574.4400000002</v>
      </c>
      <c r="M194" s="119">
        <v>1193456.9400000002</v>
      </c>
      <c r="N194" s="119">
        <v>1255223.3400000001</v>
      </c>
      <c r="O194" s="119">
        <v>1216141.0999999999</v>
      </c>
      <c r="P194" s="119">
        <v>1484671.6300000001</v>
      </c>
      <c r="Q194" s="119">
        <f t="shared" si="2"/>
        <v>15313737.889999999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15313737.889999999</v>
      </c>
      <c r="V194" s="115"/>
    </row>
    <row r="195" spans="2:22" ht="15" x14ac:dyDescent="0.25">
      <c r="B195" s="113"/>
      <c r="C195" s="165" t="s">
        <v>193</v>
      </c>
      <c r="D195" s="157" t="s">
        <v>414</v>
      </c>
      <c r="E195" s="119">
        <v>14777.910000000002</v>
      </c>
      <c r="F195" s="119">
        <v>1413466.6800000002</v>
      </c>
      <c r="G195" s="119">
        <v>2544183.3600000003</v>
      </c>
      <c r="H195" s="119">
        <v>1233943.9099999999</v>
      </c>
      <c r="I195" s="119">
        <v>1419324.54</v>
      </c>
      <c r="J195" s="119">
        <v>1375806.25</v>
      </c>
      <c r="K195" s="119">
        <v>1375155.8</v>
      </c>
      <c r="L195" s="119">
        <v>2239625.08</v>
      </c>
      <c r="M195" s="119">
        <v>1849511.1800000002</v>
      </c>
      <c r="N195" s="119">
        <v>2319190.0700000003</v>
      </c>
      <c r="O195" s="119">
        <v>2152861.6399999997</v>
      </c>
      <c r="P195" s="119">
        <v>5074652.9000000004</v>
      </c>
      <c r="Q195" s="119">
        <f t="shared" si="2"/>
        <v>23012499.32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23012499.32</v>
      </c>
      <c r="V195" s="115"/>
    </row>
    <row r="196" spans="2:22" ht="15" x14ac:dyDescent="0.25">
      <c r="B196" s="113"/>
      <c r="C196" s="165" t="s">
        <v>194</v>
      </c>
      <c r="D196" s="157" t="s">
        <v>415</v>
      </c>
      <c r="E196" s="119">
        <v>0</v>
      </c>
      <c r="F196" s="119">
        <v>890.83</v>
      </c>
      <c r="G196" s="119">
        <v>1680.1300000000003</v>
      </c>
      <c r="H196" s="119">
        <v>1447.31</v>
      </c>
      <c r="I196" s="119">
        <v>3673.1899999999996</v>
      </c>
      <c r="J196" s="119">
        <v>20888.699999999997</v>
      </c>
      <c r="K196" s="119">
        <v>3056.34</v>
      </c>
      <c r="L196" s="119">
        <v>3764.25</v>
      </c>
      <c r="M196" s="119">
        <v>5121.96</v>
      </c>
      <c r="N196" s="119">
        <v>4041.5199999999995</v>
      </c>
      <c r="O196" s="119">
        <v>12243.71</v>
      </c>
      <c r="P196" s="119">
        <v>15136.06</v>
      </c>
      <c r="Q196" s="119">
        <f t="shared" si="2"/>
        <v>71944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71944</v>
      </c>
      <c r="V196" s="115"/>
    </row>
    <row r="197" spans="2:22" ht="15" x14ac:dyDescent="0.25">
      <c r="B197" s="113"/>
      <c r="C197" s="165" t="s">
        <v>578</v>
      </c>
      <c r="D197" s="157" t="s">
        <v>606</v>
      </c>
      <c r="E197" s="119">
        <v>0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2"/>
        <v>0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5"/>
    </row>
    <row r="198" spans="2:22" ht="15" x14ac:dyDescent="0.25">
      <c r="B198" s="113"/>
      <c r="C198" s="165" t="s">
        <v>195</v>
      </c>
      <c r="D198" s="157" t="s">
        <v>416</v>
      </c>
      <c r="E198" s="119">
        <v>0</v>
      </c>
      <c r="F198" s="119">
        <v>0</v>
      </c>
      <c r="G198" s="119">
        <v>228338.25</v>
      </c>
      <c r="H198" s="119">
        <v>127707.20000000001</v>
      </c>
      <c r="I198" s="119">
        <v>0</v>
      </c>
      <c r="J198" s="119">
        <v>164992.09</v>
      </c>
      <c r="K198" s="119">
        <v>18380</v>
      </c>
      <c r="L198" s="119">
        <v>885926.27</v>
      </c>
      <c r="M198" s="119">
        <v>0</v>
      </c>
      <c r="N198" s="119">
        <v>17.82</v>
      </c>
      <c r="O198" s="119">
        <v>69147.259999999995</v>
      </c>
      <c r="P198" s="119">
        <v>89</v>
      </c>
      <c r="Q198" s="119">
        <f t="shared" si="2"/>
        <v>1494597.8900000001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1494597.8900000001</v>
      </c>
      <c r="V198" s="115"/>
    </row>
    <row r="199" spans="2:22" ht="15" x14ac:dyDescent="0.25">
      <c r="B199" s="113"/>
      <c r="C199" s="165" t="s">
        <v>196</v>
      </c>
      <c r="D199" s="157" t="s">
        <v>417</v>
      </c>
      <c r="E199" s="119">
        <v>0</v>
      </c>
      <c r="F199" s="119">
        <v>4573789.34</v>
      </c>
      <c r="G199" s="119">
        <v>2492335.4500000002</v>
      </c>
      <c r="H199" s="119">
        <v>4786722</v>
      </c>
      <c r="I199" s="119">
        <v>2973323.15</v>
      </c>
      <c r="J199" s="119">
        <v>5839991.2199999997</v>
      </c>
      <c r="K199" s="119">
        <v>10374373.440000001</v>
      </c>
      <c r="L199" s="119">
        <v>3191699.33</v>
      </c>
      <c r="M199" s="119">
        <v>7471928.3500000006</v>
      </c>
      <c r="N199" s="119">
        <v>7073864.04</v>
      </c>
      <c r="O199" s="119">
        <v>12241666.68</v>
      </c>
      <c r="P199" s="119">
        <v>26484224.330000006</v>
      </c>
      <c r="Q199" s="119">
        <f t="shared" si="2"/>
        <v>87503917.330000013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87503917.330000013</v>
      </c>
      <c r="V199" s="115"/>
    </row>
    <row r="200" spans="2:22" ht="15" x14ac:dyDescent="0.25">
      <c r="B200" s="113"/>
      <c r="C200" s="165" t="s">
        <v>197</v>
      </c>
      <c r="D200" s="157" t="s">
        <v>418</v>
      </c>
      <c r="E200" s="119">
        <v>0</v>
      </c>
      <c r="F200" s="119">
        <v>0</v>
      </c>
      <c r="G200" s="119">
        <v>11223.11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3630</v>
      </c>
      <c r="N200" s="119">
        <v>0</v>
      </c>
      <c r="O200" s="119">
        <v>0</v>
      </c>
      <c r="P200" s="119">
        <v>209993.34000000003</v>
      </c>
      <c r="Q200" s="119">
        <f t="shared" ref="Q200:Q263" si="3">SUM(E200:P200)</f>
        <v>224846.45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224846.45</v>
      </c>
      <c r="V200" s="115"/>
    </row>
    <row r="201" spans="2:22" ht="15" x14ac:dyDescent="0.25">
      <c r="B201" s="113"/>
      <c r="C201" s="165" t="s">
        <v>198</v>
      </c>
      <c r="D201" s="157" t="s">
        <v>419</v>
      </c>
      <c r="E201" s="119">
        <v>0</v>
      </c>
      <c r="F201" s="119">
        <v>3177.76</v>
      </c>
      <c r="G201" s="119">
        <v>8702.67</v>
      </c>
      <c r="H201" s="119">
        <v>15877.480000000001</v>
      </c>
      <c r="I201" s="119">
        <v>26037.129999999997</v>
      </c>
      <c r="J201" s="119">
        <v>0</v>
      </c>
      <c r="K201" s="119">
        <v>8131.26</v>
      </c>
      <c r="L201" s="119">
        <v>2221.2399999999998</v>
      </c>
      <c r="M201" s="119">
        <v>0</v>
      </c>
      <c r="N201" s="119">
        <v>985978.23999999987</v>
      </c>
      <c r="O201" s="119">
        <v>925687.39000000013</v>
      </c>
      <c r="P201" s="119">
        <v>599861.85</v>
      </c>
      <c r="Q201" s="119">
        <f t="shared" si="3"/>
        <v>2575675.02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2575675.02</v>
      </c>
      <c r="V201" s="115"/>
    </row>
    <row r="202" spans="2:22" ht="15" x14ac:dyDescent="0.25">
      <c r="B202" s="113"/>
      <c r="C202" s="165" t="s">
        <v>199</v>
      </c>
      <c r="D202" s="157" t="s">
        <v>420</v>
      </c>
      <c r="E202" s="119">
        <v>4862.6499999999996</v>
      </c>
      <c r="F202" s="119">
        <v>618937</v>
      </c>
      <c r="G202" s="119">
        <v>706254.3600000001</v>
      </c>
      <c r="H202" s="119">
        <v>1362338.64</v>
      </c>
      <c r="I202" s="119">
        <v>3156362.19</v>
      </c>
      <c r="J202" s="119">
        <v>307398.86000000004</v>
      </c>
      <c r="K202" s="119">
        <v>992460.84000000008</v>
      </c>
      <c r="L202" s="119">
        <v>3241738.1300000004</v>
      </c>
      <c r="M202" s="119">
        <v>1426102.64</v>
      </c>
      <c r="N202" s="119">
        <v>5892560.8499999996</v>
      </c>
      <c r="O202" s="119">
        <v>3338644.08</v>
      </c>
      <c r="P202" s="119">
        <v>19810095.050000001</v>
      </c>
      <c r="Q202" s="119">
        <f t="shared" si="3"/>
        <v>40857755.290000007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40857755.290000007</v>
      </c>
      <c r="V202" s="115"/>
    </row>
    <row r="203" spans="2:22" ht="25.5" x14ac:dyDescent="0.25">
      <c r="B203" s="113"/>
      <c r="C203" s="165" t="s">
        <v>200</v>
      </c>
      <c r="D203" s="157" t="s">
        <v>421</v>
      </c>
      <c r="E203" s="119">
        <v>0</v>
      </c>
      <c r="F203" s="119">
        <v>300000</v>
      </c>
      <c r="G203" s="119">
        <v>580462.73</v>
      </c>
      <c r="H203" s="119">
        <v>972298.21</v>
      </c>
      <c r="I203" s="119">
        <v>320065.21999999997</v>
      </c>
      <c r="J203" s="119">
        <v>233219.24000000002</v>
      </c>
      <c r="K203" s="119">
        <v>569270.93999999994</v>
      </c>
      <c r="L203" s="119">
        <v>821527.41</v>
      </c>
      <c r="M203" s="119">
        <v>1458910.9199999997</v>
      </c>
      <c r="N203" s="119">
        <v>541827.6</v>
      </c>
      <c r="O203" s="119">
        <v>854680.41</v>
      </c>
      <c r="P203" s="119">
        <v>2434376.77</v>
      </c>
      <c r="Q203" s="119">
        <f t="shared" si="3"/>
        <v>9086639.4499999993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9086639.4499999993</v>
      </c>
      <c r="V203" s="115"/>
    </row>
    <row r="204" spans="2:22" ht="15" x14ac:dyDescent="0.25">
      <c r="B204" s="113"/>
      <c r="C204" s="165" t="s">
        <v>512</v>
      </c>
      <c r="D204" s="157" t="s">
        <v>513</v>
      </c>
      <c r="E204" s="119">
        <v>9619.7800000000007</v>
      </c>
      <c r="F204" s="119">
        <v>24994.6</v>
      </c>
      <c r="G204" s="119">
        <v>1531216.45</v>
      </c>
      <c r="H204" s="119">
        <v>1550098.79</v>
      </c>
      <c r="I204" s="119">
        <v>1019951.15</v>
      </c>
      <c r="J204" s="119">
        <v>48802.689999999995</v>
      </c>
      <c r="K204" s="119">
        <v>28073.639999999996</v>
      </c>
      <c r="L204" s="119">
        <v>40702.370000000003</v>
      </c>
      <c r="M204" s="119">
        <v>305750.17</v>
      </c>
      <c r="N204" s="119">
        <v>34841.93</v>
      </c>
      <c r="O204" s="119">
        <v>54324.69</v>
      </c>
      <c r="P204" s="119">
        <v>354062.97</v>
      </c>
      <c r="Q204" s="119">
        <f t="shared" si="3"/>
        <v>5002439.2299999995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5002439.2299999995</v>
      </c>
      <c r="V204" s="115"/>
    </row>
    <row r="205" spans="2:22" ht="15" x14ac:dyDescent="0.25">
      <c r="B205" s="113"/>
      <c r="C205" s="165" t="s">
        <v>546</v>
      </c>
      <c r="D205" s="157" t="s">
        <v>547</v>
      </c>
      <c r="E205" s="119">
        <v>288774.56</v>
      </c>
      <c r="F205" s="119">
        <v>43912.960000000006</v>
      </c>
      <c r="G205" s="119">
        <v>163641.88</v>
      </c>
      <c r="H205" s="119">
        <v>88463.510000000009</v>
      </c>
      <c r="I205" s="119">
        <v>77067.959999999992</v>
      </c>
      <c r="J205" s="119">
        <v>78925.73000000001</v>
      </c>
      <c r="K205" s="119">
        <v>885301.90000000014</v>
      </c>
      <c r="L205" s="119">
        <v>96640.729999999981</v>
      </c>
      <c r="M205" s="119">
        <v>95506.000000000015</v>
      </c>
      <c r="N205" s="119">
        <v>147768.53000000003</v>
      </c>
      <c r="O205" s="119">
        <v>70337.429999999993</v>
      </c>
      <c r="P205" s="119">
        <v>310428.33</v>
      </c>
      <c r="Q205" s="119">
        <f t="shared" si="3"/>
        <v>2346769.52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2346769.52</v>
      </c>
      <c r="V205" s="115"/>
    </row>
    <row r="206" spans="2:22" ht="15" x14ac:dyDescent="0.25">
      <c r="B206" s="113"/>
      <c r="C206" s="165" t="s">
        <v>548</v>
      </c>
      <c r="D206" s="157" t="s">
        <v>549</v>
      </c>
      <c r="E206" s="119">
        <v>42273.220000000008</v>
      </c>
      <c r="F206" s="119">
        <v>76257.74000000002</v>
      </c>
      <c r="G206" s="119">
        <v>170494.88</v>
      </c>
      <c r="H206" s="119">
        <v>93912.799999999988</v>
      </c>
      <c r="I206" s="119">
        <v>81488.569999999978</v>
      </c>
      <c r="J206" s="119">
        <v>84123.919999999984</v>
      </c>
      <c r="K206" s="119">
        <v>106222.20999999999</v>
      </c>
      <c r="L206" s="119">
        <v>157914.23999999999</v>
      </c>
      <c r="M206" s="119">
        <v>113673.93</v>
      </c>
      <c r="N206" s="119">
        <v>72088.110000000015</v>
      </c>
      <c r="O206" s="119">
        <v>77258.13</v>
      </c>
      <c r="P206" s="119">
        <v>343854.72</v>
      </c>
      <c r="Q206" s="119">
        <f t="shared" si="3"/>
        <v>1419562.4699999997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1419562.4699999997</v>
      </c>
      <c r="V206" s="115"/>
    </row>
    <row r="207" spans="2:22" ht="15" x14ac:dyDescent="0.25">
      <c r="B207" s="113"/>
      <c r="C207" s="165" t="s">
        <v>201</v>
      </c>
      <c r="D207" s="157" t="s">
        <v>422</v>
      </c>
      <c r="E207" s="119">
        <v>23998.699999999997</v>
      </c>
      <c r="F207" s="119">
        <v>25176.560000000001</v>
      </c>
      <c r="G207" s="119">
        <v>40574.949999999997</v>
      </c>
      <c r="H207" s="119">
        <v>39672.71</v>
      </c>
      <c r="I207" s="119">
        <v>23356.99</v>
      </c>
      <c r="J207" s="119">
        <v>127681.37000000001</v>
      </c>
      <c r="K207" s="119">
        <v>77173.420000000013</v>
      </c>
      <c r="L207" s="119">
        <v>29579.780000000002</v>
      </c>
      <c r="M207" s="119">
        <v>35323.51</v>
      </c>
      <c r="N207" s="119">
        <v>71228.770000000019</v>
      </c>
      <c r="O207" s="119">
        <v>109673.24000000002</v>
      </c>
      <c r="P207" s="119">
        <v>132795</v>
      </c>
      <c r="Q207" s="119">
        <f t="shared" si="3"/>
        <v>736235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736235</v>
      </c>
      <c r="V207" s="115"/>
    </row>
    <row r="208" spans="2:22" ht="15" x14ac:dyDescent="0.25">
      <c r="B208" s="113"/>
      <c r="C208" s="165" t="s">
        <v>202</v>
      </c>
      <c r="D208" s="157" t="s">
        <v>423</v>
      </c>
      <c r="E208" s="119">
        <v>10220.049999999999</v>
      </c>
      <c r="F208" s="119">
        <v>111351.62</v>
      </c>
      <c r="G208" s="119">
        <v>791326.70000000007</v>
      </c>
      <c r="H208" s="119">
        <v>167774.58</v>
      </c>
      <c r="I208" s="119">
        <v>64941.88</v>
      </c>
      <c r="J208" s="119">
        <v>55227.17</v>
      </c>
      <c r="K208" s="119">
        <v>48016.77</v>
      </c>
      <c r="L208" s="119">
        <v>25476.45</v>
      </c>
      <c r="M208" s="119">
        <v>177887.93000000005</v>
      </c>
      <c r="N208" s="119">
        <v>56723.15</v>
      </c>
      <c r="O208" s="119">
        <v>185653.12000000008</v>
      </c>
      <c r="P208" s="119">
        <v>239763.21000000002</v>
      </c>
      <c r="Q208" s="119">
        <f t="shared" si="3"/>
        <v>1934362.63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1934362.63</v>
      </c>
      <c r="V208" s="115"/>
    </row>
    <row r="209" spans="2:22" ht="15" x14ac:dyDescent="0.25">
      <c r="B209" s="113"/>
      <c r="C209" s="165" t="s">
        <v>203</v>
      </c>
      <c r="D209" s="157" t="s">
        <v>424</v>
      </c>
      <c r="E209" s="119">
        <v>74416</v>
      </c>
      <c r="F209" s="119">
        <v>85841.309999999983</v>
      </c>
      <c r="G209" s="119">
        <v>146872.57</v>
      </c>
      <c r="H209" s="119">
        <v>220895.16000000003</v>
      </c>
      <c r="I209" s="119">
        <v>116636.19999999997</v>
      </c>
      <c r="J209" s="119">
        <v>397192.5799999999</v>
      </c>
      <c r="K209" s="119">
        <v>202848.38</v>
      </c>
      <c r="L209" s="119">
        <v>146874.81</v>
      </c>
      <c r="M209" s="119">
        <v>371629.38999999996</v>
      </c>
      <c r="N209" s="119">
        <v>493037.66</v>
      </c>
      <c r="O209" s="119">
        <v>226837.67999999993</v>
      </c>
      <c r="P209" s="119">
        <v>780748.65</v>
      </c>
      <c r="Q209" s="119">
        <f t="shared" si="3"/>
        <v>3263830.3899999992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3263830.3899999992</v>
      </c>
      <c r="V209" s="115"/>
    </row>
    <row r="210" spans="2:22" ht="15" x14ac:dyDescent="0.25">
      <c r="B210" s="113"/>
      <c r="C210" s="165" t="s">
        <v>204</v>
      </c>
      <c r="D210" s="157" t="s">
        <v>425</v>
      </c>
      <c r="E210" s="119">
        <v>0</v>
      </c>
      <c r="F210" s="119">
        <v>585993.26</v>
      </c>
      <c r="G210" s="119">
        <v>130361.86</v>
      </c>
      <c r="H210" s="119">
        <v>0</v>
      </c>
      <c r="I210" s="119">
        <v>1418741.52</v>
      </c>
      <c r="J210" s="119">
        <v>872514.97</v>
      </c>
      <c r="K210" s="119">
        <v>2676299</v>
      </c>
      <c r="L210" s="119">
        <v>981765.01</v>
      </c>
      <c r="M210" s="119">
        <v>775223.55</v>
      </c>
      <c r="N210" s="119">
        <v>996419.52</v>
      </c>
      <c r="O210" s="119">
        <v>1164974.3400000001</v>
      </c>
      <c r="P210" s="119">
        <v>2909947.04</v>
      </c>
      <c r="Q210" s="119">
        <f t="shared" si="3"/>
        <v>12512240.07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12512240.07</v>
      </c>
      <c r="V210" s="115"/>
    </row>
    <row r="211" spans="2:22" ht="15" x14ac:dyDescent="0.25">
      <c r="B211" s="113"/>
      <c r="C211" s="165" t="s">
        <v>205</v>
      </c>
      <c r="D211" s="157" t="s">
        <v>426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436446.77</v>
      </c>
      <c r="K211" s="119">
        <v>280440</v>
      </c>
      <c r="L211" s="119">
        <v>499726.48</v>
      </c>
      <c r="M211" s="119">
        <v>274241.72000000003</v>
      </c>
      <c r="N211" s="119">
        <v>0</v>
      </c>
      <c r="O211" s="119">
        <v>11.13</v>
      </c>
      <c r="P211" s="119">
        <v>1260809.3599999999</v>
      </c>
      <c r="Q211" s="119">
        <f t="shared" si="3"/>
        <v>2751675.46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2751675.46</v>
      </c>
      <c r="V211" s="115"/>
    </row>
    <row r="212" spans="2:22" ht="15" x14ac:dyDescent="0.25">
      <c r="B212" s="113"/>
      <c r="C212" s="165" t="s">
        <v>206</v>
      </c>
      <c r="D212" s="157" t="s">
        <v>427</v>
      </c>
      <c r="E212" s="119">
        <v>124888.95000000001</v>
      </c>
      <c r="F212" s="119">
        <v>132234.41999999998</v>
      </c>
      <c r="G212" s="119">
        <v>179813.76999999996</v>
      </c>
      <c r="H212" s="119">
        <v>446970.12999999989</v>
      </c>
      <c r="I212" s="119">
        <v>307693.61000000016</v>
      </c>
      <c r="J212" s="119">
        <v>129823.84999999999</v>
      </c>
      <c r="K212" s="119">
        <v>203650.78</v>
      </c>
      <c r="L212" s="119">
        <v>343635.25</v>
      </c>
      <c r="M212" s="119">
        <v>240200.82000000009</v>
      </c>
      <c r="N212" s="119">
        <v>216565.80999999997</v>
      </c>
      <c r="O212" s="119">
        <v>274254.45999999996</v>
      </c>
      <c r="P212" s="119">
        <v>1599311.1299999973</v>
      </c>
      <c r="Q212" s="119">
        <f t="shared" si="3"/>
        <v>4199042.9799999977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4199042.9799999977</v>
      </c>
      <c r="V212" s="115"/>
    </row>
    <row r="213" spans="2:22" ht="15" x14ac:dyDescent="0.25">
      <c r="B213" s="113"/>
      <c r="C213" s="165" t="s">
        <v>207</v>
      </c>
      <c r="D213" s="157" t="s">
        <v>428</v>
      </c>
      <c r="E213" s="119">
        <v>63221.540000000008</v>
      </c>
      <c r="F213" s="119">
        <v>62260.95</v>
      </c>
      <c r="G213" s="119">
        <v>92840.180000000008</v>
      </c>
      <c r="H213" s="119">
        <v>70794.720000000001</v>
      </c>
      <c r="I213" s="119">
        <v>88577.08</v>
      </c>
      <c r="J213" s="119">
        <v>62842.05</v>
      </c>
      <c r="K213" s="119">
        <v>60486.84</v>
      </c>
      <c r="L213" s="119">
        <v>58168.490000000005</v>
      </c>
      <c r="M213" s="119">
        <v>59995.49</v>
      </c>
      <c r="N213" s="119">
        <v>93878.949999999983</v>
      </c>
      <c r="O213" s="119">
        <v>120069.59</v>
      </c>
      <c r="P213" s="119">
        <v>133365.60999999999</v>
      </c>
      <c r="Q213" s="119">
        <f t="shared" si="3"/>
        <v>966501.48999999987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966501.48999999987</v>
      </c>
      <c r="V213" s="115"/>
    </row>
    <row r="214" spans="2:22" ht="25.5" x14ac:dyDescent="0.25">
      <c r="B214" s="113"/>
      <c r="C214" s="165" t="s">
        <v>579</v>
      </c>
      <c r="D214" s="157" t="s">
        <v>607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3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15" x14ac:dyDescent="0.25">
      <c r="B215" s="113"/>
      <c r="C215" s="165" t="s">
        <v>208</v>
      </c>
      <c r="D215" s="157" t="s">
        <v>429</v>
      </c>
      <c r="E215" s="119">
        <v>86358.50999999998</v>
      </c>
      <c r="F215" s="119">
        <v>263945.2</v>
      </c>
      <c r="G215" s="119">
        <v>117523.99999999999</v>
      </c>
      <c r="H215" s="119">
        <v>94692.699999999983</v>
      </c>
      <c r="I215" s="119">
        <v>91694.75999999998</v>
      </c>
      <c r="J215" s="119">
        <v>183328.42000000004</v>
      </c>
      <c r="K215" s="119">
        <v>224191.50999999995</v>
      </c>
      <c r="L215" s="119">
        <v>390.27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3"/>
        <v>1062125.3699999999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1062125.3699999999</v>
      </c>
      <c r="V215" s="115"/>
    </row>
    <row r="216" spans="2:22" ht="15" x14ac:dyDescent="0.25">
      <c r="B216" s="113"/>
      <c r="C216" s="165" t="s">
        <v>554</v>
      </c>
      <c r="D216" s="157" t="s">
        <v>555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3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ht="25.5" x14ac:dyDescent="0.25">
      <c r="B217" s="113"/>
      <c r="C217" s="165" t="s">
        <v>580</v>
      </c>
      <c r="D217" s="157" t="s">
        <v>607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3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15" x14ac:dyDescent="0.25">
      <c r="B218" s="113"/>
      <c r="C218" s="165" t="s">
        <v>209</v>
      </c>
      <c r="D218" s="157" t="s">
        <v>430</v>
      </c>
      <c r="E218" s="119">
        <v>100198.88</v>
      </c>
      <c r="F218" s="119">
        <v>138108.68</v>
      </c>
      <c r="G218" s="119">
        <v>158442.37999999998</v>
      </c>
      <c r="H218" s="119">
        <v>117270.12999999999</v>
      </c>
      <c r="I218" s="119">
        <v>114400</v>
      </c>
      <c r="J218" s="119">
        <v>123006.96000000002</v>
      </c>
      <c r="K218" s="119">
        <v>125183.29999999999</v>
      </c>
      <c r="L218" s="119">
        <v>108329.81</v>
      </c>
      <c r="M218" s="119">
        <v>227417.07999999996</v>
      </c>
      <c r="N218" s="119">
        <v>147241.91000000003</v>
      </c>
      <c r="O218" s="119">
        <v>134497.28999999992</v>
      </c>
      <c r="P218" s="119">
        <v>872295.3</v>
      </c>
      <c r="Q218" s="119">
        <f t="shared" si="3"/>
        <v>2366391.7200000007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2366391.7200000007</v>
      </c>
      <c r="V218" s="115"/>
    </row>
    <row r="219" spans="2:22" ht="15" x14ac:dyDescent="0.25">
      <c r="B219" s="113"/>
      <c r="C219" s="165" t="s">
        <v>210</v>
      </c>
      <c r="D219" s="157" t="s">
        <v>431</v>
      </c>
      <c r="E219" s="119">
        <v>6531.41</v>
      </c>
      <c r="F219" s="119">
        <v>6536.35</v>
      </c>
      <c r="G219" s="119">
        <v>10874.75</v>
      </c>
      <c r="H219" s="119">
        <v>8584.49</v>
      </c>
      <c r="I219" s="119">
        <v>9518.2099999999991</v>
      </c>
      <c r="J219" s="119">
        <v>10334.470000000001</v>
      </c>
      <c r="K219" s="119">
        <v>10554.879999999997</v>
      </c>
      <c r="L219" s="119">
        <v>9180.880000000001</v>
      </c>
      <c r="M219" s="119">
        <v>9714.2400000000016</v>
      </c>
      <c r="N219" s="119">
        <v>11428.89</v>
      </c>
      <c r="O219" s="119">
        <v>9883.4699999999975</v>
      </c>
      <c r="P219" s="119">
        <v>44772.75</v>
      </c>
      <c r="Q219" s="119">
        <f t="shared" si="3"/>
        <v>147914.79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147914.79</v>
      </c>
      <c r="V219" s="115"/>
    </row>
    <row r="220" spans="2:22" ht="25.5" x14ac:dyDescent="0.25">
      <c r="B220" s="113"/>
      <c r="C220" s="165" t="s">
        <v>503</v>
      </c>
      <c r="D220" s="157" t="s">
        <v>504</v>
      </c>
      <c r="E220" s="119">
        <v>203199.95999999996</v>
      </c>
      <c r="F220" s="119">
        <v>430839.25999999989</v>
      </c>
      <c r="G220" s="119">
        <v>1003003.6099999999</v>
      </c>
      <c r="H220" s="119">
        <v>261170.27999999997</v>
      </c>
      <c r="I220" s="119">
        <v>719699.01</v>
      </c>
      <c r="J220" s="119">
        <v>148326.38000000003</v>
      </c>
      <c r="K220" s="119">
        <v>244987.69</v>
      </c>
      <c r="L220" s="119">
        <v>137639.93</v>
      </c>
      <c r="M220" s="119">
        <v>201228.41999999998</v>
      </c>
      <c r="N220" s="119">
        <v>808891.43000000017</v>
      </c>
      <c r="O220" s="119">
        <v>283392.5</v>
      </c>
      <c r="P220" s="119">
        <v>504284.71</v>
      </c>
      <c r="Q220" s="119">
        <f t="shared" si="3"/>
        <v>4946663.18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4946663.18</v>
      </c>
      <c r="V220" s="115"/>
    </row>
    <row r="221" spans="2:22" ht="15" x14ac:dyDescent="0.25">
      <c r="B221" s="113"/>
      <c r="C221" s="165" t="s">
        <v>505</v>
      </c>
      <c r="D221" s="157" t="s">
        <v>506</v>
      </c>
      <c r="E221" s="119">
        <v>40656.249999999993</v>
      </c>
      <c r="F221" s="119">
        <v>46758.139999999992</v>
      </c>
      <c r="G221" s="119">
        <v>349092.49</v>
      </c>
      <c r="H221" s="119">
        <v>78904.310000000012</v>
      </c>
      <c r="I221" s="119">
        <v>98421.440000000002</v>
      </c>
      <c r="J221" s="119">
        <v>65334.19999999999</v>
      </c>
      <c r="K221" s="119">
        <v>70628.27</v>
      </c>
      <c r="L221" s="119">
        <v>68385.820000000007</v>
      </c>
      <c r="M221" s="119">
        <v>81943.47</v>
      </c>
      <c r="N221" s="119">
        <v>125081.28000000001</v>
      </c>
      <c r="O221" s="119">
        <v>89160.39</v>
      </c>
      <c r="P221" s="119">
        <v>461903.65999999992</v>
      </c>
      <c r="Q221" s="119">
        <f t="shared" si="3"/>
        <v>1576269.7199999997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1576269.7199999997</v>
      </c>
      <c r="V221" s="115"/>
    </row>
    <row r="222" spans="2:22" ht="15" x14ac:dyDescent="0.25">
      <c r="B222" s="113"/>
      <c r="C222" s="165" t="s">
        <v>507</v>
      </c>
      <c r="D222" s="157" t="s">
        <v>362</v>
      </c>
      <c r="E222" s="119">
        <v>49190.240000000005</v>
      </c>
      <c r="F222" s="119">
        <v>77139.11</v>
      </c>
      <c r="G222" s="119">
        <v>83872.83</v>
      </c>
      <c r="H222" s="119">
        <v>119626.97</v>
      </c>
      <c r="I222" s="119">
        <v>76027.410000000018</v>
      </c>
      <c r="J222" s="119">
        <v>60977.700000000012</v>
      </c>
      <c r="K222" s="119">
        <v>88865.98</v>
      </c>
      <c r="L222" s="119">
        <v>103899.46</v>
      </c>
      <c r="M222" s="119">
        <v>94397.23000000001</v>
      </c>
      <c r="N222" s="119">
        <v>86889.94</v>
      </c>
      <c r="O222" s="119">
        <v>94392.12000000001</v>
      </c>
      <c r="P222" s="119">
        <v>136587.14000000001</v>
      </c>
      <c r="Q222" s="119">
        <f t="shared" si="3"/>
        <v>1071866.1300000001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1071866.1300000001</v>
      </c>
      <c r="V222" s="115"/>
    </row>
    <row r="223" spans="2:22" ht="15" x14ac:dyDescent="0.25">
      <c r="B223" s="113"/>
      <c r="C223" s="165" t="s">
        <v>508</v>
      </c>
      <c r="D223" s="157" t="s">
        <v>509</v>
      </c>
      <c r="E223" s="119">
        <v>176960.52000000002</v>
      </c>
      <c r="F223" s="119">
        <v>267085.38</v>
      </c>
      <c r="G223" s="119">
        <v>289799.8</v>
      </c>
      <c r="H223" s="119">
        <v>376436.19000000006</v>
      </c>
      <c r="I223" s="119">
        <v>319260.88</v>
      </c>
      <c r="J223" s="119">
        <v>210930.92</v>
      </c>
      <c r="K223" s="119">
        <v>321400.71999999997</v>
      </c>
      <c r="L223" s="119">
        <v>399855.37</v>
      </c>
      <c r="M223" s="119">
        <v>309873.34000000003</v>
      </c>
      <c r="N223" s="119">
        <v>273022.99</v>
      </c>
      <c r="O223" s="119">
        <v>341315.99</v>
      </c>
      <c r="P223" s="119">
        <v>977837.66999999993</v>
      </c>
      <c r="Q223" s="119">
        <f t="shared" si="3"/>
        <v>4263779.7699999996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4263779.7699999996</v>
      </c>
      <c r="V223" s="115"/>
    </row>
    <row r="224" spans="2:22" ht="25.5" x14ac:dyDescent="0.25">
      <c r="B224" s="113"/>
      <c r="C224" s="165" t="s">
        <v>516</v>
      </c>
      <c r="D224" s="157" t="s">
        <v>517</v>
      </c>
      <c r="E224" s="119">
        <v>40615.969999999994</v>
      </c>
      <c r="F224" s="119">
        <v>75922.499999999985</v>
      </c>
      <c r="G224" s="119">
        <v>862786.67</v>
      </c>
      <c r="H224" s="119">
        <v>150897.33000000002</v>
      </c>
      <c r="I224" s="119">
        <v>77400.170000000013</v>
      </c>
      <c r="J224" s="119">
        <v>127735.00000000001</v>
      </c>
      <c r="K224" s="119">
        <v>252244.7</v>
      </c>
      <c r="L224" s="119">
        <v>113661.91999999993</v>
      </c>
      <c r="M224" s="119">
        <v>109041.76000000002</v>
      </c>
      <c r="N224" s="119">
        <v>78606.11</v>
      </c>
      <c r="O224" s="119">
        <v>105972.10000000002</v>
      </c>
      <c r="P224" s="119">
        <v>364092.26999999996</v>
      </c>
      <c r="Q224" s="119">
        <f t="shared" si="3"/>
        <v>2358976.5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2358976.5</v>
      </c>
      <c r="V224" s="115"/>
    </row>
    <row r="225" spans="2:22" ht="15" x14ac:dyDescent="0.25">
      <c r="B225" s="113"/>
      <c r="C225" s="165" t="s">
        <v>581</v>
      </c>
      <c r="D225" s="157" t="s">
        <v>608</v>
      </c>
      <c r="E225" s="119">
        <v>0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142300.91</v>
      </c>
      <c r="M225" s="119">
        <v>144583.29000000004</v>
      </c>
      <c r="N225" s="119">
        <v>144196.74000000002</v>
      </c>
      <c r="O225" s="119">
        <v>144867.05000000002</v>
      </c>
      <c r="P225" s="119">
        <v>262206.06</v>
      </c>
      <c r="Q225" s="119">
        <f t="shared" si="3"/>
        <v>838154.05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838154.05</v>
      </c>
      <c r="V225" s="115"/>
    </row>
    <row r="226" spans="2:22" ht="15" x14ac:dyDescent="0.25">
      <c r="B226" s="113"/>
      <c r="C226" s="165" t="s">
        <v>211</v>
      </c>
      <c r="D226" s="157" t="s">
        <v>432</v>
      </c>
      <c r="E226" s="119">
        <v>262820.45</v>
      </c>
      <c r="F226" s="119">
        <v>278973.22999999986</v>
      </c>
      <c r="G226" s="119">
        <v>493664.93</v>
      </c>
      <c r="H226" s="119">
        <v>374424.02</v>
      </c>
      <c r="I226" s="119">
        <v>485527.3899999999</v>
      </c>
      <c r="J226" s="119">
        <v>354817.24999999994</v>
      </c>
      <c r="K226" s="119">
        <v>348431.56</v>
      </c>
      <c r="L226" s="119">
        <v>498119.46</v>
      </c>
      <c r="M226" s="119">
        <v>510586.9</v>
      </c>
      <c r="N226" s="119">
        <v>487721.69000000006</v>
      </c>
      <c r="O226" s="119">
        <v>397832.62000000011</v>
      </c>
      <c r="P226" s="119">
        <v>639912.36</v>
      </c>
      <c r="Q226" s="119">
        <f t="shared" si="3"/>
        <v>5132831.8600000003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5132831.8600000003</v>
      </c>
      <c r="V226" s="115"/>
    </row>
    <row r="227" spans="2:22" ht="15" x14ac:dyDescent="0.25">
      <c r="B227" s="113"/>
      <c r="C227" s="165" t="s">
        <v>212</v>
      </c>
      <c r="D227" s="157" t="s">
        <v>433</v>
      </c>
      <c r="E227" s="119">
        <v>67671.8</v>
      </c>
      <c r="F227" s="119">
        <v>71512.98</v>
      </c>
      <c r="G227" s="119">
        <v>227088.07999999996</v>
      </c>
      <c r="H227" s="119">
        <v>164502.90999999997</v>
      </c>
      <c r="I227" s="119">
        <v>68204.820000000007</v>
      </c>
      <c r="J227" s="119">
        <v>160397.4</v>
      </c>
      <c r="K227" s="119">
        <v>94742.87000000001</v>
      </c>
      <c r="L227" s="119">
        <v>1403725.8499999999</v>
      </c>
      <c r="M227" s="119">
        <v>2197252.5</v>
      </c>
      <c r="N227" s="119">
        <v>214676.41</v>
      </c>
      <c r="O227" s="119">
        <v>107508.95</v>
      </c>
      <c r="P227" s="119">
        <v>410994.22</v>
      </c>
      <c r="Q227" s="119">
        <f t="shared" si="3"/>
        <v>5188278.79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5188278.79</v>
      </c>
      <c r="V227" s="115"/>
    </row>
    <row r="228" spans="2:22" ht="15" x14ac:dyDescent="0.25">
      <c r="B228" s="113"/>
      <c r="C228" s="165" t="s">
        <v>213</v>
      </c>
      <c r="D228" s="157" t="s">
        <v>434</v>
      </c>
      <c r="E228" s="119">
        <v>67379.639999999985</v>
      </c>
      <c r="F228" s="119">
        <v>73392.25</v>
      </c>
      <c r="G228" s="119">
        <v>91696.170000000013</v>
      </c>
      <c r="H228" s="119">
        <v>229408.24000000002</v>
      </c>
      <c r="I228" s="119">
        <v>231746.18</v>
      </c>
      <c r="J228" s="119">
        <v>280242.31999999995</v>
      </c>
      <c r="K228" s="119">
        <v>121995.29999999999</v>
      </c>
      <c r="L228" s="119">
        <v>142101.37999999998</v>
      </c>
      <c r="M228" s="119">
        <v>109599.97000000003</v>
      </c>
      <c r="N228" s="119">
        <v>122123.81000000003</v>
      </c>
      <c r="O228" s="119">
        <v>144098.53999999998</v>
      </c>
      <c r="P228" s="119">
        <v>199553.72999999998</v>
      </c>
      <c r="Q228" s="119">
        <f t="shared" si="3"/>
        <v>1813337.5299999998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1813337.5299999998</v>
      </c>
      <c r="V228" s="115"/>
    </row>
    <row r="229" spans="2:22" ht="15" x14ac:dyDescent="0.25">
      <c r="B229" s="113"/>
      <c r="C229" s="165" t="s">
        <v>214</v>
      </c>
      <c r="D229" s="157" t="s">
        <v>435</v>
      </c>
      <c r="E229" s="119">
        <v>45781.150000000016</v>
      </c>
      <c r="F229" s="119">
        <v>64278.53</v>
      </c>
      <c r="G229" s="119">
        <v>192285.37</v>
      </c>
      <c r="H229" s="119">
        <v>75959.87</v>
      </c>
      <c r="I229" s="119">
        <v>85888.909999999989</v>
      </c>
      <c r="J229" s="119">
        <v>194063.28</v>
      </c>
      <c r="K229" s="119">
        <v>241574.24000000002</v>
      </c>
      <c r="L229" s="119">
        <v>166486.03000000003</v>
      </c>
      <c r="M229" s="119">
        <v>70557.060000000012</v>
      </c>
      <c r="N229" s="119">
        <v>126803.73000000001</v>
      </c>
      <c r="O229" s="119">
        <v>77307.12</v>
      </c>
      <c r="P229" s="119">
        <v>186100.72999999998</v>
      </c>
      <c r="Q229" s="119">
        <f t="shared" si="3"/>
        <v>1527086.02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1527086.02</v>
      </c>
      <c r="V229" s="115"/>
    </row>
    <row r="230" spans="2:22" ht="15" x14ac:dyDescent="0.25">
      <c r="B230" s="113"/>
      <c r="C230" s="165" t="s">
        <v>215</v>
      </c>
      <c r="D230" s="157" t="s">
        <v>436</v>
      </c>
      <c r="E230" s="119">
        <v>30707.709999999992</v>
      </c>
      <c r="F230" s="119">
        <v>59959.81</v>
      </c>
      <c r="G230" s="119">
        <v>47997.739999999983</v>
      </c>
      <c r="H230" s="119">
        <v>75325.62999999999</v>
      </c>
      <c r="I230" s="119">
        <v>64779.799999999996</v>
      </c>
      <c r="J230" s="119">
        <v>74500.45</v>
      </c>
      <c r="K230" s="119">
        <v>102228.32</v>
      </c>
      <c r="L230" s="119">
        <v>37305.62000000001</v>
      </c>
      <c r="M230" s="119">
        <v>62070.890000000007</v>
      </c>
      <c r="N230" s="119">
        <v>53603.990000000005</v>
      </c>
      <c r="O230" s="119">
        <v>49621.55999999999</v>
      </c>
      <c r="P230" s="119">
        <v>131185.28999999998</v>
      </c>
      <c r="Q230" s="119">
        <f t="shared" si="3"/>
        <v>789286.80999999982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789286.80999999982</v>
      </c>
      <c r="V230" s="115"/>
    </row>
    <row r="231" spans="2:22" ht="25.5" x14ac:dyDescent="0.25">
      <c r="B231" s="113"/>
      <c r="C231" s="165" t="s">
        <v>216</v>
      </c>
      <c r="D231" s="157" t="s">
        <v>437</v>
      </c>
      <c r="E231" s="119">
        <v>16947.210000000003</v>
      </c>
      <c r="F231" s="119">
        <v>29141.26</v>
      </c>
      <c r="G231" s="119">
        <v>29124.260000000002</v>
      </c>
      <c r="H231" s="119">
        <v>46701.52</v>
      </c>
      <c r="I231" s="119">
        <v>32650.059999999998</v>
      </c>
      <c r="J231" s="119">
        <v>24208.35</v>
      </c>
      <c r="K231" s="119">
        <v>43181.56</v>
      </c>
      <c r="L231" s="119">
        <v>19424.560000000005</v>
      </c>
      <c r="M231" s="119">
        <v>67509.540000000008</v>
      </c>
      <c r="N231" s="119">
        <v>23898.170000000009</v>
      </c>
      <c r="O231" s="119">
        <v>26034.819999999996</v>
      </c>
      <c r="P231" s="119">
        <v>43901.04</v>
      </c>
      <c r="Q231" s="119">
        <f t="shared" si="3"/>
        <v>402722.35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402722.35</v>
      </c>
      <c r="V231" s="115"/>
    </row>
    <row r="232" spans="2:22" ht="15" x14ac:dyDescent="0.25">
      <c r="B232" s="113"/>
      <c r="C232" s="165" t="s">
        <v>217</v>
      </c>
      <c r="D232" s="157" t="s">
        <v>439</v>
      </c>
      <c r="E232" s="119">
        <v>0</v>
      </c>
      <c r="F232" s="119">
        <v>0</v>
      </c>
      <c r="G232" s="119">
        <v>0</v>
      </c>
      <c r="H232" s="119">
        <v>0</v>
      </c>
      <c r="I232" s="119">
        <v>1388.69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3"/>
        <v>1388.69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15"/>
    </row>
    <row r="233" spans="2:22" ht="15" x14ac:dyDescent="0.25">
      <c r="B233" s="113"/>
      <c r="C233" s="165" t="s">
        <v>218</v>
      </c>
      <c r="D233" s="157" t="s">
        <v>440</v>
      </c>
      <c r="E233" s="119">
        <v>32375.51</v>
      </c>
      <c r="F233" s="119">
        <v>2577886.94</v>
      </c>
      <c r="G233" s="119">
        <v>1060226.79</v>
      </c>
      <c r="H233" s="119">
        <v>215134.46</v>
      </c>
      <c r="I233" s="119">
        <v>147992.28999999998</v>
      </c>
      <c r="J233" s="119">
        <v>289030.14</v>
      </c>
      <c r="K233" s="119">
        <v>417882.15</v>
      </c>
      <c r="L233" s="119">
        <v>4756804.24</v>
      </c>
      <c r="M233" s="119">
        <v>1130117.8099999998</v>
      </c>
      <c r="N233" s="119">
        <v>1233464.5000000002</v>
      </c>
      <c r="O233" s="119">
        <v>2048397.7499999998</v>
      </c>
      <c r="P233" s="119">
        <v>4210457.0999999996</v>
      </c>
      <c r="Q233" s="119">
        <f t="shared" si="3"/>
        <v>18119769.68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18119769.68</v>
      </c>
      <c r="V233" s="115"/>
    </row>
    <row r="234" spans="2:22" ht="15" x14ac:dyDescent="0.25">
      <c r="B234" s="113"/>
      <c r="C234" s="165" t="s">
        <v>582</v>
      </c>
      <c r="D234" s="157" t="s">
        <v>439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3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ht="15" x14ac:dyDescent="0.25">
      <c r="B235" s="113"/>
      <c r="C235" s="165" t="s">
        <v>219</v>
      </c>
      <c r="D235" s="157" t="s">
        <v>441</v>
      </c>
      <c r="E235" s="119">
        <v>3396445.61</v>
      </c>
      <c r="F235" s="119">
        <v>3500409.6600000006</v>
      </c>
      <c r="G235" s="119">
        <v>4156069.8399999994</v>
      </c>
      <c r="H235" s="119">
        <v>3709662.7099999995</v>
      </c>
      <c r="I235" s="119">
        <v>3598872.3</v>
      </c>
      <c r="J235" s="119">
        <v>3718534.5500000007</v>
      </c>
      <c r="K235" s="119">
        <v>3619297.0900000003</v>
      </c>
      <c r="L235" s="119">
        <v>3506183.36</v>
      </c>
      <c r="M235" s="119">
        <v>3632730.8699999992</v>
      </c>
      <c r="N235" s="119">
        <v>3725010.0200000005</v>
      </c>
      <c r="O235" s="119">
        <v>3952628.6300000008</v>
      </c>
      <c r="P235" s="119">
        <v>4235312.0999999987</v>
      </c>
      <c r="Q235" s="119">
        <f t="shared" si="3"/>
        <v>44751156.740000002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44751156.740000002</v>
      </c>
      <c r="V235" s="115"/>
    </row>
    <row r="236" spans="2:22" ht="15" x14ac:dyDescent="0.25">
      <c r="B236" s="113"/>
      <c r="C236" s="165" t="s">
        <v>220</v>
      </c>
      <c r="D236" s="157" t="s">
        <v>442</v>
      </c>
      <c r="E236" s="119">
        <v>9722959.7100000009</v>
      </c>
      <c r="F236" s="119">
        <v>10469424.789999997</v>
      </c>
      <c r="G236" s="119">
        <v>11273721.1</v>
      </c>
      <c r="H236" s="119">
        <v>11279015.92</v>
      </c>
      <c r="I236" s="119">
        <v>10574893.170000004</v>
      </c>
      <c r="J236" s="119">
        <v>10601884.089999998</v>
      </c>
      <c r="K236" s="119">
        <v>10059019.490000002</v>
      </c>
      <c r="L236" s="119">
        <v>10120035.270000001</v>
      </c>
      <c r="M236" s="119">
        <v>9277539.2699999996</v>
      </c>
      <c r="N236" s="119">
        <v>12344723.249999996</v>
      </c>
      <c r="O236" s="119">
        <v>10456156.469999997</v>
      </c>
      <c r="P236" s="119">
        <v>14249526.169999996</v>
      </c>
      <c r="Q236" s="119">
        <f t="shared" si="3"/>
        <v>130428898.7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130428898.7</v>
      </c>
      <c r="V236" s="115"/>
    </row>
    <row r="237" spans="2:22" ht="15" x14ac:dyDescent="0.25">
      <c r="B237" s="113"/>
      <c r="C237" s="165" t="s">
        <v>221</v>
      </c>
      <c r="D237" s="157" t="s">
        <v>443</v>
      </c>
      <c r="E237" s="119">
        <v>3788034.62</v>
      </c>
      <c r="F237" s="119">
        <v>4209271.42</v>
      </c>
      <c r="G237" s="119">
        <v>4341573.78</v>
      </c>
      <c r="H237" s="119">
        <v>4612846.57</v>
      </c>
      <c r="I237" s="119">
        <v>4295017.5900000017</v>
      </c>
      <c r="J237" s="119">
        <v>4137315.629999999</v>
      </c>
      <c r="K237" s="119">
        <v>3839917.2399999998</v>
      </c>
      <c r="L237" s="119">
        <v>3699923.7699999996</v>
      </c>
      <c r="M237" s="119">
        <v>4232400.9700000007</v>
      </c>
      <c r="N237" s="119">
        <v>4386382.700000002</v>
      </c>
      <c r="O237" s="119">
        <v>4173340.42</v>
      </c>
      <c r="P237" s="119">
        <v>5406216.1999999993</v>
      </c>
      <c r="Q237" s="119">
        <f t="shared" si="3"/>
        <v>51122240.910000011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51122240.910000011</v>
      </c>
      <c r="V237" s="115"/>
    </row>
    <row r="238" spans="2:22" ht="15" x14ac:dyDescent="0.25">
      <c r="B238" s="113"/>
      <c r="C238" s="165" t="s">
        <v>222</v>
      </c>
      <c r="D238" s="157" t="s">
        <v>444</v>
      </c>
      <c r="E238" s="119">
        <v>0</v>
      </c>
      <c r="F238" s="119">
        <v>638570.46999999986</v>
      </c>
      <c r="G238" s="119">
        <v>1389319.7599999998</v>
      </c>
      <c r="H238" s="119">
        <v>1393607.71</v>
      </c>
      <c r="I238" s="119">
        <v>1359187.2599999998</v>
      </c>
      <c r="J238" s="119">
        <v>1373542.26</v>
      </c>
      <c r="K238" s="119">
        <v>1397596.35</v>
      </c>
      <c r="L238" s="119">
        <v>1314213.1700000002</v>
      </c>
      <c r="M238" s="119">
        <v>1406917</v>
      </c>
      <c r="N238" s="119">
        <v>1326571.5899999999</v>
      </c>
      <c r="O238" s="119">
        <v>713374.44</v>
      </c>
      <c r="P238" s="119">
        <v>824343.6100000001</v>
      </c>
      <c r="Q238" s="119">
        <f t="shared" si="3"/>
        <v>13137243.619999997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13137243.619999997</v>
      </c>
      <c r="V238" s="115"/>
    </row>
    <row r="239" spans="2:22" ht="15" x14ac:dyDescent="0.25">
      <c r="B239" s="113"/>
      <c r="C239" s="165" t="s">
        <v>223</v>
      </c>
      <c r="D239" s="157" t="s">
        <v>445</v>
      </c>
      <c r="E239" s="119">
        <v>2944177.87</v>
      </c>
      <c r="F239" s="119">
        <v>3475360.45</v>
      </c>
      <c r="G239" s="119">
        <v>3498379.7800000003</v>
      </c>
      <c r="H239" s="119">
        <v>3529617.2900000005</v>
      </c>
      <c r="I239" s="119">
        <v>3654758.9699999997</v>
      </c>
      <c r="J239" s="119">
        <v>3511466.54</v>
      </c>
      <c r="K239" s="119">
        <v>211652.29000000004</v>
      </c>
      <c r="L239" s="119">
        <v>3449168.35</v>
      </c>
      <c r="M239" s="119">
        <v>3685906.56</v>
      </c>
      <c r="N239" s="119">
        <v>6904166.5899999999</v>
      </c>
      <c r="O239" s="119">
        <v>309118.2</v>
      </c>
      <c r="P239" s="119">
        <v>6928975.04</v>
      </c>
      <c r="Q239" s="119">
        <f t="shared" si="3"/>
        <v>42102747.93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42102747.93</v>
      </c>
      <c r="V239" s="115"/>
    </row>
    <row r="240" spans="2:22" ht="15" x14ac:dyDescent="0.25">
      <c r="B240" s="113"/>
      <c r="C240" s="165" t="s">
        <v>224</v>
      </c>
      <c r="D240" s="157" t="s">
        <v>446</v>
      </c>
      <c r="E240" s="119">
        <v>0</v>
      </c>
      <c r="F240" s="119">
        <v>643448.18000000017</v>
      </c>
      <c r="G240" s="119">
        <v>620404.58000000019</v>
      </c>
      <c r="H240" s="119">
        <v>645896.30999999994</v>
      </c>
      <c r="I240" s="119">
        <v>465081.48999999993</v>
      </c>
      <c r="J240" s="119">
        <v>508180.93000000005</v>
      </c>
      <c r="K240" s="119">
        <v>370352.07</v>
      </c>
      <c r="L240" s="119">
        <v>93223.63</v>
      </c>
      <c r="M240" s="119">
        <v>123050.11</v>
      </c>
      <c r="N240" s="119">
        <v>443208.66</v>
      </c>
      <c r="O240" s="119">
        <v>541895.60000000009</v>
      </c>
      <c r="P240" s="119">
        <v>1190866.75</v>
      </c>
      <c r="Q240" s="119">
        <f t="shared" si="3"/>
        <v>5645608.3100000005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5645608.3100000005</v>
      </c>
      <c r="V240" s="115"/>
    </row>
    <row r="241" spans="2:22" ht="15" x14ac:dyDescent="0.25">
      <c r="B241" s="113"/>
      <c r="C241" s="165" t="s">
        <v>225</v>
      </c>
      <c r="D241" s="157" t="s">
        <v>447</v>
      </c>
      <c r="E241" s="119">
        <v>257001.94000000003</v>
      </c>
      <c r="F241" s="119">
        <v>1714940.92</v>
      </c>
      <c r="G241" s="119">
        <v>1095610.04</v>
      </c>
      <c r="H241" s="119">
        <v>1106548.3600000001</v>
      </c>
      <c r="I241" s="119">
        <v>997275.23</v>
      </c>
      <c r="J241" s="119">
        <v>989203.36</v>
      </c>
      <c r="K241" s="119">
        <v>244398.22999999998</v>
      </c>
      <c r="L241" s="119">
        <v>239846.44</v>
      </c>
      <c r="M241" s="119">
        <v>1122411.5899999999</v>
      </c>
      <c r="N241" s="119">
        <v>964145.45</v>
      </c>
      <c r="O241" s="119">
        <v>212718.56</v>
      </c>
      <c r="P241" s="119">
        <v>1307008.5499999998</v>
      </c>
      <c r="Q241" s="119">
        <f t="shared" si="3"/>
        <v>10251108.670000002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10251108.670000002</v>
      </c>
      <c r="V241" s="115"/>
    </row>
    <row r="242" spans="2:22" ht="15" x14ac:dyDescent="0.25">
      <c r="B242" s="113"/>
      <c r="C242" s="165" t="s">
        <v>226</v>
      </c>
      <c r="D242" s="157" t="s">
        <v>448</v>
      </c>
      <c r="E242" s="119">
        <v>41500.71</v>
      </c>
      <c r="F242" s="119">
        <v>161172.34</v>
      </c>
      <c r="G242" s="119">
        <v>270552.44</v>
      </c>
      <c r="H242" s="119">
        <v>488215.24000000005</v>
      </c>
      <c r="I242" s="119">
        <v>104341.58</v>
      </c>
      <c r="J242" s="119">
        <v>352846.73000000004</v>
      </c>
      <c r="K242" s="119">
        <v>251030.70999999996</v>
      </c>
      <c r="L242" s="119">
        <v>124760.62</v>
      </c>
      <c r="M242" s="119">
        <v>276474.49000000005</v>
      </c>
      <c r="N242" s="119">
        <v>216209.02000000008</v>
      </c>
      <c r="O242" s="119">
        <v>292201.15999999997</v>
      </c>
      <c r="P242" s="119">
        <v>201021.95</v>
      </c>
      <c r="Q242" s="119">
        <f t="shared" si="3"/>
        <v>2780326.9900000007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2780326.9900000007</v>
      </c>
      <c r="V242" s="115"/>
    </row>
    <row r="243" spans="2:22" ht="15" x14ac:dyDescent="0.25">
      <c r="B243" s="113"/>
      <c r="C243" s="165" t="s">
        <v>227</v>
      </c>
      <c r="D243" s="157" t="s">
        <v>449</v>
      </c>
      <c r="E243" s="119">
        <v>0</v>
      </c>
      <c r="F243" s="119">
        <v>0</v>
      </c>
      <c r="G243" s="119">
        <v>3658483.0100000002</v>
      </c>
      <c r="H243" s="119">
        <v>1308784.8900000001</v>
      </c>
      <c r="I243" s="119">
        <v>161463.26</v>
      </c>
      <c r="J243" s="119">
        <v>236222.21999999997</v>
      </c>
      <c r="K243" s="119">
        <v>3513729.32</v>
      </c>
      <c r="L243" s="119">
        <v>390986.04000000004</v>
      </c>
      <c r="M243" s="119">
        <v>227139.37000000005</v>
      </c>
      <c r="N243" s="119">
        <v>556830.71</v>
      </c>
      <c r="O243" s="119">
        <v>232251.8000000006</v>
      </c>
      <c r="P243" s="119">
        <v>813051.29000000097</v>
      </c>
      <c r="Q243" s="119">
        <f t="shared" si="3"/>
        <v>11098941.909999998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11098941.909999998</v>
      </c>
      <c r="V243" s="115"/>
    </row>
    <row r="244" spans="2:22" ht="15" x14ac:dyDescent="0.25">
      <c r="B244" s="113"/>
      <c r="C244" s="165" t="s">
        <v>583</v>
      </c>
      <c r="D244" s="157" t="s">
        <v>450</v>
      </c>
      <c r="E244" s="119">
        <v>0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3"/>
        <v>0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5"/>
    </row>
    <row r="245" spans="2:22" ht="15" x14ac:dyDescent="0.25">
      <c r="B245" s="113"/>
      <c r="C245" s="165" t="s">
        <v>228</v>
      </c>
      <c r="D245" s="157" t="s">
        <v>438</v>
      </c>
      <c r="E245" s="119">
        <v>0</v>
      </c>
      <c r="F245" s="119">
        <v>0</v>
      </c>
      <c r="G245" s="119">
        <v>104420.34</v>
      </c>
      <c r="H245" s="119">
        <v>0</v>
      </c>
      <c r="I245" s="119">
        <v>0</v>
      </c>
      <c r="J245" s="119">
        <v>54550.720000000001</v>
      </c>
      <c r="K245" s="119">
        <v>0</v>
      </c>
      <c r="L245" s="119">
        <v>136704.13</v>
      </c>
      <c r="M245" s="119">
        <v>70263.539999999994</v>
      </c>
      <c r="N245" s="119">
        <v>113579.36</v>
      </c>
      <c r="O245" s="119">
        <v>56400.39</v>
      </c>
      <c r="P245" s="119">
        <v>1126604.23</v>
      </c>
      <c r="Q245" s="119">
        <f t="shared" si="3"/>
        <v>1662522.71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1662522.71</v>
      </c>
      <c r="V245" s="115"/>
    </row>
    <row r="246" spans="2:22" ht="15" x14ac:dyDescent="0.25">
      <c r="B246" s="113"/>
      <c r="C246" s="165" t="s">
        <v>229</v>
      </c>
      <c r="D246" s="157" t="s">
        <v>451</v>
      </c>
      <c r="E246" s="119">
        <v>0</v>
      </c>
      <c r="F246" s="119">
        <v>10535</v>
      </c>
      <c r="G246" s="119">
        <v>22591</v>
      </c>
      <c r="H246" s="119">
        <v>6128.57</v>
      </c>
      <c r="I246" s="119">
        <v>3330</v>
      </c>
      <c r="J246" s="119">
        <v>29072.629999999997</v>
      </c>
      <c r="K246" s="119">
        <v>6740</v>
      </c>
      <c r="L246" s="119">
        <v>0</v>
      </c>
      <c r="M246" s="119">
        <v>1898.57</v>
      </c>
      <c r="N246" s="119">
        <v>9910</v>
      </c>
      <c r="O246" s="119">
        <v>3970</v>
      </c>
      <c r="P246" s="119">
        <v>140799.75</v>
      </c>
      <c r="Q246" s="119">
        <f t="shared" si="3"/>
        <v>234975.52000000002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234975.52000000002</v>
      </c>
      <c r="V246" s="115"/>
    </row>
    <row r="247" spans="2:22" ht="15" x14ac:dyDescent="0.25">
      <c r="B247" s="113"/>
      <c r="C247" s="165" t="s">
        <v>230</v>
      </c>
      <c r="D247" s="157" t="s">
        <v>452</v>
      </c>
      <c r="E247" s="119">
        <v>16540.650000000001</v>
      </c>
      <c r="F247" s="119">
        <v>36976</v>
      </c>
      <c r="G247" s="119">
        <v>78486.289999999994</v>
      </c>
      <c r="H247" s="119">
        <v>215966.60000000003</v>
      </c>
      <c r="I247" s="119">
        <v>1659540.18</v>
      </c>
      <c r="J247" s="119">
        <v>58556.59</v>
      </c>
      <c r="K247" s="119">
        <v>738594.46000000008</v>
      </c>
      <c r="L247" s="119">
        <v>426824.5</v>
      </c>
      <c r="M247" s="119">
        <v>122055.62999999999</v>
      </c>
      <c r="N247" s="119">
        <v>361897.19</v>
      </c>
      <c r="O247" s="119">
        <v>105670.01</v>
      </c>
      <c r="P247" s="119">
        <v>1555957.4599999995</v>
      </c>
      <c r="Q247" s="119">
        <f t="shared" si="3"/>
        <v>5377065.5599999987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5377065.5599999987</v>
      </c>
      <c r="V247" s="115"/>
    </row>
    <row r="248" spans="2:22" ht="25.5" x14ac:dyDescent="0.25">
      <c r="B248" s="113"/>
      <c r="C248" s="165" t="s">
        <v>584</v>
      </c>
      <c r="D248" s="157" t="s">
        <v>609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3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ht="15" x14ac:dyDescent="0.25">
      <c r="B249" s="113"/>
      <c r="C249" s="165" t="s">
        <v>231</v>
      </c>
      <c r="D249" s="157" t="s">
        <v>453</v>
      </c>
      <c r="E249" s="119">
        <v>0</v>
      </c>
      <c r="F249" s="119">
        <v>642219.99</v>
      </c>
      <c r="G249" s="119">
        <v>0</v>
      </c>
      <c r="H249" s="119">
        <v>0</v>
      </c>
      <c r="I249" s="119">
        <v>0</v>
      </c>
      <c r="J249" s="119">
        <v>351546.79</v>
      </c>
      <c r="K249" s="119">
        <v>0</v>
      </c>
      <c r="L249" s="119">
        <v>0</v>
      </c>
      <c r="M249" s="119">
        <v>0</v>
      </c>
      <c r="N249" s="119">
        <v>0</v>
      </c>
      <c r="O249" s="119">
        <v>254666.07</v>
      </c>
      <c r="P249" s="119">
        <v>0</v>
      </c>
      <c r="Q249" s="119">
        <f t="shared" si="3"/>
        <v>1248432.8500000001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1248432.8500000001</v>
      </c>
      <c r="V249" s="115"/>
    </row>
    <row r="250" spans="2:22" ht="15" x14ac:dyDescent="0.25">
      <c r="B250" s="113"/>
      <c r="C250" s="165" t="s">
        <v>585</v>
      </c>
      <c r="D250" s="157" t="s">
        <v>610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3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15" x14ac:dyDescent="0.25">
      <c r="B251" s="113"/>
      <c r="C251" s="165" t="s">
        <v>232</v>
      </c>
      <c r="D251" s="157" t="s">
        <v>450</v>
      </c>
      <c r="E251" s="119">
        <v>40815.56</v>
      </c>
      <c r="F251" s="119">
        <v>50145.830000000009</v>
      </c>
      <c r="G251" s="119">
        <v>62488.189999999995</v>
      </c>
      <c r="H251" s="119">
        <v>89420.790000000037</v>
      </c>
      <c r="I251" s="119">
        <v>83701.00999999998</v>
      </c>
      <c r="J251" s="119">
        <v>101854.48999999998</v>
      </c>
      <c r="K251" s="119">
        <v>91656.3</v>
      </c>
      <c r="L251" s="119">
        <v>77299.89999999998</v>
      </c>
      <c r="M251" s="119">
        <v>103541.42999999998</v>
      </c>
      <c r="N251" s="119">
        <v>97225.509999999966</v>
      </c>
      <c r="O251" s="119">
        <v>77815.739999999991</v>
      </c>
      <c r="P251" s="119">
        <v>591495.36999999988</v>
      </c>
      <c r="Q251" s="119">
        <f t="shared" si="3"/>
        <v>1467460.1199999996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1467460.1199999996</v>
      </c>
      <c r="V251" s="115"/>
    </row>
    <row r="252" spans="2:22" ht="15" x14ac:dyDescent="0.25">
      <c r="B252" s="113"/>
      <c r="C252" s="165" t="s">
        <v>586</v>
      </c>
      <c r="D252" s="157" t="s">
        <v>611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3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5">
      <c r="B253" s="113"/>
      <c r="C253" s="165" t="s">
        <v>510</v>
      </c>
      <c r="D253" s="157" t="s">
        <v>511</v>
      </c>
      <c r="E253" s="119">
        <v>174406.84000000003</v>
      </c>
      <c r="F253" s="119">
        <v>572275.76</v>
      </c>
      <c r="G253" s="119">
        <v>1110533.6700000002</v>
      </c>
      <c r="H253" s="119">
        <v>981766.04</v>
      </c>
      <c r="I253" s="119">
        <v>514205.54</v>
      </c>
      <c r="J253" s="119">
        <v>520587.46</v>
      </c>
      <c r="K253" s="119">
        <v>370112.1</v>
      </c>
      <c r="L253" s="119">
        <v>463092.9</v>
      </c>
      <c r="M253" s="119">
        <v>994886.21</v>
      </c>
      <c r="N253" s="119">
        <v>631098.55000000016</v>
      </c>
      <c r="O253" s="119">
        <v>625301.4</v>
      </c>
      <c r="P253" s="119">
        <v>2089536.1800000002</v>
      </c>
      <c r="Q253" s="119">
        <f t="shared" si="3"/>
        <v>9047802.6500000004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9047802.6500000004</v>
      </c>
      <c r="V253" s="115"/>
    </row>
    <row r="254" spans="2:22" ht="15" x14ac:dyDescent="0.25">
      <c r="B254" s="113"/>
      <c r="C254" s="165" t="s">
        <v>233</v>
      </c>
      <c r="D254" s="157" t="s">
        <v>454</v>
      </c>
      <c r="E254" s="119">
        <v>4540.17</v>
      </c>
      <c r="F254" s="119">
        <v>42396.46</v>
      </c>
      <c r="G254" s="119">
        <v>50863.16</v>
      </c>
      <c r="H254" s="119">
        <v>249469.64</v>
      </c>
      <c r="I254" s="119">
        <v>19715.599999999999</v>
      </c>
      <c r="J254" s="119">
        <v>364101.64</v>
      </c>
      <c r="K254" s="119">
        <v>719840.66</v>
      </c>
      <c r="L254" s="119">
        <v>387645.75</v>
      </c>
      <c r="M254" s="119">
        <v>347523.46</v>
      </c>
      <c r="N254" s="119">
        <v>267094.08</v>
      </c>
      <c r="O254" s="119">
        <v>199889.41999999998</v>
      </c>
      <c r="P254" s="119">
        <v>479740.04000000004</v>
      </c>
      <c r="Q254" s="119">
        <f t="shared" si="3"/>
        <v>3132820.08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3132820.08</v>
      </c>
      <c r="V254" s="115"/>
    </row>
    <row r="255" spans="2:22" ht="15" x14ac:dyDescent="0.25">
      <c r="B255" s="113"/>
      <c r="C255" s="165" t="s">
        <v>234</v>
      </c>
      <c r="D255" s="157" t="s">
        <v>455</v>
      </c>
      <c r="E255" s="119">
        <v>317742.67999999993</v>
      </c>
      <c r="F255" s="119">
        <v>483907.04000000015</v>
      </c>
      <c r="G255" s="119">
        <v>553587.05000000016</v>
      </c>
      <c r="H255" s="119">
        <v>768590.71999999986</v>
      </c>
      <c r="I255" s="119">
        <v>640377.12999999989</v>
      </c>
      <c r="J255" s="119">
        <v>725633.09999999974</v>
      </c>
      <c r="K255" s="119">
        <v>827207.59</v>
      </c>
      <c r="L255" s="119">
        <v>632256.52999999991</v>
      </c>
      <c r="M255" s="119">
        <v>620121.1</v>
      </c>
      <c r="N255" s="119">
        <v>736636.55999999982</v>
      </c>
      <c r="O255" s="119">
        <v>1453828.0200000003</v>
      </c>
      <c r="P255" s="119">
        <v>1688569.8800000001</v>
      </c>
      <c r="Q255" s="119">
        <f t="shared" si="3"/>
        <v>9448457.4000000004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9448457.4000000004</v>
      </c>
      <c r="V255" s="115"/>
    </row>
    <row r="256" spans="2:22" ht="15" x14ac:dyDescent="0.25">
      <c r="B256" s="113"/>
      <c r="C256" s="165" t="s">
        <v>235</v>
      </c>
      <c r="D256" s="157" t="s">
        <v>456</v>
      </c>
      <c r="E256" s="119">
        <v>984.97</v>
      </c>
      <c r="F256" s="119">
        <v>567.45999999999992</v>
      </c>
      <c r="G256" s="119">
        <v>1552.43</v>
      </c>
      <c r="H256" s="119">
        <v>1984.25</v>
      </c>
      <c r="I256" s="119">
        <v>448.26</v>
      </c>
      <c r="J256" s="119">
        <v>2299.4799999999996</v>
      </c>
      <c r="K256" s="119">
        <v>53917.859999999993</v>
      </c>
      <c r="L256" s="119">
        <v>28240.89</v>
      </c>
      <c r="M256" s="119">
        <v>8965.8499999999985</v>
      </c>
      <c r="N256" s="119">
        <v>11060.529999999999</v>
      </c>
      <c r="O256" s="119">
        <v>491266.05</v>
      </c>
      <c r="P256" s="119">
        <v>414322.89</v>
      </c>
      <c r="Q256" s="119">
        <f t="shared" si="3"/>
        <v>1015610.92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1015610.92</v>
      </c>
      <c r="V256" s="115"/>
    </row>
    <row r="257" spans="2:22" ht="15" x14ac:dyDescent="0.25">
      <c r="B257" s="113"/>
      <c r="C257" s="165" t="s">
        <v>236</v>
      </c>
      <c r="D257" s="157" t="s">
        <v>458</v>
      </c>
      <c r="E257" s="119">
        <v>2820.51</v>
      </c>
      <c r="F257" s="119">
        <v>2836.5299999999997</v>
      </c>
      <c r="G257" s="119">
        <v>44663.869999999995</v>
      </c>
      <c r="H257" s="119">
        <v>18064.379999999997</v>
      </c>
      <c r="I257" s="119">
        <v>10179.940000000002</v>
      </c>
      <c r="J257" s="119">
        <v>8403.9500000000007</v>
      </c>
      <c r="K257" s="119">
        <v>7210.05</v>
      </c>
      <c r="L257" s="119">
        <v>11343.310000000001</v>
      </c>
      <c r="M257" s="119">
        <v>16496.25</v>
      </c>
      <c r="N257" s="119">
        <v>21485.16</v>
      </c>
      <c r="O257" s="119">
        <v>11137.52</v>
      </c>
      <c r="P257" s="119">
        <v>941114.95</v>
      </c>
      <c r="Q257" s="119">
        <f t="shared" si="3"/>
        <v>1095756.42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1095756.42</v>
      </c>
      <c r="V257" s="115"/>
    </row>
    <row r="258" spans="2:22" ht="15" x14ac:dyDescent="0.25">
      <c r="B258" s="113"/>
      <c r="C258" s="165" t="s">
        <v>237</v>
      </c>
      <c r="D258" s="157" t="s">
        <v>459</v>
      </c>
      <c r="E258" s="119">
        <v>233000.74000000002</v>
      </c>
      <c r="F258" s="119">
        <v>277173.15999999992</v>
      </c>
      <c r="G258" s="119">
        <v>285976.36000000004</v>
      </c>
      <c r="H258" s="119">
        <v>343273.60000000003</v>
      </c>
      <c r="I258" s="119">
        <v>295018.89999999997</v>
      </c>
      <c r="J258" s="119">
        <v>336213.82999999996</v>
      </c>
      <c r="K258" s="119">
        <v>365101.22999999992</v>
      </c>
      <c r="L258" s="119">
        <v>331138.56</v>
      </c>
      <c r="M258" s="119">
        <v>323887.16000000009</v>
      </c>
      <c r="N258" s="119">
        <v>302887.27000000014</v>
      </c>
      <c r="O258" s="119">
        <v>415227.44999999995</v>
      </c>
      <c r="P258" s="119">
        <v>946133.31</v>
      </c>
      <c r="Q258" s="119">
        <f t="shared" si="3"/>
        <v>4455031.57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4455031.57</v>
      </c>
      <c r="V258" s="115"/>
    </row>
    <row r="259" spans="2:22" ht="15" x14ac:dyDescent="0.25">
      <c r="B259" s="113"/>
      <c r="C259" s="165" t="s">
        <v>238</v>
      </c>
      <c r="D259" s="157" t="s">
        <v>460</v>
      </c>
      <c r="E259" s="119">
        <v>102788.00000000001</v>
      </c>
      <c r="F259" s="119">
        <v>113286.20000000001</v>
      </c>
      <c r="G259" s="119">
        <v>143542.31</v>
      </c>
      <c r="H259" s="119">
        <v>131194.61999999994</v>
      </c>
      <c r="I259" s="119">
        <v>108120.20000000001</v>
      </c>
      <c r="J259" s="119">
        <v>136227.68</v>
      </c>
      <c r="K259" s="119">
        <v>152324.90000000002</v>
      </c>
      <c r="L259" s="119">
        <v>114604.63000000002</v>
      </c>
      <c r="M259" s="119">
        <v>127124.04999999999</v>
      </c>
      <c r="N259" s="119">
        <v>168517.96000000002</v>
      </c>
      <c r="O259" s="119">
        <v>215636.37</v>
      </c>
      <c r="P259" s="119">
        <v>249696.01999999996</v>
      </c>
      <c r="Q259" s="119">
        <f t="shared" si="3"/>
        <v>1763062.94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1763062.94</v>
      </c>
      <c r="V259" s="115"/>
    </row>
    <row r="260" spans="2:22" ht="15" x14ac:dyDescent="0.25">
      <c r="B260" s="113"/>
      <c r="C260" s="165" t="s">
        <v>239</v>
      </c>
      <c r="D260" s="157" t="s">
        <v>461</v>
      </c>
      <c r="E260" s="119">
        <v>66754.610000000015</v>
      </c>
      <c r="F260" s="119">
        <v>76078.909999999989</v>
      </c>
      <c r="G260" s="119">
        <v>76873.789999999994</v>
      </c>
      <c r="H260" s="119">
        <v>80448.53</v>
      </c>
      <c r="I260" s="119">
        <v>77077.640000000029</v>
      </c>
      <c r="J260" s="119">
        <v>79062.459999999992</v>
      </c>
      <c r="K260" s="119">
        <v>74442.420000000013</v>
      </c>
      <c r="L260" s="119">
        <v>74323.390000000014</v>
      </c>
      <c r="M260" s="119">
        <v>79302.73000000001</v>
      </c>
      <c r="N260" s="119">
        <v>85097.020000000019</v>
      </c>
      <c r="O260" s="119">
        <v>108139.61000000002</v>
      </c>
      <c r="P260" s="119">
        <v>171705.07</v>
      </c>
      <c r="Q260" s="119">
        <f t="shared" si="3"/>
        <v>1049306.18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1049306.18</v>
      </c>
      <c r="V260" s="115"/>
    </row>
    <row r="261" spans="2:22" x14ac:dyDescent="0.2">
      <c r="B261" s="113"/>
      <c r="C261" s="166" t="s">
        <v>240</v>
      </c>
      <c r="D261" s="157" t="s">
        <v>462</v>
      </c>
      <c r="E261" s="119">
        <v>150823.1</v>
      </c>
      <c r="F261" s="119">
        <v>170914.41999999995</v>
      </c>
      <c r="G261" s="119">
        <v>199384.49999999994</v>
      </c>
      <c r="H261" s="119">
        <v>168307.88</v>
      </c>
      <c r="I261" s="119">
        <v>185174.34</v>
      </c>
      <c r="J261" s="119">
        <v>212516.18000000002</v>
      </c>
      <c r="K261" s="119">
        <v>184003.77999999997</v>
      </c>
      <c r="L261" s="119">
        <v>169117.96999999994</v>
      </c>
      <c r="M261" s="119">
        <v>160692.58000000005</v>
      </c>
      <c r="N261" s="119">
        <v>172209.8600000001</v>
      </c>
      <c r="O261" s="119">
        <v>193824.6</v>
      </c>
      <c r="P261" s="119">
        <v>241954.61000000004</v>
      </c>
      <c r="Q261" s="119">
        <f t="shared" si="3"/>
        <v>2208923.8200000003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2208923.8200000003</v>
      </c>
      <c r="V261" s="115"/>
    </row>
    <row r="262" spans="2:22" x14ac:dyDescent="0.2">
      <c r="B262" s="113"/>
      <c r="C262" s="166" t="s">
        <v>241</v>
      </c>
      <c r="D262" s="157" t="s">
        <v>463</v>
      </c>
      <c r="E262" s="119">
        <v>34106.83</v>
      </c>
      <c r="F262" s="119">
        <v>37959.55999999999</v>
      </c>
      <c r="G262" s="119">
        <v>42842.33</v>
      </c>
      <c r="H262" s="119">
        <v>57247.280000000013</v>
      </c>
      <c r="I262" s="119">
        <v>42518.460000000006</v>
      </c>
      <c r="J262" s="119">
        <v>66639.010000000009</v>
      </c>
      <c r="K262" s="119">
        <v>114350.91</v>
      </c>
      <c r="L262" s="119">
        <v>38706.1</v>
      </c>
      <c r="M262" s="119">
        <v>49556.23</v>
      </c>
      <c r="N262" s="119">
        <v>45060.97</v>
      </c>
      <c r="O262" s="119">
        <v>61907.490000000005</v>
      </c>
      <c r="P262" s="119">
        <v>145139.26</v>
      </c>
      <c r="Q262" s="119">
        <f t="shared" si="3"/>
        <v>736034.42999999993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736034.42999999993</v>
      </c>
      <c r="V262" s="115"/>
    </row>
    <row r="263" spans="2:22" x14ac:dyDescent="0.2">
      <c r="B263" s="113"/>
      <c r="C263" s="166" t="s">
        <v>242</v>
      </c>
      <c r="D263" s="157" t="s">
        <v>464</v>
      </c>
      <c r="E263" s="119">
        <v>27979.63</v>
      </c>
      <c r="F263" s="119">
        <v>27979.63</v>
      </c>
      <c r="G263" s="119">
        <v>27979.63</v>
      </c>
      <c r="H263" s="119">
        <v>27979.63</v>
      </c>
      <c r="I263" s="119">
        <v>27979.63</v>
      </c>
      <c r="J263" s="119">
        <v>27979.63</v>
      </c>
      <c r="K263" s="119">
        <v>164252.73000000001</v>
      </c>
      <c r="L263" s="119">
        <v>76000.37</v>
      </c>
      <c r="M263" s="119">
        <v>20000</v>
      </c>
      <c r="N263" s="119">
        <v>30590</v>
      </c>
      <c r="O263" s="119">
        <v>30590</v>
      </c>
      <c r="P263" s="119">
        <v>30589.119999999999</v>
      </c>
      <c r="Q263" s="119">
        <f t="shared" si="3"/>
        <v>519900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519900</v>
      </c>
      <c r="V263" s="115"/>
    </row>
    <row r="264" spans="2:22" x14ac:dyDescent="0.2">
      <c r="B264" s="113"/>
      <c r="C264" s="166" t="s">
        <v>243</v>
      </c>
      <c r="D264" s="157" t="s">
        <v>465</v>
      </c>
      <c r="E264" s="119">
        <v>11506.26</v>
      </c>
      <c r="F264" s="119">
        <v>16225.149999999996</v>
      </c>
      <c r="G264" s="119">
        <v>58922.229999999996</v>
      </c>
      <c r="H264" s="119">
        <v>36970.880000000005</v>
      </c>
      <c r="I264" s="119">
        <v>38193.42</v>
      </c>
      <c r="J264" s="119">
        <v>35802.28</v>
      </c>
      <c r="K264" s="119">
        <v>38496.94</v>
      </c>
      <c r="L264" s="119">
        <v>45401.89</v>
      </c>
      <c r="M264" s="119">
        <v>30898.780000000002</v>
      </c>
      <c r="N264" s="119">
        <v>29437.530000000006</v>
      </c>
      <c r="O264" s="119">
        <v>29306.730000000003</v>
      </c>
      <c r="P264" s="119">
        <v>27277.800000000003</v>
      </c>
      <c r="Q264" s="119">
        <f t="shared" ref="Q264:Q290" si="4">SUM(E264:P264)</f>
        <v>398439.89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398439.89</v>
      </c>
      <c r="V264" s="115"/>
    </row>
    <row r="265" spans="2:22" x14ac:dyDescent="0.2">
      <c r="B265" s="113"/>
      <c r="C265" s="166" t="s">
        <v>244</v>
      </c>
      <c r="D265" s="157" t="s">
        <v>466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126644.82</v>
      </c>
      <c r="M265" s="119">
        <v>209416.54</v>
      </c>
      <c r="N265" s="119">
        <v>578555.98</v>
      </c>
      <c r="O265" s="119">
        <v>0</v>
      </c>
      <c r="P265" s="119">
        <v>241034.76</v>
      </c>
      <c r="Q265" s="119">
        <f t="shared" si="4"/>
        <v>1155652.1000000001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1155652.1000000001</v>
      </c>
      <c r="V265" s="115"/>
    </row>
    <row r="266" spans="2:22" x14ac:dyDescent="0.2">
      <c r="B266" s="113"/>
      <c r="C266" s="166" t="s">
        <v>245</v>
      </c>
      <c r="D266" s="157" t="s">
        <v>467</v>
      </c>
      <c r="E266" s="119">
        <v>4962.8499999999995</v>
      </c>
      <c r="F266" s="119">
        <v>5026.2599999999993</v>
      </c>
      <c r="G266" s="119">
        <v>6481.0700000000006</v>
      </c>
      <c r="H266" s="119">
        <v>5612.56</v>
      </c>
      <c r="I266" s="119">
        <v>4793.7699999999995</v>
      </c>
      <c r="J266" s="119">
        <v>5656.5299999999988</v>
      </c>
      <c r="K266" s="119">
        <v>6297.0300000000007</v>
      </c>
      <c r="L266" s="119">
        <v>6768.1500000000015</v>
      </c>
      <c r="M266" s="119">
        <v>6009.7800000000007</v>
      </c>
      <c r="N266" s="119">
        <v>8701.9700000000012</v>
      </c>
      <c r="O266" s="119">
        <v>11134.510000000002</v>
      </c>
      <c r="P266" s="119">
        <v>3925.2599999999998</v>
      </c>
      <c r="Q266" s="119">
        <f t="shared" si="4"/>
        <v>75369.740000000005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75369.740000000005</v>
      </c>
      <c r="V266" s="115"/>
    </row>
    <row r="267" spans="2:22" x14ac:dyDescent="0.2">
      <c r="B267" s="113"/>
      <c r="C267" s="166" t="s">
        <v>246</v>
      </c>
      <c r="D267" s="157" t="s">
        <v>457</v>
      </c>
      <c r="E267" s="119">
        <v>63049.16</v>
      </c>
      <c r="F267" s="119">
        <v>155309.35000000003</v>
      </c>
      <c r="G267" s="119">
        <v>120071.82999999999</v>
      </c>
      <c r="H267" s="119">
        <v>100954.43000000001</v>
      </c>
      <c r="I267" s="119">
        <v>115682.18000000001</v>
      </c>
      <c r="J267" s="119">
        <v>116987</v>
      </c>
      <c r="K267" s="119">
        <v>118434.98000000003</v>
      </c>
      <c r="L267" s="119">
        <v>105419.05000000002</v>
      </c>
      <c r="M267" s="119">
        <v>103924.67000000001</v>
      </c>
      <c r="N267" s="119">
        <v>175455.98</v>
      </c>
      <c r="O267" s="119">
        <v>218661.5</v>
      </c>
      <c r="P267" s="119">
        <v>612833.06999999995</v>
      </c>
      <c r="Q267" s="119">
        <f t="shared" si="4"/>
        <v>2006783.2000000002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2006783.2000000002</v>
      </c>
      <c r="V267" s="115"/>
    </row>
    <row r="268" spans="2:22" x14ac:dyDescent="0.2">
      <c r="B268" s="113"/>
      <c r="C268" s="166" t="s">
        <v>247</v>
      </c>
      <c r="D268" s="157" t="s">
        <v>468</v>
      </c>
      <c r="E268" s="119">
        <v>0</v>
      </c>
      <c r="F268" s="119">
        <v>5260.67</v>
      </c>
      <c r="G268" s="119">
        <v>38594</v>
      </c>
      <c r="H268" s="119">
        <v>33333.33</v>
      </c>
      <c r="I268" s="119">
        <v>61406.01</v>
      </c>
      <c r="J268" s="119">
        <v>33333.33</v>
      </c>
      <c r="K268" s="119">
        <v>33333.33</v>
      </c>
      <c r="L268" s="119">
        <v>0</v>
      </c>
      <c r="M268" s="119">
        <v>91229.06</v>
      </c>
      <c r="N268" s="119">
        <v>45614.53</v>
      </c>
      <c r="O268" s="119">
        <v>12281.21</v>
      </c>
      <c r="P268" s="119">
        <v>45614.53</v>
      </c>
      <c r="Q268" s="119">
        <f t="shared" si="4"/>
        <v>400000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400000</v>
      </c>
      <c r="V268" s="115"/>
    </row>
    <row r="269" spans="2:22" x14ac:dyDescent="0.2">
      <c r="B269" s="113"/>
      <c r="C269" s="166" t="s">
        <v>248</v>
      </c>
      <c r="D269" s="157" t="s">
        <v>469</v>
      </c>
      <c r="E269" s="119">
        <v>0</v>
      </c>
      <c r="F269" s="119">
        <v>376167.12</v>
      </c>
      <c r="G269" s="119">
        <v>213057.11</v>
      </c>
      <c r="H269" s="119">
        <v>8544.15</v>
      </c>
      <c r="I269" s="119">
        <v>15756.7</v>
      </c>
      <c r="J269" s="119">
        <v>4197.4699999999993</v>
      </c>
      <c r="K269" s="119">
        <v>72253.08</v>
      </c>
      <c r="L269" s="119">
        <v>26383.980000000003</v>
      </c>
      <c r="M269" s="119">
        <v>446315.04</v>
      </c>
      <c r="N269" s="119">
        <v>67727.829999999987</v>
      </c>
      <c r="O269" s="119">
        <v>28679.629999999997</v>
      </c>
      <c r="P269" s="119">
        <v>4037221.41</v>
      </c>
      <c r="Q269" s="119">
        <f t="shared" si="4"/>
        <v>5296303.5199999996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5296303.5199999996</v>
      </c>
      <c r="V269" s="115"/>
    </row>
    <row r="270" spans="2:22" x14ac:dyDescent="0.2">
      <c r="B270" s="113"/>
      <c r="C270" s="166" t="s">
        <v>249</v>
      </c>
      <c r="D270" s="157" t="s">
        <v>470</v>
      </c>
      <c r="E270" s="119">
        <v>13227834.549999999</v>
      </c>
      <c r="F270" s="119">
        <v>15268692.500000006</v>
      </c>
      <c r="G270" s="119">
        <v>19226864.550000004</v>
      </c>
      <c r="H270" s="119">
        <v>18630682.479999997</v>
      </c>
      <c r="I270" s="119">
        <v>14844277.74</v>
      </c>
      <c r="J270" s="119">
        <v>19206800.589999996</v>
      </c>
      <c r="K270" s="119">
        <v>17212338.449999999</v>
      </c>
      <c r="L270" s="119">
        <v>17237209.59</v>
      </c>
      <c r="M270" s="119">
        <v>18396599.409999996</v>
      </c>
      <c r="N270" s="119">
        <v>18676085.920000002</v>
      </c>
      <c r="O270" s="119">
        <v>17838909.740000002</v>
      </c>
      <c r="P270" s="119">
        <v>22438609.68</v>
      </c>
      <c r="Q270" s="119">
        <f t="shared" si="4"/>
        <v>212204905.19999999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212204905.19999999</v>
      </c>
      <c r="V270" s="115"/>
    </row>
    <row r="271" spans="2:22" x14ac:dyDescent="0.2">
      <c r="B271" s="113"/>
      <c r="C271" s="166" t="s">
        <v>250</v>
      </c>
      <c r="D271" s="157" t="s">
        <v>471</v>
      </c>
      <c r="E271" s="119">
        <v>0</v>
      </c>
      <c r="F271" s="119">
        <v>4642427.6499999994</v>
      </c>
      <c r="G271" s="119">
        <v>4743390.7600000007</v>
      </c>
      <c r="H271" s="119">
        <v>3137269.2699999996</v>
      </c>
      <c r="I271" s="119">
        <v>3851024.3900000006</v>
      </c>
      <c r="J271" s="119">
        <v>4435525.6800000006</v>
      </c>
      <c r="K271" s="119">
        <v>3964701.8999999994</v>
      </c>
      <c r="L271" s="119">
        <v>4581444.51</v>
      </c>
      <c r="M271" s="119">
        <v>4636531.6300000008</v>
      </c>
      <c r="N271" s="119">
        <v>4588553.3899999997</v>
      </c>
      <c r="O271" s="119">
        <v>4106749.81</v>
      </c>
      <c r="P271" s="119">
        <v>6652884.3099999996</v>
      </c>
      <c r="Q271" s="119">
        <f t="shared" si="4"/>
        <v>49340503.300000004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49340503.300000004</v>
      </c>
      <c r="V271" s="115"/>
    </row>
    <row r="272" spans="2:22" x14ac:dyDescent="0.2">
      <c r="B272" s="113"/>
      <c r="C272" s="166" t="s">
        <v>251</v>
      </c>
      <c r="D272" s="157" t="s">
        <v>472</v>
      </c>
      <c r="E272" s="119">
        <v>230867.4</v>
      </c>
      <c r="F272" s="119">
        <v>339898.16000000003</v>
      </c>
      <c r="G272" s="119">
        <v>388043.96999999991</v>
      </c>
      <c r="H272" s="119">
        <v>503387.11000000004</v>
      </c>
      <c r="I272" s="119">
        <v>398505.24</v>
      </c>
      <c r="J272" s="119">
        <v>359023.45</v>
      </c>
      <c r="K272" s="119">
        <v>1624092.2699999993</v>
      </c>
      <c r="L272" s="119">
        <v>742328.69000000018</v>
      </c>
      <c r="M272" s="119">
        <v>417673.82999999984</v>
      </c>
      <c r="N272" s="119">
        <v>408384.89999999997</v>
      </c>
      <c r="O272" s="119">
        <v>335538.20000000007</v>
      </c>
      <c r="P272" s="119">
        <v>563155.21000000008</v>
      </c>
      <c r="Q272" s="119">
        <f t="shared" si="4"/>
        <v>6310898.4300000006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6310898.4300000006</v>
      </c>
      <c r="V272" s="115"/>
    </row>
    <row r="273" spans="2:22" x14ac:dyDescent="0.2">
      <c r="B273" s="113"/>
      <c r="C273" s="166" t="s">
        <v>252</v>
      </c>
      <c r="D273" s="157" t="s">
        <v>473</v>
      </c>
      <c r="E273" s="119">
        <v>370332.51000000007</v>
      </c>
      <c r="F273" s="119">
        <v>362593.56</v>
      </c>
      <c r="G273" s="119">
        <v>636588.85000000009</v>
      </c>
      <c r="H273" s="119">
        <v>514318.29</v>
      </c>
      <c r="I273" s="119">
        <v>408138.71999999991</v>
      </c>
      <c r="J273" s="119">
        <v>795641.12</v>
      </c>
      <c r="K273" s="119">
        <v>818128.08000000007</v>
      </c>
      <c r="L273" s="119">
        <v>358758.07999999996</v>
      </c>
      <c r="M273" s="119">
        <v>707693.09000000008</v>
      </c>
      <c r="N273" s="119">
        <v>499544.58</v>
      </c>
      <c r="O273" s="119">
        <v>727063.01</v>
      </c>
      <c r="P273" s="119">
        <v>494601.98999999993</v>
      </c>
      <c r="Q273" s="119">
        <f t="shared" si="4"/>
        <v>6693401.8799999999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6693401.8799999999</v>
      </c>
      <c r="V273" s="115"/>
    </row>
    <row r="274" spans="2:22" ht="25.5" x14ac:dyDescent="0.2">
      <c r="B274" s="113"/>
      <c r="C274" s="166" t="s">
        <v>550</v>
      </c>
      <c r="D274" s="157" t="s">
        <v>551</v>
      </c>
      <c r="E274" s="119">
        <v>660992.79</v>
      </c>
      <c r="F274" s="119">
        <v>16069688.1</v>
      </c>
      <c r="G274" s="119">
        <v>21052206.229999997</v>
      </c>
      <c r="H274" s="119">
        <v>12977283.48</v>
      </c>
      <c r="I274" s="119">
        <v>28392919.919999998</v>
      </c>
      <c r="J274" s="119">
        <v>15193507.73</v>
      </c>
      <c r="K274" s="119">
        <v>3031530.1399999997</v>
      </c>
      <c r="L274" s="119">
        <v>15388176.590000002</v>
      </c>
      <c r="M274" s="119">
        <v>17311514.469999999</v>
      </c>
      <c r="N274" s="119">
        <v>15641769.609999999</v>
      </c>
      <c r="O274" s="119">
        <v>16323288.5</v>
      </c>
      <c r="P274" s="119">
        <v>28879573.399999995</v>
      </c>
      <c r="Q274" s="119">
        <f t="shared" si="4"/>
        <v>190922450.96000001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190922450.96000001</v>
      </c>
      <c r="V274" s="115"/>
    </row>
    <row r="275" spans="2:22" x14ac:dyDescent="0.2">
      <c r="B275" s="113"/>
      <c r="C275" s="166" t="s">
        <v>253</v>
      </c>
      <c r="D275" s="157" t="s">
        <v>474</v>
      </c>
      <c r="E275" s="119">
        <v>0</v>
      </c>
      <c r="F275" s="119">
        <v>29139.43</v>
      </c>
      <c r="G275" s="119">
        <v>369150.98</v>
      </c>
      <c r="H275" s="119">
        <v>287115.84999999998</v>
      </c>
      <c r="I275" s="119">
        <v>13852.93</v>
      </c>
      <c r="J275" s="119">
        <v>146400</v>
      </c>
      <c r="K275" s="119">
        <v>90544.3</v>
      </c>
      <c r="L275" s="119">
        <v>933301.29</v>
      </c>
      <c r="M275" s="119">
        <v>4152657.39</v>
      </c>
      <c r="N275" s="119">
        <v>187663.55</v>
      </c>
      <c r="O275" s="119">
        <v>252301.41</v>
      </c>
      <c r="P275" s="119">
        <v>4278333.5299999993</v>
      </c>
      <c r="Q275" s="119">
        <f t="shared" si="4"/>
        <v>10740460.66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10740460.66</v>
      </c>
      <c r="V275" s="115"/>
    </row>
    <row r="276" spans="2:22" x14ac:dyDescent="0.2">
      <c r="B276" s="113"/>
      <c r="C276" s="166" t="s">
        <v>254</v>
      </c>
      <c r="D276" s="157" t="s">
        <v>475</v>
      </c>
      <c r="E276" s="119">
        <v>0</v>
      </c>
      <c r="F276" s="119">
        <v>172662.35</v>
      </c>
      <c r="G276" s="119">
        <v>481641.06</v>
      </c>
      <c r="H276" s="119">
        <v>0</v>
      </c>
      <c r="I276" s="119">
        <v>0</v>
      </c>
      <c r="J276" s="119">
        <v>378077.32</v>
      </c>
      <c r="K276" s="119">
        <v>253818.44</v>
      </c>
      <c r="L276" s="119">
        <v>447250.05</v>
      </c>
      <c r="M276" s="119">
        <v>235004.88</v>
      </c>
      <c r="N276" s="119">
        <v>2397.9699999999998</v>
      </c>
      <c r="O276" s="119">
        <v>0</v>
      </c>
      <c r="P276" s="119">
        <v>9950</v>
      </c>
      <c r="Q276" s="119">
        <f t="shared" si="4"/>
        <v>1980802.07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1980802.07</v>
      </c>
      <c r="V276" s="115"/>
    </row>
    <row r="277" spans="2:22" x14ac:dyDescent="0.2">
      <c r="B277" s="113"/>
      <c r="C277" s="166" t="s">
        <v>255</v>
      </c>
      <c r="D277" s="157" t="s">
        <v>476</v>
      </c>
      <c r="E277" s="119">
        <v>151436.94</v>
      </c>
      <c r="F277" s="119">
        <v>168826.10999999996</v>
      </c>
      <c r="G277" s="119">
        <v>234285.92000000004</v>
      </c>
      <c r="H277" s="119">
        <v>214388.98999999996</v>
      </c>
      <c r="I277" s="119">
        <v>197492.62000000002</v>
      </c>
      <c r="J277" s="119">
        <v>214404.99000000002</v>
      </c>
      <c r="K277" s="119">
        <v>229218.13</v>
      </c>
      <c r="L277" s="119">
        <v>183045.5</v>
      </c>
      <c r="M277" s="119">
        <v>208718.48000000004</v>
      </c>
      <c r="N277" s="119">
        <v>282377.71999999997</v>
      </c>
      <c r="O277" s="119">
        <v>239663.26</v>
      </c>
      <c r="P277" s="119">
        <v>1102576.8499999999</v>
      </c>
      <c r="Q277" s="119">
        <f t="shared" si="4"/>
        <v>3426435.51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3426435.51</v>
      </c>
      <c r="V277" s="115"/>
    </row>
    <row r="278" spans="2:22" x14ac:dyDescent="0.2">
      <c r="B278" s="113"/>
      <c r="C278" s="166" t="s">
        <v>256</v>
      </c>
      <c r="D278" s="157" t="s">
        <v>477</v>
      </c>
      <c r="E278" s="119">
        <v>62931303.340000018</v>
      </c>
      <c r="F278" s="119">
        <v>65497529.849999979</v>
      </c>
      <c r="G278" s="119">
        <v>65458140.899999991</v>
      </c>
      <c r="H278" s="119">
        <v>65623487.380000003</v>
      </c>
      <c r="I278" s="119">
        <v>65646943.669999979</v>
      </c>
      <c r="J278" s="119">
        <v>66986411.460000001</v>
      </c>
      <c r="K278" s="119">
        <v>66789126.960000016</v>
      </c>
      <c r="L278" s="119">
        <v>66911161.070000015</v>
      </c>
      <c r="M278" s="119">
        <v>67160706.24000001</v>
      </c>
      <c r="N278" s="119">
        <v>67815727.029999986</v>
      </c>
      <c r="O278" s="119">
        <v>67918600.039999977</v>
      </c>
      <c r="P278" s="119">
        <v>67958544.320000008</v>
      </c>
      <c r="Q278" s="119">
        <f t="shared" si="4"/>
        <v>796697682.25999987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796697682.25999987</v>
      </c>
      <c r="V278" s="115"/>
    </row>
    <row r="279" spans="2:22" x14ac:dyDescent="0.2">
      <c r="B279" s="113"/>
      <c r="C279" s="166" t="s">
        <v>257</v>
      </c>
      <c r="D279" s="157" t="s">
        <v>478</v>
      </c>
      <c r="E279" s="119">
        <v>0</v>
      </c>
      <c r="F279" s="119">
        <v>7600</v>
      </c>
      <c r="G279" s="119">
        <v>23300</v>
      </c>
      <c r="H279" s="119">
        <v>238300</v>
      </c>
      <c r="I279" s="119">
        <v>57500</v>
      </c>
      <c r="J279" s="119">
        <v>84200</v>
      </c>
      <c r="K279" s="119">
        <v>58450</v>
      </c>
      <c r="L279" s="119">
        <v>67900</v>
      </c>
      <c r="M279" s="119">
        <v>0</v>
      </c>
      <c r="N279" s="119">
        <v>165850</v>
      </c>
      <c r="O279" s="119">
        <v>0</v>
      </c>
      <c r="P279" s="119">
        <v>389029.5</v>
      </c>
      <c r="Q279" s="119">
        <f t="shared" si="4"/>
        <v>1092129.5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1092129.5</v>
      </c>
      <c r="V279" s="115"/>
    </row>
    <row r="280" spans="2:22" ht="25.5" x14ac:dyDescent="0.2">
      <c r="B280" s="113"/>
      <c r="C280" s="166" t="s">
        <v>258</v>
      </c>
      <c r="D280" s="157" t="s">
        <v>479</v>
      </c>
      <c r="E280" s="119">
        <v>217401.71000000002</v>
      </c>
      <c r="F280" s="119">
        <v>213837.15000000002</v>
      </c>
      <c r="G280" s="119">
        <v>288908.28999999992</v>
      </c>
      <c r="H280" s="119">
        <v>309656.94000000006</v>
      </c>
      <c r="I280" s="119">
        <v>291118.07000000007</v>
      </c>
      <c r="J280" s="119">
        <v>274444.30000000005</v>
      </c>
      <c r="K280" s="119">
        <v>305874.86</v>
      </c>
      <c r="L280" s="119">
        <v>266910.89999999991</v>
      </c>
      <c r="M280" s="119">
        <v>271073.12000000005</v>
      </c>
      <c r="N280" s="119">
        <v>306976.94999999995</v>
      </c>
      <c r="O280" s="119">
        <v>240065.28999999995</v>
      </c>
      <c r="P280" s="119">
        <v>498730.84</v>
      </c>
      <c r="Q280" s="119">
        <f t="shared" si="4"/>
        <v>3484998.42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3484998.42</v>
      </c>
      <c r="V280" s="115"/>
    </row>
    <row r="281" spans="2:22" x14ac:dyDescent="0.2">
      <c r="B281" s="113"/>
      <c r="C281" s="166" t="s">
        <v>259</v>
      </c>
      <c r="D281" s="157" t="s">
        <v>480</v>
      </c>
      <c r="E281" s="119">
        <v>37564.019999999997</v>
      </c>
      <c r="F281" s="119">
        <v>54864.94000000001</v>
      </c>
      <c r="G281" s="119">
        <v>26302.16</v>
      </c>
      <c r="H281" s="119">
        <v>25865.609999999993</v>
      </c>
      <c r="I281" s="119">
        <v>27734.839999999993</v>
      </c>
      <c r="J281" s="119">
        <v>24846.940000000002</v>
      </c>
      <c r="K281" s="119">
        <v>27324.35</v>
      </c>
      <c r="L281" s="119">
        <v>26206.399999999994</v>
      </c>
      <c r="M281" s="119">
        <v>32911.49</v>
      </c>
      <c r="N281" s="119">
        <v>25966.519999999993</v>
      </c>
      <c r="O281" s="119">
        <v>47327.210000000021</v>
      </c>
      <c r="P281" s="119">
        <v>29008.599999999995</v>
      </c>
      <c r="Q281" s="119">
        <f t="shared" si="4"/>
        <v>385923.08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385923.08</v>
      </c>
      <c r="V281" s="115"/>
    </row>
    <row r="282" spans="2:22" x14ac:dyDescent="0.2">
      <c r="B282" s="113"/>
      <c r="C282" s="166" t="s">
        <v>260</v>
      </c>
      <c r="D282" s="157" t="s">
        <v>481</v>
      </c>
      <c r="E282" s="119">
        <v>1183338.3999999999</v>
      </c>
      <c r="F282" s="119">
        <v>1234315.2700000005</v>
      </c>
      <c r="G282" s="119">
        <v>1118110.8600000013</v>
      </c>
      <c r="H282" s="119">
        <v>1654287.6700000002</v>
      </c>
      <c r="I282" s="119">
        <v>1563250</v>
      </c>
      <c r="J282" s="119">
        <v>1518111.6799999997</v>
      </c>
      <c r="K282" s="119">
        <v>1532181.189999999</v>
      </c>
      <c r="L282" s="119">
        <v>1523632.1600000015</v>
      </c>
      <c r="M282" s="119">
        <v>1501229.1200000008</v>
      </c>
      <c r="N282" s="119">
        <v>1446052.6300000001</v>
      </c>
      <c r="O282" s="119">
        <v>1653619.5</v>
      </c>
      <c r="P282" s="119">
        <v>1790475.7500000007</v>
      </c>
      <c r="Q282" s="119">
        <f t="shared" si="4"/>
        <v>17718604.230000004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17718604.230000004</v>
      </c>
      <c r="V282" s="115"/>
    </row>
    <row r="283" spans="2:22" x14ac:dyDescent="0.2">
      <c r="B283" s="113"/>
      <c r="C283" s="166" t="s">
        <v>261</v>
      </c>
      <c r="D283" s="157" t="s">
        <v>482</v>
      </c>
      <c r="E283" s="119">
        <v>19254195.610000003</v>
      </c>
      <c r="F283" s="119">
        <v>22474917.830000002</v>
      </c>
      <c r="G283" s="119">
        <v>22135310.160000004</v>
      </c>
      <c r="H283" s="119">
        <v>20827612.93</v>
      </c>
      <c r="I283" s="119">
        <v>20501819.98</v>
      </c>
      <c r="J283" s="119">
        <v>21320191.190000005</v>
      </c>
      <c r="K283" s="119">
        <v>22231267.440000001</v>
      </c>
      <c r="L283" s="119">
        <v>21410897.940000001</v>
      </c>
      <c r="M283" s="119">
        <v>20044278.900000002</v>
      </c>
      <c r="N283" s="119">
        <v>25289384.170000006</v>
      </c>
      <c r="O283" s="119">
        <v>14809970.780000003</v>
      </c>
      <c r="P283" s="119">
        <v>22797445.370000001</v>
      </c>
      <c r="Q283" s="119">
        <f t="shared" si="4"/>
        <v>253097292.30000004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253097292.30000004</v>
      </c>
      <c r="V283" s="115"/>
    </row>
    <row r="284" spans="2:22" x14ac:dyDescent="0.2">
      <c r="B284" s="113"/>
      <c r="C284" s="166" t="s">
        <v>262</v>
      </c>
      <c r="D284" s="157" t="s">
        <v>483</v>
      </c>
      <c r="E284" s="119">
        <v>1456.37</v>
      </c>
      <c r="F284" s="119">
        <v>1484.5499999999997</v>
      </c>
      <c r="G284" s="119">
        <v>6156.37</v>
      </c>
      <c r="H284" s="119">
        <v>4900.9099999999989</v>
      </c>
      <c r="I284" s="119">
        <v>0</v>
      </c>
      <c r="J284" s="119">
        <v>5475.2000000000007</v>
      </c>
      <c r="K284" s="119">
        <v>8817.1899999999987</v>
      </c>
      <c r="L284" s="119">
        <v>1556.4099999999999</v>
      </c>
      <c r="M284" s="119">
        <v>7194.7</v>
      </c>
      <c r="N284" s="119">
        <v>3803.7100000000005</v>
      </c>
      <c r="O284" s="119">
        <v>6988.27</v>
      </c>
      <c r="P284" s="119">
        <v>10055.630000000001</v>
      </c>
      <c r="Q284" s="119">
        <f t="shared" si="4"/>
        <v>57889.31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57889.31</v>
      </c>
      <c r="V284" s="115"/>
    </row>
    <row r="285" spans="2:22" x14ac:dyDescent="0.2">
      <c r="B285" s="113"/>
      <c r="C285" s="166" t="s">
        <v>263</v>
      </c>
      <c r="D285" s="157" t="s">
        <v>484</v>
      </c>
      <c r="E285" s="119">
        <v>20706.839999999997</v>
      </c>
      <c r="F285" s="119">
        <v>24070.320000000007</v>
      </c>
      <c r="G285" s="119">
        <v>32508.470000000005</v>
      </c>
      <c r="H285" s="119">
        <v>36822.109999999993</v>
      </c>
      <c r="I285" s="119">
        <v>40711.18</v>
      </c>
      <c r="J285" s="119">
        <v>37927.530000000006</v>
      </c>
      <c r="K285" s="119">
        <v>36434.080000000016</v>
      </c>
      <c r="L285" s="119">
        <v>26551.100000000006</v>
      </c>
      <c r="M285" s="119">
        <v>29711.829999999994</v>
      </c>
      <c r="N285" s="119">
        <v>36152.54</v>
      </c>
      <c r="O285" s="119">
        <v>46206.86</v>
      </c>
      <c r="P285" s="119">
        <v>76279.059999999983</v>
      </c>
      <c r="Q285" s="119">
        <f t="shared" si="4"/>
        <v>444081.91999999998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444081.91999999998</v>
      </c>
      <c r="V285" s="115"/>
    </row>
    <row r="286" spans="2:22" x14ac:dyDescent="0.2">
      <c r="B286" s="113"/>
      <c r="C286" s="166" t="s">
        <v>587</v>
      </c>
      <c r="D286" s="157" t="s">
        <v>612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f t="shared" si="4"/>
        <v>0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66" t="s">
        <v>264</v>
      </c>
      <c r="D287" s="157" t="s">
        <v>485</v>
      </c>
      <c r="E287" s="119">
        <v>21771.05</v>
      </c>
      <c r="F287" s="119">
        <v>62028.7</v>
      </c>
      <c r="G287" s="119">
        <v>484</v>
      </c>
      <c r="H287" s="119">
        <v>230579.96</v>
      </c>
      <c r="I287" s="119">
        <v>215480.18</v>
      </c>
      <c r="J287" s="119">
        <v>3420.84</v>
      </c>
      <c r="K287" s="119">
        <v>0</v>
      </c>
      <c r="L287" s="119">
        <v>401858.63</v>
      </c>
      <c r="M287" s="119">
        <v>246000</v>
      </c>
      <c r="N287" s="119">
        <v>267129.28000000003</v>
      </c>
      <c r="O287" s="119">
        <v>0</v>
      </c>
      <c r="P287" s="119">
        <v>928769.1</v>
      </c>
      <c r="Q287" s="119">
        <f t="shared" si="4"/>
        <v>2377521.7399999998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2377521.7399999998</v>
      </c>
      <c r="V287" s="115"/>
    </row>
    <row r="288" spans="2:22" ht="25.5" x14ac:dyDescent="0.2">
      <c r="B288" s="113"/>
      <c r="C288" s="166" t="s">
        <v>588</v>
      </c>
      <c r="D288" s="157" t="s">
        <v>613</v>
      </c>
      <c r="E288" s="119">
        <v>0</v>
      </c>
      <c r="F288" s="119">
        <v>0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f t="shared" si="4"/>
        <v>0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5"/>
    </row>
    <row r="289" spans="2:22" ht="25.5" x14ac:dyDescent="0.2">
      <c r="B289" s="113"/>
      <c r="C289" s="166" t="s">
        <v>514</v>
      </c>
      <c r="D289" s="157" t="s">
        <v>515</v>
      </c>
      <c r="E289" s="119">
        <v>55041.64</v>
      </c>
      <c r="F289" s="119">
        <v>59647.360000000001</v>
      </c>
      <c r="G289" s="119">
        <v>83428.299999999988</v>
      </c>
      <c r="H289" s="119">
        <v>92755.039999999979</v>
      </c>
      <c r="I289" s="119">
        <v>81519.37999999999</v>
      </c>
      <c r="J289" s="119">
        <v>85802.93</v>
      </c>
      <c r="K289" s="119">
        <v>98301.98000000001</v>
      </c>
      <c r="L289" s="119">
        <v>87734.23</v>
      </c>
      <c r="M289" s="119">
        <v>1328653.21</v>
      </c>
      <c r="N289" s="119">
        <v>235915.52999999997</v>
      </c>
      <c r="O289" s="119">
        <v>91698.460000000036</v>
      </c>
      <c r="P289" s="119">
        <v>185450.92</v>
      </c>
      <c r="Q289" s="119">
        <f t="shared" si="4"/>
        <v>2485948.9799999995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2485948.9799999995</v>
      </c>
      <c r="V289" s="115"/>
    </row>
    <row r="290" spans="2:22" ht="25.5" x14ac:dyDescent="0.2">
      <c r="B290" s="113"/>
      <c r="C290" s="166" t="s">
        <v>552</v>
      </c>
      <c r="D290" s="157" t="s">
        <v>553</v>
      </c>
      <c r="E290" s="119">
        <v>29544.499999999996</v>
      </c>
      <c r="F290" s="119">
        <v>57194.770000000011</v>
      </c>
      <c r="G290" s="119">
        <v>95897.569999999992</v>
      </c>
      <c r="H290" s="119">
        <v>72545.05</v>
      </c>
      <c r="I290" s="119">
        <v>37800.61</v>
      </c>
      <c r="J290" s="119">
        <v>46193.08</v>
      </c>
      <c r="K290" s="119">
        <v>58881.64</v>
      </c>
      <c r="L290" s="119">
        <v>66453.990000000005</v>
      </c>
      <c r="M290" s="119">
        <v>115394.86</v>
      </c>
      <c r="N290" s="119">
        <v>135356.01</v>
      </c>
      <c r="O290" s="119">
        <v>116834.54000000001</v>
      </c>
      <c r="P290" s="119">
        <v>211496.26999999996</v>
      </c>
      <c r="Q290" s="119">
        <f t="shared" si="4"/>
        <v>1043592.8900000001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1043592.8900000001</v>
      </c>
      <c r="V290" s="115"/>
    </row>
    <row r="291" spans="2:22" x14ac:dyDescent="0.2">
      <c r="B291" s="113"/>
      <c r="C291" s="158"/>
      <c r="D291" s="118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5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ht="13.5" thickBot="1" x14ac:dyDescent="0.25">
      <c r="B292" s="88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94"/>
      <c r="T292" s="88"/>
      <c r="U292" s="120"/>
      <c r="V292" s="94"/>
    </row>
    <row r="293" spans="2:22" ht="13.5" thickTop="1" x14ac:dyDescent="0.2">
      <c r="B293" s="11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16"/>
    </row>
    <row r="294" spans="2:22" x14ac:dyDescent="0.2">
      <c r="B294" s="11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16"/>
    </row>
    <row r="295" spans="2:22" ht="13.5" thickBot="1" x14ac:dyDescent="0.25"/>
    <row r="296" spans="2:22" s="106" customFormat="1" ht="14.25" thickTop="1" thickBot="1" x14ac:dyDescent="0.25">
      <c r="B296" s="33"/>
      <c r="C296" s="35"/>
      <c r="D296" s="35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39"/>
      <c r="S296" s="105"/>
      <c r="T296" s="33"/>
      <c r="U296" s="104"/>
      <c r="V296" s="39"/>
    </row>
    <row r="297" spans="2:22" s="106" customFormat="1" ht="19.5" thickBot="1" x14ac:dyDescent="0.25">
      <c r="B297" s="50"/>
      <c r="C297" s="52"/>
      <c r="D297" s="52"/>
      <c r="E297" s="175" t="s">
        <v>556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7"/>
      <c r="R297" s="54"/>
      <c r="S297" s="105"/>
      <c r="T297" s="50"/>
      <c r="V297" s="54"/>
    </row>
    <row r="298" spans="2:22" s="106" customFormat="1" ht="24.75" customHeight="1" x14ac:dyDescent="0.2">
      <c r="B298" s="50"/>
      <c r="C298" s="52"/>
      <c r="D298" s="52"/>
      <c r="E298" s="107" t="s">
        <v>4</v>
      </c>
      <c r="F298" s="107" t="s">
        <v>15</v>
      </c>
      <c r="G298" s="107" t="s">
        <v>16</v>
      </c>
      <c r="H298" s="107" t="s">
        <v>17</v>
      </c>
      <c r="I298" s="107" t="s">
        <v>18</v>
      </c>
      <c r="J298" s="107" t="s">
        <v>19</v>
      </c>
      <c r="K298" s="107" t="s">
        <v>20</v>
      </c>
      <c r="L298" s="107" t="s">
        <v>21</v>
      </c>
      <c r="M298" s="107" t="s">
        <v>22</v>
      </c>
      <c r="N298" s="107" t="s">
        <v>23</v>
      </c>
      <c r="O298" s="107" t="s">
        <v>24</v>
      </c>
      <c r="P298" s="107" t="s">
        <v>25</v>
      </c>
      <c r="Q298" s="107" t="s">
        <v>26</v>
      </c>
      <c r="R298" s="54"/>
      <c r="S298" s="105"/>
      <c r="T298" s="50"/>
      <c r="U298" s="107" t="s">
        <v>26</v>
      </c>
      <c r="V298" s="54"/>
    </row>
    <row r="299" spans="2:22" s="112" customFormat="1" ht="13.5" thickBot="1" x14ac:dyDescent="0.3">
      <c r="B299" s="66"/>
      <c r="C299" s="108" t="s">
        <v>489</v>
      </c>
      <c r="D299" s="109" t="s">
        <v>27</v>
      </c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71"/>
      <c r="S299" s="111"/>
      <c r="T299" s="66"/>
      <c r="U299" s="110"/>
      <c r="V299" s="71"/>
    </row>
    <row r="300" spans="2:22" ht="13.5" thickBot="1" x14ac:dyDescent="0.25">
      <c r="B300" s="113"/>
      <c r="C300" s="181" t="s">
        <v>31</v>
      </c>
      <c r="D300" s="182"/>
      <c r="E300" s="114">
        <f>SUM(E301:E585)</f>
        <v>226473885.42999992</v>
      </c>
      <c r="F300" s="114">
        <f t="shared" ref="F300:P300" si="5">SUM(F301:F585)</f>
        <v>217710873.48999998</v>
      </c>
      <c r="G300" s="114">
        <f t="shared" si="5"/>
        <v>307702707.5200001</v>
      </c>
      <c r="H300" s="114">
        <f t="shared" si="5"/>
        <v>792753938.4600004</v>
      </c>
      <c r="I300" s="114">
        <f t="shared" si="5"/>
        <v>309961110.41000003</v>
      </c>
      <c r="J300" s="114">
        <f t="shared" si="5"/>
        <v>281975374.79000002</v>
      </c>
      <c r="K300" s="114">
        <f t="shared" si="5"/>
        <v>319655308.01999998</v>
      </c>
      <c r="L300" s="114">
        <f t="shared" si="5"/>
        <v>347329601.01999992</v>
      </c>
      <c r="M300" s="114">
        <f t="shared" si="5"/>
        <v>302748947.89999998</v>
      </c>
      <c r="N300" s="114">
        <f t="shared" si="5"/>
        <v>305103558.04000008</v>
      </c>
      <c r="O300" s="114">
        <f t="shared" si="5"/>
        <v>298920892.89000005</v>
      </c>
      <c r="P300" s="114">
        <f t="shared" si="5"/>
        <v>316498831.7100001</v>
      </c>
      <c r="Q300" s="114">
        <f>SUM(Q301:Q585)</f>
        <v>4026835029.6799984</v>
      </c>
      <c r="R300" s="115"/>
      <c r="S300" s="116"/>
      <c r="T300" s="113"/>
      <c r="U300" s="114">
        <f>SUM(U301:U585)</f>
        <v>4026835029.6799984</v>
      </c>
      <c r="V300" s="115"/>
    </row>
    <row r="301" spans="2:22" ht="15" x14ac:dyDescent="0.25">
      <c r="B301" s="113"/>
      <c r="C301" s="160" t="s">
        <v>45</v>
      </c>
      <c r="D301" s="118" t="s">
        <v>265</v>
      </c>
      <c r="E301" s="119">
        <v>28015.790000000005</v>
      </c>
      <c r="F301" s="119">
        <v>31607.510000000002</v>
      </c>
      <c r="G301" s="119">
        <v>38604.879999999997</v>
      </c>
      <c r="H301" s="119">
        <v>34293.120000000003</v>
      </c>
      <c r="I301" s="119">
        <v>28865.64</v>
      </c>
      <c r="J301" s="119">
        <v>30732.649999999998</v>
      </c>
      <c r="K301" s="119">
        <v>30744.380000000008</v>
      </c>
      <c r="L301" s="119">
        <v>44175.649999999987</v>
      </c>
      <c r="M301" s="119">
        <v>62819.339999999982</v>
      </c>
      <c r="N301" s="119">
        <v>65504.709999999992</v>
      </c>
      <c r="O301" s="119">
        <v>65504.709999999992</v>
      </c>
      <c r="P301" s="119">
        <v>64921.869999999981</v>
      </c>
      <c r="Q301" s="119">
        <f>SUM(E301:P301)</f>
        <v>525790.24999999988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525790.24999999988</v>
      </c>
      <c r="V301" s="115"/>
    </row>
    <row r="302" spans="2:22" ht="25.5" x14ac:dyDescent="0.25">
      <c r="B302" s="113"/>
      <c r="C302" s="161" t="s">
        <v>46</v>
      </c>
      <c r="D302" s="118" t="s">
        <v>266</v>
      </c>
      <c r="E302" s="119">
        <v>3400</v>
      </c>
      <c r="F302" s="119">
        <v>3400</v>
      </c>
      <c r="G302" s="119">
        <v>3400</v>
      </c>
      <c r="H302" s="119">
        <v>3400</v>
      </c>
      <c r="I302" s="119">
        <v>2880</v>
      </c>
      <c r="J302" s="119">
        <v>2880</v>
      </c>
      <c r="K302" s="119">
        <v>3630</v>
      </c>
      <c r="L302" s="119">
        <v>4182.2</v>
      </c>
      <c r="M302" s="119">
        <v>4182.2</v>
      </c>
      <c r="N302" s="119">
        <v>4182.2</v>
      </c>
      <c r="O302" s="119">
        <v>4182.2</v>
      </c>
      <c r="P302" s="119">
        <v>4182.2</v>
      </c>
      <c r="Q302" s="119">
        <f t="shared" ref="Q302:Q365" si="6">SUM(E302:P302)</f>
        <v>43900.999999999993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43900.999999999993</v>
      </c>
      <c r="V302" s="115"/>
    </row>
    <row r="303" spans="2:22" ht="25.5" x14ac:dyDescent="0.25">
      <c r="B303" s="113"/>
      <c r="C303" s="161" t="s">
        <v>47</v>
      </c>
      <c r="D303" s="118" t="s">
        <v>267</v>
      </c>
      <c r="E303" s="119">
        <v>90040.400000000052</v>
      </c>
      <c r="F303" s="119">
        <v>112247.80000000002</v>
      </c>
      <c r="G303" s="119">
        <v>118870.36000000002</v>
      </c>
      <c r="H303" s="119">
        <v>165756.34</v>
      </c>
      <c r="I303" s="119">
        <v>141130.53</v>
      </c>
      <c r="J303" s="119">
        <v>153906.69999999998</v>
      </c>
      <c r="K303" s="119">
        <v>160052.09000000003</v>
      </c>
      <c r="L303" s="119">
        <v>277499.74000000011</v>
      </c>
      <c r="M303" s="119">
        <v>281445.89000000013</v>
      </c>
      <c r="N303" s="119">
        <v>274151.9600000002</v>
      </c>
      <c r="O303" s="119">
        <v>280777.65000000014</v>
      </c>
      <c r="P303" s="119">
        <v>282864.79000000015</v>
      </c>
      <c r="Q303" s="119">
        <f t="shared" si="6"/>
        <v>2338744.2500000005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2338744.2500000005</v>
      </c>
      <c r="V303" s="115"/>
    </row>
    <row r="304" spans="2:22" ht="15" x14ac:dyDescent="0.25">
      <c r="B304" s="113"/>
      <c r="C304" s="161" t="s">
        <v>48</v>
      </c>
      <c r="D304" s="118" t="s">
        <v>268</v>
      </c>
      <c r="E304" s="119">
        <v>21759.910000000003</v>
      </c>
      <c r="F304" s="119">
        <v>27428.490000000009</v>
      </c>
      <c r="G304" s="119">
        <v>34739.929999999993</v>
      </c>
      <c r="H304" s="119">
        <v>32733.790000000005</v>
      </c>
      <c r="I304" s="119">
        <v>30783.359999999997</v>
      </c>
      <c r="J304" s="119">
        <v>41810.1</v>
      </c>
      <c r="K304" s="119">
        <v>31540.860000000004</v>
      </c>
      <c r="L304" s="119">
        <v>157206.63999999998</v>
      </c>
      <c r="M304" s="119">
        <v>60079.769999999982</v>
      </c>
      <c r="N304" s="119">
        <v>59586.049999999981</v>
      </c>
      <c r="O304" s="119">
        <v>62547.349999999984</v>
      </c>
      <c r="P304" s="119">
        <v>62723.799999999974</v>
      </c>
      <c r="Q304" s="119">
        <f t="shared" si="6"/>
        <v>622940.04999999993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622940.04999999993</v>
      </c>
      <c r="V304" s="115"/>
    </row>
    <row r="305" spans="2:22" ht="15" x14ac:dyDescent="0.25">
      <c r="B305" s="113"/>
      <c r="C305" s="161" t="s">
        <v>49</v>
      </c>
      <c r="D305" s="118" t="s">
        <v>269</v>
      </c>
      <c r="E305" s="119">
        <v>104125.79000000004</v>
      </c>
      <c r="F305" s="119">
        <v>107805.65999999997</v>
      </c>
      <c r="G305" s="119">
        <v>198651.7699999999</v>
      </c>
      <c r="H305" s="119">
        <v>165870.23000000001</v>
      </c>
      <c r="I305" s="119">
        <v>167635.16000000003</v>
      </c>
      <c r="J305" s="119">
        <v>186815.5799999999</v>
      </c>
      <c r="K305" s="119">
        <v>182423.90000000008</v>
      </c>
      <c r="L305" s="119">
        <v>196092.41999999995</v>
      </c>
      <c r="M305" s="119">
        <v>242844.52000000002</v>
      </c>
      <c r="N305" s="119">
        <v>257867.92</v>
      </c>
      <c r="O305" s="119">
        <v>258313.34999999998</v>
      </c>
      <c r="P305" s="119">
        <v>258442.82</v>
      </c>
      <c r="Q305" s="119">
        <f t="shared" si="6"/>
        <v>2326889.1199999996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2326889.1199999996</v>
      </c>
      <c r="V305" s="115"/>
    </row>
    <row r="306" spans="2:22" ht="15" x14ac:dyDescent="0.25">
      <c r="B306" s="113"/>
      <c r="C306" s="161" t="s">
        <v>559</v>
      </c>
      <c r="D306" s="118" t="s">
        <v>589</v>
      </c>
      <c r="E306" s="119">
        <v>0</v>
      </c>
      <c r="F306" s="119">
        <v>0</v>
      </c>
      <c r="G306" s="119">
        <v>0</v>
      </c>
      <c r="H306" s="119">
        <v>0</v>
      </c>
      <c r="I306" s="119">
        <v>0</v>
      </c>
      <c r="J306" s="119">
        <v>0</v>
      </c>
      <c r="K306" s="119">
        <v>0</v>
      </c>
      <c r="L306" s="119">
        <v>0</v>
      </c>
      <c r="M306" s="119">
        <v>0</v>
      </c>
      <c r="N306" s="119">
        <v>0</v>
      </c>
      <c r="O306" s="119">
        <v>0</v>
      </c>
      <c r="P306" s="119">
        <v>0</v>
      </c>
      <c r="Q306" s="119">
        <f t="shared" si="6"/>
        <v>0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ht="25.5" x14ac:dyDescent="0.25">
      <c r="B307" s="113"/>
      <c r="C307" s="161" t="s">
        <v>50</v>
      </c>
      <c r="D307" s="118" t="s">
        <v>270</v>
      </c>
      <c r="E307" s="119">
        <v>50762.820000000007</v>
      </c>
      <c r="F307" s="119">
        <v>52167.230000000018</v>
      </c>
      <c r="G307" s="119">
        <v>138024.22</v>
      </c>
      <c r="H307" s="119">
        <v>76601.000000000015</v>
      </c>
      <c r="I307" s="119">
        <v>69062.59</v>
      </c>
      <c r="J307" s="119">
        <v>69429.529999999984</v>
      </c>
      <c r="K307" s="119">
        <v>90154.180000000022</v>
      </c>
      <c r="L307" s="119">
        <v>122800.15999999999</v>
      </c>
      <c r="M307" s="119">
        <v>119500.98000000001</v>
      </c>
      <c r="N307" s="119">
        <v>117237.16</v>
      </c>
      <c r="O307" s="119">
        <v>118676.07</v>
      </c>
      <c r="P307" s="119">
        <v>82884.25</v>
      </c>
      <c r="Q307" s="119">
        <f t="shared" si="6"/>
        <v>1107300.19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1107300.19</v>
      </c>
      <c r="V307" s="115"/>
    </row>
    <row r="308" spans="2:22" ht="15" x14ac:dyDescent="0.25">
      <c r="B308" s="113"/>
      <c r="C308" s="161" t="s">
        <v>51</v>
      </c>
      <c r="D308" s="118" t="s">
        <v>271</v>
      </c>
      <c r="E308" s="119">
        <v>49794.560000000005</v>
      </c>
      <c r="F308" s="119">
        <v>62265.439999999995</v>
      </c>
      <c r="G308" s="119">
        <v>106782.79999999999</v>
      </c>
      <c r="H308" s="119">
        <v>67870.34</v>
      </c>
      <c r="I308" s="119">
        <v>74919.59</v>
      </c>
      <c r="J308" s="119">
        <v>67232.989999999991</v>
      </c>
      <c r="K308" s="119">
        <v>78652.290000000008</v>
      </c>
      <c r="L308" s="119">
        <v>111829.25</v>
      </c>
      <c r="M308" s="119">
        <v>115230.88999999998</v>
      </c>
      <c r="N308" s="119">
        <v>115230.88999999998</v>
      </c>
      <c r="O308" s="119">
        <v>114986.28</v>
      </c>
      <c r="P308" s="119">
        <v>57898.48</v>
      </c>
      <c r="Q308" s="119">
        <f t="shared" si="6"/>
        <v>1022693.8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1022693.8</v>
      </c>
      <c r="V308" s="115"/>
    </row>
    <row r="309" spans="2:22" ht="15" x14ac:dyDescent="0.25">
      <c r="B309" s="113"/>
      <c r="C309" s="161" t="s">
        <v>52</v>
      </c>
      <c r="D309" s="118" t="s">
        <v>272</v>
      </c>
      <c r="E309" s="119">
        <v>8371.09</v>
      </c>
      <c r="F309" s="119">
        <v>8371.09</v>
      </c>
      <c r="G309" s="119">
        <v>11679.54</v>
      </c>
      <c r="H309" s="119">
        <v>13672.59</v>
      </c>
      <c r="I309" s="119">
        <v>8648.07</v>
      </c>
      <c r="J309" s="119">
        <v>15381.24</v>
      </c>
      <c r="K309" s="119">
        <v>0</v>
      </c>
      <c r="L309" s="119">
        <v>38550.28</v>
      </c>
      <c r="M309" s="119">
        <v>38000.28</v>
      </c>
      <c r="N309" s="119">
        <v>36775.279999999999</v>
      </c>
      <c r="O309" s="119">
        <v>37775.279999999999</v>
      </c>
      <c r="P309" s="119">
        <v>37775.259999999995</v>
      </c>
      <c r="Q309" s="119">
        <f t="shared" si="6"/>
        <v>255000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255000</v>
      </c>
      <c r="V309" s="115"/>
    </row>
    <row r="310" spans="2:22" ht="15" x14ac:dyDescent="0.25">
      <c r="B310" s="113"/>
      <c r="C310" s="161" t="s">
        <v>53</v>
      </c>
      <c r="D310" s="118" t="s">
        <v>273</v>
      </c>
      <c r="E310" s="119">
        <v>92958.58</v>
      </c>
      <c r="F310" s="119">
        <v>100815.90999999999</v>
      </c>
      <c r="G310" s="119">
        <v>206133.19</v>
      </c>
      <c r="H310" s="119">
        <v>150294.69999999995</v>
      </c>
      <c r="I310" s="119">
        <v>103138.65000000001</v>
      </c>
      <c r="J310" s="119">
        <v>292121.11</v>
      </c>
      <c r="K310" s="119">
        <v>85273.05</v>
      </c>
      <c r="L310" s="119">
        <v>102765.00999999998</v>
      </c>
      <c r="M310" s="119">
        <v>136163.28000000003</v>
      </c>
      <c r="N310" s="119">
        <v>133775.78000000003</v>
      </c>
      <c r="O310" s="119">
        <v>133588.23000000001</v>
      </c>
      <c r="P310" s="119">
        <v>139805.09000000003</v>
      </c>
      <c r="Q310" s="119">
        <f t="shared" si="6"/>
        <v>1676832.58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1676832.58</v>
      </c>
      <c r="V310" s="115"/>
    </row>
    <row r="311" spans="2:22" ht="25.5" x14ac:dyDescent="0.25">
      <c r="B311" s="113"/>
      <c r="C311" s="161" t="s">
        <v>54</v>
      </c>
      <c r="D311" s="118" t="s">
        <v>274</v>
      </c>
      <c r="E311" s="119">
        <v>280528.90000000002</v>
      </c>
      <c r="F311" s="119">
        <v>330858.01999999996</v>
      </c>
      <c r="G311" s="119">
        <v>454887.12</v>
      </c>
      <c r="H311" s="119">
        <v>455290.78</v>
      </c>
      <c r="I311" s="119">
        <v>1265314.26</v>
      </c>
      <c r="J311" s="119">
        <v>597074.43999999994</v>
      </c>
      <c r="K311" s="119">
        <v>592636.96</v>
      </c>
      <c r="L311" s="119">
        <v>758637.23999999987</v>
      </c>
      <c r="M311" s="119">
        <v>763495.91999999993</v>
      </c>
      <c r="N311" s="119">
        <v>772328.92999999993</v>
      </c>
      <c r="O311" s="119">
        <v>810896.89999999991</v>
      </c>
      <c r="P311" s="119">
        <v>823815.01000000013</v>
      </c>
      <c r="Q311" s="119">
        <f t="shared" si="6"/>
        <v>7905764.4799999986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7905764.4799999986</v>
      </c>
      <c r="V311" s="115"/>
    </row>
    <row r="312" spans="2:22" ht="15" x14ac:dyDescent="0.25">
      <c r="B312" s="113"/>
      <c r="C312" s="161" t="s">
        <v>55</v>
      </c>
      <c r="D312" s="118" t="s">
        <v>275</v>
      </c>
      <c r="E312" s="119">
        <v>378051.57999999996</v>
      </c>
      <c r="F312" s="119">
        <v>342333.92000000004</v>
      </c>
      <c r="G312" s="119">
        <v>658010.31000000006</v>
      </c>
      <c r="H312" s="119">
        <v>558050.87</v>
      </c>
      <c r="I312" s="119">
        <v>752325.05</v>
      </c>
      <c r="J312" s="119">
        <v>499634.44</v>
      </c>
      <c r="K312" s="119">
        <v>476129.6</v>
      </c>
      <c r="L312" s="119">
        <v>590182.19000000006</v>
      </c>
      <c r="M312" s="119">
        <v>595421.84</v>
      </c>
      <c r="N312" s="119">
        <v>595815.14</v>
      </c>
      <c r="O312" s="119">
        <v>594385.71000000008</v>
      </c>
      <c r="P312" s="119">
        <v>547400.82999999996</v>
      </c>
      <c r="Q312" s="119">
        <f t="shared" si="6"/>
        <v>6587741.4800000004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6587741.4800000004</v>
      </c>
      <c r="V312" s="115"/>
    </row>
    <row r="313" spans="2:22" ht="15" x14ac:dyDescent="0.25">
      <c r="B313" s="113"/>
      <c r="C313" s="161" t="s">
        <v>56</v>
      </c>
      <c r="D313" s="118" t="s">
        <v>276</v>
      </c>
      <c r="E313" s="119">
        <v>305230.84000000008</v>
      </c>
      <c r="F313" s="119">
        <v>372220.47000000003</v>
      </c>
      <c r="G313" s="119">
        <v>462718.08</v>
      </c>
      <c r="H313" s="119">
        <v>439456.19</v>
      </c>
      <c r="I313" s="119">
        <v>418373.21999999991</v>
      </c>
      <c r="J313" s="119">
        <v>428153.33000000007</v>
      </c>
      <c r="K313" s="119">
        <v>531892.62000000011</v>
      </c>
      <c r="L313" s="119">
        <v>606526.37</v>
      </c>
      <c r="M313" s="119">
        <v>613762.04</v>
      </c>
      <c r="N313" s="119">
        <v>579239.75</v>
      </c>
      <c r="O313" s="119">
        <v>577189.75</v>
      </c>
      <c r="P313" s="119">
        <v>347355.72000000015</v>
      </c>
      <c r="Q313" s="119">
        <f t="shared" si="6"/>
        <v>5682118.3799999999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5682118.3799999999</v>
      </c>
      <c r="V313" s="115"/>
    </row>
    <row r="314" spans="2:22" ht="25.5" x14ac:dyDescent="0.25">
      <c r="B314" s="113"/>
      <c r="C314" s="161" t="s">
        <v>57</v>
      </c>
      <c r="D314" s="118" t="s">
        <v>277</v>
      </c>
      <c r="E314" s="119">
        <v>11416.04</v>
      </c>
      <c r="F314" s="119">
        <v>11711.25</v>
      </c>
      <c r="G314" s="119">
        <v>12919.61</v>
      </c>
      <c r="H314" s="119">
        <v>11351.17</v>
      </c>
      <c r="I314" s="119">
        <v>11196.51</v>
      </c>
      <c r="J314" s="119">
        <v>11265.17</v>
      </c>
      <c r="K314" s="119">
        <v>11393.070000000002</v>
      </c>
      <c r="L314" s="119">
        <v>21348.69</v>
      </c>
      <c r="M314" s="119">
        <v>21348.69</v>
      </c>
      <c r="N314" s="119">
        <v>21348.69</v>
      </c>
      <c r="O314" s="119">
        <v>21348.69</v>
      </c>
      <c r="P314" s="119">
        <v>12539.610000000004</v>
      </c>
      <c r="Q314" s="119">
        <f t="shared" si="6"/>
        <v>179187.19000000003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179187.19000000003</v>
      </c>
      <c r="V314" s="115"/>
    </row>
    <row r="315" spans="2:22" ht="15" x14ac:dyDescent="0.25">
      <c r="B315" s="113"/>
      <c r="C315" s="161" t="s">
        <v>58</v>
      </c>
      <c r="D315" s="118" t="s">
        <v>278</v>
      </c>
      <c r="E315" s="119">
        <v>3512.11</v>
      </c>
      <c r="F315" s="119">
        <v>1642.59</v>
      </c>
      <c r="G315" s="119">
        <v>5154.7</v>
      </c>
      <c r="H315" s="119">
        <v>3776.19</v>
      </c>
      <c r="I315" s="119">
        <v>5110.92</v>
      </c>
      <c r="J315" s="119">
        <v>5014.05</v>
      </c>
      <c r="K315" s="119">
        <v>8073.92</v>
      </c>
      <c r="L315" s="119">
        <v>8081.2999999999993</v>
      </c>
      <c r="M315" s="119">
        <v>8081.2999999999993</v>
      </c>
      <c r="N315" s="119">
        <v>8081.2999999999993</v>
      </c>
      <c r="O315" s="119">
        <v>8081.2999999999993</v>
      </c>
      <c r="P315" s="119">
        <v>5118.3199999999988</v>
      </c>
      <c r="Q315" s="119">
        <f t="shared" si="6"/>
        <v>69728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69728</v>
      </c>
      <c r="V315" s="115"/>
    </row>
    <row r="316" spans="2:22" ht="15" x14ac:dyDescent="0.25">
      <c r="B316" s="113"/>
      <c r="C316" s="161" t="s">
        <v>59</v>
      </c>
      <c r="D316" s="118" t="s">
        <v>279</v>
      </c>
      <c r="E316" s="119">
        <v>52349.850000000006</v>
      </c>
      <c r="F316" s="119">
        <v>82373.569999999992</v>
      </c>
      <c r="G316" s="119">
        <v>86761.140000000014</v>
      </c>
      <c r="H316" s="119">
        <v>83718.97000000003</v>
      </c>
      <c r="I316" s="119">
        <v>183304.45</v>
      </c>
      <c r="J316" s="119">
        <v>94729.330000000016</v>
      </c>
      <c r="K316" s="119">
        <v>95338.020000000019</v>
      </c>
      <c r="L316" s="119">
        <v>145908.12</v>
      </c>
      <c r="M316" s="119">
        <v>147338.38</v>
      </c>
      <c r="N316" s="119">
        <v>145697.29</v>
      </c>
      <c r="O316" s="119">
        <v>128733.87999999999</v>
      </c>
      <c r="P316" s="119">
        <v>71453.159999999989</v>
      </c>
      <c r="Q316" s="119">
        <f t="shared" si="6"/>
        <v>1317706.1599999999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1317706.1599999999</v>
      </c>
      <c r="V316" s="115"/>
    </row>
    <row r="317" spans="2:22" ht="15" x14ac:dyDescent="0.25">
      <c r="B317" s="113"/>
      <c r="C317" s="161" t="s">
        <v>60</v>
      </c>
      <c r="D317" s="118" t="s">
        <v>280</v>
      </c>
      <c r="E317" s="119">
        <v>35943.21</v>
      </c>
      <c r="F317" s="119">
        <v>35713.25</v>
      </c>
      <c r="G317" s="119">
        <v>27504.129999999997</v>
      </c>
      <c r="H317" s="119">
        <v>68955.34</v>
      </c>
      <c r="I317" s="119">
        <v>39093.050000000003</v>
      </c>
      <c r="J317" s="119">
        <v>65536.250000000015</v>
      </c>
      <c r="K317" s="119">
        <v>43801.73</v>
      </c>
      <c r="L317" s="119">
        <v>48201.01999999999</v>
      </c>
      <c r="M317" s="119">
        <v>48201.01999999999</v>
      </c>
      <c r="N317" s="119">
        <v>48201.01999999999</v>
      </c>
      <c r="O317" s="119">
        <v>48201.01999999999</v>
      </c>
      <c r="P317" s="119">
        <v>48200.959999999992</v>
      </c>
      <c r="Q317" s="119">
        <f t="shared" si="6"/>
        <v>557552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557552</v>
      </c>
      <c r="V317" s="115"/>
    </row>
    <row r="318" spans="2:22" ht="15" x14ac:dyDescent="0.25">
      <c r="B318" s="113"/>
      <c r="C318" s="161" t="s">
        <v>61</v>
      </c>
      <c r="D318" s="118" t="s">
        <v>281</v>
      </c>
      <c r="E318" s="119">
        <v>27700.75</v>
      </c>
      <c r="F318" s="119">
        <v>36081.299999999996</v>
      </c>
      <c r="G318" s="119">
        <v>31228.26</v>
      </c>
      <c r="H318" s="119">
        <v>34472.929999999993</v>
      </c>
      <c r="I318" s="119">
        <v>35520.480000000003</v>
      </c>
      <c r="J318" s="119">
        <v>40281.129999999997</v>
      </c>
      <c r="K318" s="119">
        <v>36938.25</v>
      </c>
      <c r="L318" s="119">
        <v>56317.900000000016</v>
      </c>
      <c r="M318" s="119">
        <v>55680.840000000018</v>
      </c>
      <c r="N318" s="119">
        <v>55060.840000000018</v>
      </c>
      <c r="O318" s="119">
        <v>55060.840000000018</v>
      </c>
      <c r="P318" s="119">
        <v>24801.629999999997</v>
      </c>
      <c r="Q318" s="119">
        <f t="shared" si="6"/>
        <v>489145.15000000008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489145.15000000008</v>
      </c>
      <c r="V318" s="115"/>
    </row>
    <row r="319" spans="2:22" ht="15" x14ac:dyDescent="0.25">
      <c r="B319" s="113"/>
      <c r="C319" s="161" t="s">
        <v>62</v>
      </c>
      <c r="D319" s="118" t="s">
        <v>282</v>
      </c>
      <c r="E319" s="119">
        <v>2810.33</v>
      </c>
      <c r="F319" s="119">
        <v>0</v>
      </c>
      <c r="G319" s="119">
        <v>6279.76</v>
      </c>
      <c r="H319" s="119">
        <v>3107.79</v>
      </c>
      <c r="I319" s="119">
        <v>3107.62</v>
      </c>
      <c r="J319" s="119">
        <v>3107.79</v>
      </c>
      <c r="K319" s="119">
        <v>3107.79</v>
      </c>
      <c r="L319" s="119">
        <v>3421.31</v>
      </c>
      <c r="M319" s="119">
        <v>3421.31</v>
      </c>
      <c r="N319" s="119">
        <v>3421.31</v>
      </c>
      <c r="O319" s="119">
        <v>3421.31</v>
      </c>
      <c r="P319" s="119">
        <v>3421.31</v>
      </c>
      <c r="Q319" s="119">
        <f t="shared" si="6"/>
        <v>38627.630000000005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38627.630000000005</v>
      </c>
      <c r="V319" s="115"/>
    </row>
    <row r="320" spans="2:22" ht="15" x14ac:dyDescent="0.25">
      <c r="B320" s="113"/>
      <c r="C320" s="161" t="s">
        <v>63</v>
      </c>
      <c r="D320" s="118" t="s">
        <v>283</v>
      </c>
      <c r="E320" s="119">
        <v>0</v>
      </c>
      <c r="F320" s="119">
        <v>0</v>
      </c>
      <c r="G320" s="119">
        <v>0</v>
      </c>
      <c r="H320" s="119">
        <v>0</v>
      </c>
      <c r="I320" s="119">
        <v>0</v>
      </c>
      <c r="J320" s="119">
        <v>0</v>
      </c>
      <c r="K320" s="119">
        <v>0</v>
      </c>
      <c r="L320" s="119">
        <v>2520</v>
      </c>
      <c r="M320" s="119">
        <v>2520</v>
      </c>
      <c r="N320" s="119">
        <v>2520</v>
      </c>
      <c r="O320" s="119">
        <v>2520</v>
      </c>
      <c r="P320" s="119">
        <v>2520</v>
      </c>
      <c r="Q320" s="119">
        <f t="shared" si="6"/>
        <v>12600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12600</v>
      </c>
      <c r="V320" s="115"/>
    </row>
    <row r="321" spans="2:22" ht="15" x14ac:dyDescent="0.25">
      <c r="B321" s="113"/>
      <c r="C321" s="161" t="s">
        <v>64</v>
      </c>
      <c r="D321" s="118" t="s">
        <v>284</v>
      </c>
      <c r="E321" s="119">
        <v>635708.26</v>
      </c>
      <c r="F321" s="119">
        <v>751622.4</v>
      </c>
      <c r="G321" s="119">
        <v>0</v>
      </c>
      <c r="H321" s="119">
        <v>1387330.6600000001</v>
      </c>
      <c r="I321" s="119">
        <v>0</v>
      </c>
      <c r="J321" s="119">
        <v>693665.33000000007</v>
      </c>
      <c r="K321" s="119">
        <v>693665.33000000007</v>
      </c>
      <c r="L321" s="119">
        <v>832398.44</v>
      </c>
      <c r="M321" s="119">
        <v>832398.44</v>
      </c>
      <c r="N321" s="119">
        <v>832398.44</v>
      </c>
      <c r="O321" s="119">
        <v>832398.44</v>
      </c>
      <c r="P321" s="119">
        <v>832398.42</v>
      </c>
      <c r="Q321" s="119">
        <f t="shared" si="6"/>
        <v>8323984.1599999983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8323984.1599999983</v>
      </c>
      <c r="V321" s="115"/>
    </row>
    <row r="322" spans="2:22" ht="15" x14ac:dyDescent="0.25">
      <c r="B322" s="113"/>
      <c r="C322" s="161" t="s">
        <v>65</v>
      </c>
      <c r="D322" s="118" t="s">
        <v>285</v>
      </c>
      <c r="E322" s="119">
        <v>1210326.3700000001</v>
      </c>
      <c r="F322" s="119">
        <v>1131438.6800000002</v>
      </c>
      <c r="G322" s="119">
        <v>1311954.3900000004</v>
      </c>
      <c r="H322" s="119">
        <v>1369568.0800000005</v>
      </c>
      <c r="I322" s="119">
        <v>1304405.5300000005</v>
      </c>
      <c r="J322" s="119">
        <v>1402299.6800000002</v>
      </c>
      <c r="K322" s="119">
        <v>1576996.8900000001</v>
      </c>
      <c r="L322" s="119">
        <v>1824559.7999999993</v>
      </c>
      <c r="M322" s="119">
        <v>1598706.8399999989</v>
      </c>
      <c r="N322" s="119">
        <v>1175546.0199999989</v>
      </c>
      <c r="O322" s="119">
        <v>1134362.929999999</v>
      </c>
      <c r="P322" s="119">
        <v>1064556.7999999989</v>
      </c>
      <c r="Q322" s="119">
        <f t="shared" si="6"/>
        <v>16104722.01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16104722.01</v>
      </c>
      <c r="V322" s="115"/>
    </row>
    <row r="323" spans="2:22" ht="15" x14ac:dyDescent="0.25">
      <c r="B323" s="113"/>
      <c r="C323" s="161" t="s">
        <v>66</v>
      </c>
      <c r="D323" s="118" t="s">
        <v>286</v>
      </c>
      <c r="E323" s="119">
        <v>199874.08000000002</v>
      </c>
      <c r="F323" s="119">
        <v>228210.75</v>
      </c>
      <c r="G323" s="119">
        <v>451640.49999999994</v>
      </c>
      <c r="H323" s="119">
        <v>344192.58000000007</v>
      </c>
      <c r="I323" s="119">
        <v>668995.75</v>
      </c>
      <c r="J323" s="119">
        <v>368369.23</v>
      </c>
      <c r="K323" s="119">
        <v>200394.39000000004</v>
      </c>
      <c r="L323" s="119">
        <v>549118.72000000009</v>
      </c>
      <c r="M323" s="119">
        <v>526123.21000000008</v>
      </c>
      <c r="N323" s="119">
        <v>522762.28</v>
      </c>
      <c r="O323" s="119">
        <v>525600.04</v>
      </c>
      <c r="P323" s="119">
        <v>430202.14000000007</v>
      </c>
      <c r="Q323" s="119">
        <f t="shared" si="6"/>
        <v>5015483.67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5015483.67</v>
      </c>
      <c r="V323" s="115"/>
    </row>
    <row r="324" spans="2:22" ht="15" x14ac:dyDescent="0.25">
      <c r="B324" s="113"/>
      <c r="C324" s="161" t="s">
        <v>67</v>
      </c>
      <c r="D324" s="118" t="s">
        <v>287</v>
      </c>
      <c r="E324" s="119">
        <v>8087.27</v>
      </c>
      <c r="F324" s="119">
        <v>14328.519999999999</v>
      </c>
      <c r="G324" s="119">
        <v>10230.61</v>
      </c>
      <c r="H324" s="119">
        <v>10047.77</v>
      </c>
      <c r="I324" s="119">
        <v>271301.36</v>
      </c>
      <c r="J324" s="119">
        <v>160099.62</v>
      </c>
      <c r="K324" s="119">
        <v>13085.68</v>
      </c>
      <c r="L324" s="119">
        <v>45041.84</v>
      </c>
      <c r="M324" s="119">
        <v>45041.84</v>
      </c>
      <c r="N324" s="119">
        <v>45041.84</v>
      </c>
      <c r="O324" s="119">
        <v>45041.84</v>
      </c>
      <c r="P324" s="119">
        <v>45041.87999999999</v>
      </c>
      <c r="Q324" s="119">
        <f t="shared" si="6"/>
        <v>712390.06999999983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712390.06999999983</v>
      </c>
      <c r="V324" s="115"/>
    </row>
    <row r="325" spans="2:22" ht="25.5" x14ac:dyDescent="0.25">
      <c r="B325" s="113"/>
      <c r="C325" s="161" t="s">
        <v>68</v>
      </c>
      <c r="D325" s="118" t="s">
        <v>288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0</v>
      </c>
      <c r="L325" s="119">
        <v>4000.2</v>
      </c>
      <c r="M325" s="119">
        <v>4000.2</v>
      </c>
      <c r="N325" s="119">
        <v>4000.2</v>
      </c>
      <c r="O325" s="119">
        <v>4000.2</v>
      </c>
      <c r="P325" s="119">
        <v>213800.2</v>
      </c>
      <c r="Q325" s="119">
        <f t="shared" si="6"/>
        <v>229801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229801</v>
      </c>
      <c r="V325" s="115"/>
    </row>
    <row r="326" spans="2:22" ht="15" x14ac:dyDescent="0.25">
      <c r="B326" s="113"/>
      <c r="C326" s="161" t="s">
        <v>491</v>
      </c>
      <c r="D326" s="118" t="s">
        <v>492</v>
      </c>
      <c r="E326" s="119">
        <v>0</v>
      </c>
      <c r="F326" s="119">
        <v>0</v>
      </c>
      <c r="G326" s="119">
        <v>0</v>
      </c>
      <c r="H326" s="119">
        <v>0</v>
      </c>
      <c r="I326" s="119">
        <v>0</v>
      </c>
      <c r="J326" s="119">
        <v>0</v>
      </c>
      <c r="K326" s="119">
        <v>0</v>
      </c>
      <c r="L326" s="119">
        <v>2000.6000000000001</v>
      </c>
      <c r="M326" s="119">
        <v>2000.6000000000001</v>
      </c>
      <c r="N326" s="119">
        <v>2000.6000000000001</v>
      </c>
      <c r="O326" s="119">
        <v>2000.6000000000001</v>
      </c>
      <c r="P326" s="119">
        <v>2000.6000000000001</v>
      </c>
      <c r="Q326" s="119">
        <f t="shared" si="6"/>
        <v>10003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10003</v>
      </c>
      <c r="V326" s="115"/>
    </row>
    <row r="327" spans="2:22" ht="15" x14ac:dyDescent="0.25">
      <c r="B327" s="113"/>
      <c r="C327" s="161" t="s">
        <v>69</v>
      </c>
      <c r="D327" s="118" t="s">
        <v>289</v>
      </c>
      <c r="E327" s="119">
        <v>146043.81999999998</v>
      </c>
      <c r="F327" s="119">
        <v>168634.91</v>
      </c>
      <c r="G327" s="119">
        <v>589983.99</v>
      </c>
      <c r="H327" s="119">
        <v>1176895.1200000001</v>
      </c>
      <c r="I327" s="119">
        <v>1946617.3299999998</v>
      </c>
      <c r="J327" s="119">
        <v>361644</v>
      </c>
      <c r="K327" s="119">
        <v>551296.67000000004</v>
      </c>
      <c r="L327" s="119">
        <v>662390.46</v>
      </c>
      <c r="M327" s="119">
        <v>640211.80999999994</v>
      </c>
      <c r="N327" s="119">
        <v>648569.11</v>
      </c>
      <c r="O327" s="119">
        <v>650390.46</v>
      </c>
      <c r="P327" s="119">
        <v>650426.89000000013</v>
      </c>
      <c r="Q327" s="119">
        <f t="shared" si="6"/>
        <v>8193104.5700000003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8193104.5700000003</v>
      </c>
      <c r="V327" s="115"/>
    </row>
    <row r="328" spans="2:22" ht="15" x14ac:dyDescent="0.25">
      <c r="B328" s="113"/>
      <c r="C328" s="161" t="s">
        <v>70</v>
      </c>
      <c r="D328" s="118" t="s">
        <v>290</v>
      </c>
      <c r="E328" s="119">
        <v>5917.35</v>
      </c>
      <c r="F328" s="119">
        <v>10027.890000000001</v>
      </c>
      <c r="G328" s="119">
        <v>103320.56</v>
      </c>
      <c r="H328" s="119">
        <v>62576.929999999993</v>
      </c>
      <c r="I328" s="119">
        <v>69282.61</v>
      </c>
      <c r="J328" s="119">
        <v>50914.92</v>
      </c>
      <c r="K328" s="119">
        <v>87213.38</v>
      </c>
      <c r="L328" s="119">
        <v>125006.76999999999</v>
      </c>
      <c r="M328" s="119">
        <v>125006.76999999999</v>
      </c>
      <c r="N328" s="119">
        <v>125006.76999999999</v>
      </c>
      <c r="O328" s="119">
        <v>125006.76999999999</v>
      </c>
      <c r="P328" s="119">
        <v>125006.73</v>
      </c>
      <c r="Q328" s="119">
        <f t="shared" si="6"/>
        <v>1014287.45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1014287.45</v>
      </c>
      <c r="V328" s="115"/>
    </row>
    <row r="329" spans="2:22" ht="15" x14ac:dyDescent="0.25">
      <c r="B329" s="113"/>
      <c r="C329" s="161" t="s">
        <v>71</v>
      </c>
      <c r="D329" s="118" t="s">
        <v>293</v>
      </c>
      <c r="E329" s="119">
        <v>1559333.33</v>
      </c>
      <c r="F329" s="119">
        <v>1559333.33</v>
      </c>
      <c r="G329" s="119">
        <v>1696133.37</v>
      </c>
      <c r="H329" s="119">
        <v>1696133.33</v>
      </c>
      <c r="I329" s="119">
        <v>1696133.33</v>
      </c>
      <c r="J329" s="119">
        <v>1696133.33</v>
      </c>
      <c r="K329" s="119">
        <v>1696133.33</v>
      </c>
      <c r="L329" s="119">
        <v>1696133.33</v>
      </c>
      <c r="M329" s="119">
        <v>1696133.33</v>
      </c>
      <c r="N329" s="119">
        <v>1696133.33</v>
      </c>
      <c r="O329" s="119">
        <v>1696133.33</v>
      </c>
      <c r="P329" s="119">
        <v>1696133.33</v>
      </c>
      <c r="Q329" s="119">
        <f t="shared" si="6"/>
        <v>20080000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20080000</v>
      </c>
      <c r="V329" s="115"/>
    </row>
    <row r="330" spans="2:22" ht="15" x14ac:dyDescent="0.25">
      <c r="B330" s="113"/>
      <c r="C330" s="161" t="s">
        <v>72</v>
      </c>
      <c r="D330" s="118" t="s">
        <v>291</v>
      </c>
      <c r="E330" s="119">
        <v>77411.59</v>
      </c>
      <c r="F330" s="119">
        <v>71231.819999999992</v>
      </c>
      <c r="G330" s="119">
        <v>107435.81999999999</v>
      </c>
      <c r="H330" s="119">
        <v>74859.899999999994</v>
      </c>
      <c r="I330" s="119">
        <v>8209.5500000000011</v>
      </c>
      <c r="J330" s="119">
        <v>70369.009999999995</v>
      </c>
      <c r="K330" s="119">
        <v>9172.9600000000009</v>
      </c>
      <c r="L330" s="119">
        <v>745655.98</v>
      </c>
      <c r="M330" s="119">
        <v>745892.05</v>
      </c>
      <c r="N330" s="119">
        <v>748139.68</v>
      </c>
      <c r="O330" s="119">
        <v>749027.32</v>
      </c>
      <c r="P330" s="119">
        <v>749036.76</v>
      </c>
      <c r="Q330" s="119">
        <f t="shared" si="6"/>
        <v>4156442.4399999995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4156442.4399999995</v>
      </c>
      <c r="V330" s="115"/>
    </row>
    <row r="331" spans="2:22" ht="15" x14ac:dyDescent="0.25">
      <c r="B331" s="113"/>
      <c r="C331" s="161" t="s">
        <v>73</v>
      </c>
      <c r="D331" s="118" t="s">
        <v>294</v>
      </c>
      <c r="E331" s="119">
        <v>72656.499999999971</v>
      </c>
      <c r="F331" s="119">
        <v>81358.409999999974</v>
      </c>
      <c r="G331" s="119">
        <v>130095.23999999999</v>
      </c>
      <c r="H331" s="119">
        <v>83076.780000000013</v>
      </c>
      <c r="I331" s="119">
        <v>89914.280000000013</v>
      </c>
      <c r="J331" s="119">
        <v>198842.68</v>
      </c>
      <c r="K331" s="119">
        <v>85945.889999999985</v>
      </c>
      <c r="L331" s="119">
        <v>113971.44999999991</v>
      </c>
      <c r="M331" s="119">
        <v>120317.93999999992</v>
      </c>
      <c r="N331" s="119">
        <v>109519.78999999992</v>
      </c>
      <c r="O331" s="119">
        <v>94592.149999999921</v>
      </c>
      <c r="P331" s="119">
        <v>91121.149999999936</v>
      </c>
      <c r="Q331" s="119">
        <f t="shared" si="6"/>
        <v>1271412.2599999995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1271412.2599999995</v>
      </c>
      <c r="V331" s="115"/>
    </row>
    <row r="332" spans="2:22" ht="15" x14ac:dyDescent="0.25">
      <c r="B332" s="113"/>
      <c r="C332" s="161" t="s">
        <v>74</v>
      </c>
      <c r="D332" s="118" t="s">
        <v>292</v>
      </c>
      <c r="E332" s="119">
        <v>113559.06999999999</v>
      </c>
      <c r="F332" s="119">
        <v>118551.42999999998</v>
      </c>
      <c r="G332" s="119">
        <v>135344.19</v>
      </c>
      <c r="H332" s="119">
        <v>274594.39999999997</v>
      </c>
      <c r="I332" s="119">
        <v>144027.90999999995</v>
      </c>
      <c r="J332" s="119">
        <v>127130.75999999997</v>
      </c>
      <c r="K332" s="119">
        <v>131052.71</v>
      </c>
      <c r="L332" s="119">
        <v>201489.62000000008</v>
      </c>
      <c r="M332" s="119">
        <v>169889.62000000008</v>
      </c>
      <c r="N332" s="119">
        <v>169889.62000000008</v>
      </c>
      <c r="O332" s="119">
        <v>169889.62000000008</v>
      </c>
      <c r="P332" s="119">
        <v>169889.81000000011</v>
      </c>
      <c r="Q332" s="119">
        <f t="shared" si="6"/>
        <v>1925308.7600000002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1925308.7600000002</v>
      </c>
      <c r="V332" s="115"/>
    </row>
    <row r="333" spans="2:22" ht="15" x14ac:dyDescent="0.25">
      <c r="B333" s="113"/>
      <c r="C333" s="161" t="s">
        <v>524</v>
      </c>
      <c r="D333" s="118" t="s">
        <v>525</v>
      </c>
      <c r="E333" s="119">
        <v>31640.28</v>
      </c>
      <c r="F333" s="119">
        <v>26786.030000000002</v>
      </c>
      <c r="G333" s="119">
        <v>37254.490000000005</v>
      </c>
      <c r="H333" s="119">
        <v>144101.00999999998</v>
      </c>
      <c r="I333" s="119">
        <v>37525.06</v>
      </c>
      <c r="J333" s="119">
        <v>56879.32</v>
      </c>
      <c r="K333" s="119">
        <v>39346.079999999987</v>
      </c>
      <c r="L333" s="119">
        <v>50220.569999999992</v>
      </c>
      <c r="M333" s="119">
        <v>62391.689999999988</v>
      </c>
      <c r="N333" s="119">
        <v>66920.349999999991</v>
      </c>
      <c r="O333" s="119">
        <v>66920.349999999991</v>
      </c>
      <c r="P333" s="119">
        <v>66920.439999999973</v>
      </c>
      <c r="Q333" s="119">
        <f t="shared" si="6"/>
        <v>686905.66999999993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686905.66999999993</v>
      </c>
      <c r="V333" s="115"/>
    </row>
    <row r="334" spans="2:22" ht="15" x14ac:dyDescent="0.25">
      <c r="B334" s="113"/>
      <c r="C334" s="161" t="s">
        <v>526</v>
      </c>
      <c r="D334" s="118" t="s">
        <v>527</v>
      </c>
      <c r="E334" s="119">
        <v>0</v>
      </c>
      <c r="F334" s="119">
        <v>0</v>
      </c>
      <c r="G334" s="119">
        <v>0</v>
      </c>
      <c r="H334" s="119">
        <v>0</v>
      </c>
      <c r="I334" s="119">
        <v>0</v>
      </c>
      <c r="J334" s="119">
        <v>0</v>
      </c>
      <c r="K334" s="119">
        <v>0</v>
      </c>
      <c r="L334" s="119">
        <v>157881.00000000003</v>
      </c>
      <c r="M334" s="119">
        <v>157881.00000000003</v>
      </c>
      <c r="N334" s="119">
        <v>157881.00000000003</v>
      </c>
      <c r="O334" s="119">
        <v>157881.00000000003</v>
      </c>
      <c r="P334" s="119">
        <v>157881</v>
      </c>
      <c r="Q334" s="119">
        <f t="shared" si="6"/>
        <v>789405.00000000012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789405.00000000012</v>
      </c>
      <c r="V334" s="115"/>
    </row>
    <row r="335" spans="2:22" ht="15" x14ac:dyDescent="0.25">
      <c r="B335" s="113"/>
      <c r="C335" s="161" t="s">
        <v>528</v>
      </c>
      <c r="D335" s="118" t="s">
        <v>529</v>
      </c>
      <c r="E335" s="119">
        <v>0</v>
      </c>
      <c r="F335" s="119">
        <v>0</v>
      </c>
      <c r="G335" s="119">
        <v>0</v>
      </c>
      <c r="H335" s="119">
        <v>0</v>
      </c>
      <c r="I335" s="119">
        <v>0</v>
      </c>
      <c r="J335" s="119">
        <v>0</v>
      </c>
      <c r="K335" s="119">
        <v>0</v>
      </c>
      <c r="L335" s="119">
        <v>198422.18</v>
      </c>
      <c r="M335" s="119">
        <v>198422.18</v>
      </c>
      <c r="N335" s="119">
        <v>198422.18</v>
      </c>
      <c r="O335" s="119">
        <v>198422.18</v>
      </c>
      <c r="P335" s="119">
        <v>198422.18</v>
      </c>
      <c r="Q335" s="119">
        <f t="shared" si="6"/>
        <v>992110.89999999991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992110.89999999991</v>
      </c>
      <c r="V335" s="115"/>
    </row>
    <row r="336" spans="2:22" ht="15" x14ac:dyDescent="0.25">
      <c r="B336" s="113"/>
      <c r="C336" s="161" t="s">
        <v>75</v>
      </c>
      <c r="D336" s="118" t="s">
        <v>295</v>
      </c>
      <c r="E336" s="119">
        <v>73529.189999999988</v>
      </c>
      <c r="F336" s="119">
        <v>77607.25</v>
      </c>
      <c r="G336" s="119">
        <v>104199.47999999997</v>
      </c>
      <c r="H336" s="119">
        <v>94421.810000000027</v>
      </c>
      <c r="I336" s="119">
        <v>89152.46</v>
      </c>
      <c r="J336" s="119">
        <v>89525.389999999985</v>
      </c>
      <c r="K336" s="119">
        <v>88521.449999999953</v>
      </c>
      <c r="L336" s="119">
        <v>99537.539999999979</v>
      </c>
      <c r="M336" s="119">
        <v>162470.98000000004</v>
      </c>
      <c r="N336" s="119">
        <v>159942.86000000007</v>
      </c>
      <c r="O336" s="119">
        <v>159942.85000000006</v>
      </c>
      <c r="P336" s="119">
        <v>162471.04000000007</v>
      </c>
      <c r="Q336" s="119">
        <f t="shared" si="6"/>
        <v>1361322.3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1361322.3</v>
      </c>
      <c r="V336" s="115"/>
    </row>
    <row r="337" spans="2:22" ht="15" x14ac:dyDescent="0.25">
      <c r="B337" s="113"/>
      <c r="C337" s="161" t="s">
        <v>76</v>
      </c>
      <c r="D337" s="118" t="s">
        <v>296</v>
      </c>
      <c r="E337" s="119">
        <v>173410.53000000006</v>
      </c>
      <c r="F337" s="119">
        <v>178237.97000000003</v>
      </c>
      <c r="G337" s="119">
        <v>199465.40999999995</v>
      </c>
      <c r="H337" s="119">
        <v>204940.02999999994</v>
      </c>
      <c r="I337" s="119">
        <v>227445.88</v>
      </c>
      <c r="J337" s="119">
        <v>211201.53000000003</v>
      </c>
      <c r="K337" s="119">
        <v>251935.89</v>
      </c>
      <c r="L337" s="119">
        <v>272291.75000000006</v>
      </c>
      <c r="M337" s="119">
        <v>274865.52</v>
      </c>
      <c r="N337" s="119">
        <v>347762.16000000009</v>
      </c>
      <c r="O337" s="119">
        <v>348718.9800000001</v>
      </c>
      <c r="P337" s="119">
        <v>351115.06000000017</v>
      </c>
      <c r="Q337" s="119">
        <f t="shared" si="6"/>
        <v>3041390.7100000004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3041390.7100000004</v>
      </c>
      <c r="V337" s="115"/>
    </row>
    <row r="338" spans="2:22" ht="15" x14ac:dyDescent="0.25">
      <c r="B338" s="113"/>
      <c r="C338" s="161" t="s">
        <v>77</v>
      </c>
      <c r="D338" s="118" t="s">
        <v>297</v>
      </c>
      <c r="E338" s="119">
        <v>188010.57999999996</v>
      </c>
      <c r="F338" s="119">
        <v>181786.85999999996</v>
      </c>
      <c r="G338" s="119">
        <v>219883.51</v>
      </c>
      <c r="H338" s="119">
        <v>216441.72</v>
      </c>
      <c r="I338" s="119">
        <v>208944.06999999995</v>
      </c>
      <c r="J338" s="119">
        <v>234598.71000000002</v>
      </c>
      <c r="K338" s="119">
        <v>208152.79999999996</v>
      </c>
      <c r="L338" s="119">
        <v>282869.84000000026</v>
      </c>
      <c r="M338" s="119">
        <v>202942.01000000021</v>
      </c>
      <c r="N338" s="119">
        <v>337111.03000000026</v>
      </c>
      <c r="O338" s="119">
        <v>337508.79000000027</v>
      </c>
      <c r="P338" s="119">
        <v>337430.16000000009</v>
      </c>
      <c r="Q338" s="119">
        <f t="shared" si="6"/>
        <v>2955680.080000001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2955680.080000001</v>
      </c>
      <c r="V338" s="115"/>
    </row>
    <row r="339" spans="2:22" ht="15" x14ac:dyDescent="0.25">
      <c r="B339" s="113"/>
      <c r="C339" s="161" t="s">
        <v>78</v>
      </c>
      <c r="D339" s="118" t="s">
        <v>298</v>
      </c>
      <c r="E339" s="119">
        <v>344413.47000000003</v>
      </c>
      <c r="F339" s="119">
        <v>345809.96000000008</v>
      </c>
      <c r="G339" s="119">
        <v>477934.9200000001</v>
      </c>
      <c r="H339" s="119">
        <v>453903.75999999983</v>
      </c>
      <c r="I339" s="119">
        <v>442514.67000000016</v>
      </c>
      <c r="J339" s="119">
        <v>451207.2699999999</v>
      </c>
      <c r="K339" s="119">
        <v>455455.45000000013</v>
      </c>
      <c r="L339" s="119">
        <v>499892.12</v>
      </c>
      <c r="M339" s="119">
        <v>310357.3000000001</v>
      </c>
      <c r="N339" s="119">
        <v>523598.33000000007</v>
      </c>
      <c r="O339" s="119">
        <v>534756.41999999993</v>
      </c>
      <c r="P339" s="119">
        <v>516376.27</v>
      </c>
      <c r="Q339" s="119">
        <f t="shared" si="6"/>
        <v>5356219.9400000013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5356219.9400000013</v>
      </c>
      <c r="V339" s="115"/>
    </row>
    <row r="340" spans="2:22" ht="15" x14ac:dyDescent="0.25">
      <c r="B340" s="113"/>
      <c r="C340" s="161" t="s">
        <v>79</v>
      </c>
      <c r="D340" s="118" t="s">
        <v>299</v>
      </c>
      <c r="E340" s="119">
        <v>872720.46000000101</v>
      </c>
      <c r="F340" s="119">
        <v>861172.71000000031</v>
      </c>
      <c r="G340" s="119">
        <v>1098118.3699999992</v>
      </c>
      <c r="H340" s="119">
        <v>1030643.9499999988</v>
      </c>
      <c r="I340" s="119">
        <v>1006308.3900000002</v>
      </c>
      <c r="J340" s="119">
        <v>1027785.7099999996</v>
      </c>
      <c r="K340" s="119">
        <v>1028702.7000000005</v>
      </c>
      <c r="L340" s="119">
        <v>1227058.4299999953</v>
      </c>
      <c r="M340" s="119">
        <v>1007985.7799999971</v>
      </c>
      <c r="N340" s="119">
        <v>1477204.0899999954</v>
      </c>
      <c r="O340" s="119">
        <v>1484943.5499999954</v>
      </c>
      <c r="P340" s="119">
        <v>1478222.8799999957</v>
      </c>
      <c r="Q340" s="119">
        <f t="shared" si="6"/>
        <v>13600867.019999979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13600867.019999979</v>
      </c>
      <c r="V340" s="115"/>
    </row>
    <row r="341" spans="2:22" ht="15" x14ac:dyDescent="0.25">
      <c r="B341" s="113"/>
      <c r="C341" s="161" t="s">
        <v>80</v>
      </c>
      <c r="D341" s="118" t="s">
        <v>300</v>
      </c>
      <c r="E341" s="119">
        <v>358740.10999999987</v>
      </c>
      <c r="F341" s="119">
        <v>360367.32999999996</v>
      </c>
      <c r="G341" s="119">
        <v>471673.15999999992</v>
      </c>
      <c r="H341" s="119">
        <v>438542.43000000017</v>
      </c>
      <c r="I341" s="119">
        <v>401315.10000000003</v>
      </c>
      <c r="J341" s="119">
        <v>462567.33999999985</v>
      </c>
      <c r="K341" s="119">
        <v>425562.61000000016</v>
      </c>
      <c r="L341" s="119">
        <v>715651.6399999992</v>
      </c>
      <c r="M341" s="119">
        <v>562007.02000000014</v>
      </c>
      <c r="N341" s="119">
        <v>759856.40999999898</v>
      </c>
      <c r="O341" s="119">
        <v>724900.57999999926</v>
      </c>
      <c r="P341" s="119">
        <v>772910.84999999916</v>
      </c>
      <c r="Q341" s="119">
        <f t="shared" si="6"/>
        <v>6454094.5799999963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6454094.5799999963</v>
      </c>
      <c r="V341" s="115"/>
    </row>
    <row r="342" spans="2:22" ht="15" x14ac:dyDescent="0.25">
      <c r="B342" s="113"/>
      <c r="C342" s="161" t="s">
        <v>81</v>
      </c>
      <c r="D342" s="118" t="s">
        <v>301</v>
      </c>
      <c r="E342" s="119">
        <v>417838.5399999998</v>
      </c>
      <c r="F342" s="119">
        <v>425760.24999999994</v>
      </c>
      <c r="G342" s="119">
        <v>505974.13999999996</v>
      </c>
      <c r="H342" s="119">
        <v>530175.11999999953</v>
      </c>
      <c r="I342" s="119">
        <v>502809.96999999956</v>
      </c>
      <c r="J342" s="119">
        <v>602525.82999999961</v>
      </c>
      <c r="K342" s="119">
        <v>519793.30999999976</v>
      </c>
      <c r="L342" s="119">
        <v>843001.72999999695</v>
      </c>
      <c r="M342" s="119">
        <v>801763.94999999704</v>
      </c>
      <c r="N342" s="119">
        <v>812131.46999999706</v>
      </c>
      <c r="O342" s="119">
        <v>799155.08999999694</v>
      </c>
      <c r="P342" s="119">
        <v>444344.93000000028</v>
      </c>
      <c r="Q342" s="119">
        <f t="shared" si="6"/>
        <v>7205274.329999987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7205274.329999987</v>
      </c>
      <c r="V342" s="115"/>
    </row>
    <row r="343" spans="2:22" ht="15" x14ac:dyDescent="0.25">
      <c r="B343" s="113"/>
      <c r="C343" s="161" t="s">
        <v>82</v>
      </c>
      <c r="D343" s="118" t="s">
        <v>302</v>
      </c>
      <c r="E343" s="119">
        <v>113959.97</v>
      </c>
      <c r="F343" s="119">
        <v>122576.18999999997</v>
      </c>
      <c r="G343" s="119">
        <v>146020.79000000004</v>
      </c>
      <c r="H343" s="119">
        <v>140586.85999999999</v>
      </c>
      <c r="I343" s="119">
        <v>143376.79999999999</v>
      </c>
      <c r="J343" s="119">
        <v>156738.51000000004</v>
      </c>
      <c r="K343" s="119">
        <v>160786.13999999998</v>
      </c>
      <c r="L343" s="119">
        <v>213876.60000000012</v>
      </c>
      <c r="M343" s="119">
        <v>213833.79000000012</v>
      </c>
      <c r="N343" s="119">
        <v>213833.79000000012</v>
      </c>
      <c r="O343" s="119">
        <v>213833.79000000012</v>
      </c>
      <c r="P343" s="119">
        <v>105181.20999999998</v>
      </c>
      <c r="Q343" s="119">
        <f t="shared" si="6"/>
        <v>1944604.4400000002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1944604.4400000002</v>
      </c>
      <c r="V343" s="115"/>
    </row>
    <row r="344" spans="2:22" ht="15" x14ac:dyDescent="0.25">
      <c r="B344" s="113"/>
      <c r="C344" s="161" t="s">
        <v>83</v>
      </c>
      <c r="D344" s="118" t="s">
        <v>303</v>
      </c>
      <c r="E344" s="119">
        <v>153932.58000000005</v>
      </c>
      <c r="F344" s="119">
        <v>155070.74000000005</v>
      </c>
      <c r="G344" s="119">
        <v>165610.52999999997</v>
      </c>
      <c r="H344" s="119">
        <v>258536.9</v>
      </c>
      <c r="I344" s="119">
        <v>186607.6</v>
      </c>
      <c r="J344" s="119">
        <v>177436.41000000003</v>
      </c>
      <c r="K344" s="119">
        <v>180040.52000000005</v>
      </c>
      <c r="L344" s="119">
        <v>462275.94000000006</v>
      </c>
      <c r="M344" s="119">
        <v>462275.94000000006</v>
      </c>
      <c r="N344" s="119">
        <v>462275.94000000006</v>
      </c>
      <c r="O344" s="119">
        <v>462275.94000000006</v>
      </c>
      <c r="P344" s="119">
        <v>309551.85000000009</v>
      </c>
      <c r="Q344" s="119">
        <f t="shared" si="6"/>
        <v>3435890.89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3435890.89</v>
      </c>
      <c r="V344" s="115"/>
    </row>
    <row r="345" spans="2:22" ht="15" x14ac:dyDescent="0.25">
      <c r="B345" s="113"/>
      <c r="C345" s="161" t="s">
        <v>84</v>
      </c>
      <c r="D345" s="118" t="s">
        <v>304</v>
      </c>
      <c r="E345" s="119">
        <v>85264.770000000019</v>
      </c>
      <c r="F345" s="119">
        <v>86092.24</v>
      </c>
      <c r="G345" s="119">
        <v>101618.24000000003</v>
      </c>
      <c r="H345" s="119">
        <v>99663.52999999997</v>
      </c>
      <c r="I345" s="119">
        <v>103383.21999999999</v>
      </c>
      <c r="J345" s="119">
        <v>99543.310000000012</v>
      </c>
      <c r="K345" s="119">
        <v>91860.079999999987</v>
      </c>
      <c r="L345" s="119">
        <v>277773.12000000011</v>
      </c>
      <c r="M345" s="119">
        <v>277773.12000000011</v>
      </c>
      <c r="N345" s="119">
        <v>277773.12000000011</v>
      </c>
      <c r="O345" s="119">
        <v>277773.12000000011</v>
      </c>
      <c r="P345" s="119">
        <v>198426.4</v>
      </c>
      <c r="Q345" s="119">
        <f t="shared" si="6"/>
        <v>1976944.2700000005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1976944.2700000005</v>
      </c>
      <c r="V345" s="115"/>
    </row>
    <row r="346" spans="2:22" ht="15" x14ac:dyDescent="0.25">
      <c r="B346" s="113"/>
      <c r="C346" s="161" t="s">
        <v>85</v>
      </c>
      <c r="D346" s="118" t="s">
        <v>305</v>
      </c>
      <c r="E346" s="119">
        <v>875103.55000000016</v>
      </c>
      <c r="F346" s="119">
        <v>1104452.8400000003</v>
      </c>
      <c r="G346" s="119">
        <v>1208123.7499999995</v>
      </c>
      <c r="H346" s="119">
        <v>1051295.5699999996</v>
      </c>
      <c r="I346" s="119">
        <v>1047393.3699999999</v>
      </c>
      <c r="J346" s="119">
        <v>1201382.54</v>
      </c>
      <c r="K346" s="119">
        <v>1372798.3499999996</v>
      </c>
      <c r="L346" s="119">
        <v>1243870.9599999997</v>
      </c>
      <c r="M346" s="119">
        <v>1256706.4199999997</v>
      </c>
      <c r="N346" s="119">
        <v>1220478.1099999999</v>
      </c>
      <c r="O346" s="119">
        <v>1238050.7299999997</v>
      </c>
      <c r="P346" s="119">
        <v>1312739.3799999992</v>
      </c>
      <c r="Q346" s="119">
        <f t="shared" si="6"/>
        <v>14132395.569999998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14132395.569999998</v>
      </c>
      <c r="V346" s="115"/>
    </row>
    <row r="347" spans="2:22" ht="25.5" x14ac:dyDescent="0.25">
      <c r="B347" s="113"/>
      <c r="C347" s="161" t="s">
        <v>86</v>
      </c>
      <c r="D347" s="118" t="s">
        <v>306</v>
      </c>
      <c r="E347" s="119">
        <v>32865.809999999983</v>
      </c>
      <c r="F347" s="119">
        <v>27742.759999999991</v>
      </c>
      <c r="G347" s="119">
        <v>31979.990000000005</v>
      </c>
      <c r="H347" s="119">
        <v>49078.639999999992</v>
      </c>
      <c r="I347" s="119">
        <v>40550.959999999999</v>
      </c>
      <c r="J347" s="119">
        <v>45464.800000000003</v>
      </c>
      <c r="K347" s="119">
        <v>2041038.02</v>
      </c>
      <c r="L347" s="119">
        <v>58542.05</v>
      </c>
      <c r="M347" s="119">
        <v>40738.5</v>
      </c>
      <c r="N347" s="119">
        <v>48702.6</v>
      </c>
      <c r="O347" s="119">
        <v>48402.390000000007</v>
      </c>
      <c r="P347" s="119">
        <v>48280.649999999994</v>
      </c>
      <c r="Q347" s="119">
        <f t="shared" si="6"/>
        <v>2513387.17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2513387.17</v>
      </c>
      <c r="V347" s="115"/>
    </row>
    <row r="348" spans="2:22" ht="15" x14ac:dyDescent="0.25">
      <c r="B348" s="113"/>
      <c r="C348" s="161" t="s">
        <v>87</v>
      </c>
      <c r="D348" s="118" t="s">
        <v>307</v>
      </c>
      <c r="E348" s="119">
        <v>54980.089999999989</v>
      </c>
      <c r="F348" s="119">
        <v>54781.609999999993</v>
      </c>
      <c r="G348" s="119">
        <v>66449.84</v>
      </c>
      <c r="H348" s="119">
        <v>64630.16</v>
      </c>
      <c r="I348" s="119">
        <v>63056.290000000008</v>
      </c>
      <c r="J348" s="119">
        <v>79672.739999999991</v>
      </c>
      <c r="K348" s="119">
        <v>66426.49000000002</v>
      </c>
      <c r="L348" s="119">
        <v>101652.51999999999</v>
      </c>
      <c r="M348" s="119">
        <v>100370.48</v>
      </c>
      <c r="N348" s="119">
        <v>100553.5</v>
      </c>
      <c r="O348" s="119">
        <v>100365.73999999999</v>
      </c>
      <c r="P348" s="119">
        <v>55366.549999999988</v>
      </c>
      <c r="Q348" s="119">
        <f t="shared" si="6"/>
        <v>908306.01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908306.01</v>
      </c>
      <c r="V348" s="115"/>
    </row>
    <row r="349" spans="2:22" ht="25.5" x14ac:dyDescent="0.25">
      <c r="B349" s="113"/>
      <c r="C349" s="161" t="s">
        <v>88</v>
      </c>
      <c r="D349" s="118" t="s">
        <v>308</v>
      </c>
      <c r="E349" s="119">
        <v>52591.559999999983</v>
      </c>
      <c r="F349" s="119">
        <v>52976.570000000007</v>
      </c>
      <c r="G349" s="119">
        <v>74858.739999999976</v>
      </c>
      <c r="H349" s="119">
        <v>69967.570000000007</v>
      </c>
      <c r="I349" s="119">
        <v>68062.62000000001</v>
      </c>
      <c r="J349" s="119">
        <v>65656.94</v>
      </c>
      <c r="K349" s="119">
        <v>67313.430000000008</v>
      </c>
      <c r="L349" s="119">
        <v>74378.030000000013</v>
      </c>
      <c r="M349" s="119">
        <v>89626.229999999981</v>
      </c>
      <c r="N349" s="119">
        <v>89636.049999999988</v>
      </c>
      <c r="O349" s="119">
        <v>89619.62</v>
      </c>
      <c r="P349" s="119">
        <v>51749.199999999975</v>
      </c>
      <c r="Q349" s="119">
        <f t="shared" si="6"/>
        <v>846436.55999999994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846436.55999999994</v>
      </c>
      <c r="V349" s="115"/>
    </row>
    <row r="350" spans="2:22" ht="15" x14ac:dyDescent="0.25">
      <c r="B350" s="113"/>
      <c r="C350" s="161" t="s">
        <v>89</v>
      </c>
      <c r="D350" s="118" t="s">
        <v>309</v>
      </c>
      <c r="E350" s="119">
        <v>78027.570000000007</v>
      </c>
      <c r="F350" s="119">
        <v>80294.52</v>
      </c>
      <c r="G350" s="119">
        <v>120929.95000000001</v>
      </c>
      <c r="H350" s="119">
        <v>82510.55</v>
      </c>
      <c r="I350" s="119">
        <v>150172.35999999999</v>
      </c>
      <c r="J350" s="119">
        <v>113825.26999999999</v>
      </c>
      <c r="K350" s="119">
        <v>150006.35999999999</v>
      </c>
      <c r="L350" s="119">
        <v>360477.77999999997</v>
      </c>
      <c r="M350" s="119">
        <v>553306.55999999994</v>
      </c>
      <c r="N350" s="119">
        <v>382284.89999999997</v>
      </c>
      <c r="O350" s="119">
        <v>432645.1</v>
      </c>
      <c r="P350" s="119">
        <v>433241.12</v>
      </c>
      <c r="Q350" s="119">
        <f t="shared" si="6"/>
        <v>2937722.04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2937722.04</v>
      </c>
      <c r="V350" s="115"/>
    </row>
    <row r="351" spans="2:22" ht="15" x14ac:dyDescent="0.25">
      <c r="B351" s="113"/>
      <c r="C351" s="161" t="s">
        <v>90</v>
      </c>
      <c r="D351" s="118" t="s">
        <v>310</v>
      </c>
      <c r="E351" s="119">
        <v>145306.5</v>
      </c>
      <c r="F351" s="119">
        <v>149663.76</v>
      </c>
      <c r="G351" s="119">
        <v>211473.33</v>
      </c>
      <c r="H351" s="119">
        <v>195995.22999999998</v>
      </c>
      <c r="I351" s="119">
        <v>160489.01</v>
      </c>
      <c r="J351" s="119">
        <v>204167.73</v>
      </c>
      <c r="K351" s="119">
        <v>211040.7</v>
      </c>
      <c r="L351" s="119">
        <v>476860.88000000006</v>
      </c>
      <c r="M351" s="119">
        <v>268978.46000000014</v>
      </c>
      <c r="N351" s="119">
        <v>250744.69000000006</v>
      </c>
      <c r="O351" s="119">
        <v>272720.94000000012</v>
      </c>
      <c r="P351" s="119">
        <v>328301.71000000008</v>
      </c>
      <c r="Q351" s="119">
        <f t="shared" si="6"/>
        <v>2875742.9400000004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2875742.9400000004</v>
      </c>
      <c r="V351" s="115"/>
    </row>
    <row r="352" spans="2:22" ht="15" x14ac:dyDescent="0.25">
      <c r="B352" s="113"/>
      <c r="C352" s="161" t="s">
        <v>91</v>
      </c>
      <c r="D352" s="118" t="s">
        <v>311</v>
      </c>
      <c r="E352" s="119">
        <v>41511.329999999994</v>
      </c>
      <c r="F352" s="119">
        <v>40250.539999999994</v>
      </c>
      <c r="G352" s="119">
        <v>49917.94999999999</v>
      </c>
      <c r="H352" s="119">
        <v>47745.14</v>
      </c>
      <c r="I352" s="119">
        <v>44590.81</v>
      </c>
      <c r="J352" s="119">
        <v>51447.060000000005</v>
      </c>
      <c r="K352" s="119">
        <v>44006.649999999994</v>
      </c>
      <c r="L352" s="119">
        <v>76726.759999999995</v>
      </c>
      <c r="M352" s="119">
        <v>74474.540000000023</v>
      </c>
      <c r="N352" s="119">
        <v>74474.540000000023</v>
      </c>
      <c r="O352" s="119">
        <v>74474.540000000023</v>
      </c>
      <c r="P352" s="119">
        <v>41821.910000000018</v>
      </c>
      <c r="Q352" s="119">
        <f t="shared" si="6"/>
        <v>661441.77000000014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661441.77000000014</v>
      </c>
      <c r="V352" s="115"/>
    </row>
    <row r="353" spans="2:22" ht="15" x14ac:dyDescent="0.25">
      <c r="B353" s="113"/>
      <c r="C353" s="161" t="s">
        <v>92</v>
      </c>
      <c r="D353" s="118" t="s">
        <v>312</v>
      </c>
      <c r="E353" s="119">
        <v>42108.94</v>
      </c>
      <c r="F353" s="119">
        <v>58058.289999999994</v>
      </c>
      <c r="G353" s="119">
        <v>50442.130000000005</v>
      </c>
      <c r="H353" s="119">
        <v>72197.949999999983</v>
      </c>
      <c r="I353" s="119">
        <v>48852.83</v>
      </c>
      <c r="J353" s="119">
        <v>55757.82</v>
      </c>
      <c r="K353" s="119">
        <v>113025.54000000001</v>
      </c>
      <c r="L353" s="119">
        <v>89422.489999999991</v>
      </c>
      <c r="M353" s="119">
        <v>81226.069999999992</v>
      </c>
      <c r="N353" s="119">
        <v>80545.209999999992</v>
      </c>
      <c r="O353" s="119">
        <v>79398.149999999994</v>
      </c>
      <c r="P353" s="119">
        <v>55239.48</v>
      </c>
      <c r="Q353" s="119">
        <f t="shared" si="6"/>
        <v>826274.89999999991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826274.89999999991</v>
      </c>
      <c r="V353" s="115"/>
    </row>
    <row r="354" spans="2:22" ht="25.5" x14ac:dyDescent="0.25">
      <c r="B354" s="113"/>
      <c r="C354" s="161" t="s">
        <v>93</v>
      </c>
      <c r="D354" s="118" t="s">
        <v>313</v>
      </c>
      <c r="E354" s="119">
        <v>22482.029999999995</v>
      </c>
      <c r="F354" s="119">
        <v>20370.709999999995</v>
      </c>
      <c r="G354" s="119">
        <v>72252.239999999991</v>
      </c>
      <c r="H354" s="119">
        <v>45561.140000000014</v>
      </c>
      <c r="I354" s="119">
        <v>58788.330000000016</v>
      </c>
      <c r="J354" s="119">
        <v>34219.140000000007</v>
      </c>
      <c r="K354" s="119">
        <v>36250.35</v>
      </c>
      <c r="L354" s="119">
        <v>59258.01999999999</v>
      </c>
      <c r="M354" s="119">
        <v>59578.599999999984</v>
      </c>
      <c r="N354" s="119">
        <v>61734.029999999992</v>
      </c>
      <c r="O354" s="119">
        <v>65113.599999999984</v>
      </c>
      <c r="P354" s="119">
        <v>57093.599999999977</v>
      </c>
      <c r="Q354" s="119">
        <f t="shared" si="6"/>
        <v>592701.78999999992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592701.78999999992</v>
      </c>
      <c r="V354" s="115"/>
    </row>
    <row r="355" spans="2:22" ht="15" x14ac:dyDescent="0.25">
      <c r="B355" s="113"/>
      <c r="C355" s="161" t="s">
        <v>94</v>
      </c>
      <c r="D355" s="118" t="s">
        <v>314</v>
      </c>
      <c r="E355" s="119">
        <v>18690.93</v>
      </c>
      <c r="F355" s="119">
        <v>975.56</v>
      </c>
      <c r="G355" s="119">
        <v>28754.38</v>
      </c>
      <c r="H355" s="119">
        <v>23723.440000000002</v>
      </c>
      <c r="I355" s="119">
        <v>30022.260000000002</v>
      </c>
      <c r="J355" s="119">
        <v>22833.89</v>
      </c>
      <c r="K355" s="119">
        <v>27600.43</v>
      </c>
      <c r="L355" s="119">
        <v>33185.939999999995</v>
      </c>
      <c r="M355" s="119">
        <v>19728.23</v>
      </c>
      <c r="N355" s="119">
        <v>19728.23</v>
      </c>
      <c r="O355" s="119">
        <v>19728.23</v>
      </c>
      <c r="P355" s="119">
        <v>6270.44</v>
      </c>
      <c r="Q355" s="119">
        <f t="shared" si="6"/>
        <v>251241.96000000005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251241.96000000005</v>
      </c>
      <c r="V355" s="115"/>
    </row>
    <row r="356" spans="2:22" ht="25.5" x14ac:dyDescent="0.25">
      <c r="B356" s="113"/>
      <c r="C356" s="161" t="s">
        <v>95</v>
      </c>
      <c r="D356" s="118" t="s">
        <v>315</v>
      </c>
      <c r="E356" s="119">
        <v>0</v>
      </c>
      <c r="F356" s="119">
        <v>0</v>
      </c>
      <c r="G356" s="119">
        <v>0</v>
      </c>
      <c r="H356" s="119">
        <v>0</v>
      </c>
      <c r="I356" s="119">
        <v>0</v>
      </c>
      <c r="J356" s="119">
        <v>0</v>
      </c>
      <c r="K356" s="119">
        <v>0</v>
      </c>
      <c r="L356" s="119">
        <v>62036.599999999991</v>
      </c>
      <c r="M356" s="119">
        <v>95774.109999999986</v>
      </c>
      <c r="N356" s="119">
        <v>28299.090000000004</v>
      </c>
      <c r="O356" s="119">
        <v>62036.599999999991</v>
      </c>
      <c r="P356" s="119">
        <v>62036.599999999991</v>
      </c>
      <c r="Q356" s="119">
        <f t="shared" si="6"/>
        <v>310182.99999999994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310182.99999999994</v>
      </c>
      <c r="V356" s="115"/>
    </row>
    <row r="357" spans="2:22" ht="15" x14ac:dyDescent="0.25">
      <c r="B357" s="113"/>
      <c r="C357" s="161" t="s">
        <v>96</v>
      </c>
      <c r="D357" s="118" t="s">
        <v>316</v>
      </c>
      <c r="E357" s="119">
        <v>0</v>
      </c>
      <c r="F357" s="119">
        <v>0</v>
      </c>
      <c r="G357" s="119">
        <v>65655.75</v>
      </c>
      <c r="H357" s="119">
        <v>2333.7200000000003</v>
      </c>
      <c r="I357" s="119">
        <v>2333.6400000000003</v>
      </c>
      <c r="J357" s="119">
        <v>123588.15000000001</v>
      </c>
      <c r="K357" s="119">
        <v>157315.41999999998</v>
      </c>
      <c r="L357" s="119">
        <v>279995.79000000004</v>
      </c>
      <c r="M357" s="119">
        <v>400870.23</v>
      </c>
      <c r="N357" s="119">
        <v>590433.02999999991</v>
      </c>
      <c r="O357" s="119">
        <v>590433.0199999999</v>
      </c>
      <c r="P357" s="119">
        <v>590433.25</v>
      </c>
      <c r="Q357" s="119">
        <f t="shared" si="6"/>
        <v>2803392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2803392</v>
      </c>
      <c r="V357" s="115"/>
    </row>
    <row r="358" spans="2:22" ht="15" x14ac:dyDescent="0.25">
      <c r="B358" s="113"/>
      <c r="C358" s="161" t="s">
        <v>97</v>
      </c>
      <c r="D358" s="118" t="s">
        <v>317</v>
      </c>
      <c r="E358" s="119">
        <v>75361.420000000013</v>
      </c>
      <c r="F358" s="119">
        <v>134134.20000000001</v>
      </c>
      <c r="G358" s="119">
        <v>137134.93</v>
      </c>
      <c r="H358" s="119">
        <v>205759.05000000002</v>
      </c>
      <c r="I358" s="119">
        <v>219505.27999999997</v>
      </c>
      <c r="J358" s="119">
        <v>177607.42</v>
      </c>
      <c r="K358" s="119">
        <v>269588.16000000003</v>
      </c>
      <c r="L358" s="119">
        <v>214396.49</v>
      </c>
      <c r="M358" s="119">
        <v>198618.82</v>
      </c>
      <c r="N358" s="119">
        <v>221968.69</v>
      </c>
      <c r="O358" s="119">
        <v>221992.40999999997</v>
      </c>
      <c r="P358" s="119">
        <v>220680.03000000003</v>
      </c>
      <c r="Q358" s="119">
        <f t="shared" si="6"/>
        <v>2296746.9000000004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2296746.9000000004</v>
      </c>
      <c r="V358" s="115"/>
    </row>
    <row r="359" spans="2:22" ht="15" x14ac:dyDescent="0.25">
      <c r="B359" s="113"/>
      <c r="C359" s="161" t="s">
        <v>98</v>
      </c>
      <c r="D359" s="118" t="s">
        <v>318</v>
      </c>
      <c r="E359" s="119">
        <v>30279.490000000005</v>
      </c>
      <c r="F359" s="119">
        <v>29535.130000000008</v>
      </c>
      <c r="G359" s="119">
        <v>33698.23000000001</v>
      </c>
      <c r="H359" s="119">
        <v>39317.14</v>
      </c>
      <c r="I359" s="119">
        <v>31640.989999999998</v>
      </c>
      <c r="J359" s="119">
        <v>36194.240000000013</v>
      </c>
      <c r="K359" s="119">
        <v>1727832.5499999998</v>
      </c>
      <c r="L359" s="119">
        <v>118411.80000000002</v>
      </c>
      <c r="M359" s="119">
        <v>34017.21</v>
      </c>
      <c r="N359" s="119">
        <v>57399.770000000026</v>
      </c>
      <c r="O359" s="119">
        <v>57399.770000000026</v>
      </c>
      <c r="P359" s="119">
        <v>57399.76</v>
      </c>
      <c r="Q359" s="119">
        <f t="shared" si="6"/>
        <v>2253126.0799999996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2253126.0799999996</v>
      </c>
      <c r="V359" s="115"/>
    </row>
    <row r="360" spans="2:22" ht="15" x14ac:dyDescent="0.25">
      <c r="B360" s="113"/>
      <c r="C360" s="161" t="s">
        <v>99</v>
      </c>
      <c r="D360" s="118" t="s">
        <v>319</v>
      </c>
      <c r="E360" s="119">
        <v>72125.599999999977</v>
      </c>
      <c r="F360" s="119">
        <v>69562.729999999981</v>
      </c>
      <c r="G360" s="119">
        <v>127960.30999999998</v>
      </c>
      <c r="H360" s="119">
        <v>79359.08</v>
      </c>
      <c r="I360" s="119">
        <v>114675.40999999997</v>
      </c>
      <c r="J360" s="119">
        <v>105171.51</v>
      </c>
      <c r="K360" s="119">
        <v>85998.290000000008</v>
      </c>
      <c r="L360" s="119">
        <v>123410.94999999997</v>
      </c>
      <c r="M360" s="119">
        <v>91820.739999999976</v>
      </c>
      <c r="N360" s="119">
        <v>89849.859999999986</v>
      </c>
      <c r="O360" s="119">
        <v>89849.889999999985</v>
      </c>
      <c r="P360" s="119">
        <v>89454.959999999977</v>
      </c>
      <c r="Q360" s="119">
        <f t="shared" si="6"/>
        <v>1139239.3299999998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1139239.3299999998</v>
      </c>
      <c r="V360" s="115"/>
    </row>
    <row r="361" spans="2:22" ht="15" x14ac:dyDescent="0.25">
      <c r="B361" s="113"/>
      <c r="C361" s="161" t="s">
        <v>100</v>
      </c>
      <c r="D361" s="118" t="s">
        <v>320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41400</v>
      </c>
      <c r="K361" s="119">
        <v>0</v>
      </c>
      <c r="L361" s="119">
        <v>80046.91</v>
      </c>
      <c r="M361" s="119">
        <v>80046.91</v>
      </c>
      <c r="N361" s="119">
        <v>80046.91</v>
      </c>
      <c r="O361" s="119">
        <v>80046.91</v>
      </c>
      <c r="P361" s="119">
        <v>80046.92</v>
      </c>
      <c r="Q361" s="119">
        <f t="shared" si="6"/>
        <v>441634.56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441634.56</v>
      </c>
      <c r="V361" s="115"/>
    </row>
    <row r="362" spans="2:22" ht="25.5" x14ac:dyDescent="0.25">
      <c r="B362" s="113"/>
      <c r="C362" s="161" t="s">
        <v>101</v>
      </c>
      <c r="D362" s="118" t="s">
        <v>321</v>
      </c>
      <c r="E362" s="119">
        <v>287459.34999999998</v>
      </c>
      <c r="F362" s="119">
        <v>318549.60999999993</v>
      </c>
      <c r="G362" s="119">
        <v>426620.39</v>
      </c>
      <c r="H362" s="119">
        <v>369012.69999999984</v>
      </c>
      <c r="I362" s="119">
        <v>724900.1100000001</v>
      </c>
      <c r="J362" s="119">
        <v>686907.36999999988</v>
      </c>
      <c r="K362" s="119">
        <v>355660.21</v>
      </c>
      <c r="L362" s="119">
        <v>1477632.1999999997</v>
      </c>
      <c r="M362" s="119">
        <v>1172918.2399999998</v>
      </c>
      <c r="N362" s="119">
        <v>1166328.9499999997</v>
      </c>
      <c r="O362" s="119">
        <v>1166328.9499999997</v>
      </c>
      <c r="P362" s="119">
        <v>917127.75000000012</v>
      </c>
      <c r="Q362" s="119">
        <f t="shared" si="6"/>
        <v>9069445.8299999982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9069445.8299999982</v>
      </c>
      <c r="V362" s="115"/>
    </row>
    <row r="363" spans="2:22" ht="15" x14ac:dyDescent="0.25">
      <c r="B363" s="113"/>
      <c r="C363" s="161" t="s">
        <v>102</v>
      </c>
      <c r="D363" s="118" t="s">
        <v>322</v>
      </c>
      <c r="E363" s="119">
        <v>33676.33</v>
      </c>
      <c r="F363" s="119">
        <v>34483.850000000006</v>
      </c>
      <c r="G363" s="119">
        <v>61793.78</v>
      </c>
      <c r="H363" s="119">
        <v>36607.630000000005</v>
      </c>
      <c r="I363" s="119">
        <v>37734.729999999989</v>
      </c>
      <c r="J363" s="119">
        <v>33354.480000000003</v>
      </c>
      <c r="K363" s="119">
        <v>31298.230000000003</v>
      </c>
      <c r="L363" s="119">
        <v>101850.73999999999</v>
      </c>
      <c r="M363" s="119">
        <v>104663</v>
      </c>
      <c r="N363" s="119">
        <v>93268.13</v>
      </c>
      <c r="O363" s="119">
        <v>93268.13</v>
      </c>
      <c r="P363" s="119">
        <v>105298.37</v>
      </c>
      <c r="Q363" s="119">
        <f t="shared" si="6"/>
        <v>767297.4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767297.4</v>
      </c>
      <c r="V363" s="115"/>
    </row>
    <row r="364" spans="2:22" ht="15" x14ac:dyDescent="0.25">
      <c r="B364" s="113"/>
      <c r="C364" s="161" t="s">
        <v>103</v>
      </c>
      <c r="D364" s="118" t="s">
        <v>323</v>
      </c>
      <c r="E364" s="119">
        <v>787169.89999999967</v>
      </c>
      <c r="F364" s="119">
        <v>1267306.5599999998</v>
      </c>
      <c r="G364" s="119">
        <v>961620.94000000006</v>
      </c>
      <c r="H364" s="119">
        <v>1239071.1300000001</v>
      </c>
      <c r="I364" s="119">
        <v>1491691.3599999999</v>
      </c>
      <c r="J364" s="119">
        <v>999670.79</v>
      </c>
      <c r="K364" s="119">
        <v>1765574.3499999999</v>
      </c>
      <c r="L364" s="119">
        <v>3911699.28</v>
      </c>
      <c r="M364" s="119">
        <v>1657983.0599999996</v>
      </c>
      <c r="N364" s="119">
        <v>1664305.8399999996</v>
      </c>
      <c r="O364" s="119">
        <v>1635370.2299999995</v>
      </c>
      <c r="P364" s="119">
        <v>1248669.2</v>
      </c>
      <c r="Q364" s="119">
        <f t="shared" si="6"/>
        <v>18630132.639999997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18630132.639999997</v>
      </c>
      <c r="V364" s="115"/>
    </row>
    <row r="365" spans="2:22" ht="25.5" x14ac:dyDescent="0.25">
      <c r="B365" s="113"/>
      <c r="C365" s="161" t="s">
        <v>104</v>
      </c>
      <c r="D365" s="118" t="s">
        <v>324</v>
      </c>
      <c r="E365" s="119">
        <v>30162.86</v>
      </c>
      <c r="F365" s="119">
        <v>26892.969999999998</v>
      </c>
      <c r="G365" s="119">
        <v>35909.03</v>
      </c>
      <c r="H365" s="119">
        <v>39793.25999999998</v>
      </c>
      <c r="I365" s="119">
        <v>38819.12000000001</v>
      </c>
      <c r="J365" s="119">
        <v>37322.35</v>
      </c>
      <c r="K365" s="119">
        <v>38597.14</v>
      </c>
      <c r="L365" s="119">
        <v>48537.460000000006</v>
      </c>
      <c r="M365" s="119">
        <v>48537.460000000006</v>
      </c>
      <c r="N365" s="119">
        <v>48195.680000000008</v>
      </c>
      <c r="O365" s="119">
        <v>48195.680000000008</v>
      </c>
      <c r="P365" s="119">
        <v>48195.659999999982</v>
      </c>
      <c r="Q365" s="119">
        <f t="shared" si="6"/>
        <v>489158.67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489158.67</v>
      </c>
      <c r="V365" s="115"/>
    </row>
    <row r="366" spans="2:22" ht="15" x14ac:dyDescent="0.25">
      <c r="B366" s="113"/>
      <c r="C366" s="161" t="s">
        <v>105</v>
      </c>
      <c r="D366" s="118" t="s">
        <v>325</v>
      </c>
      <c r="E366" s="119">
        <v>930195.62000000011</v>
      </c>
      <c r="F366" s="119">
        <v>961529.44000000006</v>
      </c>
      <c r="G366" s="119">
        <v>1211144.1399999999</v>
      </c>
      <c r="H366" s="119">
        <v>1459741.8699999999</v>
      </c>
      <c r="I366" s="119">
        <v>1364767.4300000002</v>
      </c>
      <c r="J366" s="119">
        <v>1443396.1800000004</v>
      </c>
      <c r="K366" s="119">
        <v>1981872.4599999997</v>
      </c>
      <c r="L366" s="119">
        <v>2037845.3299999996</v>
      </c>
      <c r="M366" s="119">
        <v>1921487.4899999998</v>
      </c>
      <c r="N366" s="119">
        <v>1849086.5699999998</v>
      </c>
      <c r="O366" s="119">
        <v>1826319.2999999998</v>
      </c>
      <c r="P366" s="119">
        <v>1254858.4899999995</v>
      </c>
      <c r="Q366" s="119">
        <f t="shared" ref="Q366:Q429" si="7">SUM(E366:P366)</f>
        <v>18242244.32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18242244.32</v>
      </c>
      <c r="V366" s="115"/>
    </row>
    <row r="367" spans="2:22" ht="15" x14ac:dyDescent="0.25">
      <c r="B367" s="113"/>
      <c r="C367" s="161" t="s">
        <v>106</v>
      </c>
      <c r="D367" s="118" t="s">
        <v>327</v>
      </c>
      <c r="E367" s="119">
        <v>5846105.3499999987</v>
      </c>
      <c r="F367" s="119">
        <v>7226760.3699999973</v>
      </c>
      <c r="G367" s="119">
        <v>6872390.1600000011</v>
      </c>
      <c r="H367" s="119">
        <v>7335000.1799999988</v>
      </c>
      <c r="I367" s="119">
        <v>7227713.0300000012</v>
      </c>
      <c r="J367" s="119">
        <v>7300923.950000003</v>
      </c>
      <c r="K367" s="119">
        <v>6888832.7300000004</v>
      </c>
      <c r="L367" s="119">
        <v>9413812.589999998</v>
      </c>
      <c r="M367" s="119">
        <v>8578219.2999999989</v>
      </c>
      <c r="N367" s="119">
        <v>8338804.9099999992</v>
      </c>
      <c r="O367" s="119">
        <v>7830582.6799999988</v>
      </c>
      <c r="P367" s="119">
        <v>6324696.3600000003</v>
      </c>
      <c r="Q367" s="119">
        <f t="shared" si="7"/>
        <v>89183841.609999985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89183841.609999985</v>
      </c>
      <c r="V367" s="115"/>
    </row>
    <row r="368" spans="2:22" ht="25.5" x14ac:dyDescent="0.25">
      <c r="B368" s="113"/>
      <c r="C368" s="161" t="s">
        <v>107</v>
      </c>
      <c r="D368" s="118" t="s">
        <v>328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2000</v>
      </c>
      <c r="M368" s="119">
        <v>156542.49</v>
      </c>
      <c r="N368" s="119">
        <v>32000</v>
      </c>
      <c r="O368" s="119">
        <v>32000</v>
      </c>
      <c r="P368" s="119">
        <v>167457.51</v>
      </c>
      <c r="Q368" s="119">
        <f t="shared" si="7"/>
        <v>390000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390000</v>
      </c>
      <c r="V368" s="115"/>
    </row>
    <row r="369" spans="2:22" ht="25.5" x14ac:dyDescent="0.25">
      <c r="B369" s="113"/>
      <c r="C369" s="161" t="s">
        <v>108</v>
      </c>
      <c r="D369" s="118" t="s">
        <v>330</v>
      </c>
      <c r="E369" s="119">
        <v>109459.55</v>
      </c>
      <c r="F369" s="119">
        <v>27696.9</v>
      </c>
      <c r="G369" s="119">
        <v>252357.45</v>
      </c>
      <c r="H369" s="119">
        <v>1432275.97</v>
      </c>
      <c r="I369" s="119">
        <v>155916.38</v>
      </c>
      <c r="J369" s="119">
        <v>326426.34999999998</v>
      </c>
      <c r="K369" s="119">
        <v>69494.53</v>
      </c>
      <c r="L369" s="119">
        <v>2439860.39</v>
      </c>
      <c r="M369" s="119">
        <v>443507.72</v>
      </c>
      <c r="N369" s="119">
        <v>562098.54999999993</v>
      </c>
      <c r="O369" s="119">
        <v>592842.59</v>
      </c>
      <c r="P369" s="119">
        <v>675063.62</v>
      </c>
      <c r="Q369" s="119">
        <f t="shared" si="7"/>
        <v>7086999.9999999991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7086999.9999999991</v>
      </c>
      <c r="V369" s="115"/>
    </row>
    <row r="370" spans="2:22" ht="25.5" x14ac:dyDescent="0.25">
      <c r="B370" s="113"/>
      <c r="C370" s="161" t="s">
        <v>109</v>
      </c>
      <c r="D370" s="118" t="s">
        <v>331</v>
      </c>
      <c r="E370" s="119">
        <v>424346.47</v>
      </c>
      <c r="F370" s="119">
        <v>600158.81999999983</v>
      </c>
      <c r="G370" s="119">
        <v>539981.11</v>
      </c>
      <c r="H370" s="119">
        <v>656626.01999999979</v>
      </c>
      <c r="I370" s="119">
        <v>580226.97000000009</v>
      </c>
      <c r="J370" s="119">
        <v>657355.15</v>
      </c>
      <c r="K370" s="119">
        <v>968945.51999999979</v>
      </c>
      <c r="L370" s="119">
        <v>871626.21999999986</v>
      </c>
      <c r="M370" s="119">
        <v>815431.2799999998</v>
      </c>
      <c r="N370" s="119">
        <v>745159.07999999973</v>
      </c>
      <c r="O370" s="119">
        <v>720556.68999999983</v>
      </c>
      <c r="P370" s="119">
        <v>708988.44000000006</v>
      </c>
      <c r="Q370" s="119">
        <f t="shared" si="7"/>
        <v>8289401.7699999986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8289401.7699999986</v>
      </c>
      <c r="V370" s="115"/>
    </row>
    <row r="371" spans="2:22" ht="15" x14ac:dyDescent="0.25">
      <c r="B371" s="113"/>
      <c r="C371" s="161" t="s">
        <v>110</v>
      </c>
      <c r="D371" s="118" t="s">
        <v>326</v>
      </c>
      <c r="E371" s="119">
        <v>48175.06</v>
      </c>
      <c r="F371" s="119">
        <v>51651.979999999996</v>
      </c>
      <c r="G371" s="119">
        <v>66234.25</v>
      </c>
      <c r="H371" s="119">
        <v>4026.35</v>
      </c>
      <c r="I371" s="119">
        <v>197890.71000000002</v>
      </c>
      <c r="J371" s="119">
        <v>230606.53999999998</v>
      </c>
      <c r="K371" s="119">
        <v>0</v>
      </c>
      <c r="L371" s="119">
        <v>565083.21</v>
      </c>
      <c r="M371" s="119">
        <v>565083.21</v>
      </c>
      <c r="N371" s="119">
        <v>573763.21</v>
      </c>
      <c r="O371" s="119">
        <v>605083.21</v>
      </c>
      <c r="P371" s="119">
        <v>605083.16999999993</v>
      </c>
      <c r="Q371" s="119">
        <f t="shared" si="7"/>
        <v>3512680.8999999994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3512680.8999999994</v>
      </c>
      <c r="V371" s="115"/>
    </row>
    <row r="372" spans="2:22" ht="15" x14ac:dyDescent="0.25">
      <c r="B372" s="113"/>
      <c r="C372" s="161" t="s">
        <v>111</v>
      </c>
      <c r="D372" s="118" t="s">
        <v>329</v>
      </c>
      <c r="E372" s="119">
        <v>606945.22000000032</v>
      </c>
      <c r="F372" s="119">
        <v>593051.96000000008</v>
      </c>
      <c r="G372" s="119">
        <v>728455.0399999998</v>
      </c>
      <c r="H372" s="119">
        <v>773555.03</v>
      </c>
      <c r="I372" s="119">
        <v>729804.62999999977</v>
      </c>
      <c r="J372" s="119">
        <v>794753.61</v>
      </c>
      <c r="K372" s="119">
        <v>868880.31</v>
      </c>
      <c r="L372" s="119">
        <v>1030278.4700000001</v>
      </c>
      <c r="M372" s="119">
        <v>1018831.2700000001</v>
      </c>
      <c r="N372" s="119">
        <v>912485.19000000006</v>
      </c>
      <c r="O372" s="119">
        <v>911917.92</v>
      </c>
      <c r="P372" s="119">
        <v>912243.54999999993</v>
      </c>
      <c r="Q372" s="119">
        <f t="shared" si="7"/>
        <v>9881202.200000003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9881202.200000003</v>
      </c>
      <c r="V372" s="115"/>
    </row>
    <row r="373" spans="2:22" ht="15" x14ac:dyDescent="0.25">
      <c r="B373" s="113"/>
      <c r="C373" s="161" t="s">
        <v>112</v>
      </c>
      <c r="D373" s="118" t="s">
        <v>332</v>
      </c>
      <c r="E373" s="119">
        <v>203120.33000000005</v>
      </c>
      <c r="F373" s="119">
        <v>228536.82000000004</v>
      </c>
      <c r="G373" s="119">
        <v>306749.07999999996</v>
      </c>
      <c r="H373" s="119">
        <v>374940.82</v>
      </c>
      <c r="I373" s="119">
        <v>510395.57</v>
      </c>
      <c r="J373" s="119">
        <v>6576454.2000000011</v>
      </c>
      <c r="K373" s="119">
        <v>383094.76999999996</v>
      </c>
      <c r="L373" s="119">
        <v>1362764.9499999997</v>
      </c>
      <c r="M373" s="119">
        <v>434764.9499999999</v>
      </c>
      <c r="N373" s="119">
        <v>369764.94999999995</v>
      </c>
      <c r="O373" s="119">
        <v>364764.94999999995</v>
      </c>
      <c r="P373" s="119">
        <v>349833.06999999995</v>
      </c>
      <c r="Q373" s="119">
        <f t="shared" si="7"/>
        <v>11465184.459999999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11465184.459999999</v>
      </c>
      <c r="V373" s="115"/>
    </row>
    <row r="374" spans="2:22" ht="15" x14ac:dyDescent="0.25">
      <c r="B374" s="113"/>
      <c r="C374" s="161" t="s">
        <v>113</v>
      </c>
      <c r="D374" s="118" t="s">
        <v>333</v>
      </c>
      <c r="E374" s="119">
        <v>129802.73000000001</v>
      </c>
      <c r="F374" s="119">
        <v>215124.72999999998</v>
      </c>
      <c r="G374" s="119">
        <v>315805.69999999995</v>
      </c>
      <c r="H374" s="119">
        <v>372027.05000000005</v>
      </c>
      <c r="I374" s="119">
        <v>283209.0199999999</v>
      </c>
      <c r="J374" s="119">
        <v>211338.79999999996</v>
      </c>
      <c r="K374" s="119">
        <v>288438.94000000006</v>
      </c>
      <c r="L374" s="119">
        <v>404141.81999999989</v>
      </c>
      <c r="M374" s="119">
        <v>402131.81999999989</v>
      </c>
      <c r="N374" s="119">
        <v>402131.81999999989</v>
      </c>
      <c r="O374" s="119">
        <v>402131.81999999989</v>
      </c>
      <c r="P374" s="119">
        <v>402131.91999999993</v>
      </c>
      <c r="Q374" s="119">
        <f t="shared" si="7"/>
        <v>3828416.1699999995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3828416.1699999995</v>
      </c>
      <c r="V374" s="115"/>
    </row>
    <row r="375" spans="2:22" ht="15" x14ac:dyDescent="0.25">
      <c r="B375" s="113"/>
      <c r="C375" s="161" t="s">
        <v>114</v>
      </c>
      <c r="D375" s="118" t="s">
        <v>334</v>
      </c>
      <c r="E375" s="119">
        <v>3116090.4800000004</v>
      </c>
      <c r="F375" s="119">
        <v>3479491.7800000017</v>
      </c>
      <c r="G375" s="119">
        <v>3199305.73</v>
      </c>
      <c r="H375" s="119">
        <v>3719110.6100000003</v>
      </c>
      <c r="I375" s="119">
        <v>3698146.23</v>
      </c>
      <c r="J375" s="119">
        <v>3446198.9100000006</v>
      </c>
      <c r="K375" s="119">
        <v>3909494.17</v>
      </c>
      <c r="L375" s="119">
        <v>4596020.6899999985</v>
      </c>
      <c r="M375" s="119">
        <v>4365646.629999999</v>
      </c>
      <c r="N375" s="119">
        <v>4361648.629999999</v>
      </c>
      <c r="O375" s="119">
        <v>4353108.5299999984</v>
      </c>
      <c r="P375" s="119">
        <v>4051790.61</v>
      </c>
      <c r="Q375" s="119">
        <f t="shared" si="7"/>
        <v>46296053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46296053</v>
      </c>
      <c r="V375" s="115"/>
    </row>
    <row r="376" spans="2:22" ht="15" x14ac:dyDescent="0.25">
      <c r="B376" s="113"/>
      <c r="C376" s="161" t="s">
        <v>115</v>
      </c>
      <c r="D376" s="118" t="s">
        <v>335</v>
      </c>
      <c r="E376" s="119">
        <v>71585.700000000012</v>
      </c>
      <c r="F376" s="119">
        <v>83896.35000000002</v>
      </c>
      <c r="G376" s="119">
        <v>117089.66000000002</v>
      </c>
      <c r="H376" s="119">
        <v>137841.61000000002</v>
      </c>
      <c r="I376" s="119">
        <v>180016.41</v>
      </c>
      <c r="J376" s="119">
        <v>124233.92999999998</v>
      </c>
      <c r="K376" s="119">
        <v>149522.78</v>
      </c>
      <c r="L376" s="119">
        <v>177518.1</v>
      </c>
      <c r="M376" s="119">
        <v>163489.50000000003</v>
      </c>
      <c r="N376" s="119">
        <v>144489.50000000003</v>
      </c>
      <c r="O376" s="119">
        <v>134879.94999999998</v>
      </c>
      <c r="P376" s="119">
        <v>99010.689999999988</v>
      </c>
      <c r="Q376" s="119">
        <f t="shared" si="7"/>
        <v>1583574.18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1583574.18</v>
      </c>
      <c r="V376" s="115"/>
    </row>
    <row r="377" spans="2:22" ht="15" x14ac:dyDescent="0.25">
      <c r="B377" s="113"/>
      <c r="C377" s="161" t="s">
        <v>116</v>
      </c>
      <c r="D377" s="118" t="s">
        <v>336</v>
      </c>
      <c r="E377" s="119">
        <v>18580.77</v>
      </c>
      <c r="F377" s="119">
        <v>32230.77</v>
      </c>
      <c r="G377" s="119">
        <v>73217.72</v>
      </c>
      <c r="H377" s="119">
        <v>76335.48000000001</v>
      </c>
      <c r="I377" s="119">
        <v>131250.79</v>
      </c>
      <c r="J377" s="119">
        <v>117004.48999999999</v>
      </c>
      <c r="K377" s="119">
        <v>60065.710000000006</v>
      </c>
      <c r="L377" s="119">
        <v>230074.32</v>
      </c>
      <c r="M377" s="119">
        <v>220074.32</v>
      </c>
      <c r="N377" s="119">
        <v>220074.32</v>
      </c>
      <c r="O377" s="119">
        <v>215074.32</v>
      </c>
      <c r="P377" s="119">
        <v>215074.36</v>
      </c>
      <c r="Q377" s="119">
        <f t="shared" si="7"/>
        <v>1609057.37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1609057.37</v>
      </c>
      <c r="V377" s="115"/>
    </row>
    <row r="378" spans="2:22" ht="15" x14ac:dyDescent="0.25">
      <c r="B378" s="113"/>
      <c r="C378" s="161" t="s">
        <v>117</v>
      </c>
      <c r="D378" s="118" t="s">
        <v>337</v>
      </c>
      <c r="E378" s="119">
        <v>226907.2</v>
      </c>
      <c r="F378" s="119">
        <v>226907.2</v>
      </c>
      <c r="G378" s="119">
        <v>38110.22</v>
      </c>
      <c r="H378" s="119">
        <v>710717.17</v>
      </c>
      <c r="I378" s="119">
        <v>542741.73</v>
      </c>
      <c r="J378" s="119">
        <v>523376.89</v>
      </c>
      <c r="K378" s="119">
        <v>1169870.6399999999</v>
      </c>
      <c r="L378" s="119">
        <v>700665.09999999986</v>
      </c>
      <c r="M378" s="119">
        <v>700665.09999999986</v>
      </c>
      <c r="N378" s="119">
        <v>700665.09999999986</v>
      </c>
      <c r="O378" s="119">
        <v>700665.09999999986</v>
      </c>
      <c r="P378" s="119">
        <v>700665.12999999989</v>
      </c>
      <c r="Q378" s="119">
        <f t="shared" si="7"/>
        <v>6941956.5799999982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6941956.5799999982</v>
      </c>
      <c r="V378" s="115"/>
    </row>
    <row r="379" spans="2:22" ht="15" x14ac:dyDescent="0.25">
      <c r="B379" s="113"/>
      <c r="C379" s="161" t="s">
        <v>118</v>
      </c>
      <c r="D379" s="118" t="s">
        <v>338</v>
      </c>
      <c r="E379" s="119">
        <v>0</v>
      </c>
      <c r="F379" s="119">
        <v>0</v>
      </c>
      <c r="G379" s="119">
        <v>0</v>
      </c>
      <c r="H379" s="119">
        <v>0</v>
      </c>
      <c r="I379" s="119">
        <v>52468.02</v>
      </c>
      <c r="J379" s="119">
        <v>29709.41</v>
      </c>
      <c r="K379" s="119">
        <v>42981.32</v>
      </c>
      <c r="L379" s="119">
        <v>89268.25</v>
      </c>
      <c r="M379" s="119">
        <v>89268.25</v>
      </c>
      <c r="N379" s="119">
        <v>89268.25</v>
      </c>
      <c r="O379" s="119">
        <v>89268.25</v>
      </c>
      <c r="P379" s="119">
        <v>89268.25</v>
      </c>
      <c r="Q379" s="119">
        <f t="shared" si="7"/>
        <v>571500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571500</v>
      </c>
      <c r="V379" s="115"/>
    </row>
    <row r="380" spans="2:22" ht="25.5" x14ac:dyDescent="0.25">
      <c r="B380" s="113"/>
      <c r="C380" s="161" t="s">
        <v>119</v>
      </c>
      <c r="D380" s="118" t="s">
        <v>339</v>
      </c>
      <c r="E380" s="119">
        <v>136710.82999999996</v>
      </c>
      <c r="F380" s="119">
        <v>142666.57999999999</v>
      </c>
      <c r="G380" s="119">
        <v>157505.25999999998</v>
      </c>
      <c r="H380" s="119">
        <v>200780.16999999998</v>
      </c>
      <c r="I380" s="119">
        <v>208838.38</v>
      </c>
      <c r="J380" s="119">
        <v>209507.34999999998</v>
      </c>
      <c r="K380" s="119">
        <v>192732.99</v>
      </c>
      <c r="L380" s="119">
        <v>330912.01000000007</v>
      </c>
      <c r="M380" s="119">
        <v>280840.69000000012</v>
      </c>
      <c r="N380" s="119">
        <v>280840.69000000012</v>
      </c>
      <c r="O380" s="119">
        <v>280840.69000000012</v>
      </c>
      <c r="P380" s="119">
        <v>280863.30000000005</v>
      </c>
      <c r="Q380" s="119">
        <f t="shared" si="7"/>
        <v>2703038.9400000004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2703038.9400000004</v>
      </c>
      <c r="V380" s="115"/>
    </row>
    <row r="381" spans="2:22" ht="15" x14ac:dyDescent="0.25">
      <c r="B381" s="113"/>
      <c r="C381" s="161" t="s">
        <v>120</v>
      </c>
      <c r="D381" s="118" t="s">
        <v>340</v>
      </c>
      <c r="E381" s="119">
        <v>33342.770000000004</v>
      </c>
      <c r="F381" s="119">
        <v>34480.619999999995</v>
      </c>
      <c r="G381" s="119">
        <v>106348.34999999999</v>
      </c>
      <c r="H381" s="119">
        <v>42293.72</v>
      </c>
      <c r="I381" s="119">
        <v>41394.12999999999</v>
      </c>
      <c r="J381" s="119">
        <v>58044.399999999994</v>
      </c>
      <c r="K381" s="119">
        <v>28620.940000000002</v>
      </c>
      <c r="L381" s="119">
        <v>61292.049999999988</v>
      </c>
      <c r="M381" s="119">
        <v>61292.049999999988</v>
      </c>
      <c r="N381" s="119">
        <v>61292.049999999988</v>
      </c>
      <c r="O381" s="119">
        <v>61292.049999999988</v>
      </c>
      <c r="P381" s="119">
        <v>61292.2</v>
      </c>
      <c r="Q381" s="119">
        <f t="shared" si="7"/>
        <v>650985.32999999984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650985.32999999984</v>
      </c>
      <c r="V381" s="115"/>
    </row>
    <row r="382" spans="2:22" ht="15" x14ac:dyDescent="0.25">
      <c r="B382" s="113"/>
      <c r="C382" s="161" t="s">
        <v>121</v>
      </c>
      <c r="D382" s="118" t="s">
        <v>341</v>
      </c>
      <c r="E382" s="119">
        <v>66834.590000000011</v>
      </c>
      <c r="F382" s="119">
        <v>76427.499999999985</v>
      </c>
      <c r="G382" s="119">
        <v>80022.33</v>
      </c>
      <c r="H382" s="119">
        <v>89883.810000000012</v>
      </c>
      <c r="I382" s="119">
        <v>109850.31999999998</v>
      </c>
      <c r="J382" s="119">
        <v>112126.20999999999</v>
      </c>
      <c r="K382" s="119">
        <v>148305.18</v>
      </c>
      <c r="L382" s="119">
        <v>282588.15999999997</v>
      </c>
      <c r="M382" s="119">
        <v>282548.84999999998</v>
      </c>
      <c r="N382" s="119">
        <v>281255.82999999996</v>
      </c>
      <c r="O382" s="119">
        <v>262002.72000000003</v>
      </c>
      <c r="P382" s="119">
        <v>255998.62</v>
      </c>
      <c r="Q382" s="119">
        <f t="shared" si="7"/>
        <v>2047844.1199999996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2047844.1199999996</v>
      </c>
      <c r="V382" s="115"/>
    </row>
    <row r="383" spans="2:22" ht="15" x14ac:dyDescent="0.25">
      <c r="B383" s="113"/>
      <c r="C383" s="161" t="s">
        <v>122</v>
      </c>
      <c r="D383" s="118" t="s">
        <v>342</v>
      </c>
      <c r="E383" s="119">
        <v>2182184.0999999996</v>
      </c>
      <c r="F383" s="119">
        <v>972991.67999999993</v>
      </c>
      <c r="G383" s="119">
        <v>6097735.3599999994</v>
      </c>
      <c r="H383" s="119">
        <v>4851642.93</v>
      </c>
      <c r="I383" s="119">
        <v>127884.63999999998</v>
      </c>
      <c r="J383" s="119">
        <v>2518981.5099999998</v>
      </c>
      <c r="K383" s="119">
        <v>2800175.11</v>
      </c>
      <c r="L383" s="119">
        <v>3438309.58</v>
      </c>
      <c r="M383" s="119">
        <v>3603034.79</v>
      </c>
      <c r="N383" s="119">
        <v>2573154.9000000004</v>
      </c>
      <c r="O383" s="119">
        <v>1616759.14</v>
      </c>
      <c r="P383" s="119">
        <v>1515957.3399999999</v>
      </c>
      <c r="Q383" s="119">
        <f t="shared" si="7"/>
        <v>32298811.079999994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32298811.079999994</v>
      </c>
      <c r="V383" s="115"/>
    </row>
    <row r="384" spans="2:22" ht="15" x14ac:dyDescent="0.25">
      <c r="B384" s="113"/>
      <c r="C384" s="161" t="s">
        <v>123</v>
      </c>
      <c r="D384" s="118" t="s">
        <v>343</v>
      </c>
      <c r="E384" s="119">
        <v>49598.84</v>
      </c>
      <c r="F384" s="119">
        <v>59023.330000000009</v>
      </c>
      <c r="G384" s="119">
        <v>422550.36000000004</v>
      </c>
      <c r="H384" s="119">
        <v>58037.389999999992</v>
      </c>
      <c r="I384" s="119">
        <v>56886.309999999983</v>
      </c>
      <c r="J384" s="119">
        <v>63529.410000000011</v>
      </c>
      <c r="K384" s="119">
        <v>59372.480000000003</v>
      </c>
      <c r="L384" s="119">
        <v>735109.83000000007</v>
      </c>
      <c r="M384" s="119">
        <v>767826.07000000007</v>
      </c>
      <c r="N384" s="119">
        <v>769237.17</v>
      </c>
      <c r="O384" s="119">
        <v>769144.93</v>
      </c>
      <c r="P384" s="119">
        <v>750345.77</v>
      </c>
      <c r="Q384" s="119">
        <f t="shared" si="7"/>
        <v>4560661.8900000006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4560661.8900000006</v>
      </c>
      <c r="V384" s="115"/>
    </row>
    <row r="385" spans="2:22" ht="15" x14ac:dyDescent="0.25">
      <c r="B385" s="113"/>
      <c r="C385" s="161" t="s">
        <v>124</v>
      </c>
      <c r="D385" s="118" t="s">
        <v>344</v>
      </c>
      <c r="E385" s="119">
        <v>0</v>
      </c>
      <c r="F385" s="119">
        <v>1209850</v>
      </c>
      <c r="G385" s="119">
        <v>3097639.84</v>
      </c>
      <c r="H385" s="119">
        <v>60929.33</v>
      </c>
      <c r="I385" s="119">
        <v>23004.35</v>
      </c>
      <c r="J385" s="119">
        <v>203203.49</v>
      </c>
      <c r="K385" s="119">
        <v>24767.07</v>
      </c>
      <c r="L385" s="119">
        <v>1232013.7</v>
      </c>
      <c r="M385" s="119">
        <v>452013.7</v>
      </c>
      <c r="N385" s="119">
        <v>2452013.7000000002</v>
      </c>
      <c r="O385" s="119">
        <v>2452013.7000000002</v>
      </c>
      <c r="P385" s="119">
        <v>2576498.7200000002</v>
      </c>
      <c r="Q385" s="119">
        <f t="shared" si="7"/>
        <v>13783947.6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13783947.6</v>
      </c>
      <c r="V385" s="115"/>
    </row>
    <row r="386" spans="2:22" ht="15" x14ac:dyDescent="0.25">
      <c r="B386" s="113"/>
      <c r="C386" s="161" t="s">
        <v>125</v>
      </c>
      <c r="D386" s="118" t="s">
        <v>345</v>
      </c>
      <c r="E386" s="119">
        <v>44588158.5</v>
      </c>
      <c r="F386" s="119">
        <v>13711151.58</v>
      </c>
      <c r="G386" s="119">
        <v>57507963.190000005</v>
      </c>
      <c r="H386" s="119">
        <v>557552422.50000012</v>
      </c>
      <c r="I386" s="119">
        <v>65631032.360000007</v>
      </c>
      <c r="J386" s="119">
        <v>43511657.130000003</v>
      </c>
      <c r="K386" s="119">
        <v>58842876.540000014</v>
      </c>
      <c r="L386" s="119">
        <v>46367769.140000008</v>
      </c>
      <c r="M386" s="119">
        <v>45533946</v>
      </c>
      <c r="N386" s="119">
        <v>34223191.549999997</v>
      </c>
      <c r="O386" s="119">
        <v>27677484.999999993</v>
      </c>
      <c r="P386" s="119">
        <v>47027046.650000006</v>
      </c>
      <c r="Q386" s="119">
        <f t="shared" si="7"/>
        <v>1042174700.14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1042174700.14</v>
      </c>
      <c r="V386" s="115"/>
    </row>
    <row r="387" spans="2:22" ht="25.5" x14ac:dyDescent="0.25">
      <c r="B387" s="113"/>
      <c r="C387" s="161" t="s">
        <v>126</v>
      </c>
      <c r="D387" s="118" t="s">
        <v>346</v>
      </c>
      <c r="E387" s="119">
        <v>63030.240000000005</v>
      </c>
      <c r="F387" s="119">
        <v>66548.150000000009</v>
      </c>
      <c r="G387" s="119">
        <v>125400.03000000001</v>
      </c>
      <c r="H387" s="119">
        <v>86462.089999999967</v>
      </c>
      <c r="I387" s="119">
        <v>70818.690000000017</v>
      </c>
      <c r="J387" s="119">
        <v>84083.060000000012</v>
      </c>
      <c r="K387" s="119">
        <v>80944.62</v>
      </c>
      <c r="L387" s="119">
        <v>83408.149999999994</v>
      </c>
      <c r="M387" s="119">
        <v>117986.64999999997</v>
      </c>
      <c r="N387" s="119">
        <v>119446.64999999997</v>
      </c>
      <c r="O387" s="119">
        <v>119879.84999999996</v>
      </c>
      <c r="P387" s="119">
        <v>98356.989999999962</v>
      </c>
      <c r="Q387" s="119">
        <f t="shared" si="7"/>
        <v>1116365.1699999997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1116365.1699999997</v>
      </c>
      <c r="V387" s="115"/>
    </row>
    <row r="388" spans="2:22" ht="15" x14ac:dyDescent="0.25">
      <c r="B388" s="113"/>
      <c r="C388" s="161" t="s">
        <v>127</v>
      </c>
      <c r="D388" s="118" t="s">
        <v>347</v>
      </c>
      <c r="E388" s="119">
        <v>129620.45000000006</v>
      </c>
      <c r="F388" s="119">
        <v>197075.41</v>
      </c>
      <c r="G388" s="119">
        <v>211655.14</v>
      </c>
      <c r="H388" s="119">
        <v>177536.41</v>
      </c>
      <c r="I388" s="119">
        <v>199065.79999999996</v>
      </c>
      <c r="J388" s="119">
        <v>176991.67</v>
      </c>
      <c r="K388" s="119">
        <v>210200.71</v>
      </c>
      <c r="L388" s="119">
        <v>388840.40000000014</v>
      </c>
      <c r="M388" s="119">
        <v>323346.24000000011</v>
      </c>
      <c r="N388" s="119">
        <v>341632.91000000015</v>
      </c>
      <c r="O388" s="119">
        <v>350272.50000000012</v>
      </c>
      <c r="P388" s="119">
        <v>351712.47000000015</v>
      </c>
      <c r="Q388" s="119">
        <f t="shared" si="7"/>
        <v>3057950.1100000003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3057950.1100000003</v>
      </c>
      <c r="V388" s="115"/>
    </row>
    <row r="389" spans="2:22" ht="25.5" x14ac:dyDescent="0.25">
      <c r="B389" s="113"/>
      <c r="C389" s="161" t="s">
        <v>128</v>
      </c>
      <c r="D389" s="118" t="s">
        <v>348</v>
      </c>
      <c r="E389" s="119">
        <v>26721.889999999992</v>
      </c>
      <c r="F389" s="119">
        <v>29892.479999999996</v>
      </c>
      <c r="G389" s="119">
        <v>32687.710000000003</v>
      </c>
      <c r="H389" s="119">
        <v>37535.01</v>
      </c>
      <c r="I389" s="119">
        <v>41350.529999999992</v>
      </c>
      <c r="J389" s="119">
        <v>40227.859999999993</v>
      </c>
      <c r="K389" s="119">
        <v>44308.94999999999</v>
      </c>
      <c r="L389" s="119">
        <v>41774.069999999985</v>
      </c>
      <c r="M389" s="119">
        <v>61073.619999999995</v>
      </c>
      <c r="N389" s="119">
        <v>61073.619999999995</v>
      </c>
      <c r="O389" s="119">
        <v>54606.579999999994</v>
      </c>
      <c r="P389" s="119">
        <v>57177.549999999988</v>
      </c>
      <c r="Q389" s="119">
        <f t="shared" si="7"/>
        <v>528429.86999999988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528429.86999999988</v>
      </c>
      <c r="V389" s="115"/>
    </row>
    <row r="390" spans="2:22" ht="15" x14ac:dyDescent="0.25">
      <c r="B390" s="113"/>
      <c r="C390" s="161" t="s">
        <v>129</v>
      </c>
      <c r="D390" s="118" t="s">
        <v>349</v>
      </c>
      <c r="E390" s="119">
        <v>35757.629999999997</v>
      </c>
      <c r="F390" s="119">
        <v>38274.079999999994</v>
      </c>
      <c r="G390" s="119">
        <v>44842.669999999984</v>
      </c>
      <c r="H390" s="119">
        <v>38551.069999999985</v>
      </c>
      <c r="I390" s="119">
        <v>36080.44999999999</v>
      </c>
      <c r="J390" s="119">
        <v>39633.97</v>
      </c>
      <c r="K390" s="119">
        <v>38760.449999999983</v>
      </c>
      <c r="L390" s="119">
        <v>42265.889999999992</v>
      </c>
      <c r="M390" s="119">
        <v>51357.55999999999</v>
      </c>
      <c r="N390" s="119">
        <v>63836.299999999988</v>
      </c>
      <c r="O390" s="119">
        <v>63836.299999999988</v>
      </c>
      <c r="P390" s="119">
        <v>63836.529999999984</v>
      </c>
      <c r="Q390" s="119">
        <f t="shared" si="7"/>
        <v>557032.89999999991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557032.89999999991</v>
      </c>
      <c r="V390" s="115"/>
    </row>
    <row r="391" spans="2:22" ht="15" x14ac:dyDescent="0.25">
      <c r="B391" s="113"/>
      <c r="C391" s="161" t="s">
        <v>130</v>
      </c>
      <c r="D391" s="118" t="s">
        <v>350</v>
      </c>
      <c r="E391" s="119">
        <v>463.26</v>
      </c>
      <c r="F391" s="119">
        <v>1014.3600000000001</v>
      </c>
      <c r="G391" s="119">
        <v>2885.5599999999995</v>
      </c>
      <c r="H391" s="119">
        <v>963.05</v>
      </c>
      <c r="I391" s="119">
        <v>1621.36</v>
      </c>
      <c r="J391" s="119">
        <v>1830.4499999999998</v>
      </c>
      <c r="K391" s="119">
        <v>1863.85</v>
      </c>
      <c r="L391" s="119">
        <v>3607.12</v>
      </c>
      <c r="M391" s="119">
        <v>3607.12</v>
      </c>
      <c r="N391" s="119">
        <v>3607.12</v>
      </c>
      <c r="O391" s="119">
        <v>3607.12</v>
      </c>
      <c r="P391" s="119">
        <v>3607.13</v>
      </c>
      <c r="Q391" s="119">
        <f t="shared" si="7"/>
        <v>28677.499999999996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28677.499999999996</v>
      </c>
      <c r="V391" s="115"/>
    </row>
    <row r="392" spans="2:22" ht="15" x14ac:dyDescent="0.25">
      <c r="B392" s="113"/>
      <c r="C392" s="161" t="s">
        <v>131</v>
      </c>
      <c r="D392" s="118" t="s">
        <v>351</v>
      </c>
      <c r="E392" s="119">
        <v>72634.26999999999</v>
      </c>
      <c r="F392" s="119">
        <v>75999.199999999983</v>
      </c>
      <c r="G392" s="119">
        <v>107651.89000000001</v>
      </c>
      <c r="H392" s="119">
        <v>111533.56999999998</v>
      </c>
      <c r="I392" s="119">
        <v>81280.959999999992</v>
      </c>
      <c r="J392" s="119">
        <v>82284.479999999981</v>
      </c>
      <c r="K392" s="119">
        <v>88703.25999999998</v>
      </c>
      <c r="L392" s="119">
        <v>333303.70999999996</v>
      </c>
      <c r="M392" s="119">
        <v>358131.53999999992</v>
      </c>
      <c r="N392" s="119">
        <v>362061.25</v>
      </c>
      <c r="O392" s="119">
        <v>364012.16</v>
      </c>
      <c r="P392" s="119">
        <v>346919.62999999989</v>
      </c>
      <c r="Q392" s="119">
        <f t="shared" si="7"/>
        <v>2384515.92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2384515.92</v>
      </c>
      <c r="V392" s="115"/>
    </row>
    <row r="393" spans="2:22" ht="15" x14ac:dyDescent="0.25">
      <c r="B393" s="113"/>
      <c r="C393" s="161" t="s">
        <v>132</v>
      </c>
      <c r="D393" s="118" t="s">
        <v>356</v>
      </c>
      <c r="E393" s="119">
        <v>13421.439999999999</v>
      </c>
      <c r="F393" s="119">
        <v>14469.75</v>
      </c>
      <c r="G393" s="119">
        <v>22130.789999999997</v>
      </c>
      <c r="H393" s="119">
        <v>15500.8</v>
      </c>
      <c r="I393" s="119">
        <v>18088.59</v>
      </c>
      <c r="J393" s="119">
        <v>20006.190000000002</v>
      </c>
      <c r="K393" s="119">
        <v>9269573.3200000003</v>
      </c>
      <c r="L393" s="119">
        <v>26736.880000000001</v>
      </c>
      <c r="M393" s="119">
        <v>31127.540000000005</v>
      </c>
      <c r="N393" s="119">
        <v>34139.469999999994</v>
      </c>
      <c r="O393" s="119">
        <v>34139.469999999994</v>
      </c>
      <c r="P393" s="119">
        <v>34139.360000000001</v>
      </c>
      <c r="Q393" s="119">
        <f t="shared" si="7"/>
        <v>9533473.6000000015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9533473.6000000015</v>
      </c>
      <c r="V393" s="115"/>
    </row>
    <row r="394" spans="2:22" ht="15" x14ac:dyDescent="0.25">
      <c r="B394" s="113"/>
      <c r="C394" s="161" t="s">
        <v>133</v>
      </c>
      <c r="D394" s="118" t="s">
        <v>357</v>
      </c>
      <c r="E394" s="119">
        <v>91198.67</v>
      </c>
      <c r="F394" s="119">
        <v>90598.45</v>
      </c>
      <c r="G394" s="119">
        <v>95603.43</v>
      </c>
      <c r="H394" s="119">
        <v>110508.27999999998</v>
      </c>
      <c r="I394" s="119">
        <v>120091.45999999998</v>
      </c>
      <c r="J394" s="119">
        <v>111410.16</v>
      </c>
      <c r="K394" s="119">
        <v>123109.01</v>
      </c>
      <c r="L394" s="119">
        <v>206338.86000000002</v>
      </c>
      <c r="M394" s="119">
        <v>206338.86000000002</v>
      </c>
      <c r="N394" s="119">
        <v>206338.86000000002</v>
      </c>
      <c r="O394" s="119">
        <v>197755.72</v>
      </c>
      <c r="P394" s="119">
        <v>143941.67000000001</v>
      </c>
      <c r="Q394" s="119">
        <f t="shared" si="7"/>
        <v>1703233.43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1703233.43</v>
      </c>
      <c r="V394" s="115"/>
    </row>
    <row r="395" spans="2:22" ht="15" x14ac:dyDescent="0.25">
      <c r="B395" s="113"/>
      <c r="C395" s="161" t="s">
        <v>134</v>
      </c>
      <c r="D395" s="118" t="s">
        <v>358</v>
      </c>
      <c r="E395" s="119">
        <v>126529.45999999999</v>
      </c>
      <c r="F395" s="119">
        <v>132885.15000000002</v>
      </c>
      <c r="G395" s="119">
        <v>159104.34000000003</v>
      </c>
      <c r="H395" s="119">
        <v>147081.48000000001</v>
      </c>
      <c r="I395" s="119">
        <v>159643.20000000001</v>
      </c>
      <c r="J395" s="119">
        <v>163684.26</v>
      </c>
      <c r="K395" s="119">
        <v>203004.55999999997</v>
      </c>
      <c r="L395" s="119">
        <v>198120.53</v>
      </c>
      <c r="M395" s="119">
        <v>204366.61</v>
      </c>
      <c r="N395" s="119">
        <v>201243.55999999997</v>
      </c>
      <c r="O395" s="119">
        <v>201243.55999999997</v>
      </c>
      <c r="P395" s="119">
        <v>201243.58000000002</v>
      </c>
      <c r="Q395" s="119">
        <f t="shared" si="7"/>
        <v>2098150.2900000005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2098150.2900000005</v>
      </c>
      <c r="V395" s="115"/>
    </row>
    <row r="396" spans="2:22" ht="15" x14ac:dyDescent="0.25">
      <c r="B396" s="113"/>
      <c r="C396" s="161" t="s">
        <v>135</v>
      </c>
      <c r="D396" s="118" t="s">
        <v>359</v>
      </c>
      <c r="E396" s="119">
        <v>10731.46</v>
      </c>
      <c r="F396" s="119">
        <v>9738.2000000000007</v>
      </c>
      <c r="G396" s="119">
        <v>16451.16</v>
      </c>
      <c r="H396" s="119">
        <v>11191.54</v>
      </c>
      <c r="I396" s="119">
        <v>26275.06</v>
      </c>
      <c r="J396" s="119">
        <v>24105.980000000003</v>
      </c>
      <c r="K396" s="119">
        <v>13940.550000000001</v>
      </c>
      <c r="L396" s="119">
        <v>81062.399999999994</v>
      </c>
      <c r="M396" s="119">
        <v>81062.399999999994</v>
      </c>
      <c r="N396" s="119">
        <v>81062.399999999994</v>
      </c>
      <c r="O396" s="119">
        <v>81062.399999999994</v>
      </c>
      <c r="P396" s="119">
        <v>78647.710000000006</v>
      </c>
      <c r="Q396" s="119">
        <f t="shared" si="7"/>
        <v>515331.26000000007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515331.26000000007</v>
      </c>
      <c r="V396" s="115"/>
    </row>
    <row r="397" spans="2:22" ht="15" x14ac:dyDescent="0.25">
      <c r="B397" s="113"/>
      <c r="C397" s="161" t="s">
        <v>136</v>
      </c>
      <c r="D397" s="118" t="s">
        <v>360</v>
      </c>
      <c r="E397" s="119">
        <v>32392.570000000007</v>
      </c>
      <c r="F397" s="119">
        <v>32070.800000000007</v>
      </c>
      <c r="G397" s="119">
        <v>45978.179999999993</v>
      </c>
      <c r="H397" s="119">
        <v>38655.060000000005</v>
      </c>
      <c r="I397" s="119">
        <v>39731.130000000005</v>
      </c>
      <c r="J397" s="119">
        <v>38807.610000000008</v>
      </c>
      <c r="K397" s="119">
        <v>44884.159999999996</v>
      </c>
      <c r="L397" s="119">
        <v>46661.819999999992</v>
      </c>
      <c r="M397" s="119">
        <v>46661.819999999992</v>
      </c>
      <c r="N397" s="119">
        <v>46661.80999999999</v>
      </c>
      <c r="O397" s="119">
        <v>46661.80999999999</v>
      </c>
      <c r="P397" s="119">
        <v>45285.03</v>
      </c>
      <c r="Q397" s="119">
        <f t="shared" si="7"/>
        <v>504451.80000000005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504451.80000000005</v>
      </c>
      <c r="V397" s="115"/>
    </row>
    <row r="398" spans="2:22" ht="15" x14ac:dyDescent="0.25">
      <c r="B398" s="113"/>
      <c r="C398" s="161" t="s">
        <v>137</v>
      </c>
      <c r="D398" s="118" t="s">
        <v>361</v>
      </c>
      <c r="E398" s="119">
        <v>1146207.8899999999</v>
      </c>
      <c r="F398" s="119">
        <v>936024.42999999993</v>
      </c>
      <c r="G398" s="119">
        <v>9771243.7500000019</v>
      </c>
      <c r="H398" s="119">
        <v>2100255.31</v>
      </c>
      <c r="I398" s="119">
        <v>1713372.4899999998</v>
      </c>
      <c r="J398" s="119">
        <v>1775832.09</v>
      </c>
      <c r="K398" s="119">
        <v>2633151.21</v>
      </c>
      <c r="L398" s="119">
        <v>2869834.0600000005</v>
      </c>
      <c r="M398" s="119">
        <v>2725348.8300000005</v>
      </c>
      <c r="N398" s="119">
        <v>2725348.8300000005</v>
      </c>
      <c r="O398" s="119">
        <v>2725348.8300000005</v>
      </c>
      <c r="P398" s="119">
        <v>2370441.3400000008</v>
      </c>
      <c r="Q398" s="119">
        <f t="shared" si="7"/>
        <v>33492409.06000001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33492409.06000001</v>
      </c>
      <c r="V398" s="115"/>
    </row>
    <row r="399" spans="2:22" ht="25.5" x14ac:dyDescent="0.25">
      <c r="B399" s="113"/>
      <c r="C399" s="161" t="s">
        <v>493</v>
      </c>
      <c r="D399" s="118" t="s">
        <v>494</v>
      </c>
      <c r="E399" s="119">
        <v>31409.800000000003</v>
      </c>
      <c r="F399" s="119">
        <v>213270.84000000003</v>
      </c>
      <c r="G399" s="119">
        <v>191515.6</v>
      </c>
      <c r="H399" s="119">
        <v>92182.67</v>
      </c>
      <c r="I399" s="119">
        <v>34040.47</v>
      </c>
      <c r="J399" s="119">
        <v>149816.6</v>
      </c>
      <c r="K399" s="119">
        <v>77043.439999999988</v>
      </c>
      <c r="L399" s="119">
        <v>319814.68</v>
      </c>
      <c r="M399" s="119">
        <v>321344.68</v>
      </c>
      <c r="N399" s="119">
        <v>321143.99</v>
      </c>
      <c r="O399" s="119">
        <v>321109.63999999996</v>
      </c>
      <c r="P399" s="119">
        <v>290916.40999999997</v>
      </c>
      <c r="Q399" s="119">
        <f t="shared" si="7"/>
        <v>2363608.8199999998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2363608.8199999998</v>
      </c>
      <c r="V399" s="115"/>
    </row>
    <row r="400" spans="2:22" ht="15" x14ac:dyDescent="0.25">
      <c r="B400" s="113"/>
      <c r="C400" s="161" t="s">
        <v>560</v>
      </c>
      <c r="D400" s="118" t="s">
        <v>362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7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ht="25.5" x14ac:dyDescent="0.25">
      <c r="B401" s="113"/>
      <c r="C401" s="161" t="s">
        <v>561</v>
      </c>
      <c r="D401" s="118" t="s">
        <v>590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7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ht="15" x14ac:dyDescent="0.25">
      <c r="B402" s="113"/>
      <c r="C402" s="161" t="s">
        <v>562</v>
      </c>
      <c r="D402" s="118" t="s">
        <v>591</v>
      </c>
      <c r="E402" s="119">
        <v>0</v>
      </c>
      <c r="F402" s="119">
        <v>0</v>
      </c>
      <c r="G402" s="119">
        <v>0</v>
      </c>
      <c r="H402" s="119">
        <v>0</v>
      </c>
      <c r="I402" s="119">
        <v>0</v>
      </c>
      <c r="J402" s="119">
        <v>0</v>
      </c>
      <c r="K402" s="119">
        <v>0</v>
      </c>
      <c r="L402" s="119">
        <v>0</v>
      </c>
      <c r="M402" s="119">
        <v>0</v>
      </c>
      <c r="N402" s="119">
        <v>0</v>
      </c>
      <c r="O402" s="119">
        <v>0</v>
      </c>
      <c r="P402" s="119">
        <v>0</v>
      </c>
      <c r="Q402" s="119">
        <f t="shared" si="7"/>
        <v>0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5"/>
    </row>
    <row r="403" spans="2:22" ht="15" x14ac:dyDescent="0.25">
      <c r="B403" s="113"/>
      <c r="C403" s="161" t="s">
        <v>138</v>
      </c>
      <c r="D403" s="118" t="s">
        <v>363</v>
      </c>
      <c r="E403" s="119">
        <v>283611.25000000006</v>
      </c>
      <c r="F403" s="119">
        <v>283101.26</v>
      </c>
      <c r="G403" s="119">
        <v>493999.48000000004</v>
      </c>
      <c r="H403" s="119">
        <v>276016.97999999992</v>
      </c>
      <c r="I403" s="119">
        <v>273658.74000000005</v>
      </c>
      <c r="J403" s="119">
        <v>544905.6</v>
      </c>
      <c r="K403" s="119">
        <v>462348.02</v>
      </c>
      <c r="L403" s="119">
        <v>563622.50999999978</v>
      </c>
      <c r="M403" s="119">
        <v>561814.50999999978</v>
      </c>
      <c r="N403" s="119">
        <v>561814.50999999978</v>
      </c>
      <c r="O403" s="119">
        <v>550904.31999999983</v>
      </c>
      <c r="P403" s="119">
        <v>341223.68000000011</v>
      </c>
      <c r="Q403" s="119">
        <f t="shared" si="7"/>
        <v>5197020.8599999994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5197020.8599999994</v>
      </c>
      <c r="V403" s="115"/>
    </row>
    <row r="404" spans="2:22" ht="15" x14ac:dyDescent="0.25">
      <c r="B404" s="113"/>
      <c r="C404" s="161" t="s">
        <v>139</v>
      </c>
      <c r="D404" s="118" t="s">
        <v>352</v>
      </c>
      <c r="E404" s="119">
        <v>374540.87</v>
      </c>
      <c r="F404" s="119">
        <v>370114.83999999997</v>
      </c>
      <c r="G404" s="119">
        <v>385096.32</v>
      </c>
      <c r="H404" s="119">
        <v>377589.62</v>
      </c>
      <c r="I404" s="119">
        <v>383979.83</v>
      </c>
      <c r="J404" s="119">
        <v>387073.93999999994</v>
      </c>
      <c r="K404" s="119">
        <v>382979.99</v>
      </c>
      <c r="L404" s="119">
        <v>519461.33999999991</v>
      </c>
      <c r="M404" s="119">
        <v>525620.50999999989</v>
      </c>
      <c r="N404" s="119">
        <v>525168.56999999983</v>
      </c>
      <c r="O404" s="119">
        <v>494140.11999999988</v>
      </c>
      <c r="P404" s="119">
        <v>181841.27</v>
      </c>
      <c r="Q404" s="119">
        <f t="shared" si="7"/>
        <v>4907607.22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4907607.22</v>
      </c>
      <c r="V404" s="115"/>
    </row>
    <row r="405" spans="2:22" ht="15" x14ac:dyDescent="0.25">
      <c r="B405" s="113"/>
      <c r="C405" s="161" t="s">
        <v>140</v>
      </c>
      <c r="D405" s="118" t="s">
        <v>353</v>
      </c>
      <c r="E405" s="119">
        <v>32543.690000000002</v>
      </c>
      <c r="F405" s="119">
        <v>31331.480000000003</v>
      </c>
      <c r="G405" s="119">
        <v>42959.23</v>
      </c>
      <c r="H405" s="119">
        <v>42222.080000000002</v>
      </c>
      <c r="I405" s="119">
        <v>62309.91</v>
      </c>
      <c r="J405" s="119">
        <v>53351.690000000017</v>
      </c>
      <c r="K405" s="119">
        <v>67644.5</v>
      </c>
      <c r="L405" s="119">
        <v>94050.95</v>
      </c>
      <c r="M405" s="119">
        <v>94400.599999999991</v>
      </c>
      <c r="N405" s="119">
        <v>110646.81000000001</v>
      </c>
      <c r="O405" s="119">
        <v>110646.81000000001</v>
      </c>
      <c r="P405" s="119">
        <v>110646.79999999997</v>
      </c>
      <c r="Q405" s="119">
        <f t="shared" si="7"/>
        <v>852754.55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852754.55</v>
      </c>
      <c r="V405" s="115"/>
    </row>
    <row r="406" spans="2:22" ht="15" x14ac:dyDescent="0.25">
      <c r="B406" s="113"/>
      <c r="C406" s="161" t="s">
        <v>141</v>
      </c>
      <c r="D406" s="118" t="s">
        <v>354</v>
      </c>
      <c r="E406" s="119">
        <v>107056.73000000003</v>
      </c>
      <c r="F406" s="119">
        <v>101844.77</v>
      </c>
      <c r="G406" s="119">
        <v>246491.59</v>
      </c>
      <c r="H406" s="119">
        <v>142614.48000000001</v>
      </c>
      <c r="I406" s="119">
        <v>165323.06</v>
      </c>
      <c r="J406" s="119">
        <v>136562.46000000002</v>
      </c>
      <c r="K406" s="119">
        <v>129152.34000000001</v>
      </c>
      <c r="L406" s="119">
        <v>338860.94000000006</v>
      </c>
      <c r="M406" s="119">
        <v>335622.72000000003</v>
      </c>
      <c r="N406" s="119">
        <v>336164.22000000003</v>
      </c>
      <c r="O406" s="119">
        <v>337854.68000000005</v>
      </c>
      <c r="P406" s="119">
        <v>265243.25</v>
      </c>
      <c r="Q406" s="119">
        <f t="shared" si="7"/>
        <v>2642791.2400000002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2642791.2400000002</v>
      </c>
      <c r="V406" s="115"/>
    </row>
    <row r="407" spans="2:22" ht="15" x14ac:dyDescent="0.25">
      <c r="B407" s="113"/>
      <c r="C407" s="161" t="s">
        <v>142</v>
      </c>
      <c r="D407" s="118" t="s">
        <v>355</v>
      </c>
      <c r="E407" s="119">
        <v>395519.33999999997</v>
      </c>
      <c r="F407" s="119">
        <v>422512.91</v>
      </c>
      <c r="G407" s="119">
        <v>414126.49</v>
      </c>
      <c r="H407" s="119">
        <v>425262.84999999986</v>
      </c>
      <c r="I407" s="119">
        <v>454563.73</v>
      </c>
      <c r="J407" s="119">
        <v>1280245.8099999998</v>
      </c>
      <c r="K407" s="119">
        <v>393645.93999999994</v>
      </c>
      <c r="L407" s="119">
        <v>703135.89999999991</v>
      </c>
      <c r="M407" s="119">
        <v>704109.71999999986</v>
      </c>
      <c r="N407" s="119">
        <v>701886.04999999993</v>
      </c>
      <c r="O407" s="119">
        <v>703370</v>
      </c>
      <c r="P407" s="119">
        <v>327158.62</v>
      </c>
      <c r="Q407" s="119">
        <f t="shared" si="7"/>
        <v>6925537.3599999994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6925537.3599999994</v>
      </c>
      <c r="V407" s="115"/>
    </row>
    <row r="408" spans="2:22" ht="15" x14ac:dyDescent="0.25">
      <c r="B408" s="113"/>
      <c r="C408" s="161" t="s">
        <v>563</v>
      </c>
      <c r="D408" s="118" t="s">
        <v>496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7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ht="15" x14ac:dyDescent="0.25">
      <c r="B409" s="113"/>
      <c r="C409" s="161" t="s">
        <v>143</v>
      </c>
      <c r="D409" s="118" t="s">
        <v>364</v>
      </c>
      <c r="E409" s="119">
        <v>76734.060000000012</v>
      </c>
      <c r="F409" s="119">
        <v>101448.81999999999</v>
      </c>
      <c r="G409" s="119">
        <v>187715.94000000003</v>
      </c>
      <c r="H409" s="119">
        <v>172754.57</v>
      </c>
      <c r="I409" s="119">
        <v>160762.1</v>
      </c>
      <c r="J409" s="119">
        <v>109990.29000000001</v>
      </c>
      <c r="K409" s="119">
        <v>119173.45999999999</v>
      </c>
      <c r="L409" s="119">
        <v>249367.27000000005</v>
      </c>
      <c r="M409" s="119">
        <v>270581.74000000005</v>
      </c>
      <c r="N409" s="119">
        <v>258624.40000000008</v>
      </c>
      <c r="O409" s="119">
        <v>251617.70000000007</v>
      </c>
      <c r="P409" s="119">
        <v>217700.66000000006</v>
      </c>
      <c r="Q409" s="119">
        <f t="shared" si="7"/>
        <v>2176471.0100000007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2176471.0100000007</v>
      </c>
      <c r="V409" s="115"/>
    </row>
    <row r="410" spans="2:22" ht="15" x14ac:dyDescent="0.25">
      <c r="B410" s="113"/>
      <c r="C410" s="161" t="s">
        <v>144</v>
      </c>
      <c r="D410" s="118" t="s">
        <v>365</v>
      </c>
      <c r="E410" s="119">
        <v>25355.379999999997</v>
      </c>
      <c r="F410" s="119">
        <v>27626.190000000002</v>
      </c>
      <c r="G410" s="119">
        <v>76690</v>
      </c>
      <c r="H410" s="119">
        <v>52269.180000000008</v>
      </c>
      <c r="I410" s="119">
        <v>50438.570000000007</v>
      </c>
      <c r="J410" s="119">
        <v>80316.51999999999</v>
      </c>
      <c r="K410" s="119">
        <v>28432.73</v>
      </c>
      <c r="L410" s="119">
        <v>88913.94</v>
      </c>
      <c r="M410" s="119">
        <v>105498.17</v>
      </c>
      <c r="N410" s="119">
        <v>104086.08</v>
      </c>
      <c r="O410" s="119">
        <v>104194.14</v>
      </c>
      <c r="P410" s="119">
        <v>95698.13</v>
      </c>
      <c r="Q410" s="119">
        <f t="shared" si="7"/>
        <v>839519.02999999991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839519.02999999991</v>
      </c>
      <c r="V410" s="115"/>
    </row>
    <row r="411" spans="2:22" ht="15" x14ac:dyDescent="0.25">
      <c r="B411" s="113"/>
      <c r="C411" s="161" t="s">
        <v>530</v>
      </c>
      <c r="D411" s="118" t="s">
        <v>531</v>
      </c>
      <c r="E411" s="119">
        <v>0</v>
      </c>
      <c r="F411" s="119">
        <v>1988.73</v>
      </c>
      <c r="G411" s="119">
        <v>0</v>
      </c>
      <c r="H411" s="119">
        <v>0</v>
      </c>
      <c r="I411" s="119">
        <v>0</v>
      </c>
      <c r="J411" s="119">
        <v>0</v>
      </c>
      <c r="K411" s="119">
        <v>0</v>
      </c>
      <c r="L411" s="119">
        <v>7502.25</v>
      </c>
      <c r="M411" s="119">
        <v>7502.25</v>
      </c>
      <c r="N411" s="119">
        <v>7502.25</v>
      </c>
      <c r="O411" s="119">
        <v>7502.25</v>
      </c>
      <c r="P411" s="119">
        <v>7502.27</v>
      </c>
      <c r="Q411" s="119">
        <f t="shared" si="7"/>
        <v>39500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39500</v>
      </c>
      <c r="V411" s="115"/>
    </row>
    <row r="412" spans="2:22" ht="15" x14ac:dyDescent="0.25">
      <c r="B412" s="113"/>
      <c r="C412" s="161" t="s">
        <v>495</v>
      </c>
      <c r="D412" s="118" t="s">
        <v>496</v>
      </c>
      <c r="E412" s="119">
        <v>100592.16</v>
      </c>
      <c r="F412" s="119">
        <v>102710.24999999999</v>
      </c>
      <c r="G412" s="119">
        <v>190694.2</v>
      </c>
      <c r="H412" s="119">
        <v>144461.02000000002</v>
      </c>
      <c r="I412" s="119">
        <v>137870.75</v>
      </c>
      <c r="J412" s="119">
        <v>135181.94</v>
      </c>
      <c r="K412" s="119">
        <v>152125.13000000003</v>
      </c>
      <c r="L412" s="119">
        <v>160675.25000000003</v>
      </c>
      <c r="M412" s="119">
        <v>156480.72000000003</v>
      </c>
      <c r="N412" s="119">
        <v>156460.72000000003</v>
      </c>
      <c r="O412" s="119">
        <v>154360.72</v>
      </c>
      <c r="P412" s="119">
        <v>66658.739999999991</v>
      </c>
      <c r="Q412" s="119">
        <f t="shared" si="7"/>
        <v>1658271.6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1658271.6</v>
      </c>
      <c r="V412" s="115"/>
    </row>
    <row r="413" spans="2:22" ht="15" x14ac:dyDescent="0.25">
      <c r="B413" s="113"/>
      <c r="C413" s="161" t="s">
        <v>497</v>
      </c>
      <c r="D413" s="118" t="s">
        <v>498</v>
      </c>
      <c r="E413" s="119">
        <v>169124.10999999996</v>
      </c>
      <c r="F413" s="119">
        <v>145843.74</v>
      </c>
      <c r="G413" s="119">
        <v>560814.57000000007</v>
      </c>
      <c r="H413" s="119">
        <v>135395.16999999998</v>
      </c>
      <c r="I413" s="119">
        <v>112005.05999999998</v>
      </c>
      <c r="J413" s="119">
        <v>548801.76</v>
      </c>
      <c r="K413" s="119">
        <v>133100.04999999999</v>
      </c>
      <c r="L413" s="119">
        <v>283212.33</v>
      </c>
      <c r="M413" s="119">
        <v>166033.48000000004</v>
      </c>
      <c r="N413" s="119">
        <v>256678.77000000005</v>
      </c>
      <c r="O413" s="119">
        <v>254798.63000000006</v>
      </c>
      <c r="P413" s="119">
        <v>233665.99000000005</v>
      </c>
      <c r="Q413" s="119">
        <f t="shared" si="7"/>
        <v>2999473.6600000006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2999473.6600000006</v>
      </c>
      <c r="V413" s="115"/>
    </row>
    <row r="414" spans="2:22" ht="15" x14ac:dyDescent="0.25">
      <c r="B414" s="113"/>
      <c r="C414" s="161" t="s">
        <v>499</v>
      </c>
      <c r="D414" s="118" t="s">
        <v>500</v>
      </c>
      <c r="E414" s="119">
        <v>159846.67000000001</v>
      </c>
      <c r="F414" s="119">
        <v>171179.08000000005</v>
      </c>
      <c r="G414" s="119">
        <v>184765.77999999994</v>
      </c>
      <c r="H414" s="119">
        <v>185139.61</v>
      </c>
      <c r="I414" s="119">
        <v>204887.38000000003</v>
      </c>
      <c r="J414" s="119">
        <v>183835.96999999997</v>
      </c>
      <c r="K414" s="119">
        <v>199166.98</v>
      </c>
      <c r="L414" s="119">
        <v>409230.10000000003</v>
      </c>
      <c r="M414" s="119">
        <v>409120.06</v>
      </c>
      <c r="N414" s="119">
        <v>409120.06</v>
      </c>
      <c r="O414" s="119">
        <v>408507.07</v>
      </c>
      <c r="P414" s="119">
        <v>254190.82</v>
      </c>
      <c r="Q414" s="119">
        <f t="shared" si="7"/>
        <v>3178989.5799999996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3178989.5799999996</v>
      </c>
      <c r="V414" s="115"/>
    </row>
    <row r="415" spans="2:22" ht="15" x14ac:dyDescent="0.25">
      <c r="B415" s="113"/>
      <c r="C415" s="161" t="s">
        <v>145</v>
      </c>
      <c r="D415" s="118" t="s">
        <v>366</v>
      </c>
      <c r="E415" s="119">
        <v>60976.539999999994</v>
      </c>
      <c r="F415" s="119">
        <v>42704.57</v>
      </c>
      <c r="G415" s="119">
        <v>302272.27</v>
      </c>
      <c r="H415" s="119">
        <v>68204.91</v>
      </c>
      <c r="I415" s="119">
        <v>1735086.02</v>
      </c>
      <c r="J415" s="119">
        <v>68809.919999999984</v>
      </c>
      <c r="K415" s="119">
        <v>41226.280000000006</v>
      </c>
      <c r="L415" s="119">
        <v>305261.61</v>
      </c>
      <c r="M415" s="119">
        <v>233593.09999999998</v>
      </c>
      <c r="N415" s="119">
        <v>205628.85999999993</v>
      </c>
      <c r="O415" s="119">
        <v>225297.61999999991</v>
      </c>
      <c r="P415" s="119">
        <v>201950.01000000004</v>
      </c>
      <c r="Q415" s="119">
        <f t="shared" si="7"/>
        <v>3491011.71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3491011.71</v>
      </c>
      <c r="V415" s="115"/>
    </row>
    <row r="416" spans="2:22" ht="15" x14ac:dyDescent="0.25">
      <c r="B416" s="113"/>
      <c r="C416" s="161" t="s">
        <v>146</v>
      </c>
      <c r="D416" s="118" t="s">
        <v>367</v>
      </c>
      <c r="E416" s="119">
        <v>129730.62999999998</v>
      </c>
      <c r="F416" s="119">
        <v>129385.34999999999</v>
      </c>
      <c r="G416" s="119">
        <v>164169.83000000002</v>
      </c>
      <c r="H416" s="119">
        <v>153961.40999999997</v>
      </c>
      <c r="I416" s="119">
        <v>133513.37</v>
      </c>
      <c r="J416" s="119">
        <v>156930.69</v>
      </c>
      <c r="K416" s="119">
        <v>146447.93000000002</v>
      </c>
      <c r="L416" s="119">
        <v>223341.27000000008</v>
      </c>
      <c r="M416" s="119">
        <v>157688.25</v>
      </c>
      <c r="N416" s="119">
        <v>220512.4200000001</v>
      </c>
      <c r="O416" s="119">
        <v>220512.4200000001</v>
      </c>
      <c r="P416" s="119">
        <v>216044.94999999995</v>
      </c>
      <c r="Q416" s="119">
        <f t="shared" si="7"/>
        <v>2052238.5200000005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2052238.5200000005</v>
      </c>
      <c r="V416" s="115"/>
    </row>
    <row r="417" spans="2:22" ht="25.5" x14ac:dyDescent="0.25">
      <c r="B417" s="113"/>
      <c r="C417" s="161" t="s">
        <v>147</v>
      </c>
      <c r="D417" s="118" t="s">
        <v>368</v>
      </c>
      <c r="E417" s="119">
        <v>53449.210000000006</v>
      </c>
      <c r="F417" s="119">
        <v>53798.549999999996</v>
      </c>
      <c r="G417" s="119">
        <v>76606.899999999994</v>
      </c>
      <c r="H417" s="119">
        <v>63880.960000000006</v>
      </c>
      <c r="I417" s="119">
        <v>61248.899999999987</v>
      </c>
      <c r="J417" s="119">
        <v>68567.739999999991</v>
      </c>
      <c r="K417" s="119">
        <v>66232.31</v>
      </c>
      <c r="L417" s="119">
        <v>65290.91</v>
      </c>
      <c r="M417" s="119">
        <v>89347.29</v>
      </c>
      <c r="N417" s="119">
        <v>89347.29</v>
      </c>
      <c r="O417" s="119">
        <v>89347.29</v>
      </c>
      <c r="P417" s="119">
        <v>69347.75999999998</v>
      </c>
      <c r="Q417" s="119">
        <f t="shared" si="7"/>
        <v>846465.1100000001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846465.1100000001</v>
      </c>
      <c r="V417" s="115"/>
    </row>
    <row r="418" spans="2:22" ht="15" x14ac:dyDescent="0.25">
      <c r="B418" s="113"/>
      <c r="C418" s="161" t="s">
        <v>148</v>
      </c>
      <c r="D418" s="118" t="s">
        <v>369</v>
      </c>
      <c r="E418" s="119">
        <v>0</v>
      </c>
      <c r="F418" s="119">
        <v>0</v>
      </c>
      <c r="G418" s="119">
        <v>0</v>
      </c>
      <c r="H418" s="119">
        <v>27500</v>
      </c>
      <c r="I418" s="119">
        <v>0</v>
      </c>
      <c r="J418" s="119">
        <v>0</v>
      </c>
      <c r="K418" s="119">
        <v>7800.98</v>
      </c>
      <c r="L418" s="119">
        <v>161865.10999999999</v>
      </c>
      <c r="M418" s="119">
        <v>73565.11</v>
      </c>
      <c r="N418" s="119">
        <v>73565.11</v>
      </c>
      <c r="O418" s="119">
        <v>73565.11</v>
      </c>
      <c r="P418" s="119">
        <v>73565.06</v>
      </c>
      <c r="Q418" s="119">
        <f t="shared" si="7"/>
        <v>491426.47999999992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491426.47999999992</v>
      </c>
      <c r="V418" s="115"/>
    </row>
    <row r="419" spans="2:22" ht="25.5" x14ac:dyDescent="0.25">
      <c r="B419" s="113"/>
      <c r="C419" s="161" t="s">
        <v>532</v>
      </c>
      <c r="D419" s="118" t="s">
        <v>533</v>
      </c>
      <c r="E419" s="119">
        <v>14168.96</v>
      </c>
      <c r="F419" s="119">
        <v>15643.240000000002</v>
      </c>
      <c r="G419" s="119">
        <v>19659.100000000002</v>
      </c>
      <c r="H419" s="119">
        <v>17260.29</v>
      </c>
      <c r="I419" s="119">
        <v>18418.699999999997</v>
      </c>
      <c r="J419" s="119">
        <v>17214.499999999996</v>
      </c>
      <c r="K419" s="119">
        <v>16965.89</v>
      </c>
      <c r="L419" s="119">
        <v>33385.570000000007</v>
      </c>
      <c r="M419" s="119">
        <v>18826.550000000003</v>
      </c>
      <c r="N419" s="119">
        <v>33039.64</v>
      </c>
      <c r="O419" s="119">
        <v>33171.17</v>
      </c>
      <c r="P419" s="119">
        <v>33171.15</v>
      </c>
      <c r="Q419" s="119">
        <f t="shared" si="7"/>
        <v>270924.76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270924.76</v>
      </c>
      <c r="V419" s="115"/>
    </row>
    <row r="420" spans="2:22" ht="25.5" x14ac:dyDescent="0.25">
      <c r="B420" s="113"/>
      <c r="C420" s="161" t="s">
        <v>534</v>
      </c>
      <c r="D420" s="118" t="s">
        <v>535</v>
      </c>
      <c r="E420" s="119">
        <v>81426.149999999994</v>
      </c>
      <c r="F420" s="119">
        <v>81974.06</v>
      </c>
      <c r="G420" s="119">
        <v>41831.179999999986</v>
      </c>
      <c r="H420" s="119">
        <v>47862.170000000006</v>
      </c>
      <c r="I420" s="119">
        <v>189581.99</v>
      </c>
      <c r="J420" s="119">
        <v>322800.21999999991</v>
      </c>
      <c r="K420" s="119">
        <v>1041001.0599999999</v>
      </c>
      <c r="L420" s="119">
        <v>119310.23</v>
      </c>
      <c r="M420" s="119">
        <v>119310.23</v>
      </c>
      <c r="N420" s="119">
        <v>119310.23</v>
      </c>
      <c r="O420" s="119">
        <v>119310.23</v>
      </c>
      <c r="P420" s="119">
        <v>119310.25</v>
      </c>
      <c r="Q420" s="119">
        <f t="shared" si="7"/>
        <v>2403028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2403028</v>
      </c>
      <c r="V420" s="115"/>
    </row>
    <row r="421" spans="2:22" ht="15" x14ac:dyDescent="0.25">
      <c r="B421" s="113"/>
      <c r="C421" s="161" t="s">
        <v>149</v>
      </c>
      <c r="D421" s="118" t="s">
        <v>370</v>
      </c>
      <c r="E421" s="119">
        <v>39622.319999999992</v>
      </c>
      <c r="F421" s="119">
        <v>38493.879999999997</v>
      </c>
      <c r="G421" s="119">
        <v>73102.37000000001</v>
      </c>
      <c r="H421" s="119">
        <v>60262.010000000009</v>
      </c>
      <c r="I421" s="119">
        <v>36492.550000000003</v>
      </c>
      <c r="J421" s="119">
        <v>40144.400000000009</v>
      </c>
      <c r="K421" s="119">
        <v>36349</v>
      </c>
      <c r="L421" s="119">
        <v>89948.37000000001</v>
      </c>
      <c r="M421" s="119">
        <v>102839.62999999999</v>
      </c>
      <c r="N421" s="119">
        <v>101913.76</v>
      </c>
      <c r="O421" s="119">
        <v>101913.76</v>
      </c>
      <c r="P421" s="119">
        <v>76604.26999999999</v>
      </c>
      <c r="Q421" s="119">
        <f t="shared" si="7"/>
        <v>797686.32000000007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797686.32000000007</v>
      </c>
      <c r="V421" s="115"/>
    </row>
    <row r="422" spans="2:22" ht="15" x14ac:dyDescent="0.25">
      <c r="B422" s="113"/>
      <c r="C422" s="161" t="s">
        <v>150</v>
      </c>
      <c r="D422" s="118" t="s">
        <v>371</v>
      </c>
      <c r="E422" s="119">
        <v>7062.76</v>
      </c>
      <c r="F422" s="119">
        <v>4982.37</v>
      </c>
      <c r="G422" s="119">
        <v>6983.5300000000007</v>
      </c>
      <c r="H422" s="119">
        <v>49869.279999999999</v>
      </c>
      <c r="I422" s="119">
        <v>0</v>
      </c>
      <c r="J422" s="119">
        <v>0</v>
      </c>
      <c r="K422" s="119">
        <v>0</v>
      </c>
      <c r="L422" s="119">
        <v>177334.32</v>
      </c>
      <c r="M422" s="119">
        <v>154062.51999999999</v>
      </c>
      <c r="N422" s="119">
        <v>158575.87</v>
      </c>
      <c r="O422" s="119">
        <v>157517.03</v>
      </c>
      <c r="P422" s="119">
        <v>114880.42000000001</v>
      </c>
      <c r="Q422" s="119">
        <f t="shared" si="7"/>
        <v>831268.10000000009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831268.10000000009</v>
      </c>
      <c r="V422" s="115"/>
    </row>
    <row r="423" spans="2:22" ht="15" x14ac:dyDescent="0.25">
      <c r="B423" s="113"/>
      <c r="C423" s="161" t="s">
        <v>151</v>
      </c>
      <c r="D423" s="118" t="s">
        <v>372</v>
      </c>
      <c r="E423" s="119">
        <v>4630.16</v>
      </c>
      <c r="F423" s="119">
        <v>4171.29</v>
      </c>
      <c r="G423" s="119">
        <v>1969.96</v>
      </c>
      <c r="H423" s="119">
        <v>2720.19</v>
      </c>
      <c r="I423" s="119">
        <v>4104.18</v>
      </c>
      <c r="J423" s="119">
        <v>62002.22</v>
      </c>
      <c r="K423" s="119">
        <v>10477.879999999999</v>
      </c>
      <c r="L423" s="119">
        <v>81198.83</v>
      </c>
      <c r="M423" s="119">
        <v>100310.17000000001</v>
      </c>
      <c r="N423" s="119">
        <v>81198.83</v>
      </c>
      <c r="O423" s="119">
        <v>65855.56</v>
      </c>
      <c r="P423" s="119">
        <v>77430.73</v>
      </c>
      <c r="Q423" s="119">
        <f t="shared" si="7"/>
        <v>496070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496070</v>
      </c>
      <c r="V423" s="115"/>
    </row>
    <row r="424" spans="2:22" ht="15" x14ac:dyDescent="0.25">
      <c r="B424" s="113"/>
      <c r="C424" s="161" t="s">
        <v>152</v>
      </c>
      <c r="D424" s="118" t="s">
        <v>373</v>
      </c>
      <c r="E424" s="119">
        <v>305.92</v>
      </c>
      <c r="F424" s="119">
        <v>152.96</v>
      </c>
      <c r="G424" s="119">
        <v>298.06</v>
      </c>
      <c r="H424" s="119">
        <v>0</v>
      </c>
      <c r="I424" s="119">
        <v>3222.6</v>
      </c>
      <c r="J424" s="119">
        <v>0</v>
      </c>
      <c r="K424" s="119">
        <v>3255.66</v>
      </c>
      <c r="L424" s="119">
        <v>3260.7400000000002</v>
      </c>
      <c r="M424" s="119">
        <v>3260.7400000000002</v>
      </c>
      <c r="N424" s="119">
        <v>3260.7400000000002</v>
      </c>
      <c r="O424" s="119">
        <v>3260.7400000000002</v>
      </c>
      <c r="P424" s="119">
        <v>3260.75</v>
      </c>
      <c r="Q424" s="119">
        <f t="shared" si="7"/>
        <v>23538.910000000003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23538.910000000003</v>
      </c>
      <c r="V424" s="115"/>
    </row>
    <row r="425" spans="2:22" ht="15" x14ac:dyDescent="0.25">
      <c r="B425" s="113"/>
      <c r="C425" s="161" t="s">
        <v>153</v>
      </c>
      <c r="D425" s="118" t="s">
        <v>374</v>
      </c>
      <c r="E425" s="119">
        <v>164922.30000000002</v>
      </c>
      <c r="F425" s="119">
        <v>178209.01</v>
      </c>
      <c r="G425" s="119">
        <v>224691.78999999998</v>
      </c>
      <c r="H425" s="119">
        <v>150824.89000000001</v>
      </c>
      <c r="I425" s="119">
        <v>298174.69999999995</v>
      </c>
      <c r="J425" s="119">
        <v>274750.72999999992</v>
      </c>
      <c r="K425" s="119">
        <v>425920.64999999997</v>
      </c>
      <c r="L425" s="119">
        <v>293547.39000000007</v>
      </c>
      <c r="M425" s="119">
        <v>293929.95</v>
      </c>
      <c r="N425" s="119">
        <v>292542.42000000004</v>
      </c>
      <c r="O425" s="119">
        <v>292542.42000000004</v>
      </c>
      <c r="P425" s="119">
        <v>295255.3</v>
      </c>
      <c r="Q425" s="119">
        <f t="shared" si="7"/>
        <v>3185311.55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3185311.55</v>
      </c>
      <c r="V425" s="115"/>
    </row>
    <row r="426" spans="2:22" ht="15" x14ac:dyDescent="0.25">
      <c r="B426" s="113"/>
      <c r="C426" s="161" t="s">
        <v>154</v>
      </c>
      <c r="D426" s="118" t="s">
        <v>375</v>
      </c>
      <c r="E426" s="119">
        <v>17402.629999999997</v>
      </c>
      <c r="F426" s="119">
        <v>1105140.8500000001</v>
      </c>
      <c r="G426" s="119">
        <v>327159.62999999995</v>
      </c>
      <c r="H426" s="119">
        <v>328812.27</v>
      </c>
      <c r="I426" s="119">
        <v>481539.99</v>
      </c>
      <c r="J426" s="119">
        <v>66873.490000000005</v>
      </c>
      <c r="K426" s="119">
        <v>553749.04</v>
      </c>
      <c r="L426" s="119">
        <v>2935384.0500000031</v>
      </c>
      <c r="M426" s="119">
        <v>1154772.1099999992</v>
      </c>
      <c r="N426" s="119">
        <v>1156017.4999999991</v>
      </c>
      <c r="O426" s="119">
        <v>1156017.4999999991</v>
      </c>
      <c r="P426" s="119">
        <v>3873247.9400000032</v>
      </c>
      <c r="Q426" s="119">
        <f t="shared" si="7"/>
        <v>13156117.000000004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13156117.000000004</v>
      </c>
      <c r="V426" s="115"/>
    </row>
    <row r="427" spans="2:22" ht="15" x14ac:dyDescent="0.25">
      <c r="B427" s="113"/>
      <c r="C427" s="161" t="s">
        <v>155</v>
      </c>
      <c r="D427" s="118" t="s">
        <v>376</v>
      </c>
      <c r="E427" s="119">
        <v>101516.47</v>
      </c>
      <c r="F427" s="119">
        <v>116218.46999999999</v>
      </c>
      <c r="G427" s="119">
        <v>256399.28</v>
      </c>
      <c r="H427" s="119">
        <v>178718.69999999998</v>
      </c>
      <c r="I427" s="119">
        <v>158843.04</v>
      </c>
      <c r="J427" s="119">
        <v>348630.05</v>
      </c>
      <c r="K427" s="119">
        <v>615391.39</v>
      </c>
      <c r="L427" s="119">
        <v>222423.86000000004</v>
      </c>
      <c r="M427" s="119">
        <v>265657.85000000003</v>
      </c>
      <c r="N427" s="119">
        <v>246550.17000000004</v>
      </c>
      <c r="O427" s="119">
        <v>255276.43</v>
      </c>
      <c r="P427" s="119">
        <v>198058.46000000002</v>
      </c>
      <c r="Q427" s="119">
        <f t="shared" si="7"/>
        <v>2963684.17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2963684.17</v>
      </c>
      <c r="V427" s="115"/>
    </row>
    <row r="428" spans="2:22" ht="15" x14ac:dyDescent="0.25">
      <c r="B428" s="113"/>
      <c r="C428" s="161" t="s">
        <v>156</v>
      </c>
      <c r="D428" s="118" t="s">
        <v>377</v>
      </c>
      <c r="E428" s="119">
        <v>1991672.93</v>
      </c>
      <c r="F428" s="119">
        <v>1991672.93</v>
      </c>
      <c r="G428" s="119">
        <v>5001025.58</v>
      </c>
      <c r="H428" s="119">
        <v>4024140.9899999998</v>
      </c>
      <c r="I428" s="119">
        <v>4633333.34</v>
      </c>
      <c r="J428" s="119">
        <v>4074315.9499999997</v>
      </c>
      <c r="K428" s="119">
        <v>2363093.77</v>
      </c>
      <c r="L428" s="119">
        <v>2189548.9</v>
      </c>
      <c r="M428" s="119">
        <v>169548.9</v>
      </c>
      <c r="N428" s="119">
        <v>169548.9</v>
      </c>
      <c r="O428" s="119">
        <v>169548.9</v>
      </c>
      <c r="P428" s="119">
        <v>149548.91</v>
      </c>
      <c r="Q428" s="119">
        <f t="shared" si="7"/>
        <v>26926999.999999993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26926999.999999993</v>
      </c>
      <c r="V428" s="115"/>
    </row>
    <row r="429" spans="2:22" ht="15" x14ac:dyDescent="0.25">
      <c r="B429" s="113"/>
      <c r="C429" s="161" t="s">
        <v>157</v>
      </c>
      <c r="D429" s="118" t="s">
        <v>378</v>
      </c>
      <c r="E429" s="119">
        <v>144018.27000000002</v>
      </c>
      <c r="F429" s="119">
        <v>144018.27000000002</v>
      </c>
      <c r="G429" s="119">
        <v>181766.92</v>
      </c>
      <c r="H429" s="119">
        <v>39989.74</v>
      </c>
      <c r="I429" s="119">
        <v>0</v>
      </c>
      <c r="J429" s="119">
        <v>0</v>
      </c>
      <c r="K429" s="119">
        <v>0</v>
      </c>
      <c r="L429" s="119">
        <v>638041.56000000006</v>
      </c>
      <c r="M429" s="119">
        <v>638041.56000000006</v>
      </c>
      <c r="N429" s="119">
        <v>638041.56000000006</v>
      </c>
      <c r="O429" s="119">
        <v>638041.56000000006</v>
      </c>
      <c r="P429" s="119">
        <v>638041.56000000006</v>
      </c>
      <c r="Q429" s="119">
        <f t="shared" si="7"/>
        <v>3700001.0000000005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3700001.0000000005</v>
      </c>
      <c r="V429" s="115"/>
    </row>
    <row r="430" spans="2:22" ht="15" x14ac:dyDescent="0.25">
      <c r="B430" s="113"/>
      <c r="C430" s="161" t="s">
        <v>158</v>
      </c>
      <c r="D430" s="118" t="s">
        <v>379</v>
      </c>
      <c r="E430" s="119">
        <v>397247.69999999984</v>
      </c>
      <c r="F430" s="119">
        <v>398384.86999999982</v>
      </c>
      <c r="G430" s="119">
        <v>508808.1100000001</v>
      </c>
      <c r="H430" s="119">
        <v>451926.12000000005</v>
      </c>
      <c r="I430" s="119">
        <v>472800.8000000001</v>
      </c>
      <c r="J430" s="119">
        <v>448552.36</v>
      </c>
      <c r="K430" s="119">
        <v>483766.69999999995</v>
      </c>
      <c r="L430" s="119">
        <v>582069.94000000006</v>
      </c>
      <c r="M430" s="119">
        <v>609639.9800000001</v>
      </c>
      <c r="N430" s="119">
        <v>588200.47000000009</v>
      </c>
      <c r="O430" s="119">
        <v>588200.47000000009</v>
      </c>
      <c r="P430" s="119">
        <v>256843.52000000008</v>
      </c>
      <c r="Q430" s="119">
        <f t="shared" ref="Q430:Q493" si="8">SUM(E430:P430)</f>
        <v>5786441.04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5786441.04</v>
      </c>
      <c r="V430" s="115"/>
    </row>
    <row r="431" spans="2:22" ht="15" x14ac:dyDescent="0.25">
      <c r="B431" s="113"/>
      <c r="C431" s="161" t="s">
        <v>159</v>
      </c>
      <c r="D431" s="118" t="s">
        <v>380</v>
      </c>
      <c r="E431" s="119">
        <v>47051.96</v>
      </c>
      <c r="F431" s="119">
        <v>47051.96</v>
      </c>
      <c r="G431" s="119">
        <v>86919.61</v>
      </c>
      <c r="H431" s="119">
        <v>108050.9</v>
      </c>
      <c r="I431" s="119">
        <v>72743.86</v>
      </c>
      <c r="J431" s="119">
        <v>79432.13</v>
      </c>
      <c r="K431" s="119">
        <v>108050.9</v>
      </c>
      <c r="L431" s="119">
        <v>89399.74</v>
      </c>
      <c r="M431" s="119">
        <v>89399.74</v>
      </c>
      <c r="N431" s="119">
        <v>89399.74</v>
      </c>
      <c r="O431" s="119">
        <v>89399.74</v>
      </c>
      <c r="P431" s="119">
        <v>89399.72</v>
      </c>
      <c r="Q431" s="119">
        <f t="shared" si="8"/>
        <v>996299.99999999988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996299.99999999988</v>
      </c>
      <c r="V431" s="115"/>
    </row>
    <row r="432" spans="2:22" ht="15" x14ac:dyDescent="0.25">
      <c r="B432" s="113"/>
      <c r="C432" s="161" t="s">
        <v>160</v>
      </c>
      <c r="D432" s="118" t="s">
        <v>381</v>
      </c>
      <c r="E432" s="119">
        <v>17053.789999999997</v>
      </c>
      <c r="F432" s="119">
        <v>17076.899999999998</v>
      </c>
      <c r="G432" s="119">
        <v>16234.519999999999</v>
      </c>
      <c r="H432" s="119">
        <v>20596.3</v>
      </c>
      <c r="I432" s="119">
        <v>17855.789999999997</v>
      </c>
      <c r="J432" s="119">
        <v>20187.650000000005</v>
      </c>
      <c r="K432" s="119">
        <v>21096.919999999995</v>
      </c>
      <c r="L432" s="119">
        <v>21455.66</v>
      </c>
      <c r="M432" s="119">
        <v>30522.359999999997</v>
      </c>
      <c r="N432" s="119">
        <v>30109.589999999997</v>
      </c>
      <c r="O432" s="119">
        <v>30109.589999999997</v>
      </c>
      <c r="P432" s="119">
        <v>26343.099999999991</v>
      </c>
      <c r="Q432" s="119">
        <f t="shared" si="8"/>
        <v>268642.17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268642.17</v>
      </c>
      <c r="V432" s="115"/>
    </row>
    <row r="433" spans="2:22" ht="15" x14ac:dyDescent="0.25">
      <c r="B433" s="113"/>
      <c r="C433" s="161" t="s">
        <v>161</v>
      </c>
      <c r="D433" s="118" t="s">
        <v>382</v>
      </c>
      <c r="E433" s="119">
        <v>20383.77</v>
      </c>
      <c r="F433" s="119">
        <v>23840.540000000005</v>
      </c>
      <c r="G433" s="119">
        <v>26209.420000000002</v>
      </c>
      <c r="H433" s="119">
        <v>34651.25</v>
      </c>
      <c r="I433" s="119">
        <v>27703.56</v>
      </c>
      <c r="J433" s="119">
        <v>28699.730000000007</v>
      </c>
      <c r="K433" s="119">
        <v>28865.550000000014</v>
      </c>
      <c r="L433" s="119">
        <v>32578.649999999994</v>
      </c>
      <c r="M433" s="119">
        <v>37024.05999999999</v>
      </c>
      <c r="N433" s="119">
        <v>39321.589999999989</v>
      </c>
      <c r="O433" s="119">
        <v>42463.259999999987</v>
      </c>
      <c r="P433" s="119">
        <v>42258.21</v>
      </c>
      <c r="Q433" s="119">
        <f t="shared" si="8"/>
        <v>383999.59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383999.59</v>
      </c>
      <c r="V433" s="115"/>
    </row>
    <row r="434" spans="2:22" ht="15" x14ac:dyDescent="0.25">
      <c r="B434" s="113"/>
      <c r="C434" s="161" t="s">
        <v>162</v>
      </c>
      <c r="D434" s="118" t="s">
        <v>383</v>
      </c>
      <c r="E434" s="119">
        <v>2172680.41</v>
      </c>
      <c r="F434" s="119">
        <v>2124389.6700000004</v>
      </c>
      <c r="G434" s="119">
        <v>2083826.51</v>
      </c>
      <c r="H434" s="119">
        <v>2050454.2</v>
      </c>
      <c r="I434" s="119">
        <v>1984675.95</v>
      </c>
      <c r="J434" s="119">
        <v>2004975.85</v>
      </c>
      <c r="K434" s="119">
        <v>1988018.49</v>
      </c>
      <c r="L434" s="119">
        <v>2282180.59</v>
      </c>
      <c r="M434" s="119">
        <v>2282180.59</v>
      </c>
      <c r="N434" s="119">
        <v>2282180.59</v>
      </c>
      <c r="O434" s="119">
        <v>2282180.59</v>
      </c>
      <c r="P434" s="119">
        <v>282180.59999999998</v>
      </c>
      <c r="Q434" s="119">
        <f t="shared" si="8"/>
        <v>23819924.039999999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23819924.039999999</v>
      </c>
      <c r="V434" s="115"/>
    </row>
    <row r="435" spans="2:22" ht="15" x14ac:dyDescent="0.25">
      <c r="B435" s="113"/>
      <c r="C435" s="161" t="s">
        <v>163</v>
      </c>
      <c r="D435" s="118" t="s">
        <v>384</v>
      </c>
      <c r="E435" s="119">
        <v>33794.909999999996</v>
      </c>
      <c r="F435" s="119">
        <v>32537.79</v>
      </c>
      <c r="G435" s="119">
        <v>36715.579999999994</v>
      </c>
      <c r="H435" s="119">
        <v>40398.959999999992</v>
      </c>
      <c r="I435" s="119">
        <v>47380.95</v>
      </c>
      <c r="J435" s="119">
        <v>48842.97</v>
      </c>
      <c r="K435" s="119">
        <v>32132.489999999994</v>
      </c>
      <c r="L435" s="119">
        <v>61528.719999999987</v>
      </c>
      <c r="M435" s="119">
        <v>65094.709999999985</v>
      </c>
      <c r="N435" s="119">
        <v>59988.719999999987</v>
      </c>
      <c r="O435" s="119">
        <v>61663.829999999987</v>
      </c>
      <c r="P435" s="119">
        <v>65949.759999999995</v>
      </c>
      <c r="Q435" s="119">
        <f t="shared" si="8"/>
        <v>586029.3899999999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586029.3899999999</v>
      </c>
      <c r="V435" s="115"/>
    </row>
    <row r="436" spans="2:22" ht="25.5" x14ac:dyDescent="0.25">
      <c r="B436" s="113"/>
      <c r="C436" s="161" t="s">
        <v>164</v>
      </c>
      <c r="D436" s="118" t="s">
        <v>385</v>
      </c>
      <c r="E436" s="119">
        <v>509.86</v>
      </c>
      <c r="F436" s="119">
        <v>509.86</v>
      </c>
      <c r="G436" s="119">
        <v>2315.9499999999998</v>
      </c>
      <c r="H436" s="119">
        <v>850</v>
      </c>
      <c r="I436" s="119">
        <v>1889.48</v>
      </c>
      <c r="J436" s="119">
        <v>2322.13</v>
      </c>
      <c r="K436" s="119">
        <v>2519.5299999999997</v>
      </c>
      <c r="L436" s="119">
        <v>33553.120000000003</v>
      </c>
      <c r="M436" s="119">
        <v>33553.120000000003</v>
      </c>
      <c r="N436" s="119">
        <v>33553.120000000003</v>
      </c>
      <c r="O436" s="119">
        <v>33553.120000000003</v>
      </c>
      <c r="P436" s="119">
        <v>33553.11</v>
      </c>
      <c r="Q436" s="119">
        <f t="shared" si="8"/>
        <v>178682.40000000002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178682.40000000002</v>
      </c>
      <c r="V436" s="115"/>
    </row>
    <row r="437" spans="2:22" ht="15" x14ac:dyDescent="0.25">
      <c r="B437" s="113"/>
      <c r="C437" s="161" t="s">
        <v>165</v>
      </c>
      <c r="D437" s="118" t="s">
        <v>386</v>
      </c>
      <c r="E437" s="119">
        <v>38290.219999999987</v>
      </c>
      <c r="F437" s="119">
        <v>34030.67</v>
      </c>
      <c r="G437" s="119">
        <v>53216.840000000011</v>
      </c>
      <c r="H437" s="119">
        <v>35247.010000000009</v>
      </c>
      <c r="I437" s="119">
        <v>33436.670000000006</v>
      </c>
      <c r="J437" s="119">
        <v>67193.510000000009</v>
      </c>
      <c r="K437" s="119">
        <v>62008.57</v>
      </c>
      <c r="L437" s="119">
        <v>55953.15</v>
      </c>
      <c r="M437" s="119">
        <v>55338.42</v>
      </c>
      <c r="N437" s="119">
        <v>67939.009999999995</v>
      </c>
      <c r="O437" s="119">
        <v>67939.009999999995</v>
      </c>
      <c r="P437" s="119">
        <v>65406.200000000004</v>
      </c>
      <c r="Q437" s="119">
        <f t="shared" si="8"/>
        <v>635999.27999999991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635999.27999999991</v>
      </c>
      <c r="V437" s="115"/>
    </row>
    <row r="438" spans="2:22" ht="15" x14ac:dyDescent="0.25">
      <c r="B438" s="113"/>
      <c r="C438" s="161" t="s">
        <v>166</v>
      </c>
      <c r="D438" s="118" t="s">
        <v>387</v>
      </c>
      <c r="E438" s="119">
        <v>42729.999999999993</v>
      </c>
      <c r="F438" s="119">
        <v>49448.15</v>
      </c>
      <c r="G438" s="119">
        <v>58979.679999999993</v>
      </c>
      <c r="H438" s="119">
        <v>57800.130000000005</v>
      </c>
      <c r="I438" s="119">
        <v>54032.609999999993</v>
      </c>
      <c r="J438" s="119">
        <v>65413.179999999993</v>
      </c>
      <c r="K438" s="119">
        <v>58195.680000000008</v>
      </c>
      <c r="L438" s="119">
        <v>69468.609999999971</v>
      </c>
      <c r="M438" s="119">
        <v>100388.79999999997</v>
      </c>
      <c r="N438" s="119">
        <v>101388.79999999997</v>
      </c>
      <c r="O438" s="119">
        <v>102045.20999999998</v>
      </c>
      <c r="P438" s="119">
        <v>101545.31</v>
      </c>
      <c r="Q438" s="119">
        <f t="shared" si="8"/>
        <v>861436.15999999992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861436.15999999992</v>
      </c>
      <c r="V438" s="115"/>
    </row>
    <row r="439" spans="2:22" ht="25.5" x14ac:dyDescent="0.25">
      <c r="B439" s="113"/>
      <c r="C439" s="161" t="s">
        <v>564</v>
      </c>
      <c r="D439" s="118" t="s">
        <v>592</v>
      </c>
      <c r="E439" s="119">
        <v>0</v>
      </c>
      <c r="F439" s="119">
        <v>0</v>
      </c>
      <c r="G439" s="119">
        <v>0</v>
      </c>
      <c r="H439" s="119">
        <v>0</v>
      </c>
      <c r="I439" s="119">
        <v>0</v>
      </c>
      <c r="J439" s="119">
        <v>0</v>
      </c>
      <c r="K439" s="119">
        <v>0</v>
      </c>
      <c r="L439" s="119">
        <v>0</v>
      </c>
      <c r="M439" s="119">
        <v>0</v>
      </c>
      <c r="N439" s="119">
        <v>0</v>
      </c>
      <c r="O439" s="119">
        <v>0</v>
      </c>
      <c r="P439" s="119">
        <v>0</v>
      </c>
      <c r="Q439" s="119">
        <f t="shared" si="8"/>
        <v>0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5"/>
    </row>
    <row r="440" spans="2:22" ht="25.5" x14ac:dyDescent="0.25">
      <c r="B440" s="113"/>
      <c r="C440" s="161" t="s">
        <v>167</v>
      </c>
      <c r="D440" s="118" t="s">
        <v>388</v>
      </c>
      <c r="E440" s="119">
        <v>15559.009999999998</v>
      </c>
      <c r="F440" s="119">
        <v>12609.7</v>
      </c>
      <c r="G440" s="119">
        <v>30151.03</v>
      </c>
      <c r="H440" s="119">
        <v>61112.25</v>
      </c>
      <c r="I440" s="119">
        <v>16716.410000000003</v>
      </c>
      <c r="J440" s="119">
        <v>17813.29</v>
      </c>
      <c r="K440" s="119">
        <v>15962.469999999998</v>
      </c>
      <c r="L440" s="119">
        <v>270336.35000000003</v>
      </c>
      <c r="M440" s="119">
        <v>276636.74</v>
      </c>
      <c r="N440" s="119">
        <v>274723.75</v>
      </c>
      <c r="O440" s="119">
        <v>274723.75</v>
      </c>
      <c r="P440" s="119">
        <v>272569.86000000004</v>
      </c>
      <c r="Q440" s="119">
        <f t="shared" si="8"/>
        <v>1538914.61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1538914.61</v>
      </c>
      <c r="V440" s="115"/>
    </row>
    <row r="441" spans="2:22" ht="25.5" x14ac:dyDescent="0.25">
      <c r="B441" s="113"/>
      <c r="C441" s="161" t="s">
        <v>565</v>
      </c>
      <c r="D441" s="118" t="s">
        <v>593</v>
      </c>
      <c r="E441" s="119">
        <v>0</v>
      </c>
      <c r="F441" s="119">
        <v>0</v>
      </c>
      <c r="G441" s="119">
        <v>0</v>
      </c>
      <c r="H441" s="119">
        <v>0</v>
      </c>
      <c r="I441" s="119">
        <v>0</v>
      </c>
      <c r="J441" s="119">
        <v>0</v>
      </c>
      <c r="K441" s="119">
        <v>0</v>
      </c>
      <c r="L441" s="119">
        <v>0</v>
      </c>
      <c r="M441" s="119">
        <v>0</v>
      </c>
      <c r="N441" s="119">
        <v>0</v>
      </c>
      <c r="O441" s="119">
        <v>0</v>
      </c>
      <c r="P441" s="119">
        <v>0</v>
      </c>
      <c r="Q441" s="119">
        <f t="shared" si="8"/>
        <v>0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5"/>
    </row>
    <row r="442" spans="2:22" ht="15" x14ac:dyDescent="0.25">
      <c r="B442" s="113"/>
      <c r="C442" s="161" t="s">
        <v>168</v>
      </c>
      <c r="D442" s="118" t="s">
        <v>389</v>
      </c>
      <c r="E442" s="119">
        <v>289726.89</v>
      </c>
      <c r="F442" s="119">
        <v>1415532.12</v>
      </c>
      <c r="G442" s="119">
        <v>1957725.54</v>
      </c>
      <c r="H442" s="119">
        <v>690461.1</v>
      </c>
      <c r="I442" s="119">
        <v>707924.57</v>
      </c>
      <c r="J442" s="119">
        <v>237212.72999999998</v>
      </c>
      <c r="K442" s="119">
        <v>526045.04</v>
      </c>
      <c r="L442" s="119">
        <v>1061543.0599999998</v>
      </c>
      <c r="M442" s="119">
        <v>1033782.6299999999</v>
      </c>
      <c r="N442" s="119">
        <v>847550.1399999999</v>
      </c>
      <c r="O442" s="119">
        <v>927062.77999999991</v>
      </c>
      <c r="P442" s="119">
        <v>2102436.4000000008</v>
      </c>
      <c r="Q442" s="119">
        <f t="shared" si="8"/>
        <v>11797003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11797003</v>
      </c>
      <c r="V442" s="115"/>
    </row>
    <row r="443" spans="2:22" ht="15" x14ac:dyDescent="0.25">
      <c r="B443" s="113"/>
      <c r="C443" s="161" t="s">
        <v>566</v>
      </c>
      <c r="D443" s="118" t="s">
        <v>594</v>
      </c>
      <c r="E443" s="119">
        <v>0</v>
      </c>
      <c r="F443" s="119">
        <v>0</v>
      </c>
      <c r="G443" s="119">
        <v>0</v>
      </c>
      <c r="H443" s="119">
        <v>0</v>
      </c>
      <c r="I443" s="119">
        <v>0</v>
      </c>
      <c r="J443" s="119">
        <v>0</v>
      </c>
      <c r="K443" s="119">
        <v>0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f t="shared" si="8"/>
        <v>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5"/>
    </row>
    <row r="444" spans="2:22" ht="15" x14ac:dyDescent="0.25">
      <c r="B444" s="113"/>
      <c r="C444" s="161" t="s">
        <v>567</v>
      </c>
      <c r="D444" s="118" t="s">
        <v>595</v>
      </c>
      <c r="E444" s="119">
        <v>0</v>
      </c>
      <c r="F444" s="119">
        <v>0</v>
      </c>
      <c r="G444" s="119">
        <v>0</v>
      </c>
      <c r="H444" s="119">
        <v>0</v>
      </c>
      <c r="I444" s="119">
        <v>0</v>
      </c>
      <c r="J444" s="119">
        <v>0</v>
      </c>
      <c r="K444" s="119">
        <v>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f t="shared" si="8"/>
        <v>0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15" x14ac:dyDescent="0.25">
      <c r="B445" s="113"/>
      <c r="C445" s="161" t="s">
        <v>169</v>
      </c>
      <c r="D445" s="118" t="s">
        <v>390</v>
      </c>
      <c r="E445" s="119">
        <v>81295.940000000017</v>
      </c>
      <c r="F445" s="119">
        <v>80174.790000000008</v>
      </c>
      <c r="G445" s="119">
        <v>115717.32999999997</v>
      </c>
      <c r="H445" s="119">
        <v>111355.23</v>
      </c>
      <c r="I445" s="119">
        <v>111250.37000000001</v>
      </c>
      <c r="J445" s="119">
        <v>96673.540000000052</v>
      </c>
      <c r="K445" s="119">
        <v>96914.53</v>
      </c>
      <c r="L445" s="119">
        <v>90976.909999999989</v>
      </c>
      <c r="M445" s="119">
        <v>151513.04999999999</v>
      </c>
      <c r="N445" s="119">
        <v>123960.79999999999</v>
      </c>
      <c r="O445" s="119">
        <v>124959.05999999998</v>
      </c>
      <c r="P445" s="119">
        <v>77520.159999999974</v>
      </c>
      <c r="Q445" s="119">
        <f t="shared" si="8"/>
        <v>1262311.7100000002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1262311.7100000002</v>
      </c>
      <c r="V445" s="115"/>
    </row>
    <row r="446" spans="2:22" ht="15" x14ac:dyDescent="0.25">
      <c r="B446" s="113"/>
      <c r="C446" s="161" t="s">
        <v>568</v>
      </c>
      <c r="D446" s="118" t="s">
        <v>596</v>
      </c>
      <c r="E446" s="119">
        <v>0</v>
      </c>
      <c r="F446" s="119">
        <v>0</v>
      </c>
      <c r="G446" s="119">
        <v>0</v>
      </c>
      <c r="H446" s="119">
        <v>0</v>
      </c>
      <c r="I446" s="119">
        <v>0</v>
      </c>
      <c r="J446" s="119">
        <v>0</v>
      </c>
      <c r="K446" s="119">
        <v>0</v>
      </c>
      <c r="L446" s="119">
        <v>0.2</v>
      </c>
      <c r="M446" s="119">
        <v>0.2</v>
      </c>
      <c r="N446" s="119">
        <v>0.2</v>
      </c>
      <c r="O446" s="119">
        <v>0.2</v>
      </c>
      <c r="P446" s="119">
        <v>0.2</v>
      </c>
      <c r="Q446" s="119">
        <f t="shared" si="8"/>
        <v>1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</v>
      </c>
      <c r="V446" s="115"/>
    </row>
    <row r="447" spans="2:22" ht="15" x14ac:dyDescent="0.25">
      <c r="B447" s="113"/>
      <c r="C447" s="161" t="s">
        <v>170</v>
      </c>
      <c r="D447" s="118" t="s">
        <v>391</v>
      </c>
      <c r="E447" s="119">
        <v>13778.310000000003</v>
      </c>
      <c r="F447" s="119">
        <v>13229.129999999997</v>
      </c>
      <c r="G447" s="119">
        <v>12228.259999999998</v>
      </c>
      <c r="H447" s="119">
        <v>84285.54</v>
      </c>
      <c r="I447" s="119">
        <v>81731.42</v>
      </c>
      <c r="J447" s="119">
        <v>82093.69</v>
      </c>
      <c r="K447" s="119">
        <v>81737.69</v>
      </c>
      <c r="L447" s="119">
        <v>129950.16999999998</v>
      </c>
      <c r="M447" s="119">
        <v>129936.31</v>
      </c>
      <c r="N447" s="119">
        <v>129936.31</v>
      </c>
      <c r="O447" s="119">
        <v>129936.31</v>
      </c>
      <c r="P447" s="119">
        <v>129898.76</v>
      </c>
      <c r="Q447" s="119">
        <f t="shared" si="8"/>
        <v>1018741.9000000001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1018741.9000000001</v>
      </c>
      <c r="V447" s="115"/>
    </row>
    <row r="448" spans="2:22" ht="15" x14ac:dyDescent="0.25">
      <c r="B448" s="113"/>
      <c r="C448" s="161" t="s">
        <v>171</v>
      </c>
      <c r="D448" s="118" t="s">
        <v>392</v>
      </c>
      <c r="E448" s="119">
        <v>10074.780000000001</v>
      </c>
      <c r="F448" s="119">
        <v>48000.93</v>
      </c>
      <c r="G448" s="119">
        <v>64545.879999999983</v>
      </c>
      <c r="H448" s="119">
        <v>30091.18</v>
      </c>
      <c r="I448" s="119">
        <v>26321.109999999997</v>
      </c>
      <c r="J448" s="119">
        <v>20603.250000000007</v>
      </c>
      <c r="K448" s="119">
        <v>20687.91</v>
      </c>
      <c r="L448" s="119">
        <v>99589.439999999988</v>
      </c>
      <c r="M448" s="119">
        <v>99285.73</v>
      </c>
      <c r="N448" s="119">
        <v>99190.68</v>
      </c>
      <c r="O448" s="119">
        <v>98939.12999999999</v>
      </c>
      <c r="P448" s="119">
        <v>85683.409999999974</v>
      </c>
      <c r="Q448" s="119">
        <f t="shared" si="8"/>
        <v>703013.42999999993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703013.42999999993</v>
      </c>
      <c r="V448" s="115"/>
    </row>
    <row r="449" spans="2:22" ht="15" x14ac:dyDescent="0.25">
      <c r="B449" s="113"/>
      <c r="C449" s="161" t="s">
        <v>520</v>
      </c>
      <c r="D449" s="118" t="s">
        <v>521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370882.66</v>
      </c>
      <c r="M449" s="119">
        <v>370882.66</v>
      </c>
      <c r="N449" s="119">
        <v>370882.66</v>
      </c>
      <c r="O449" s="119">
        <v>370882.66</v>
      </c>
      <c r="P449" s="119">
        <v>370882.64</v>
      </c>
      <c r="Q449" s="119">
        <f t="shared" si="8"/>
        <v>1854413.2799999998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1854413.2799999998</v>
      </c>
      <c r="V449" s="115"/>
    </row>
    <row r="450" spans="2:22" ht="15" x14ac:dyDescent="0.25">
      <c r="B450" s="113"/>
      <c r="C450" s="161" t="s">
        <v>172</v>
      </c>
      <c r="D450" s="118" t="s">
        <v>393</v>
      </c>
      <c r="E450" s="119">
        <v>12173.449999999999</v>
      </c>
      <c r="F450" s="119">
        <v>12282.77</v>
      </c>
      <c r="G450" s="119">
        <v>13543.589999999998</v>
      </c>
      <c r="H450" s="119">
        <v>13021.79</v>
      </c>
      <c r="I450" s="119">
        <v>12860.010000000002</v>
      </c>
      <c r="J450" s="119">
        <v>13013.019999999999</v>
      </c>
      <c r="K450" s="119">
        <v>12973.380000000001</v>
      </c>
      <c r="L450" s="119">
        <v>13487.100000000002</v>
      </c>
      <c r="M450" s="119">
        <v>8918.2700000000023</v>
      </c>
      <c r="N450" s="119">
        <v>17203.060000000001</v>
      </c>
      <c r="O450" s="119">
        <v>17203.060000000001</v>
      </c>
      <c r="P450" s="119">
        <v>17203.11</v>
      </c>
      <c r="Q450" s="119">
        <f t="shared" si="8"/>
        <v>163882.61000000004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163882.61000000004</v>
      </c>
      <c r="V450" s="115"/>
    </row>
    <row r="451" spans="2:22" ht="15" x14ac:dyDescent="0.25">
      <c r="B451" s="113"/>
      <c r="C451" s="161" t="s">
        <v>173</v>
      </c>
      <c r="D451" s="118" t="s">
        <v>394</v>
      </c>
      <c r="E451" s="119">
        <v>337.95</v>
      </c>
      <c r="F451" s="119">
        <v>337.95</v>
      </c>
      <c r="G451" s="119">
        <v>4941.01</v>
      </c>
      <c r="H451" s="119">
        <v>2146.39</v>
      </c>
      <c r="I451" s="119">
        <v>2090.77</v>
      </c>
      <c r="J451" s="119">
        <v>2646.9</v>
      </c>
      <c r="K451" s="119">
        <v>1207.1500000000001</v>
      </c>
      <c r="L451" s="119">
        <v>727646.22999999986</v>
      </c>
      <c r="M451" s="119">
        <v>727646.22999999986</v>
      </c>
      <c r="N451" s="119">
        <v>727646.22999999986</v>
      </c>
      <c r="O451" s="119">
        <v>727646.22999999986</v>
      </c>
      <c r="P451" s="119">
        <v>727646.19999999984</v>
      </c>
      <c r="Q451" s="119">
        <f t="shared" si="8"/>
        <v>3651939.2399999993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3651939.2399999993</v>
      </c>
      <c r="V451" s="115"/>
    </row>
    <row r="452" spans="2:22" ht="25.5" x14ac:dyDescent="0.25">
      <c r="B452" s="113"/>
      <c r="C452" s="161" t="s">
        <v>174</v>
      </c>
      <c r="D452" s="118" t="s">
        <v>395</v>
      </c>
      <c r="E452" s="119">
        <v>0</v>
      </c>
      <c r="F452" s="119">
        <v>0</v>
      </c>
      <c r="G452" s="119">
        <v>6080.49</v>
      </c>
      <c r="H452" s="119">
        <v>2018.5900000000001</v>
      </c>
      <c r="I452" s="119">
        <v>2180.5</v>
      </c>
      <c r="J452" s="119">
        <v>3734.57</v>
      </c>
      <c r="K452" s="119">
        <v>2223.2400000000002</v>
      </c>
      <c r="L452" s="119">
        <v>5889.66</v>
      </c>
      <c r="M452" s="119">
        <v>5889.66</v>
      </c>
      <c r="N452" s="119">
        <v>5889.66</v>
      </c>
      <c r="O452" s="119">
        <v>5889.66</v>
      </c>
      <c r="P452" s="119">
        <v>5889.67</v>
      </c>
      <c r="Q452" s="119">
        <f t="shared" si="8"/>
        <v>45685.7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45685.7</v>
      </c>
      <c r="V452" s="115"/>
    </row>
    <row r="453" spans="2:22" ht="15" x14ac:dyDescent="0.25">
      <c r="B453" s="113"/>
      <c r="C453" s="161" t="s">
        <v>569</v>
      </c>
      <c r="D453" s="118" t="s">
        <v>597</v>
      </c>
      <c r="E453" s="119">
        <v>0</v>
      </c>
      <c r="F453" s="119">
        <v>0</v>
      </c>
      <c r="G453" s="119">
        <v>0</v>
      </c>
      <c r="H453" s="119">
        <v>0</v>
      </c>
      <c r="I453" s="119">
        <v>0</v>
      </c>
      <c r="J453" s="119">
        <v>0</v>
      </c>
      <c r="K453" s="119">
        <v>0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f t="shared" si="8"/>
        <v>0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5"/>
    </row>
    <row r="454" spans="2:22" ht="15" x14ac:dyDescent="0.25">
      <c r="B454" s="113"/>
      <c r="C454" s="161" t="s">
        <v>175</v>
      </c>
      <c r="D454" s="118" t="s">
        <v>396</v>
      </c>
      <c r="E454" s="119">
        <v>8190.61</v>
      </c>
      <c r="F454" s="119">
        <v>8175.0199999999995</v>
      </c>
      <c r="G454" s="119">
        <v>19948.41</v>
      </c>
      <c r="H454" s="119">
        <v>38820.699999999997</v>
      </c>
      <c r="I454" s="119">
        <v>39567.14</v>
      </c>
      <c r="J454" s="119">
        <v>36090.86</v>
      </c>
      <c r="K454" s="119">
        <v>12344.939999999999</v>
      </c>
      <c r="L454" s="119">
        <v>130629.56</v>
      </c>
      <c r="M454" s="119">
        <v>130629.56</v>
      </c>
      <c r="N454" s="119">
        <v>130629.56</v>
      </c>
      <c r="O454" s="119">
        <v>130591.05</v>
      </c>
      <c r="P454" s="119">
        <v>120672.19</v>
      </c>
      <c r="Q454" s="119">
        <f t="shared" si="8"/>
        <v>806289.60000000009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806289.60000000009</v>
      </c>
      <c r="V454" s="115"/>
    </row>
    <row r="455" spans="2:22" ht="25.5" x14ac:dyDescent="0.25">
      <c r="B455" s="113"/>
      <c r="C455" s="161" t="s">
        <v>176</v>
      </c>
      <c r="D455" s="118" t="s">
        <v>397</v>
      </c>
      <c r="E455" s="119">
        <v>0</v>
      </c>
      <c r="F455" s="119">
        <v>0</v>
      </c>
      <c r="G455" s="119">
        <v>0</v>
      </c>
      <c r="H455" s="119">
        <v>0</v>
      </c>
      <c r="I455" s="119">
        <v>0</v>
      </c>
      <c r="J455" s="119">
        <v>3850000</v>
      </c>
      <c r="K455" s="119">
        <v>100000</v>
      </c>
      <c r="L455" s="119">
        <v>120000</v>
      </c>
      <c r="M455" s="119">
        <v>120000</v>
      </c>
      <c r="N455" s="119">
        <v>120000</v>
      </c>
      <c r="O455" s="119">
        <v>120000</v>
      </c>
      <c r="P455" s="119">
        <v>120000</v>
      </c>
      <c r="Q455" s="119">
        <f t="shared" si="8"/>
        <v>4550000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4550000</v>
      </c>
      <c r="V455" s="115"/>
    </row>
    <row r="456" spans="2:22" ht="15" x14ac:dyDescent="0.25">
      <c r="B456" s="113"/>
      <c r="C456" s="161" t="s">
        <v>177</v>
      </c>
      <c r="D456" s="118" t="s">
        <v>398</v>
      </c>
      <c r="E456" s="119">
        <v>12233.15</v>
      </c>
      <c r="F456" s="119">
        <v>12113.13</v>
      </c>
      <c r="G456" s="119">
        <v>15852.35</v>
      </c>
      <c r="H456" s="119">
        <v>14396.810000000001</v>
      </c>
      <c r="I456" s="119">
        <v>16294.980000000001</v>
      </c>
      <c r="J456" s="119">
        <v>15732.669999999998</v>
      </c>
      <c r="K456" s="119">
        <v>14882.320000000002</v>
      </c>
      <c r="L456" s="119">
        <v>39691.019999999997</v>
      </c>
      <c r="M456" s="119">
        <v>28390.240000000002</v>
      </c>
      <c r="N456" s="119">
        <v>39856.67</v>
      </c>
      <c r="O456" s="119">
        <v>40165.069999999992</v>
      </c>
      <c r="P456" s="119">
        <v>40165.06</v>
      </c>
      <c r="Q456" s="119">
        <f t="shared" si="8"/>
        <v>289773.46999999997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289773.46999999997</v>
      </c>
      <c r="V456" s="115"/>
    </row>
    <row r="457" spans="2:22" ht="15" x14ac:dyDescent="0.25">
      <c r="B457" s="113"/>
      <c r="C457" s="161" t="s">
        <v>178</v>
      </c>
      <c r="D457" s="118" t="s">
        <v>399</v>
      </c>
      <c r="E457" s="119">
        <v>831.71</v>
      </c>
      <c r="F457" s="119">
        <v>1324.19</v>
      </c>
      <c r="G457" s="119">
        <v>3669.4700000000003</v>
      </c>
      <c r="H457" s="119">
        <v>49599.649999999994</v>
      </c>
      <c r="I457" s="119">
        <v>2207.5700000000002</v>
      </c>
      <c r="J457" s="119">
        <v>9521.75</v>
      </c>
      <c r="K457" s="119">
        <v>2986.1099999999997</v>
      </c>
      <c r="L457" s="119">
        <v>184241.91</v>
      </c>
      <c r="M457" s="119">
        <v>184241.91</v>
      </c>
      <c r="N457" s="119">
        <v>184241.91</v>
      </c>
      <c r="O457" s="119">
        <v>184241.91</v>
      </c>
      <c r="P457" s="119">
        <v>111078.31</v>
      </c>
      <c r="Q457" s="119">
        <f t="shared" si="8"/>
        <v>918186.40000000014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918186.40000000014</v>
      </c>
      <c r="V457" s="115"/>
    </row>
    <row r="458" spans="2:22" ht="25.5" x14ac:dyDescent="0.25">
      <c r="B458" s="113"/>
      <c r="C458" s="161" t="s">
        <v>570</v>
      </c>
      <c r="D458" s="118" t="s">
        <v>598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8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ht="15" x14ac:dyDescent="0.25">
      <c r="B459" s="113"/>
      <c r="C459" s="161" t="s">
        <v>501</v>
      </c>
      <c r="D459" s="118" t="s">
        <v>502</v>
      </c>
      <c r="E459" s="119">
        <v>40502.1</v>
      </c>
      <c r="F459" s="119">
        <v>40946.839999999997</v>
      </c>
      <c r="G459" s="119">
        <v>109628.85</v>
      </c>
      <c r="H459" s="119">
        <v>85222.169999999984</v>
      </c>
      <c r="I459" s="119">
        <v>54412.17</v>
      </c>
      <c r="J459" s="119">
        <v>101512.4</v>
      </c>
      <c r="K459" s="119">
        <v>104649.12</v>
      </c>
      <c r="L459" s="119">
        <v>116397.54000000002</v>
      </c>
      <c r="M459" s="119">
        <v>85418.55</v>
      </c>
      <c r="N459" s="119">
        <v>102950.77000000002</v>
      </c>
      <c r="O459" s="119">
        <v>112044.65000000002</v>
      </c>
      <c r="P459" s="119">
        <v>111236.06999999999</v>
      </c>
      <c r="Q459" s="119">
        <f t="shared" si="8"/>
        <v>1064921.23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1064921.23</v>
      </c>
      <c r="V459" s="115"/>
    </row>
    <row r="460" spans="2:22" ht="15" x14ac:dyDescent="0.25">
      <c r="B460" s="113"/>
      <c r="C460" s="161" t="s">
        <v>571</v>
      </c>
      <c r="D460" s="118" t="s">
        <v>599</v>
      </c>
      <c r="E460" s="119">
        <v>0</v>
      </c>
      <c r="F460" s="119">
        <v>0</v>
      </c>
      <c r="G460" s="119">
        <v>0</v>
      </c>
      <c r="H460" s="119">
        <v>0</v>
      </c>
      <c r="I460" s="119">
        <v>0</v>
      </c>
      <c r="J460" s="119">
        <v>0</v>
      </c>
      <c r="K460" s="119">
        <v>0</v>
      </c>
      <c r="L460" s="119">
        <v>0</v>
      </c>
      <c r="M460" s="119">
        <v>0</v>
      </c>
      <c r="N460" s="119">
        <v>0</v>
      </c>
      <c r="O460" s="119">
        <v>0</v>
      </c>
      <c r="P460" s="119">
        <v>0</v>
      </c>
      <c r="Q460" s="119">
        <f t="shared" si="8"/>
        <v>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ht="25.5" x14ac:dyDescent="0.25">
      <c r="B461" s="113"/>
      <c r="C461" s="161" t="s">
        <v>572</v>
      </c>
      <c r="D461" s="118" t="s">
        <v>600</v>
      </c>
      <c r="E461" s="119">
        <v>0</v>
      </c>
      <c r="F461" s="119">
        <v>0</v>
      </c>
      <c r="G461" s="119">
        <v>0</v>
      </c>
      <c r="H461" s="119">
        <v>0</v>
      </c>
      <c r="I461" s="119">
        <v>0</v>
      </c>
      <c r="J461" s="119">
        <v>0</v>
      </c>
      <c r="K461" s="119">
        <v>0</v>
      </c>
      <c r="L461" s="119">
        <v>0</v>
      </c>
      <c r="M461" s="119">
        <v>0</v>
      </c>
      <c r="N461" s="119">
        <v>0</v>
      </c>
      <c r="O461" s="119">
        <v>0</v>
      </c>
      <c r="P461" s="119">
        <v>0</v>
      </c>
      <c r="Q461" s="119">
        <f t="shared" si="8"/>
        <v>0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ht="15" x14ac:dyDescent="0.25">
      <c r="B462" s="113"/>
      <c r="C462" s="161" t="s">
        <v>573</v>
      </c>
      <c r="D462" s="118" t="s">
        <v>601</v>
      </c>
      <c r="E462" s="119">
        <v>0</v>
      </c>
      <c r="F462" s="119">
        <v>0</v>
      </c>
      <c r="G462" s="119">
        <v>0</v>
      </c>
      <c r="H462" s="119">
        <v>0</v>
      </c>
      <c r="I462" s="119">
        <v>0</v>
      </c>
      <c r="J462" s="119">
        <v>0</v>
      </c>
      <c r="K462" s="119">
        <v>0</v>
      </c>
      <c r="L462" s="119">
        <v>183042.85</v>
      </c>
      <c r="M462" s="119">
        <v>178020.00000000003</v>
      </c>
      <c r="N462" s="119">
        <v>177704.74000000002</v>
      </c>
      <c r="O462" s="119">
        <v>177354.50000000003</v>
      </c>
      <c r="P462" s="119">
        <v>171635.81000000008</v>
      </c>
      <c r="Q462" s="119">
        <f t="shared" si="8"/>
        <v>887757.90000000014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887757.90000000014</v>
      </c>
      <c r="V462" s="115"/>
    </row>
    <row r="463" spans="2:22" ht="15" x14ac:dyDescent="0.25">
      <c r="B463" s="113"/>
      <c r="C463" s="161" t="s">
        <v>536</v>
      </c>
      <c r="D463" s="118" t="s">
        <v>537</v>
      </c>
      <c r="E463" s="119">
        <v>12182.079999999998</v>
      </c>
      <c r="F463" s="119">
        <v>12427.76</v>
      </c>
      <c r="G463" s="119">
        <v>32766.85</v>
      </c>
      <c r="H463" s="119">
        <v>18369.769999999997</v>
      </c>
      <c r="I463" s="119">
        <v>22801.989999999998</v>
      </c>
      <c r="J463" s="119">
        <v>22002.14</v>
      </c>
      <c r="K463" s="119">
        <v>36669.199999999997</v>
      </c>
      <c r="L463" s="119">
        <v>54518.359999999986</v>
      </c>
      <c r="M463" s="119">
        <v>58992.39999999998</v>
      </c>
      <c r="N463" s="119">
        <v>50960.539999999979</v>
      </c>
      <c r="O463" s="119">
        <v>49880.639999999978</v>
      </c>
      <c r="P463" s="119">
        <v>52854.969999999987</v>
      </c>
      <c r="Q463" s="119">
        <f t="shared" si="8"/>
        <v>424426.69999999984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424426.69999999984</v>
      </c>
      <c r="V463" s="115"/>
    </row>
    <row r="464" spans="2:22" ht="15" x14ac:dyDescent="0.25">
      <c r="B464" s="113"/>
      <c r="C464" s="161" t="s">
        <v>538</v>
      </c>
      <c r="D464" s="118" t="s">
        <v>539</v>
      </c>
      <c r="E464" s="119">
        <v>9684.67</v>
      </c>
      <c r="F464" s="119">
        <v>9741.86</v>
      </c>
      <c r="G464" s="119">
        <v>10535.48</v>
      </c>
      <c r="H464" s="119">
        <v>10751.390000000001</v>
      </c>
      <c r="I464" s="119">
        <v>563620.86</v>
      </c>
      <c r="J464" s="119">
        <v>11267.699999999999</v>
      </c>
      <c r="K464" s="119">
        <v>10768.749999999998</v>
      </c>
      <c r="L464" s="119">
        <v>185173.09000000017</v>
      </c>
      <c r="M464" s="119">
        <v>185150.66000000015</v>
      </c>
      <c r="N464" s="119">
        <v>185150.66000000015</v>
      </c>
      <c r="O464" s="119">
        <v>185150.66000000015</v>
      </c>
      <c r="P464" s="119">
        <v>185128.28000000014</v>
      </c>
      <c r="Q464" s="119">
        <f t="shared" si="8"/>
        <v>1552124.060000001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1552124.060000001</v>
      </c>
      <c r="V464" s="115"/>
    </row>
    <row r="465" spans="2:22" ht="15" x14ac:dyDescent="0.25">
      <c r="B465" s="113"/>
      <c r="C465" s="161" t="s">
        <v>540</v>
      </c>
      <c r="D465" s="118" t="s">
        <v>541</v>
      </c>
      <c r="E465" s="119">
        <v>17983.84</v>
      </c>
      <c r="F465" s="119">
        <v>18398.66</v>
      </c>
      <c r="G465" s="119">
        <v>21547.58</v>
      </c>
      <c r="H465" s="119">
        <v>14122.900000000001</v>
      </c>
      <c r="I465" s="119">
        <v>14143.48</v>
      </c>
      <c r="J465" s="119">
        <v>11655.649999999998</v>
      </c>
      <c r="K465" s="119">
        <v>8856.67</v>
      </c>
      <c r="L465" s="119">
        <v>0</v>
      </c>
      <c r="M465" s="119">
        <v>0</v>
      </c>
      <c r="N465" s="119">
        <v>0</v>
      </c>
      <c r="O465" s="119">
        <v>0</v>
      </c>
      <c r="P465" s="119">
        <v>0</v>
      </c>
      <c r="Q465" s="119">
        <f t="shared" si="8"/>
        <v>106708.78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15"/>
    </row>
    <row r="466" spans="2:22" ht="15" x14ac:dyDescent="0.25">
      <c r="B466" s="113"/>
      <c r="C466" s="161" t="s">
        <v>518</v>
      </c>
      <c r="D466" s="118" t="s">
        <v>519</v>
      </c>
      <c r="E466" s="119">
        <v>18028.64</v>
      </c>
      <c r="F466" s="119">
        <v>16464.82</v>
      </c>
      <c r="G466" s="119">
        <v>19819.129999999997</v>
      </c>
      <c r="H466" s="119">
        <v>26642.030000000002</v>
      </c>
      <c r="I466" s="119">
        <v>29947.81</v>
      </c>
      <c r="J466" s="119">
        <v>29280.539999999994</v>
      </c>
      <c r="K466" s="119">
        <v>18918.190000000002</v>
      </c>
      <c r="L466" s="119">
        <v>7845.88</v>
      </c>
      <c r="M466" s="119">
        <v>7845.88</v>
      </c>
      <c r="N466" s="119">
        <v>7845.88</v>
      </c>
      <c r="O466" s="119">
        <v>7845.88</v>
      </c>
      <c r="P466" s="119">
        <v>7845.86</v>
      </c>
      <c r="Q466" s="119">
        <f t="shared" si="8"/>
        <v>198330.53999999998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198330.53999999998</v>
      </c>
      <c r="V466" s="115"/>
    </row>
    <row r="467" spans="2:22" ht="25.5" x14ac:dyDescent="0.25">
      <c r="B467" s="113"/>
      <c r="C467" s="161" t="s">
        <v>522</v>
      </c>
      <c r="D467" s="118" t="s">
        <v>523</v>
      </c>
      <c r="E467" s="119">
        <v>36194.969999999994</v>
      </c>
      <c r="F467" s="119">
        <v>36006.39</v>
      </c>
      <c r="G467" s="119">
        <v>41198.630000000005</v>
      </c>
      <c r="H467" s="119">
        <v>518042.19</v>
      </c>
      <c r="I467" s="119">
        <v>50436.72</v>
      </c>
      <c r="J467" s="119">
        <v>33298.61</v>
      </c>
      <c r="K467" s="119">
        <v>87056.76999999999</v>
      </c>
      <c r="L467" s="119">
        <v>278547.38000000006</v>
      </c>
      <c r="M467" s="119">
        <v>370619.95999999996</v>
      </c>
      <c r="N467" s="119">
        <v>290423.96000000002</v>
      </c>
      <c r="O467" s="119">
        <v>289729.82</v>
      </c>
      <c r="P467" s="119">
        <v>194984.12000000002</v>
      </c>
      <c r="Q467" s="119">
        <f t="shared" si="8"/>
        <v>2226539.52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2226539.52</v>
      </c>
      <c r="V467" s="115"/>
    </row>
    <row r="468" spans="2:22" ht="15" x14ac:dyDescent="0.25">
      <c r="B468" s="113"/>
      <c r="C468" s="161" t="s">
        <v>542</v>
      </c>
      <c r="D468" s="118" t="s">
        <v>543</v>
      </c>
      <c r="E468" s="119">
        <v>52527.86</v>
      </c>
      <c r="F468" s="119">
        <v>53923.49</v>
      </c>
      <c r="G468" s="119">
        <v>61073.679999999993</v>
      </c>
      <c r="H468" s="119">
        <v>61258.32</v>
      </c>
      <c r="I468" s="119">
        <v>55092.409999999996</v>
      </c>
      <c r="J468" s="119">
        <v>68437.19</v>
      </c>
      <c r="K468" s="119">
        <v>66146.249999999985</v>
      </c>
      <c r="L468" s="119">
        <v>75455.419999999984</v>
      </c>
      <c r="M468" s="119">
        <v>91637.309999999969</v>
      </c>
      <c r="N468" s="119">
        <v>94760.589999999982</v>
      </c>
      <c r="O468" s="119">
        <v>90721.499999999971</v>
      </c>
      <c r="P468" s="119">
        <v>64150.109999999986</v>
      </c>
      <c r="Q468" s="119">
        <f t="shared" si="8"/>
        <v>835184.12999999989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835184.12999999989</v>
      </c>
      <c r="V468" s="115"/>
    </row>
    <row r="469" spans="2:22" ht="15" x14ac:dyDescent="0.25">
      <c r="B469" s="113"/>
      <c r="C469" s="161" t="s">
        <v>544</v>
      </c>
      <c r="D469" s="118" t="s">
        <v>545</v>
      </c>
      <c r="E469" s="119">
        <v>53458.94999999999</v>
      </c>
      <c r="F469" s="119">
        <v>62672.139999999992</v>
      </c>
      <c r="G469" s="119">
        <v>694687.6</v>
      </c>
      <c r="H469" s="119">
        <v>54710.610000000008</v>
      </c>
      <c r="I469" s="119">
        <v>71019.75</v>
      </c>
      <c r="J469" s="119">
        <v>59126.32</v>
      </c>
      <c r="K469" s="119">
        <v>73486.560000000012</v>
      </c>
      <c r="L469" s="119">
        <v>88164.89999999998</v>
      </c>
      <c r="M469" s="119">
        <v>83445.469999999987</v>
      </c>
      <c r="N469" s="119">
        <v>83799.719999999987</v>
      </c>
      <c r="O469" s="119">
        <v>82917.569999999978</v>
      </c>
      <c r="P469" s="119">
        <v>72108.239999999991</v>
      </c>
      <c r="Q469" s="119">
        <f t="shared" si="8"/>
        <v>1479597.8299999998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1479597.8299999998</v>
      </c>
      <c r="V469" s="115"/>
    </row>
    <row r="470" spans="2:22" ht="15" x14ac:dyDescent="0.25">
      <c r="B470" s="113"/>
      <c r="C470" s="161" t="s">
        <v>179</v>
      </c>
      <c r="D470" s="118" t="s">
        <v>400</v>
      </c>
      <c r="E470" s="119">
        <v>1295460.2199999997</v>
      </c>
      <c r="F470" s="119">
        <v>79008.190000000017</v>
      </c>
      <c r="G470" s="119">
        <v>158949.81999999995</v>
      </c>
      <c r="H470" s="119">
        <v>4179844.2300000004</v>
      </c>
      <c r="I470" s="119">
        <v>1788183.8900000001</v>
      </c>
      <c r="J470" s="119">
        <v>1968330.1499999997</v>
      </c>
      <c r="K470" s="119">
        <v>1961020.02</v>
      </c>
      <c r="L470" s="119">
        <v>4276422.620000001</v>
      </c>
      <c r="M470" s="119">
        <v>4293790.08</v>
      </c>
      <c r="N470" s="119">
        <v>4294490.08</v>
      </c>
      <c r="O470" s="119">
        <v>4294290.08</v>
      </c>
      <c r="P470" s="119">
        <v>4236969.21</v>
      </c>
      <c r="Q470" s="119">
        <f t="shared" si="8"/>
        <v>32826758.589999996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32826758.589999996</v>
      </c>
      <c r="V470" s="115"/>
    </row>
    <row r="471" spans="2:22" ht="15" x14ac:dyDescent="0.25">
      <c r="B471" s="113"/>
      <c r="C471" s="161" t="s">
        <v>180</v>
      </c>
      <c r="D471" s="118" t="s">
        <v>401</v>
      </c>
      <c r="E471" s="119">
        <v>324817.13</v>
      </c>
      <c r="F471" s="119">
        <v>344967.35000000003</v>
      </c>
      <c r="G471" s="119">
        <v>306961.03000000003</v>
      </c>
      <c r="H471" s="119">
        <v>279877.07</v>
      </c>
      <c r="I471" s="119">
        <v>338679.37999999995</v>
      </c>
      <c r="J471" s="119">
        <v>307337.46000000014</v>
      </c>
      <c r="K471" s="119">
        <v>318449.57999999996</v>
      </c>
      <c r="L471" s="119">
        <v>596604.64999999967</v>
      </c>
      <c r="M471" s="119">
        <v>543302.50999999966</v>
      </c>
      <c r="N471" s="119">
        <v>522514.67</v>
      </c>
      <c r="O471" s="119">
        <v>543102.38999999966</v>
      </c>
      <c r="P471" s="119">
        <v>539890.35999999987</v>
      </c>
      <c r="Q471" s="119">
        <f t="shared" si="8"/>
        <v>4966503.5799999982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4966503.5799999982</v>
      </c>
      <c r="V471" s="115"/>
    </row>
    <row r="472" spans="2:22" ht="15" x14ac:dyDescent="0.25">
      <c r="B472" s="113"/>
      <c r="C472" s="161" t="s">
        <v>181</v>
      </c>
      <c r="D472" s="118" t="s">
        <v>402</v>
      </c>
      <c r="E472" s="119">
        <v>156999.87</v>
      </c>
      <c r="F472" s="119">
        <v>168073.72999999998</v>
      </c>
      <c r="G472" s="119">
        <v>296439.77999999997</v>
      </c>
      <c r="H472" s="119">
        <v>268039.93000000005</v>
      </c>
      <c r="I472" s="119">
        <v>1243698.95</v>
      </c>
      <c r="J472" s="119">
        <v>586159.96</v>
      </c>
      <c r="K472" s="119">
        <v>462306.26999999996</v>
      </c>
      <c r="L472" s="119">
        <v>979299.69000000006</v>
      </c>
      <c r="M472" s="119">
        <v>986440.4</v>
      </c>
      <c r="N472" s="119">
        <v>986610.4</v>
      </c>
      <c r="O472" s="119">
        <v>986600.4</v>
      </c>
      <c r="P472" s="119">
        <v>979664.69000000006</v>
      </c>
      <c r="Q472" s="119">
        <f t="shared" si="8"/>
        <v>8100334.0700000012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8100334.0700000012</v>
      </c>
      <c r="V472" s="115"/>
    </row>
    <row r="473" spans="2:22" ht="15" x14ac:dyDescent="0.25">
      <c r="B473" s="113"/>
      <c r="C473" s="161" t="s">
        <v>182</v>
      </c>
      <c r="D473" s="118" t="s">
        <v>403</v>
      </c>
      <c r="E473" s="119">
        <v>124060.03000000001</v>
      </c>
      <c r="F473" s="119">
        <v>144133.20000000001</v>
      </c>
      <c r="G473" s="119">
        <v>174426.14</v>
      </c>
      <c r="H473" s="119">
        <v>384347.4</v>
      </c>
      <c r="I473" s="119">
        <v>275082.42</v>
      </c>
      <c r="J473" s="119">
        <v>314205.99</v>
      </c>
      <c r="K473" s="119">
        <v>1961495.1199999999</v>
      </c>
      <c r="L473" s="119">
        <v>2391561.5300000003</v>
      </c>
      <c r="M473" s="119">
        <v>2605108.3700000006</v>
      </c>
      <c r="N473" s="119">
        <v>2606008.3700000006</v>
      </c>
      <c r="O473" s="119">
        <v>2604143.8700000006</v>
      </c>
      <c r="P473" s="119">
        <v>2551664.0700000003</v>
      </c>
      <c r="Q473" s="119">
        <f t="shared" si="8"/>
        <v>16136236.510000004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16136236.510000004</v>
      </c>
      <c r="V473" s="115"/>
    </row>
    <row r="474" spans="2:22" ht="25.5" x14ac:dyDescent="0.25">
      <c r="B474" s="113"/>
      <c r="C474" s="161" t="s">
        <v>183</v>
      </c>
      <c r="D474" s="118" t="s">
        <v>405</v>
      </c>
      <c r="E474" s="119">
        <v>0</v>
      </c>
      <c r="F474" s="119">
        <v>0</v>
      </c>
      <c r="G474" s="119">
        <v>0</v>
      </c>
      <c r="H474" s="119">
        <v>0</v>
      </c>
      <c r="I474" s="119">
        <v>0</v>
      </c>
      <c r="J474" s="119">
        <v>0</v>
      </c>
      <c r="K474" s="119">
        <v>0</v>
      </c>
      <c r="L474" s="119">
        <v>41600</v>
      </c>
      <c r="M474" s="119">
        <v>41600</v>
      </c>
      <c r="N474" s="119">
        <v>41600</v>
      </c>
      <c r="O474" s="119">
        <v>41600</v>
      </c>
      <c r="P474" s="119">
        <v>41600</v>
      </c>
      <c r="Q474" s="119">
        <f t="shared" si="8"/>
        <v>208000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208000</v>
      </c>
      <c r="V474" s="115"/>
    </row>
    <row r="475" spans="2:22" ht="15" x14ac:dyDescent="0.25">
      <c r="B475" s="113"/>
      <c r="C475" s="161" t="s">
        <v>184</v>
      </c>
      <c r="D475" s="118" t="s">
        <v>406</v>
      </c>
      <c r="E475" s="119">
        <v>16293.9</v>
      </c>
      <c r="F475" s="119">
        <v>16409.969999999998</v>
      </c>
      <c r="G475" s="119">
        <v>23644.140000000003</v>
      </c>
      <c r="H475" s="119">
        <v>21488.240000000002</v>
      </c>
      <c r="I475" s="119">
        <v>66545.929999999993</v>
      </c>
      <c r="J475" s="119">
        <v>72268.830000000016</v>
      </c>
      <c r="K475" s="119">
        <v>88404.39</v>
      </c>
      <c r="L475" s="119">
        <v>213360.39</v>
      </c>
      <c r="M475" s="119">
        <v>219062.6</v>
      </c>
      <c r="N475" s="119">
        <v>219212.6</v>
      </c>
      <c r="O475" s="119">
        <v>219212.6</v>
      </c>
      <c r="P475" s="119">
        <v>210251.68</v>
      </c>
      <c r="Q475" s="119">
        <f t="shared" si="8"/>
        <v>1386155.27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1386155.27</v>
      </c>
      <c r="V475" s="115"/>
    </row>
    <row r="476" spans="2:22" ht="15" x14ac:dyDescent="0.25">
      <c r="B476" s="113"/>
      <c r="C476" s="161" t="s">
        <v>185</v>
      </c>
      <c r="D476" s="118" t="s">
        <v>407</v>
      </c>
      <c r="E476" s="119">
        <v>17466.02</v>
      </c>
      <c r="F476" s="119">
        <v>10758.499999999998</v>
      </c>
      <c r="G476" s="119">
        <v>29132.309999999998</v>
      </c>
      <c r="H476" s="119">
        <v>12422.389999999998</v>
      </c>
      <c r="I476" s="119">
        <v>18112.28</v>
      </c>
      <c r="J476" s="119">
        <v>22556.75</v>
      </c>
      <c r="K476" s="119">
        <v>35977.94000000001</v>
      </c>
      <c r="L476" s="119">
        <v>43604.759999999995</v>
      </c>
      <c r="M476" s="119">
        <v>55328.25</v>
      </c>
      <c r="N476" s="119">
        <v>53511.13</v>
      </c>
      <c r="O476" s="119">
        <v>53521.13</v>
      </c>
      <c r="P476" s="119">
        <v>29434.48</v>
      </c>
      <c r="Q476" s="119">
        <f t="shared" si="8"/>
        <v>381825.94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381825.94</v>
      </c>
      <c r="V476" s="115"/>
    </row>
    <row r="477" spans="2:22" ht="15" x14ac:dyDescent="0.25">
      <c r="B477" s="113"/>
      <c r="C477" s="161" t="s">
        <v>186</v>
      </c>
      <c r="D477" s="118" t="s">
        <v>408</v>
      </c>
      <c r="E477" s="119">
        <v>494929.58000000007</v>
      </c>
      <c r="F477" s="119">
        <v>483730.69</v>
      </c>
      <c r="G477" s="119">
        <v>488046.70999999996</v>
      </c>
      <c r="H477" s="119">
        <v>516752.80000000005</v>
      </c>
      <c r="I477" s="119">
        <v>543955.84000000008</v>
      </c>
      <c r="J477" s="119">
        <v>587600.63000000012</v>
      </c>
      <c r="K477" s="119">
        <v>552902.89999999979</v>
      </c>
      <c r="L477" s="119">
        <v>861099.85999999987</v>
      </c>
      <c r="M477" s="119">
        <v>843118.39999999991</v>
      </c>
      <c r="N477" s="119">
        <v>829108.95999999985</v>
      </c>
      <c r="O477" s="119">
        <v>830032.16</v>
      </c>
      <c r="P477" s="119">
        <v>466680.91</v>
      </c>
      <c r="Q477" s="119">
        <f t="shared" si="8"/>
        <v>7497959.4400000004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7497959.4400000004</v>
      </c>
      <c r="V477" s="115"/>
    </row>
    <row r="478" spans="2:22" ht="15" x14ac:dyDescent="0.25">
      <c r="B478" s="113"/>
      <c r="C478" s="161" t="s">
        <v>187</v>
      </c>
      <c r="D478" s="118" t="s">
        <v>409</v>
      </c>
      <c r="E478" s="119">
        <v>671848.33000000007</v>
      </c>
      <c r="F478" s="119">
        <v>79951.989999999991</v>
      </c>
      <c r="G478" s="119">
        <v>13649.46</v>
      </c>
      <c r="H478" s="119">
        <v>13611.730000000001</v>
      </c>
      <c r="I478" s="119">
        <v>60385.849999999991</v>
      </c>
      <c r="J478" s="119">
        <v>96940.15</v>
      </c>
      <c r="K478" s="119">
        <v>124254.74</v>
      </c>
      <c r="L478" s="119">
        <v>264585.54000000004</v>
      </c>
      <c r="M478" s="119">
        <v>271120.53999999998</v>
      </c>
      <c r="N478" s="119">
        <v>271230.53999999998</v>
      </c>
      <c r="O478" s="119">
        <v>271230.53999999998</v>
      </c>
      <c r="P478" s="119">
        <v>263516.69000000006</v>
      </c>
      <c r="Q478" s="119">
        <f t="shared" si="8"/>
        <v>2402326.1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2402326.1</v>
      </c>
      <c r="V478" s="115"/>
    </row>
    <row r="479" spans="2:22" ht="15" x14ac:dyDescent="0.25">
      <c r="B479" s="113"/>
      <c r="C479" s="161" t="s">
        <v>188</v>
      </c>
      <c r="D479" s="118" t="s">
        <v>410</v>
      </c>
      <c r="E479" s="119">
        <v>36384.93</v>
      </c>
      <c r="F479" s="119">
        <v>37602.94</v>
      </c>
      <c r="G479" s="119">
        <v>85651.55</v>
      </c>
      <c r="H479" s="119">
        <v>71909.58</v>
      </c>
      <c r="I479" s="119">
        <v>72131.060000000012</v>
      </c>
      <c r="J479" s="119">
        <v>51426.75</v>
      </c>
      <c r="K479" s="119">
        <v>81020.42</v>
      </c>
      <c r="L479" s="119">
        <v>494933.87</v>
      </c>
      <c r="M479" s="119">
        <v>94590.03</v>
      </c>
      <c r="N479" s="119">
        <v>94590.03</v>
      </c>
      <c r="O479" s="119">
        <v>94590.03</v>
      </c>
      <c r="P479" s="119">
        <v>94584.409999999974</v>
      </c>
      <c r="Q479" s="119">
        <f t="shared" si="8"/>
        <v>1309415.5999999999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1309415.5999999999</v>
      </c>
      <c r="V479" s="115"/>
    </row>
    <row r="480" spans="2:22" ht="25.5" x14ac:dyDescent="0.25">
      <c r="B480" s="113"/>
      <c r="C480" s="161" t="s">
        <v>189</v>
      </c>
      <c r="D480" s="118" t="s">
        <v>404</v>
      </c>
      <c r="E480" s="119">
        <v>71435.530000000042</v>
      </c>
      <c r="F480" s="119">
        <v>73056.080000000045</v>
      </c>
      <c r="G480" s="119">
        <v>116834.18999999996</v>
      </c>
      <c r="H480" s="119">
        <v>120304.06999999999</v>
      </c>
      <c r="I480" s="119">
        <v>99346.93</v>
      </c>
      <c r="J480" s="119">
        <v>177551.89</v>
      </c>
      <c r="K480" s="119">
        <v>101020.05000000002</v>
      </c>
      <c r="L480" s="119">
        <v>182046.70000000004</v>
      </c>
      <c r="M480" s="119">
        <v>160348.58000000005</v>
      </c>
      <c r="N480" s="119">
        <v>160548.58000000005</v>
      </c>
      <c r="O480" s="119">
        <v>160548.58000000005</v>
      </c>
      <c r="P480" s="119">
        <v>118684.62</v>
      </c>
      <c r="Q480" s="119">
        <f t="shared" si="8"/>
        <v>1541725.8000000003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1541725.8000000003</v>
      </c>
      <c r="V480" s="115"/>
    </row>
    <row r="481" spans="2:22" ht="15" x14ac:dyDescent="0.25">
      <c r="B481" s="113"/>
      <c r="C481" s="161" t="s">
        <v>574</v>
      </c>
      <c r="D481" s="118" t="s">
        <v>602</v>
      </c>
      <c r="E481" s="119">
        <v>0</v>
      </c>
      <c r="F481" s="119">
        <v>0</v>
      </c>
      <c r="G481" s="119">
        <v>0</v>
      </c>
      <c r="H481" s="119">
        <v>0</v>
      </c>
      <c r="I481" s="119">
        <v>0</v>
      </c>
      <c r="J481" s="119">
        <v>0</v>
      </c>
      <c r="K481" s="119">
        <v>0</v>
      </c>
      <c r="L481" s="119">
        <v>0</v>
      </c>
      <c r="M481" s="119">
        <v>0</v>
      </c>
      <c r="N481" s="119">
        <v>0</v>
      </c>
      <c r="O481" s="119">
        <v>0</v>
      </c>
      <c r="P481" s="119">
        <v>0</v>
      </c>
      <c r="Q481" s="119">
        <f t="shared" si="8"/>
        <v>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5"/>
    </row>
    <row r="482" spans="2:22" ht="15" x14ac:dyDescent="0.25">
      <c r="B482" s="113"/>
      <c r="C482" s="161" t="s">
        <v>575</v>
      </c>
      <c r="D482" s="118" t="s">
        <v>603</v>
      </c>
      <c r="E482" s="119">
        <v>0</v>
      </c>
      <c r="F482" s="119">
        <v>0</v>
      </c>
      <c r="G482" s="119">
        <v>0</v>
      </c>
      <c r="H482" s="119">
        <v>0</v>
      </c>
      <c r="I482" s="119">
        <v>0</v>
      </c>
      <c r="J482" s="119">
        <v>0</v>
      </c>
      <c r="K482" s="119">
        <v>0</v>
      </c>
      <c r="L482" s="119">
        <v>0</v>
      </c>
      <c r="M482" s="119">
        <v>0</v>
      </c>
      <c r="N482" s="119">
        <v>0</v>
      </c>
      <c r="O482" s="119">
        <v>0</v>
      </c>
      <c r="P482" s="119">
        <v>0</v>
      </c>
      <c r="Q482" s="119">
        <f t="shared" si="8"/>
        <v>0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5"/>
    </row>
    <row r="483" spans="2:22" ht="15" x14ac:dyDescent="0.25">
      <c r="B483" s="113"/>
      <c r="C483" s="161" t="s">
        <v>190</v>
      </c>
      <c r="D483" s="118" t="s">
        <v>411</v>
      </c>
      <c r="E483" s="119">
        <v>68678.989999999991</v>
      </c>
      <c r="F483" s="119">
        <v>53370.55</v>
      </c>
      <c r="G483" s="119">
        <v>59974.110000000008</v>
      </c>
      <c r="H483" s="119">
        <v>144396.1</v>
      </c>
      <c r="I483" s="119">
        <v>108732.26</v>
      </c>
      <c r="J483" s="119">
        <v>95152.020000000019</v>
      </c>
      <c r="K483" s="119">
        <v>79662.939999999988</v>
      </c>
      <c r="L483" s="119">
        <v>191138.76000000004</v>
      </c>
      <c r="M483" s="119">
        <v>186038.76000000004</v>
      </c>
      <c r="N483" s="119">
        <v>179888.76000000004</v>
      </c>
      <c r="O483" s="119">
        <v>172638.76000000004</v>
      </c>
      <c r="P483" s="119">
        <v>171498.54</v>
      </c>
      <c r="Q483" s="119">
        <f t="shared" si="8"/>
        <v>1511170.55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1511170.55</v>
      </c>
      <c r="V483" s="115"/>
    </row>
    <row r="484" spans="2:22" ht="15" x14ac:dyDescent="0.25">
      <c r="B484" s="113"/>
      <c r="C484" s="161" t="s">
        <v>576</v>
      </c>
      <c r="D484" s="118" t="s">
        <v>604</v>
      </c>
      <c r="E484" s="119">
        <v>0</v>
      </c>
      <c r="F484" s="119">
        <v>0</v>
      </c>
      <c r="G484" s="119">
        <v>0</v>
      </c>
      <c r="H484" s="119">
        <v>0</v>
      </c>
      <c r="I484" s="119">
        <v>0</v>
      </c>
      <c r="J484" s="119">
        <v>0</v>
      </c>
      <c r="K484" s="119">
        <v>0</v>
      </c>
      <c r="L484" s="119">
        <v>0</v>
      </c>
      <c r="M484" s="119">
        <v>0</v>
      </c>
      <c r="N484" s="119">
        <v>0</v>
      </c>
      <c r="O484" s="119">
        <v>0</v>
      </c>
      <c r="P484" s="119">
        <v>0</v>
      </c>
      <c r="Q484" s="119">
        <f t="shared" si="8"/>
        <v>0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5"/>
    </row>
    <row r="485" spans="2:22" ht="15" x14ac:dyDescent="0.25">
      <c r="B485" s="113"/>
      <c r="C485" s="161" t="s">
        <v>577</v>
      </c>
      <c r="D485" s="118" t="s">
        <v>605</v>
      </c>
      <c r="E485" s="119">
        <v>0</v>
      </c>
      <c r="F485" s="119">
        <v>0</v>
      </c>
      <c r="G485" s="119">
        <v>0</v>
      </c>
      <c r="H485" s="119">
        <v>0</v>
      </c>
      <c r="I485" s="119">
        <v>0</v>
      </c>
      <c r="J485" s="119">
        <v>0</v>
      </c>
      <c r="K485" s="119">
        <v>0</v>
      </c>
      <c r="L485" s="119">
        <v>0</v>
      </c>
      <c r="M485" s="119">
        <v>0</v>
      </c>
      <c r="N485" s="119">
        <v>0</v>
      </c>
      <c r="O485" s="119">
        <v>0</v>
      </c>
      <c r="P485" s="119">
        <v>0</v>
      </c>
      <c r="Q485" s="119">
        <f t="shared" si="8"/>
        <v>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5"/>
    </row>
    <row r="486" spans="2:22" ht="15" x14ac:dyDescent="0.25">
      <c r="B486" s="113"/>
      <c r="C486" s="161" t="s">
        <v>191</v>
      </c>
      <c r="D486" s="118" t="s">
        <v>412</v>
      </c>
      <c r="E486" s="119">
        <v>99975.000000000029</v>
      </c>
      <c r="F486" s="119">
        <v>88867.45</v>
      </c>
      <c r="G486" s="119">
        <v>107560.90999999997</v>
      </c>
      <c r="H486" s="119">
        <v>89166.19</v>
      </c>
      <c r="I486" s="119">
        <v>96282.830000000016</v>
      </c>
      <c r="J486" s="119">
        <v>94260.880000000034</v>
      </c>
      <c r="K486" s="119">
        <v>133296.49000000002</v>
      </c>
      <c r="L486" s="119">
        <v>271520.18000000011</v>
      </c>
      <c r="M486" s="119">
        <v>262743.44000000012</v>
      </c>
      <c r="N486" s="119">
        <v>259549.50000000012</v>
      </c>
      <c r="O486" s="119">
        <v>259603.44000000012</v>
      </c>
      <c r="P486" s="119">
        <v>245633.98000000016</v>
      </c>
      <c r="Q486" s="119">
        <f t="shared" si="8"/>
        <v>2008460.290000001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2008460.290000001</v>
      </c>
      <c r="V486" s="115"/>
    </row>
    <row r="487" spans="2:22" ht="15" x14ac:dyDescent="0.25">
      <c r="B487" s="113"/>
      <c r="C487" s="161" t="s">
        <v>192</v>
      </c>
      <c r="D487" s="118" t="s">
        <v>413</v>
      </c>
      <c r="E487" s="119">
        <v>732797.28999999992</v>
      </c>
      <c r="F487" s="119">
        <v>1167021.5999999999</v>
      </c>
      <c r="G487" s="119">
        <v>1179555.1699999997</v>
      </c>
      <c r="H487" s="119">
        <v>1172248.1499999999</v>
      </c>
      <c r="I487" s="119">
        <v>1170451.1600000001</v>
      </c>
      <c r="J487" s="119">
        <v>1175072.71</v>
      </c>
      <c r="K487" s="119">
        <v>1188186.08</v>
      </c>
      <c r="L487" s="119">
        <v>1302158.5899999999</v>
      </c>
      <c r="M487" s="119">
        <v>1293381.6499999999</v>
      </c>
      <c r="N487" s="119">
        <v>1283036.5399999998</v>
      </c>
      <c r="O487" s="119">
        <v>1277373.0299999998</v>
      </c>
      <c r="P487" s="119">
        <v>1226633.0299999998</v>
      </c>
      <c r="Q487" s="119">
        <f t="shared" si="8"/>
        <v>14167914.999999998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14167914.999999998</v>
      </c>
      <c r="V487" s="115"/>
    </row>
    <row r="488" spans="2:22" ht="15" x14ac:dyDescent="0.25">
      <c r="B488" s="113"/>
      <c r="C488" s="161" t="s">
        <v>193</v>
      </c>
      <c r="D488" s="118" t="s">
        <v>414</v>
      </c>
      <c r="E488" s="119">
        <v>1216736.2899999998</v>
      </c>
      <c r="F488" s="119">
        <v>872827.16</v>
      </c>
      <c r="G488" s="119">
        <v>1896803.95</v>
      </c>
      <c r="H488" s="119">
        <v>1230342.9700000002</v>
      </c>
      <c r="I488" s="119">
        <v>1418094.82</v>
      </c>
      <c r="J488" s="119">
        <v>1479311.2999999998</v>
      </c>
      <c r="K488" s="119">
        <v>1384179.29</v>
      </c>
      <c r="L488" s="119">
        <v>3395903.0300000003</v>
      </c>
      <c r="M488" s="119">
        <v>3835915.18</v>
      </c>
      <c r="N488" s="119">
        <v>3020879.3200000003</v>
      </c>
      <c r="O488" s="119">
        <v>2549119.94</v>
      </c>
      <c r="P488" s="119">
        <v>2537436.39</v>
      </c>
      <c r="Q488" s="119">
        <f t="shared" si="8"/>
        <v>24837549.640000001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24837549.640000001</v>
      </c>
      <c r="V488" s="115"/>
    </row>
    <row r="489" spans="2:22" ht="15" x14ac:dyDescent="0.25">
      <c r="B489" s="113"/>
      <c r="C489" s="161" t="s">
        <v>194</v>
      </c>
      <c r="D489" s="118" t="s">
        <v>415</v>
      </c>
      <c r="E489" s="119">
        <v>1367.1299999999994</v>
      </c>
      <c r="F489" s="119">
        <v>990.42999999999984</v>
      </c>
      <c r="G489" s="119">
        <v>5009.2899999999991</v>
      </c>
      <c r="H489" s="119">
        <v>4031.44</v>
      </c>
      <c r="I489" s="119">
        <v>4002.88</v>
      </c>
      <c r="J489" s="119">
        <v>22347.34</v>
      </c>
      <c r="K489" s="119">
        <v>2124.8200000000002</v>
      </c>
      <c r="L489" s="119">
        <v>8509.1400000000031</v>
      </c>
      <c r="M489" s="119">
        <v>8233.5499999999993</v>
      </c>
      <c r="N489" s="119">
        <v>8270.89</v>
      </c>
      <c r="O489" s="119">
        <v>8337.86</v>
      </c>
      <c r="P489" s="119">
        <v>8337.7799999999988</v>
      </c>
      <c r="Q489" s="119">
        <f t="shared" si="8"/>
        <v>81562.55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81562.55</v>
      </c>
      <c r="V489" s="115"/>
    </row>
    <row r="490" spans="2:22" ht="15" x14ac:dyDescent="0.25">
      <c r="B490" s="113"/>
      <c r="C490" s="161" t="s">
        <v>578</v>
      </c>
      <c r="D490" s="118" t="s">
        <v>606</v>
      </c>
      <c r="E490" s="119">
        <v>0</v>
      </c>
      <c r="F490" s="119">
        <v>0</v>
      </c>
      <c r="G490" s="119">
        <v>0</v>
      </c>
      <c r="H490" s="119">
        <v>0</v>
      </c>
      <c r="I490" s="119">
        <v>0</v>
      </c>
      <c r="J490" s="119">
        <v>0</v>
      </c>
      <c r="K490" s="119">
        <v>0</v>
      </c>
      <c r="L490" s="119">
        <v>0</v>
      </c>
      <c r="M490" s="119">
        <v>0</v>
      </c>
      <c r="N490" s="119">
        <v>0</v>
      </c>
      <c r="O490" s="119">
        <v>0</v>
      </c>
      <c r="P490" s="119">
        <v>0</v>
      </c>
      <c r="Q490" s="119">
        <f t="shared" si="8"/>
        <v>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5"/>
    </row>
    <row r="491" spans="2:22" ht="15" x14ac:dyDescent="0.25">
      <c r="B491" s="113"/>
      <c r="C491" s="161" t="s">
        <v>195</v>
      </c>
      <c r="D491" s="118" t="s">
        <v>416</v>
      </c>
      <c r="E491" s="119">
        <v>0</v>
      </c>
      <c r="F491" s="119">
        <v>10000</v>
      </c>
      <c r="G491" s="119">
        <v>39810.079999999994</v>
      </c>
      <c r="H491" s="119">
        <v>1763.0199999999998</v>
      </c>
      <c r="I491" s="119">
        <v>23516.770000000004</v>
      </c>
      <c r="J491" s="119">
        <v>0.22999999999999998</v>
      </c>
      <c r="K491" s="119">
        <v>-141.49</v>
      </c>
      <c r="L491" s="119">
        <v>177443.18000000002</v>
      </c>
      <c r="M491" s="119">
        <v>40091.629999999997</v>
      </c>
      <c r="N491" s="119">
        <v>40091.74</v>
      </c>
      <c r="O491" s="119">
        <v>40091.699999999997</v>
      </c>
      <c r="P491" s="119">
        <v>222941.14000000004</v>
      </c>
      <c r="Q491" s="119">
        <f t="shared" si="8"/>
        <v>595608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595608</v>
      </c>
      <c r="V491" s="115"/>
    </row>
    <row r="492" spans="2:22" ht="15" x14ac:dyDescent="0.25">
      <c r="B492" s="113"/>
      <c r="C492" s="161" t="s">
        <v>196</v>
      </c>
      <c r="D492" s="118" t="s">
        <v>417</v>
      </c>
      <c r="E492" s="119">
        <v>603235.48</v>
      </c>
      <c r="F492" s="119">
        <v>617608.95999999996</v>
      </c>
      <c r="G492" s="119">
        <v>2228471.8200000008</v>
      </c>
      <c r="H492" s="119">
        <v>4552099.7799999984</v>
      </c>
      <c r="I492" s="119">
        <v>4233068.3400000017</v>
      </c>
      <c r="J492" s="119">
        <v>5544813.0099999988</v>
      </c>
      <c r="K492" s="119">
        <v>8296518.3699999936</v>
      </c>
      <c r="L492" s="119">
        <v>5331366.78</v>
      </c>
      <c r="M492" s="119">
        <v>3333945.28</v>
      </c>
      <c r="N492" s="119">
        <v>2944404.37</v>
      </c>
      <c r="O492" s="119">
        <v>3559095.51</v>
      </c>
      <c r="P492" s="119">
        <v>12397385.300000006</v>
      </c>
      <c r="Q492" s="119">
        <f t="shared" si="8"/>
        <v>53642012.999999993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53642012.999999993</v>
      </c>
      <c r="V492" s="115"/>
    </row>
    <row r="493" spans="2:22" ht="15" x14ac:dyDescent="0.25">
      <c r="B493" s="113"/>
      <c r="C493" s="161" t="s">
        <v>197</v>
      </c>
      <c r="D493" s="118" t="s">
        <v>418</v>
      </c>
      <c r="E493" s="119">
        <v>0</v>
      </c>
      <c r="F493" s="119">
        <v>240.79</v>
      </c>
      <c r="G493" s="119">
        <v>132575.07</v>
      </c>
      <c r="H493" s="119">
        <v>445153.08999999997</v>
      </c>
      <c r="I493" s="119">
        <v>175957.86</v>
      </c>
      <c r="J493" s="119">
        <v>188879.99</v>
      </c>
      <c r="K493" s="119">
        <v>496000.69</v>
      </c>
      <c r="L493" s="119">
        <v>168331.65000000002</v>
      </c>
      <c r="M493" s="119">
        <v>361593.86</v>
      </c>
      <c r="N493" s="119">
        <v>218000.97999999998</v>
      </c>
      <c r="O493" s="119">
        <v>276711.7</v>
      </c>
      <c r="P493" s="119">
        <v>701554.32</v>
      </c>
      <c r="Q493" s="119">
        <f t="shared" si="8"/>
        <v>3165000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3165000</v>
      </c>
      <c r="V493" s="115"/>
    </row>
    <row r="494" spans="2:22" ht="15" x14ac:dyDescent="0.25">
      <c r="B494" s="113"/>
      <c r="C494" s="161" t="s">
        <v>198</v>
      </c>
      <c r="D494" s="118" t="s">
        <v>419</v>
      </c>
      <c r="E494" s="119">
        <v>91400</v>
      </c>
      <c r="F494" s="119">
        <v>0</v>
      </c>
      <c r="G494" s="119">
        <v>4939386.28</v>
      </c>
      <c r="H494" s="119">
        <v>8224148.0700000003</v>
      </c>
      <c r="I494" s="119">
        <v>3365821.8200000003</v>
      </c>
      <c r="J494" s="119">
        <v>4118670.6900000004</v>
      </c>
      <c r="K494" s="119">
        <v>9520629.25</v>
      </c>
      <c r="L494" s="119">
        <v>4253068.07</v>
      </c>
      <c r="M494" s="119">
        <v>10784909.009999998</v>
      </c>
      <c r="N494" s="119">
        <v>10704076.869999999</v>
      </c>
      <c r="O494" s="119">
        <v>13145057.810000001</v>
      </c>
      <c r="P494" s="119">
        <v>31374832.129999999</v>
      </c>
      <c r="Q494" s="119">
        <f t="shared" ref="Q494:Q557" si="9">SUM(E494:P494)</f>
        <v>100522000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100522000</v>
      </c>
      <c r="V494" s="115"/>
    </row>
    <row r="495" spans="2:22" ht="15" x14ac:dyDescent="0.25">
      <c r="B495" s="113"/>
      <c r="C495" s="161" t="s">
        <v>199</v>
      </c>
      <c r="D495" s="118" t="s">
        <v>420</v>
      </c>
      <c r="E495" s="119">
        <v>199788.16</v>
      </c>
      <c r="F495" s="119">
        <v>424011.55</v>
      </c>
      <c r="G495" s="119">
        <v>1798720.8699999999</v>
      </c>
      <c r="H495" s="119">
        <v>269872.07</v>
      </c>
      <c r="I495" s="119">
        <v>3404292.6800000006</v>
      </c>
      <c r="J495" s="119">
        <v>59468.37</v>
      </c>
      <c r="K495" s="119">
        <v>1180224.57</v>
      </c>
      <c r="L495" s="119">
        <v>5360160.3100000005</v>
      </c>
      <c r="M495" s="119">
        <v>2885288.3400000003</v>
      </c>
      <c r="N495" s="119">
        <v>2429838.2200000002</v>
      </c>
      <c r="O495" s="119">
        <v>2748901.6400000006</v>
      </c>
      <c r="P495" s="119">
        <v>4094586.22</v>
      </c>
      <c r="Q495" s="119">
        <f t="shared" si="9"/>
        <v>24855153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24855153</v>
      </c>
      <c r="V495" s="115"/>
    </row>
    <row r="496" spans="2:22" ht="25.5" x14ac:dyDescent="0.25">
      <c r="B496" s="113"/>
      <c r="C496" s="161" t="s">
        <v>200</v>
      </c>
      <c r="D496" s="118" t="s">
        <v>421</v>
      </c>
      <c r="E496" s="119">
        <v>0</v>
      </c>
      <c r="F496" s="119">
        <v>300928.15999999997</v>
      </c>
      <c r="G496" s="119">
        <v>860620.63</v>
      </c>
      <c r="H496" s="119">
        <v>1129128.24</v>
      </c>
      <c r="I496" s="119">
        <v>403378.66</v>
      </c>
      <c r="J496" s="119">
        <v>1314044.1499999999</v>
      </c>
      <c r="K496" s="119">
        <v>763072.3</v>
      </c>
      <c r="L496" s="119">
        <v>922045.28000000014</v>
      </c>
      <c r="M496" s="119">
        <v>585614.13</v>
      </c>
      <c r="N496" s="119">
        <v>193295.06</v>
      </c>
      <c r="O496" s="119">
        <v>285814.22000000003</v>
      </c>
      <c r="P496" s="119">
        <v>913059.17</v>
      </c>
      <c r="Q496" s="119">
        <f t="shared" si="9"/>
        <v>7671000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7671000</v>
      </c>
      <c r="V496" s="115"/>
    </row>
    <row r="497" spans="2:22" ht="15" x14ac:dyDescent="0.25">
      <c r="B497" s="113"/>
      <c r="C497" s="161" t="s">
        <v>512</v>
      </c>
      <c r="D497" s="118" t="s">
        <v>513</v>
      </c>
      <c r="E497" s="119">
        <v>18037.709999999995</v>
      </c>
      <c r="F497" s="119">
        <v>18470.519999999997</v>
      </c>
      <c r="G497" s="119">
        <v>3054099.55</v>
      </c>
      <c r="H497" s="119">
        <v>45309.350000000006</v>
      </c>
      <c r="I497" s="119">
        <v>1024690.4</v>
      </c>
      <c r="J497" s="119">
        <v>47388.210000000006</v>
      </c>
      <c r="K497" s="119">
        <v>46781.62</v>
      </c>
      <c r="L497" s="119">
        <v>62529.809999999932</v>
      </c>
      <c r="M497" s="119">
        <v>306690.96000000002</v>
      </c>
      <c r="N497" s="119">
        <v>276457.96000000002</v>
      </c>
      <c r="O497" s="119">
        <v>52153.959999999934</v>
      </c>
      <c r="P497" s="119">
        <v>404564.23</v>
      </c>
      <c r="Q497" s="119">
        <f t="shared" si="9"/>
        <v>5357174.2799999993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5357174.2799999993</v>
      </c>
      <c r="V497" s="115"/>
    </row>
    <row r="498" spans="2:22" ht="15" x14ac:dyDescent="0.25">
      <c r="B498" s="113"/>
      <c r="C498" s="161" t="s">
        <v>546</v>
      </c>
      <c r="D498" s="118" t="s">
        <v>547</v>
      </c>
      <c r="E498" s="119">
        <v>66441.48</v>
      </c>
      <c r="F498" s="119">
        <v>53054.299999999988</v>
      </c>
      <c r="G498" s="119">
        <v>189360.95000000004</v>
      </c>
      <c r="H498" s="119">
        <v>81852.660000000018</v>
      </c>
      <c r="I498" s="119">
        <v>73762.080000000016</v>
      </c>
      <c r="J498" s="119">
        <v>79166.090000000011</v>
      </c>
      <c r="K498" s="119">
        <v>81536.280000000013</v>
      </c>
      <c r="L498" s="119">
        <v>140152.15000000002</v>
      </c>
      <c r="M498" s="119">
        <v>169072.32</v>
      </c>
      <c r="N498" s="119">
        <v>173786.56</v>
      </c>
      <c r="O498" s="119">
        <v>174815.06000000006</v>
      </c>
      <c r="P498" s="119">
        <v>175030.59000000008</v>
      </c>
      <c r="Q498" s="119">
        <f t="shared" si="9"/>
        <v>1458030.5200000003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1458030.5200000003</v>
      </c>
      <c r="V498" s="115"/>
    </row>
    <row r="499" spans="2:22" ht="15" x14ac:dyDescent="0.25">
      <c r="B499" s="113"/>
      <c r="C499" s="161" t="s">
        <v>548</v>
      </c>
      <c r="D499" s="118" t="s">
        <v>549</v>
      </c>
      <c r="E499" s="119">
        <v>96372.600000000049</v>
      </c>
      <c r="F499" s="119">
        <v>49619.610000000015</v>
      </c>
      <c r="G499" s="119">
        <v>215250.05</v>
      </c>
      <c r="H499" s="119">
        <v>248520.05</v>
      </c>
      <c r="I499" s="119">
        <v>90195.969999999987</v>
      </c>
      <c r="J499" s="119">
        <v>90700.499999999985</v>
      </c>
      <c r="K499" s="119">
        <v>145163.61999999994</v>
      </c>
      <c r="L499" s="119">
        <v>242934.85</v>
      </c>
      <c r="M499" s="119">
        <v>199172.66</v>
      </c>
      <c r="N499" s="119">
        <v>196250.05999999997</v>
      </c>
      <c r="O499" s="119">
        <v>196840.27999999997</v>
      </c>
      <c r="P499" s="119">
        <v>195592.84000000003</v>
      </c>
      <c r="Q499" s="119">
        <f t="shared" si="9"/>
        <v>1966613.09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1966613.09</v>
      </c>
      <c r="V499" s="115"/>
    </row>
    <row r="500" spans="2:22" ht="15" x14ac:dyDescent="0.25">
      <c r="B500" s="113"/>
      <c r="C500" s="161" t="s">
        <v>201</v>
      </c>
      <c r="D500" s="118" t="s">
        <v>422</v>
      </c>
      <c r="E500" s="119">
        <v>24656.85</v>
      </c>
      <c r="F500" s="119">
        <v>32852.089999999997</v>
      </c>
      <c r="G500" s="119">
        <v>46391.62999999999</v>
      </c>
      <c r="H500" s="119">
        <v>55137.17</v>
      </c>
      <c r="I500" s="119">
        <v>39893.140000000007</v>
      </c>
      <c r="J500" s="119">
        <v>127538.53</v>
      </c>
      <c r="K500" s="119">
        <v>71204.400000000009</v>
      </c>
      <c r="L500" s="119">
        <v>130626.26</v>
      </c>
      <c r="M500" s="119">
        <v>130226.26</v>
      </c>
      <c r="N500" s="119">
        <v>128492.93000000001</v>
      </c>
      <c r="O500" s="119">
        <v>127059.59999999999</v>
      </c>
      <c r="P500" s="119">
        <v>91163.529999999984</v>
      </c>
      <c r="Q500" s="119">
        <f t="shared" si="9"/>
        <v>1005242.3900000001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1005242.3900000001</v>
      </c>
      <c r="V500" s="115"/>
    </row>
    <row r="501" spans="2:22" ht="15" x14ac:dyDescent="0.25">
      <c r="B501" s="113"/>
      <c r="C501" s="161" t="s">
        <v>202</v>
      </c>
      <c r="D501" s="118" t="s">
        <v>423</v>
      </c>
      <c r="E501" s="119">
        <v>80950.05</v>
      </c>
      <c r="F501" s="119">
        <v>337236</v>
      </c>
      <c r="G501" s="119">
        <v>345620.15</v>
      </c>
      <c r="H501" s="119">
        <v>164228.68999999997</v>
      </c>
      <c r="I501" s="119">
        <v>23655.06</v>
      </c>
      <c r="J501" s="119">
        <v>13202.189999999999</v>
      </c>
      <c r="K501" s="119">
        <v>28373.43</v>
      </c>
      <c r="L501" s="119">
        <v>25867.14</v>
      </c>
      <c r="M501" s="119">
        <v>22795.940000000002</v>
      </c>
      <c r="N501" s="119">
        <v>22995.94</v>
      </c>
      <c r="O501" s="119">
        <v>20680.59</v>
      </c>
      <c r="P501" s="119">
        <v>13628.220000000001</v>
      </c>
      <c r="Q501" s="119">
        <f t="shared" si="9"/>
        <v>1099233.3999999999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1099233.3999999999</v>
      </c>
      <c r="V501" s="115"/>
    </row>
    <row r="502" spans="2:22" ht="15" x14ac:dyDescent="0.25">
      <c r="B502" s="113"/>
      <c r="C502" s="161" t="s">
        <v>203</v>
      </c>
      <c r="D502" s="118" t="s">
        <v>424</v>
      </c>
      <c r="E502" s="119">
        <v>145341.88999999998</v>
      </c>
      <c r="F502" s="119">
        <v>128569.70999999996</v>
      </c>
      <c r="G502" s="119">
        <v>114556.82</v>
      </c>
      <c r="H502" s="119">
        <v>216450.01</v>
      </c>
      <c r="I502" s="119">
        <v>151339.19999999995</v>
      </c>
      <c r="J502" s="119">
        <v>284635.56999999995</v>
      </c>
      <c r="K502" s="119">
        <v>263958.72000000003</v>
      </c>
      <c r="L502" s="119">
        <v>354515.18000000017</v>
      </c>
      <c r="M502" s="119">
        <v>339474.38000000006</v>
      </c>
      <c r="N502" s="119">
        <v>337777.06000000006</v>
      </c>
      <c r="O502" s="119">
        <v>338579.72000000009</v>
      </c>
      <c r="P502" s="119">
        <v>256826.2</v>
      </c>
      <c r="Q502" s="119">
        <f t="shared" si="9"/>
        <v>2932024.4600000004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2932024.4600000004</v>
      </c>
      <c r="V502" s="115"/>
    </row>
    <row r="503" spans="2:22" ht="15" x14ac:dyDescent="0.25">
      <c r="B503" s="113"/>
      <c r="C503" s="161" t="s">
        <v>204</v>
      </c>
      <c r="D503" s="118" t="s">
        <v>425</v>
      </c>
      <c r="E503" s="119">
        <v>517493.01999999996</v>
      </c>
      <c r="F503" s="119">
        <v>68500.649999999994</v>
      </c>
      <c r="G503" s="119">
        <v>130361.86</v>
      </c>
      <c r="H503" s="119">
        <v>0</v>
      </c>
      <c r="I503" s="119">
        <v>1942206.61</v>
      </c>
      <c r="J503" s="119">
        <v>400049.88</v>
      </c>
      <c r="K503" s="119">
        <v>2625299</v>
      </c>
      <c r="L503" s="119">
        <v>2573287.2000000011</v>
      </c>
      <c r="M503" s="119">
        <v>1704717.6399999997</v>
      </c>
      <c r="N503" s="119">
        <v>1647837.0899999999</v>
      </c>
      <c r="O503" s="119">
        <v>1775187.2</v>
      </c>
      <c r="P503" s="119">
        <v>3164907.8500000015</v>
      </c>
      <c r="Q503" s="119">
        <f t="shared" si="9"/>
        <v>16549848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16549848</v>
      </c>
      <c r="V503" s="115"/>
    </row>
    <row r="504" spans="2:22" ht="15" x14ac:dyDescent="0.25">
      <c r="B504" s="113"/>
      <c r="C504" s="161" t="s">
        <v>205</v>
      </c>
      <c r="D504" s="118" t="s">
        <v>426</v>
      </c>
      <c r="E504" s="119">
        <v>0</v>
      </c>
      <c r="F504" s="119">
        <v>0</v>
      </c>
      <c r="G504" s="119">
        <v>0.16</v>
      </c>
      <c r="H504" s="119">
        <v>0.16</v>
      </c>
      <c r="I504" s="119">
        <v>11.209999999999999</v>
      </c>
      <c r="J504" s="119">
        <v>24270.890000000003</v>
      </c>
      <c r="K504" s="119">
        <v>42429.07</v>
      </c>
      <c r="L504" s="119">
        <v>89251.979999999967</v>
      </c>
      <c r="M504" s="119">
        <v>124256.71999999999</v>
      </c>
      <c r="N504" s="119">
        <v>82754.449999999983</v>
      </c>
      <c r="O504" s="119">
        <v>82754.449999999983</v>
      </c>
      <c r="P504" s="119">
        <v>417754.91000000009</v>
      </c>
      <c r="Q504" s="119">
        <f t="shared" si="9"/>
        <v>863484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863484</v>
      </c>
      <c r="V504" s="115"/>
    </row>
    <row r="505" spans="2:22" ht="15" x14ac:dyDescent="0.25">
      <c r="B505" s="113"/>
      <c r="C505" s="161" t="s">
        <v>206</v>
      </c>
      <c r="D505" s="118" t="s">
        <v>427</v>
      </c>
      <c r="E505" s="119">
        <v>132871.34999999998</v>
      </c>
      <c r="F505" s="119">
        <v>174103.43</v>
      </c>
      <c r="G505" s="119">
        <v>226029.49999999997</v>
      </c>
      <c r="H505" s="119">
        <v>284415.15000000002</v>
      </c>
      <c r="I505" s="119">
        <v>329918</v>
      </c>
      <c r="J505" s="119">
        <v>198833.69999999995</v>
      </c>
      <c r="K505" s="119">
        <v>297432.28000000003</v>
      </c>
      <c r="L505" s="119">
        <v>333530.96000000008</v>
      </c>
      <c r="M505" s="119">
        <v>369202.87000000005</v>
      </c>
      <c r="N505" s="119">
        <v>370599.60000000009</v>
      </c>
      <c r="O505" s="119">
        <v>367275.49000000011</v>
      </c>
      <c r="P505" s="119">
        <v>297368.95</v>
      </c>
      <c r="Q505" s="119">
        <f t="shared" si="9"/>
        <v>3381581.2800000007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3381581.2800000007</v>
      </c>
      <c r="V505" s="115"/>
    </row>
    <row r="506" spans="2:22" ht="15" x14ac:dyDescent="0.25">
      <c r="B506" s="113"/>
      <c r="C506" s="161" t="s">
        <v>207</v>
      </c>
      <c r="D506" s="118" t="s">
        <v>428</v>
      </c>
      <c r="E506" s="119">
        <v>63692.04</v>
      </c>
      <c r="F506" s="119">
        <v>63438.659999999989</v>
      </c>
      <c r="G506" s="119">
        <v>94960.320000000007</v>
      </c>
      <c r="H506" s="119">
        <v>89205.5</v>
      </c>
      <c r="I506" s="119">
        <v>74996.38</v>
      </c>
      <c r="J506" s="119">
        <v>83518.17</v>
      </c>
      <c r="K506" s="119">
        <v>96397.34</v>
      </c>
      <c r="L506" s="119">
        <v>117598.21999999999</v>
      </c>
      <c r="M506" s="119">
        <v>116410.4</v>
      </c>
      <c r="N506" s="119">
        <v>116519.76999999999</v>
      </c>
      <c r="O506" s="119">
        <v>116171.82999999999</v>
      </c>
      <c r="P506" s="119">
        <v>57881.67</v>
      </c>
      <c r="Q506" s="119">
        <f t="shared" si="9"/>
        <v>1090790.3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1090790.3</v>
      </c>
      <c r="V506" s="115"/>
    </row>
    <row r="507" spans="2:22" ht="25.5" x14ac:dyDescent="0.25">
      <c r="B507" s="113"/>
      <c r="C507" s="161" t="s">
        <v>579</v>
      </c>
      <c r="D507" s="118" t="s">
        <v>607</v>
      </c>
      <c r="E507" s="119">
        <v>0</v>
      </c>
      <c r="F507" s="119">
        <v>0</v>
      </c>
      <c r="G507" s="119">
        <v>0</v>
      </c>
      <c r="H507" s="119">
        <v>0</v>
      </c>
      <c r="I507" s="119">
        <v>0</v>
      </c>
      <c r="J507" s="119">
        <v>0</v>
      </c>
      <c r="K507" s="119">
        <v>0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f t="shared" si="9"/>
        <v>0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5"/>
    </row>
    <row r="508" spans="2:22" ht="15" x14ac:dyDescent="0.25">
      <c r="B508" s="113"/>
      <c r="C508" s="161" t="s">
        <v>208</v>
      </c>
      <c r="D508" s="118" t="s">
        <v>429</v>
      </c>
      <c r="E508" s="119">
        <v>81867.199999999997</v>
      </c>
      <c r="F508" s="119">
        <v>91926.799999999988</v>
      </c>
      <c r="G508" s="119">
        <v>111877.42</v>
      </c>
      <c r="H508" s="119">
        <v>86233.019999999975</v>
      </c>
      <c r="I508" s="119">
        <v>92669.87</v>
      </c>
      <c r="J508" s="119">
        <v>94089.090000000011</v>
      </c>
      <c r="K508" s="119">
        <v>101232.23999999998</v>
      </c>
      <c r="L508" s="119">
        <v>1912.2</v>
      </c>
      <c r="M508" s="119">
        <v>1912.2</v>
      </c>
      <c r="N508" s="119">
        <v>1912.2</v>
      </c>
      <c r="O508" s="119">
        <v>1912.2</v>
      </c>
      <c r="P508" s="119">
        <v>1912.21</v>
      </c>
      <c r="Q508" s="119">
        <f t="shared" si="9"/>
        <v>669456.64999999967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669456.64999999967</v>
      </c>
      <c r="V508" s="115"/>
    </row>
    <row r="509" spans="2:22" ht="15" x14ac:dyDescent="0.25">
      <c r="B509" s="113"/>
      <c r="C509" s="161" t="s">
        <v>554</v>
      </c>
      <c r="D509" s="118" t="s">
        <v>555</v>
      </c>
      <c r="E509" s="119">
        <v>0</v>
      </c>
      <c r="F509" s="119">
        <v>0</v>
      </c>
      <c r="G509" s="119">
        <v>0</v>
      </c>
      <c r="H509" s="119">
        <v>0</v>
      </c>
      <c r="I509" s="119">
        <v>0</v>
      </c>
      <c r="J509" s="119">
        <v>0</v>
      </c>
      <c r="K509" s="119">
        <v>0</v>
      </c>
      <c r="L509" s="119">
        <v>220000</v>
      </c>
      <c r="M509" s="119">
        <v>220000</v>
      </c>
      <c r="N509" s="119">
        <v>220000</v>
      </c>
      <c r="O509" s="119">
        <v>703344.04</v>
      </c>
      <c r="P509" s="119">
        <v>1080235.96</v>
      </c>
      <c r="Q509" s="119">
        <f t="shared" si="9"/>
        <v>2443580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2443580</v>
      </c>
      <c r="V509" s="115"/>
    </row>
    <row r="510" spans="2:22" ht="25.5" x14ac:dyDescent="0.25">
      <c r="B510" s="113"/>
      <c r="C510" s="161" t="s">
        <v>580</v>
      </c>
      <c r="D510" s="118" t="s">
        <v>607</v>
      </c>
      <c r="E510" s="119">
        <v>0</v>
      </c>
      <c r="F510" s="119">
        <v>0</v>
      </c>
      <c r="G510" s="119">
        <v>0</v>
      </c>
      <c r="H510" s="119">
        <v>0</v>
      </c>
      <c r="I510" s="119">
        <v>0</v>
      </c>
      <c r="J510" s="119">
        <v>0</v>
      </c>
      <c r="K510" s="119">
        <v>0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f t="shared" si="9"/>
        <v>0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5"/>
    </row>
    <row r="511" spans="2:22" ht="15" x14ac:dyDescent="0.25">
      <c r="B511" s="113"/>
      <c r="C511" s="161" t="s">
        <v>209</v>
      </c>
      <c r="D511" s="118" t="s">
        <v>430</v>
      </c>
      <c r="E511" s="119">
        <v>146356.27000000005</v>
      </c>
      <c r="F511" s="119">
        <v>139392.92000000001</v>
      </c>
      <c r="G511" s="119">
        <v>155497.75</v>
      </c>
      <c r="H511" s="119">
        <v>110974.91000000002</v>
      </c>
      <c r="I511" s="119">
        <v>131914.15000000002</v>
      </c>
      <c r="J511" s="119">
        <v>111333.09000000001</v>
      </c>
      <c r="K511" s="119">
        <v>113806.59999999998</v>
      </c>
      <c r="L511" s="119">
        <v>309052.9800000001</v>
      </c>
      <c r="M511" s="119">
        <v>310017.38000000012</v>
      </c>
      <c r="N511" s="119">
        <v>309020.18000000011</v>
      </c>
      <c r="O511" s="119">
        <v>309650.18000000011</v>
      </c>
      <c r="P511" s="119">
        <v>192930.56000000003</v>
      </c>
      <c r="Q511" s="119">
        <f t="shared" si="9"/>
        <v>2339946.9700000007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2339946.9700000007</v>
      </c>
      <c r="V511" s="115"/>
    </row>
    <row r="512" spans="2:22" ht="15" x14ac:dyDescent="0.25">
      <c r="B512" s="113"/>
      <c r="C512" s="161" t="s">
        <v>210</v>
      </c>
      <c r="D512" s="118" t="s">
        <v>431</v>
      </c>
      <c r="E512" s="119">
        <v>9563.7300000000014</v>
      </c>
      <c r="F512" s="119">
        <v>8886.9800000000014</v>
      </c>
      <c r="G512" s="119">
        <v>10319.810000000001</v>
      </c>
      <c r="H512" s="119">
        <v>10413.300000000001</v>
      </c>
      <c r="I512" s="119">
        <v>10868.81</v>
      </c>
      <c r="J512" s="119">
        <v>9586.2900000000009</v>
      </c>
      <c r="K512" s="119">
        <v>10686.849999999999</v>
      </c>
      <c r="L512" s="119">
        <v>16886.980000000003</v>
      </c>
      <c r="M512" s="119">
        <v>17916.980000000003</v>
      </c>
      <c r="N512" s="119">
        <v>16881.980000000003</v>
      </c>
      <c r="O512" s="119">
        <v>17046.980000000003</v>
      </c>
      <c r="P512" s="119">
        <v>11782.24</v>
      </c>
      <c r="Q512" s="119">
        <f t="shared" si="9"/>
        <v>150840.93000000002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150840.93000000002</v>
      </c>
      <c r="V512" s="115"/>
    </row>
    <row r="513" spans="2:22" ht="25.5" x14ac:dyDescent="0.25">
      <c r="B513" s="113"/>
      <c r="C513" s="161" t="s">
        <v>503</v>
      </c>
      <c r="D513" s="118" t="s">
        <v>504</v>
      </c>
      <c r="E513" s="119">
        <v>103029.85</v>
      </c>
      <c r="F513" s="119">
        <v>147684.59</v>
      </c>
      <c r="G513" s="119">
        <v>268524.49</v>
      </c>
      <c r="H513" s="119">
        <v>119332.59</v>
      </c>
      <c r="I513" s="119">
        <v>129273.11000000002</v>
      </c>
      <c r="J513" s="119">
        <v>90277.11</v>
      </c>
      <c r="K513" s="119">
        <v>200414.72</v>
      </c>
      <c r="L513" s="119">
        <v>198291.52000000008</v>
      </c>
      <c r="M513" s="119">
        <v>240899.00000000006</v>
      </c>
      <c r="N513" s="119">
        <v>196009.60000000009</v>
      </c>
      <c r="O513" s="119">
        <v>206204.7000000001</v>
      </c>
      <c r="P513" s="119">
        <v>183757.30000000002</v>
      </c>
      <c r="Q513" s="119">
        <f t="shared" si="9"/>
        <v>2083698.5800000003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2083698.5800000003</v>
      </c>
      <c r="V513" s="115"/>
    </row>
    <row r="514" spans="2:22" ht="15" x14ac:dyDescent="0.25">
      <c r="B514" s="113"/>
      <c r="C514" s="161" t="s">
        <v>505</v>
      </c>
      <c r="D514" s="118" t="s">
        <v>506</v>
      </c>
      <c r="E514" s="119">
        <v>55272.340000000004</v>
      </c>
      <c r="F514" s="119">
        <v>52922.210000000006</v>
      </c>
      <c r="G514" s="119">
        <v>83530.080000000016</v>
      </c>
      <c r="H514" s="119">
        <v>87321.08</v>
      </c>
      <c r="I514" s="119">
        <v>105293.49</v>
      </c>
      <c r="J514" s="119">
        <v>88708.99</v>
      </c>
      <c r="K514" s="119">
        <v>114252.06</v>
      </c>
      <c r="L514" s="119">
        <v>169456.38999999996</v>
      </c>
      <c r="M514" s="119">
        <v>169196.38999999996</v>
      </c>
      <c r="N514" s="119">
        <v>169326.38999999996</v>
      </c>
      <c r="O514" s="119">
        <v>169326.38999999996</v>
      </c>
      <c r="P514" s="119">
        <v>169326.51999999996</v>
      </c>
      <c r="Q514" s="119">
        <f t="shared" si="9"/>
        <v>1433932.3299999996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1433932.3299999996</v>
      </c>
      <c r="V514" s="115"/>
    </row>
    <row r="515" spans="2:22" ht="15" x14ac:dyDescent="0.25">
      <c r="B515" s="113"/>
      <c r="C515" s="161" t="s">
        <v>507</v>
      </c>
      <c r="D515" s="118" t="s">
        <v>362</v>
      </c>
      <c r="E515" s="119">
        <v>75025.03</v>
      </c>
      <c r="F515" s="119">
        <v>68632.979999999981</v>
      </c>
      <c r="G515" s="119">
        <v>113167.26000000001</v>
      </c>
      <c r="H515" s="119">
        <v>93523.32</v>
      </c>
      <c r="I515" s="119">
        <v>86507.840000000011</v>
      </c>
      <c r="J515" s="119">
        <v>90516.08</v>
      </c>
      <c r="K515" s="119">
        <v>97784.90999999996</v>
      </c>
      <c r="L515" s="119">
        <v>128821.57</v>
      </c>
      <c r="M515" s="119">
        <v>120501.42</v>
      </c>
      <c r="N515" s="119">
        <v>124848.65000000001</v>
      </c>
      <c r="O515" s="119">
        <v>124848.65000000001</v>
      </c>
      <c r="P515" s="119">
        <v>120875.78999999998</v>
      </c>
      <c r="Q515" s="119">
        <f t="shared" si="9"/>
        <v>1245053.5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1245053.5</v>
      </c>
      <c r="V515" s="115"/>
    </row>
    <row r="516" spans="2:22" ht="15" x14ac:dyDescent="0.25">
      <c r="B516" s="113"/>
      <c r="C516" s="161" t="s">
        <v>508</v>
      </c>
      <c r="D516" s="118" t="s">
        <v>509</v>
      </c>
      <c r="E516" s="119">
        <v>258283.61</v>
      </c>
      <c r="F516" s="119">
        <v>286508.01999999996</v>
      </c>
      <c r="G516" s="119">
        <v>319002.05000000005</v>
      </c>
      <c r="H516" s="119">
        <v>303159.43999999994</v>
      </c>
      <c r="I516" s="119">
        <v>297238.07</v>
      </c>
      <c r="J516" s="119">
        <v>293321.02</v>
      </c>
      <c r="K516" s="119">
        <v>319730.67</v>
      </c>
      <c r="L516" s="119">
        <v>409697.81000000006</v>
      </c>
      <c r="M516" s="119">
        <v>406095.65</v>
      </c>
      <c r="N516" s="119">
        <v>395844.23000000004</v>
      </c>
      <c r="O516" s="119">
        <v>395826.03000000009</v>
      </c>
      <c r="P516" s="119">
        <v>371757.36000000004</v>
      </c>
      <c r="Q516" s="119">
        <f t="shared" si="9"/>
        <v>4056463.96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4056463.96</v>
      </c>
      <c r="V516" s="115"/>
    </row>
    <row r="517" spans="2:22" ht="25.5" x14ac:dyDescent="0.25">
      <c r="B517" s="113"/>
      <c r="C517" s="161" t="s">
        <v>516</v>
      </c>
      <c r="D517" s="118" t="s">
        <v>517</v>
      </c>
      <c r="E517" s="119">
        <v>77414.03</v>
      </c>
      <c r="F517" s="119">
        <v>94575.32</v>
      </c>
      <c r="G517" s="119">
        <v>121397.43000000001</v>
      </c>
      <c r="H517" s="119">
        <v>92178.48</v>
      </c>
      <c r="I517" s="119">
        <v>100899.7</v>
      </c>
      <c r="J517" s="119">
        <v>166277.98999999996</v>
      </c>
      <c r="K517" s="119">
        <v>261307.03</v>
      </c>
      <c r="L517" s="119">
        <v>196297.55999999991</v>
      </c>
      <c r="M517" s="119">
        <v>152843.78999999995</v>
      </c>
      <c r="N517" s="119">
        <v>151136.14999999997</v>
      </c>
      <c r="O517" s="119">
        <v>136900.33000000002</v>
      </c>
      <c r="P517" s="119">
        <v>112476.52</v>
      </c>
      <c r="Q517" s="119">
        <f t="shared" si="9"/>
        <v>1663704.3299999998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1663704.3299999998</v>
      </c>
      <c r="V517" s="115"/>
    </row>
    <row r="518" spans="2:22" ht="15" x14ac:dyDescent="0.25">
      <c r="B518" s="113"/>
      <c r="C518" s="161" t="s">
        <v>581</v>
      </c>
      <c r="D518" s="118" t="s">
        <v>608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11999.96</v>
      </c>
      <c r="L518" s="119">
        <v>191637.44000000003</v>
      </c>
      <c r="M518" s="119">
        <v>196969.94000000003</v>
      </c>
      <c r="N518" s="119">
        <v>187621.32000000004</v>
      </c>
      <c r="O518" s="119">
        <v>187640.58000000005</v>
      </c>
      <c r="P518" s="119">
        <v>166733.68000000005</v>
      </c>
      <c r="Q518" s="119">
        <f t="shared" si="9"/>
        <v>942602.92000000027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942602.92000000027</v>
      </c>
      <c r="V518" s="115"/>
    </row>
    <row r="519" spans="2:22" ht="15" x14ac:dyDescent="0.25">
      <c r="B519" s="113"/>
      <c r="C519" s="161" t="s">
        <v>211</v>
      </c>
      <c r="D519" s="118" t="s">
        <v>432</v>
      </c>
      <c r="E519" s="119">
        <v>318552.56</v>
      </c>
      <c r="F519" s="119">
        <v>351495.54000000004</v>
      </c>
      <c r="G519" s="119">
        <v>513221.69000000006</v>
      </c>
      <c r="H519" s="119">
        <v>447901.43</v>
      </c>
      <c r="I519" s="119">
        <v>609376.27</v>
      </c>
      <c r="J519" s="119">
        <v>391203.74999999994</v>
      </c>
      <c r="K519" s="119">
        <v>337112.33999999997</v>
      </c>
      <c r="L519" s="119">
        <v>1609295.1800000002</v>
      </c>
      <c r="M519" s="119">
        <v>1463751.3</v>
      </c>
      <c r="N519" s="119">
        <v>1663171.85</v>
      </c>
      <c r="O519" s="119">
        <v>1663413.2300000002</v>
      </c>
      <c r="P519" s="119">
        <v>1663413.2799999998</v>
      </c>
      <c r="Q519" s="119">
        <f t="shared" si="9"/>
        <v>11031908.42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11031908.42</v>
      </c>
      <c r="V519" s="115"/>
    </row>
    <row r="520" spans="2:22" ht="15" x14ac:dyDescent="0.25">
      <c r="B520" s="113"/>
      <c r="C520" s="161" t="s">
        <v>212</v>
      </c>
      <c r="D520" s="118" t="s">
        <v>433</v>
      </c>
      <c r="E520" s="119">
        <v>88476.74</v>
      </c>
      <c r="F520" s="119">
        <v>105165.92</v>
      </c>
      <c r="G520" s="119">
        <v>225183.4</v>
      </c>
      <c r="H520" s="119">
        <v>197187.9</v>
      </c>
      <c r="I520" s="119">
        <v>350619.17</v>
      </c>
      <c r="J520" s="119">
        <v>74653.960000000006</v>
      </c>
      <c r="K520" s="119">
        <v>214859.75000000003</v>
      </c>
      <c r="L520" s="119">
        <v>2438442.98</v>
      </c>
      <c r="M520" s="119">
        <v>209112.82</v>
      </c>
      <c r="N520" s="119">
        <v>242091.15</v>
      </c>
      <c r="O520" s="119">
        <v>636756.43000000005</v>
      </c>
      <c r="P520" s="119">
        <v>928091.24000000011</v>
      </c>
      <c r="Q520" s="119">
        <f t="shared" si="9"/>
        <v>5710641.46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5710641.46</v>
      </c>
      <c r="V520" s="115"/>
    </row>
    <row r="521" spans="2:22" ht="15" x14ac:dyDescent="0.25">
      <c r="B521" s="113"/>
      <c r="C521" s="161" t="s">
        <v>213</v>
      </c>
      <c r="D521" s="118" t="s">
        <v>434</v>
      </c>
      <c r="E521" s="119">
        <v>71313.450000000012</v>
      </c>
      <c r="F521" s="119">
        <v>77471.470000000059</v>
      </c>
      <c r="G521" s="119">
        <v>211841.61999999994</v>
      </c>
      <c r="H521" s="119">
        <v>179652.72</v>
      </c>
      <c r="I521" s="119">
        <v>222470.84</v>
      </c>
      <c r="J521" s="119">
        <v>321983.94999999995</v>
      </c>
      <c r="K521" s="119">
        <v>67996.749999999985</v>
      </c>
      <c r="L521" s="119">
        <v>111848.99999999994</v>
      </c>
      <c r="M521" s="119">
        <v>170313.72000000003</v>
      </c>
      <c r="N521" s="119">
        <v>148411.27000000002</v>
      </c>
      <c r="O521" s="119">
        <v>148813.74000000002</v>
      </c>
      <c r="P521" s="119">
        <v>148616.05000000002</v>
      </c>
      <c r="Q521" s="119">
        <f t="shared" si="9"/>
        <v>1880734.5799999998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1880734.5799999998</v>
      </c>
      <c r="V521" s="115"/>
    </row>
    <row r="522" spans="2:22" ht="15" x14ac:dyDescent="0.25">
      <c r="B522" s="113"/>
      <c r="C522" s="161" t="s">
        <v>214</v>
      </c>
      <c r="D522" s="118" t="s">
        <v>435</v>
      </c>
      <c r="E522" s="119">
        <v>60647.44</v>
      </c>
      <c r="F522" s="119">
        <v>158448.49</v>
      </c>
      <c r="G522" s="119">
        <v>123339.08000000002</v>
      </c>
      <c r="H522" s="119">
        <v>72645.26999999999</v>
      </c>
      <c r="I522" s="119">
        <v>119698.09999999999</v>
      </c>
      <c r="J522" s="119">
        <v>160185.5</v>
      </c>
      <c r="K522" s="119">
        <v>317664.75000000006</v>
      </c>
      <c r="L522" s="119">
        <v>151760.84</v>
      </c>
      <c r="M522" s="119">
        <v>126894.06999999998</v>
      </c>
      <c r="N522" s="119">
        <v>125663.79999999997</v>
      </c>
      <c r="O522" s="119">
        <v>124985.71999999997</v>
      </c>
      <c r="P522" s="119">
        <v>123632.94000000003</v>
      </c>
      <c r="Q522" s="119">
        <f t="shared" si="9"/>
        <v>1665566.0000000002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1665566.0000000002</v>
      </c>
      <c r="V522" s="115"/>
    </row>
    <row r="523" spans="2:22" ht="15" x14ac:dyDescent="0.25">
      <c r="B523" s="113"/>
      <c r="C523" s="161" t="s">
        <v>215</v>
      </c>
      <c r="D523" s="118" t="s">
        <v>436</v>
      </c>
      <c r="E523" s="119">
        <v>37256.689999999988</v>
      </c>
      <c r="F523" s="119">
        <v>36285.229999999996</v>
      </c>
      <c r="G523" s="119">
        <v>58553.48000000001</v>
      </c>
      <c r="H523" s="119">
        <v>74986.320000000007</v>
      </c>
      <c r="I523" s="119">
        <v>67276.520000000033</v>
      </c>
      <c r="J523" s="119">
        <v>56543.87000000001</v>
      </c>
      <c r="K523" s="119">
        <v>73465.730000000025</v>
      </c>
      <c r="L523" s="119">
        <v>79913.979999999952</v>
      </c>
      <c r="M523" s="119">
        <v>78647.499999999971</v>
      </c>
      <c r="N523" s="119">
        <v>79076.309999999983</v>
      </c>
      <c r="O523" s="119">
        <v>79076.309999999983</v>
      </c>
      <c r="P523" s="119">
        <v>79177.829999999973</v>
      </c>
      <c r="Q523" s="119">
        <f t="shared" si="9"/>
        <v>800259.7699999999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800259.7699999999</v>
      </c>
      <c r="V523" s="115"/>
    </row>
    <row r="524" spans="2:22" ht="25.5" x14ac:dyDescent="0.25">
      <c r="B524" s="113"/>
      <c r="C524" s="161" t="s">
        <v>216</v>
      </c>
      <c r="D524" s="118" t="s">
        <v>437</v>
      </c>
      <c r="E524" s="119">
        <v>21924.659999999996</v>
      </c>
      <c r="F524" s="119">
        <v>26912.409999999996</v>
      </c>
      <c r="G524" s="119">
        <v>37115.79</v>
      </c>
      <c r="H524" s="119">
        <v>35300.699999999997</v>
      </c>
      <c r="I524" s="119">
        <v>27648.780000000002</v>
      </c>
      <c r="J524" s="119">
        <v>32094.25</v>
      </c>
      <c r="K524" s="119">
        <v>49781.45</v>
      </c>
      <c r="L524" s="119">
        <v>41892.559999999983</v>
      </c>
      <c r="M524" s="119">
        <v>41898.629999999983</v>
      </c>
      <c r="N524" s="119">
        <v>41851.559999999983</v>
      </c>
      <c r="O524" s="119">
        <v>41851.559999999983</v>
      </c>
      <c r="P524" s="119">
        <v>41763.39</v>
      </c>
      <c r="Q524" s="119">
        <f t="shared" si="9"/>
        <v>440035.74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440035.74</v>
      </c>
      <c r="V524" s="115"/>
    </row>
    <row r="525" spans="2:22" ht="15" x14ac:dyDescent="0.25">
      <c r="B525" s="113"/>
      <c r="C525" s="161" t="s">
        <v>217</v>
      </c>
      <c r="D525" s="118" t="s">
        <v>439</v>
      </c>
      <c r="E525" s="119">
        <v>0</v>
      </c>
      <c r="F525" s="119">
        <v>0</v>
      </c>
      <c r="G525" s="119">
        <v>0</v>
      </c>
      <c r="H525" s="119">
        <v>0</v>
      </c>
      <c r="I525" s="119">
        <v>1388.69</v>
      </c>
      <c r="J525" s="119">
        <v>0</v>
      </c>
      <c r="K525" s="119">
        <v>0</v>
      </c>
      <c r="L525" s="119">
        <v>38322.26</v>
      </c>
      <c r="M525" s="119">
        <v>38322.26</v>
      </c>
      <c r="N525" s="119">
        <v>38322.26</v>
      </c>
      <c r="O525" s="119">
        <v>38322.26</v>
      </c>
      <c r="P525" s="119">
        <v>38322.269999999997</v>
      </c>
      <c r="Q525" s="119">
        <f t="shared" si="9"/>
        <v>193000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193000</v>
      </c>
      <c r="V525" s="115"/>
    </row>
    <row r="526" spans="2:22" ht="15" x14ac:dyDescent="0.25">
      <c r="B526" s="113"/>
      <c r="C526" s="161" t="s">
        <v>218</v>
      </c>
      <c r="D526" s="118" t="s">
        <v>440</v>
      </c>
      <c r="E526" s="119">
        <v>283191.87</v>
      </c>
      <c r="F526" s="119">
        <v>2957458.4800000004</v>
      </c>
      <c r="G526" s="119">
        <v>425665.14</v>
      </c>
      <c r="H526" s="119">
        <v>215134.72999999998</v>
      </c>
      <c r="I526" s="119">
        <v>423348.04</v>
      </c>
      <c r="J526" s="119">
        <v>1149.6699999999998</v>
      </c>
      <c r="K526" s="119">
        <v>318617.87</v>
      </c>
      <c r="L526" s="119">
        <v>3393155.6399999992</v>
      </c>
      <c r="M526" s="119">
        <v>595085.00000000035</v>
      </c>
      <c r="N526" s="119">
        <v>426773.42000000039</v>
      </c>
      <c r="O526" s="119">
        <v>626773.41000000027</v>
      </c>
      <c r="P526" s="119">
        <v>3198406.7299999986</v>
      </c>
      <c r="Q526" s="119">
        <f t="shared" si="9"/>
        <v>12864759.999999998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12864759.999999998</v>
      </c>
      <c r="V526" s="115"/>
    </row>
    <row r="527" spans="2:22" ht="15" x14ac:dyDescent="0.25">
      <c r="B527" s="113"/>
      <c r="C527" s="161" t="s">
        <v>582</v>
      </c>
      <c r="D527" s="118" t="s">
        <v>439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9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ht="15" x14ac:dyDescent="0.25">
      <c r="B528" s="113"/>
      <c r="C528" s="161" t="s">
        <v>219</v>
      </c>
      <c r="D528" s="118" t="s">
        <v>441</v>
      </c>
      <c r="E528" s="119">
        <v>3436196.9800000004</v>
      </c>
      <c r="F528" s="119">
        <v>3673176.77</v>
      </c>
      <c r="G528" s="119">
        <v>4147832.8200000008</v>
      </c>
      <c r="H528" s="119">
        <v>3738552.9899999993</v>
      </c>
      <c r="I528" s="119">
        <v>3707819.52</v>
      </c>
      <c r="J528" s="119">
        <v>3763364.6000000006</v>
      </c>
      <c r="K528" s="119">
        <v>3665653.2900000005</v>
      </c>
      <c r="L528" s="119">
        <v>3731434.9</v>
      </c>
      <c r="M528" s="119">
        <v>736881.01</v>
      </c>
      <c r="N528" s="119">
        <v>3952317.49</v>
      </c>
      <c r="O528" s="119">
        <v>3963422.0000000005</v>
      </c>
      <c r="P528" s="119">
        <v>3963422.0800000005</v>
      </c>
      <c r="Q528" s="119">
        <f t="shared" si="9"/>
        <v>42480074.449999996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42480074.449999996</v>
      </c>
      <c r="V528" s="115"/>
    </row>
    <row r="529" spans="2:22" ht="15" x14ac:dyDescent="0.25">
      <c r="B529" s="113"/>
      <c r="C529" s="161" t="s">
        <v>220</v>
      </c>
      <c r="D529" s="118" t="s">
        <v>442</v>
      </c>
      <c r="E529" s="119">
        <v>9879781.7500000019</v>
      </c>
      <c r="F529" s="119">
        <v>10951638.079999998</v>
      </c>
      <c r="G529" s="119">
        <v>11781554.75</v>
      </c>
      <c r="H529" s="119">
        <v>10931021.320000002</v>
      </c>
      <c r="I529" s="119">
        <v>10707629.869999999</v>
      </c>
      <c r="J529" s="119">
        <v>10414560.579999998</v>
      </c>
      <c r="K529" s="119">
        <v>9734717.9799999986</v>
      </c>
      <c r="L529" s="119">
        <v>10689562.059999997</v>
      </c>
      <c r="M529" s="119">
        <v>5219140.2100000028</v>
      </c>
      <c r="N529" s="119">
        <v>12211084.779999996</v>
      </c>
      <c r="O529" s="119">
        <v>12211084.779999996</v>
      </c>
      <c r="P529" s="119">
        <v>12229745.220000003</v>
      </c>
      <c r="Q529" s="119">
        <f t="shared" si="9"/>
        <v>126961521.38000001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126961521.38000001</v>
      </c>
      <c r="V529" s="115"/>
    </row>
    <row r="530" spans="2:22" ht="15" x14ac:dyDescent="0.25">
      <c r="B530" s="113"/>
      <c r="C530" s="161" t="s">
        <v>221</v>
      </c>
      <c r="D530" s="118" t="s">
        <v>443</v>
      </c>
      <c r="E530" s="119">
        <v>3937728.5999999996</v>
      </c>
      <c r="F530" s="119">
        <v>4274789.28</v>
      </c>
      <c r="G530" s="119">
        <v>4810125.2200000007</v>
      </c>
      <c r="H530" s="119">
        <v>4571252.6599999992</v>
      </c>
      <c r="I530" s="119">
        <v>4294352.6900000013</v>
      </c>
      <c r="J530" s="119">
        <v>4120001.5200000005</v>
      </c>
      <c r="K530" s="119">
        <v>3829360.8600000003</v>
      </c>
      <c r="L530" s="119">
        <v>4039560.2900000019</v>
      </c>
      <c r="M530" s="119">
        <v>2505147.2100000018</v>
      </c>
      <c r="N530" s="119">
        <v>5063674.6000000006</v>
      </c>
      <c r="O530" s="119">
        <v>5064314.4600000009</v>
      </c>
      <c r="P530" s="119">
        <v>5064473.3599999985</v>
      </c>
      <c r="Q530" s="119">
        <f t="shared" si="9"/>
        <v>51574780.750000007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51574780.750000007</v>
      </c>
      <c r="V530" s="115"/>
    </row>
    <row r="531" spans="2:22" ht="15" x14ac:dyDescent="0.25">
      <c r="B531" s="113"/>
      <c r="C531" s="161" t="s">
        <v>222</v>
      </c>
      <c r="D531" s="118" t="s">
        <v>444</v>
      </c>
      <c r="E531" s="119">
        <v>803614.41999999993</v>
      </c>
      <c r="F531" s="119">
        <v>3546.81</v>
      </c>
      <c r="G531" s="119">
        <v>1391233.18</v>
      </c>
      <c r="H531" s="119">
        <v>1382298.01</v>
      </c>
      <c r="I531" s="119">
        <v>1380461.48</v>
      </c>
      <c r="J531" s="119">
        <v>1335000</v>
      </c>
      <c r="K531" s="119">
        <v>1446104.37</v>
      </c>
      <c r="L531" s="119">
        <v>1734117.99</v>
      </c>
      <c r="M531" s="119">
        <v>1765398.06</v>
      </c>
      <c r="N531" s="119">
        <v>1734117.99</v>
      </c>
      <c r="O531" s="119">
        <v>1744544.68</v>
      </c>
      <c r="P531" s="119">
        <v>1744544.67</v>
      </c>
      <c r="Q531" s="119">
        <f t="shared" si="9"/>
        <v>16464981.66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16464981.66</v>
      </c>
      <c r="V531" s="115"/>
    </row>
    <row r="532" spans="2:22" ht="15" x14ac:dyDescent="0.25">
      <c r="B532" s="113"/>
      <c r="C532" s="161" t="s">
        <v>223</v>
      </c>
      <c r="D532" s="118" t="s">
        <v>445</v>
      </c>
      <c r="E532" s="119">
        <v>3032388.2300000004</v>
      </c>
      <c r="F532" s="119">
        <v>3501612.24</v>
      </c>
      <c r="G532" s="119">
        <v>3530511.6100000003</v>
      </c>
      <c r="H532" s="119">
        <v>3632547.49</v>
      </c>
      <c r="I532" s="119">
        <v>3529463.74</v>
      </c>
      <c r="J532" s="119">
        <v>3503297.7</v>
      </c>
      <c r="K532" s="119">
        <v>3451391.2300000004</v>
      </c>
      <c r="L532" s="119">
        <v>4259569.2700000014</v>
      </c>
      <c r="M532" s="119">
        <v>4218240.1500000013</v>
      </c>
      <c r="N532" s="119">
        <v>4292303.6900000013</v>
      </c>
      <c r="O532" s="119">
        <v>4293900.7000000011</v>
      </c>
      <c r="P532" s="119">
        <v>985678.19999999984</v>
      </c>
      <c r="Q532" s="119">
        <f t="shared" si="9"/>
        <v>42230904.250000015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42230904.250000015</v>
      </c>
      <c r="V532" s="115"/>
    </row>
    <row r="533" spans="2:22" ht="15" x14ac:dyDescent="0.25">
      <c r="B533" s="113"/>
      <c r="C533" s="161" t="s">
        <v>224</v>
      </c>
      <c r="D533" s="118" t="s">
        <v>446</v>
      </c>
      <c r="E533" s="119">
        <v>165663.91</v>
      </c>
      <c r="F533" s="119">
        <v>550828.19999999995</v>
      </c>
      <c r="G533" s="119">
        <v>648706.07000000007</v>
      </c>
      <c r="H533" s="119">
        <v>651477.9</v>
      </c>
      <c r="I533" s="119">
        <v>630339.08000000007</v>
      </c>
      <c r="J533" s="119">
        <v>628135.46</v>
      </c>
      <c r="K533" s="119">
        <v>280339.14</v>
      </c>
      <c r="L533" s="119">
        <v>43896.81</v>
      </c>
      <c r="M533" s="119">
        <v>913238.49</v>
      </c>
      <c r="N533" s="119">
        <v>478567.65</v>
      </c>
      <c r="O533" s="119">
        <v>478567.65</v>
      </c>
      <c r="P533" s="119">
        <v>478567.63999999996</v>
      </c>
      <c r="Q533" s="119">
        <f t="shared" si="9"/>
        <v>5948328.0000000009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5948328.0000000009</v>
      </c>
      <c r="V533" s="115"/>
    </row>
    <row r="534" spans="2:22" ht="15" x14ac:dyDescent="0.25">
      <c r="B534" s="113"/>
      <c r="C534" s="161" t="s">
        <v>225</v>
      </c>
      <c r="D534" s="118" t="s">
        <v>447</v>
      </c>
      <c r="E534" s="119">
        <v>316398.84000000003</v>
      </c>
      <c r="F534" s="119">
        <v>1682592.31</v>
      </c>
      <c r="G534" s="119">
        <v>1129251.2</v>
      </c>
      <c r="H534" s="119">
        <v>1082012.47</v>
      </c>
      <c r="I534" s="119">
        <v>1080205.23</v>
      </c>
      <c r="J534" s="119">
        <v>1063903.3599999999</v>
      </c>
      <c r="K534" s="119">
        <v>244398.22999999998</v>
      </c>
      <c r="L534" s="119">
        <v>283360.11</v>
      </c>
      <c r="M534" s="119">
        <v>1200816.6599999999</v>
      </c>
      <c r="N534" s="119">
        <v>864287.5</v>
      </c>
      <c r="O534" s="119">
        <v>864287.5</v>
      </c>
      <c r="P534" s="119">
        <v>864287.51</v>
      </c>
      <c r="Q534" s="119">
        <f t="shared" si="9"/>
        <v>10675800.92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10675800.92</v>
      </c>
      <c r="V534" s="115"/>
    </row>
    <row r="535" spans="2:22" ht="15" x14ac:dyDescent="0.25">
      <c r="B535" s="113"/>
      <c r="C535" s="161" t="s">
        <v>226</v>
      </c>
      <c r="D535" s="118" t="s">
        <v>448</v>
      </c>
      <c r="E535" s="119">
        <v>162764.29000000004</v>
      </c>
      <c r="F535" s="119">
        <v>101552.82</v>
      </c>
      <c r="G535" s="119">
        <v>221028.09999999998</v>
      </c>
      <c r="H535" s="119">
        <v>615919.08999999973</v>
      </c>
      <c r="I535" s="119">
        <v>185797.55999999997</v>
      </c>
      <c r="J535" s="119">
        <v>217682.24999999994</v>
      </c>
      <c r="K535" s="119">
        <v>246195.18999999997</v>
      </c>
      <c r="L535" s="119">
        <v>224518.01000000007</v>
      </c>
      <c r="M535" s="119">
        <v>224348.57000000007</v>
      </c>
      <c r="N535" s="119">
        <v>224348.57000000007</v>
      </c>
      <c r="O535" s="119">
        <v>224348.57000000007</v>
      </c>
      <c r="P535" s="119">
        <v>224179.19000000003</v>
      </c>
      <c r="Q535" s="119">
        <f t="shared" si="9"/>
        <v>2872682.2100000004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2872682.2100000004</v>
      </c>
      <c r="V535" s="115"/>
    </row>
    <row r="536" spans="2:22" ht="15" x14ac:dyDescent="0.25">
      <c r="B536" s="113"/>
      <c r="C536" s="161" t="s">
        <v>227</v>
      </c>
      <c r="D536" s="118" t="s">
        <v>449</v>
      </c>
      <c r="E536" s="119">
        <v>543506.27000000014</v>
      </c>
      <c r="F536" s="119">
        <v>243209.52</v>
      </c>
      <c r="G536" s="119">
        <v>4266305.67</v>
      </c>
      <c r="H536" s="119">
        <v>249324.33</v>
      </c>
      <c r="I536" s="119">
        <v>0</v>
      </c>
      <c r="J536" s="119">
        <v>230240</v>
      </c>
      <c r="K536" s="119">
        <v>3535240</v>
      </c>
      <c r="L536" s="119">
        <v>497016.26</v>
      </c>
      <c r="M536" s="119">
        <v>307579.71999999997</v>
      </c>
      <c r="N536" s="119">
        <v>307379.71999999997</v>
      </c>
      <c r="O536" s="119">
        <v>307579.71999999997</v>
      </c>
      <c r="P536" s="119">
        <v>307579.74</v>
      </c>
      <c r="Q536" s="119">
        <f t="shared" si="9"/>
        <v>10794960.950000001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10794960.950000001</v>
      </c>
      <c r="V536" s="115"/>
    </row>
    <row r="537" spans="2:22" ht="15" x14ac:dyDescent="0.25">
      <c r="B537" s="113"/>
      <c r="C537" s="161" t="s">
        <v>583</v>
      </c>
      <c r="D537" s="118" t="s">
        <v>450</v>
      </c>
      <c r="E537" s="119">
        <v>0</v>
      </c>
      <c r="F537" s="119">
        <v>0</v>
      </c>
      <c r="G537" s="119">
        <v>0</v>
      </c>
      <c r="H537" s="119">
        <v>0</v>
      </c>
      <c r="I537" s="119">
        <v>0</v>
      </c>
      <c r="J537" s="119">
        <v>0</v>
      </c>
      <c r="K537" s="119">
        <v>0</v>
      </c>
      <c r="L537" s="119">
        <v>0</v>
      </c>
      <c r="M537" s="119">
        <v>0</v>
      </c>
      <c r="N537" s="119">
        <v>0</v>
      </c>
      <c r="O537" s="119">
        <v>0</v>
      </c>
      <c r="P537" s="119">
        <v>0</v>
      </c>
      <c r="Q537" s="119">
        <f t="shared" si="9"/>
        <v>0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5"/>
    </row>
    <row r="538" spans="2:22" ht="15" x14ac:dyDescent="0.25">
      <c r="B538" s="113"/>
      <c r="C538" s="161" t="s">
        <v>228</v>
      </c>
      <c r="D538" s="118" t="s">
        <v>438</v>
      </c>
      <c r="E538" s="119">
        <v>0</v>
      </c>
      <c r="F538" s="119">
        <v>484</v>
      </c>
      <c r="G538" s="119">
        <v>103936.34</v>
      </c>
      <c r="H538" s="119">
        <v>0</v>
      </c>
      <c r="I538" s="119">
        <v>0</v>
      </c>
      <c r="J538" s="119">
        <v>54550.720000000001</v>
      </c>
      <c r="K538" s="119">
        <v>0</v>
      </c>
      <c r="L538" s="119">
        <v>249095.99</v>
      </c>
      <c r="M538" s="119">
        <v>107823.94</v>
      </c>
      <c r="N538" s="119">
        <v>44685.79</v>
      </c>
      <c r="O538" s="119">
        <v>37685.79</v>
      </c>
      <c r="P538" s="119">
        <v>519137.43000000005</v>
      </c>
      <c r="Q538" s="119">
        <f t="shared" si="9"/>
        <v>1117400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1117400</v>
      </c>
      <c r="V538" s="115"/>
    </row>
    <row r="539" spans="2:22" ht="15" x14ac:dyDescent="0.25">
      <c r="B539" s="113"/>
      <c r="C539" s="161" t="s">
        <v>229</v>
      </c>
      <c r="D539" s="118" t="s">
        <v>451</v>
      </c>
      <c r="E539" s="119">
        <v>22275.58</v>
      </c>
      <c r="F539" s="119">
        <v>12743.779999999999</v>
      </c>
      <c r="G539" s="119">
        <v>89933.060000000012</v>
      </c>
      <c r="H539" s="119">
        <v>27364.17</v>
      </c>
      <c r="I539" s="119">
        <v>0</v>
      </c>
      <c r="J539" s="119">
        <v>0</v>
      </c>
      <c r="K539" s="119">
        <v>0</v>
      </c>
      <c r="L539" s="119">
        <v>32263.3</v>
      </c>
      <c r="M539" s="119">
        <v>28647.42</v>
      </c>
      <c r="N539" s="119">
        <v>30455.360000000001</v>
      </c>
      <c r="O539" s="119">
        <v>30455.360000000001</v>
      </c>
      <c r="P539" s="119">
        <v>30455.38</v>
      </c>
      <c r="Q539" s="119">
        <f t="shared" si="9"/>
        <v>304593.40999999997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304593.40999999997</v>
      </c>
      <c r="V539" s="115"/>
    </row>
    <row r="540" spans="2:22" ht="15" x14ac:dyDescent="0.25">
      <c r="B540" s="113"/>
      <c r="C540" s="161" t="s">
        <v>230</v>
      </c>
      <c r="D540" s="118" t="s">
        <v>452</v>
      </c>
      <c r="E540" s="119">
        <v>39911.35</v>
      </c>
      <c r="F540" s="119">
        <v>21655.4</v>
      </c>
      <c r="G540" s="119">
        <v>361087.91000000003</v>
      </c>
      <c r="H540" s="119">
        <v>114678.12</v>
      </c>
      <c r="I540" s="119">
        <v>1705912.17</v>
      </c>
      <c r="J540" s="119">
        <v>242458.66</v>
      </c>
      <c r="K540" s="119">
        <v>558454.37</v>
      </c>
      <c r="L540" s="119">
        <v>947629.12000000011</v>
      </c>
      <c r="M540" s="119">
        <v>538629.12</v>
      </c>
      <c r="N540" s="119">
        <v>694382.47</v>
      </c>
      <c r="O540" s="119">
        <v>726797.25</v>
      </c>
      <c r="P540" s="119">
        <v>709656.12</v>
      </c>
      <c r="Q540" s="119">
        <f t="shared" si="9"/>
        <v>6661252.0600000005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6661252.0600000005</v>
      </c>
      <c r="V540" s="115"/>
    </row>
    <row r="541" spans="2:22" ht="25.5" x14ac:dyDescent="0.25">
      <c r="B541" s="113"/>
      <c r="C541" s="161" t="s">
        <v>584</v>
      </c>
      <c r="D541" s="118" t="s">
        <v>609</v>
      </c>
      <c r="E541" s="119">
        <v>0</v>
      </c>
      <c r="F541" s="119">
        <v>0</v>
      </c>
      <c r="G541" s="119">
        <v>0</v>
      </c>
      <c r="H541" s="119">
        <v>0</v>
      </c>
      <c r="I541" s="119">
        <v>0</v>
      </c>
      <c r="J541" s="119">
        <v>0</v>
      </c>
      <c r="K541" s="119">
        <v>0</v>
      </c>
      <c r="L541" s="119">
        <v>0</v>
      </c>
      <c r="M541" s="119">
        <v>0</v>
      </c>
      <c r="N541" s="119">
        <v>0</v>
      </c>
      <c r="O541" s="119">
        <v>0</v>
      </c>
      <c r="P541" s="119">
        <v>0</v>
      </c>
      <c r="Q541" s="119">
        <f t="shared" si="9"/>
        <v>0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5"/>
    </row>
    <row r="542" spans="2:22" ht="15" x14ac:dyDescent="0.25">
      <c r="B542" s="113"/>
      <c r="C542" s="161" t="s">
        <v>231</v>
      </c>
      <c r="D542" s="118" t="s">
        <v>453</v>
      </c>
      <c r="E542" s="119">
        <v>0</v>
      </c>
      <c r="F542" s="119">
        <v>642219.99</v>
      </c>
      <c r="G542" s="119">
        <v>0</v>
      </c>
      <c r="H542" s="119">
        <v>0</v>
      </c>
      <c r="I542" s="119">
        <v>116856.49</v>
      </c>
      <c r="J542" s="119">
        <v>234690.3</v>
      </c>
      <c r="K542" s="119">
        <v>0</v>
      </c>
      <c r="L542" s="119">
        <v>53063.039999999994</v>
      </c>
      <c r="M542" s="119">
        <v>53063.039999999994</v>
      </c>
      <c r="N542" s="119">
        <v>53063.039999999994</v>
      </c>
      <c r="O542" s="119">
        <v>53063.039999999994</v>
      </c>
      <c r="P542" s="119">
        <v>53063.06</v>
      </c>
      <c r="Q542" s="119">
        <f t="shared" si="9"/>
        <v>1259082.0000000002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1259082.0000000002</v>
      </c>
      <c r="V542" s="115"/>
    </row>
    <row r="543" spans="2:22" ht="15" x14ac:dyDescent="0.25">
      <c r="B543" s="113"/>
      <c r="C543" s="161" t="s">
        <v>585</v>
      </c>
      <c r="D543" s="118" t="s">
        <v>610</v>
      </c>
      <c r="E543" s="119">
        <v>0</v>
      </c>
      <c r="F543" s="119">
        <v>0</v>
      </c>
      <c r="G543" s="119">
        <v>0</v>
      </c>
      <c r="H543" s="119">
        <v>0</v>
      </c>
      <c r="I543" s="119">
        <v>0</v>
      </c>
      <c r="J543" s="119">
        <v>0</v>
      </c>
      <c r="K543" s="119">
        <v>0</v>
      </c>
      <c r="L543" s="119">
        <v>0</v>
      </c>
      <c r="M543" s="119">
        <v>0</v>
      </c>
      <c r="N543" s="119">
        <v>0</v>
      </c>
      <c r="O543" s="119">
        <v>0</v>
      </c>
      <c r="P543" s="119">
        <v>0</v>
      </c>
      <c r="Q543" s="119">
        <f t="shared" si="9"/>
        <v>0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5"/>
    </row>
    <row r="544" spans="2:22" ht="15" x14ac:dyDescent="0.25">
      <c r="B544" s="113"/>
      <c r="C544" s="161" t="s">
        <v>232</v>
      </c>
      <c r="D544" s="118" t="s">
        <v>450</v>
      </c>
      <c r="E544" s="119">
        <v>56574.060000000005</v>
      </c>
      <c r="F544" s="119">
        <v>55440.659999999989</v>
      </c>
      <c r="G544" s="119">
        <v>89088.959999999977</v>
      </c>
      <c r="H544" s="119">
        <v>113620.45000000001</v>
      </c>
      <c r="I544" s="119">
        <v>67023.98</v>
      </c>
      <c r="J544" s="119">
        <v>116237.04</v>
      </c>
      <c r="K544" s="119">
        <v>74818.660000000018</v>
      </c>
      <c r="L544" s="119">
        <v>185186.44</v>
      </c>
      <c r="M544" s="119">
        <v>203239.34000000003</v>
      </c>
      <c r="N544" s="119">
        <v>209096.95</v>
      </c>
      <c r="O544" s="119">
        <v>200265.11000000002</v>
      </c>
      <c r="P544" s="119">
        <v>200343.11</v>
      </c>
      <c r="Q544" s="119">
        <f t="shared" si="9"/>
        <v>1570934.7600000002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1570934.7600000002</v>
      </c>
      <c r="V544" s="115"/>
    </row>
    <row r="545" spans="2:22" ht="15" x14ac:dyDescent="0.25">
      <c r="B545" s="113"/>
      <c r="C545" s="161" t="s">
        <v>586</v>
      </c>
      <c r="D545" s="118" t="s">
        <v>611</v>
      </c>
      <c r="E545" s="119">
        <v>0</v>
      </c>
      <c r="F545" s="119">
        <v>0</v>
      </c>
      <c r="G545" s="119">
        <v>0</v>
      </c>
      <c r="H545" s="119">
        <v>0</v>
      </c>
      <c r="I545" s="119">
        <v>0</v>
      </c>
      <c r="J545" s="119">
        <v>0</v>
      </c>
      <c r="K545" s="119">
        <v>0</v>
      </c>
      <c r="L545" s="119">
        <v>0</v>
      </c>
      <c r="M545" s="119">
        <v>0</v>
      </c>
      <c r="N545" s="119">
        <v>0</v>
      </c>
      <c r="O545" s="119">
        <v>0</v>
      </c>
      <c r="P545" s="119">
        <v>0</v>
      </c>
      <c r="Q545" s="119">
        <f t="shared" si="9"/>
        <v>0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5"/>
    </row>
    <row r="546" spans="2:22" ht="25.5" x14ac:dyDescent="0.25">
      <c r="B546" s="113"/>
      <c r="C546" s="161" t="s">
        <v>510</v>
      </c>
      <c r="D546" s="118" t="s">
        <v>511</v>
      </c>
      <c r="E546" s="119">
        <v>426948.95999999996</v>
      </c>
      <c r="F546" s="119">
        <v>463925.37</v>
      </c>
      <c r="G546" s="119">
        <v>1079331.3399999999</v>
      </c>
      <c r="H546" s="119">
        <v>917446.64</v>
      </c>
      <c r="I546" s="119">
        <v>740645.6</v>
      </c>
      <c r="J546" s="119">
        <v>522328.88999999996</v>
      </c>
      <c r="K546" s="119">
        <v>329312.87</v>
      </c>
      <c r="L546" s="119">
        <v>1141224.1599999999</v>
      </c>
      <c r="M546" s="119">
        <v>1082982.3899999999</v>
      </c>
      <c r="N546" s="119">
        <v>1009668.3799999999</v>
      </c>
      <c r="O546" s="119">
        <v>1053951.72</v>
      </c>
      <c r="P546" s="119">
        <v>921160.65</v>
      </c>
      <c r="Q546" s="119">
        <f t="shared" si="9"/>
        <v>9688926.9700000007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9688926.9700000007</v>
      </c>
      <c r="V546" s="115"/>
    </row>
    <row r="547" spans="2:22" ht="15" x14ac:dyDescent="0.25">
      <c r="B547" s="113"/>
      <c r="C547" s="161" t="s">
        <v>233</v>
      </c>
      <c r="D547" s="118" t="s">
        <v>454</v>
      </c>
      <c r="E547" s="119">
        <v>49188.639999999999</v>
      </c>
      <c r="F547" s="119">
        <v>48889.93</v>
      </c>
      <c r="G547" s="119">
        <v>310948.52</v>
      </c>
      <c r="H547" s="119">
        <v>48716.04</v>
      </c>
      <c r="I547" s="119">
        <v>49920.6</v>
      </c>
      <c r="J547" s="119">
        <v>321807.16000000003</v>
      </c>
      <c r="K547" s="119">
        <v>758789</v>
      </c>
      <c r="L547" s="119">
        <v>737055.52999999991</v>
      </c>
      <c r="M547" s="119">
        <v>507018.23999999999</v>
      </c>
      <c r="N547" s="119">
        <v>340431.24</v>
      </c>
      <c r="O547" s="119">
        <v>354081.24</v>
      </c>
      <c r="P547" s="119">
        <v>360226.17000000004</v>
      </c>
      <c r="Q547" s="119">
        <f t="shared" si="9"/>
        <v>3887072.3100000005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3887072.3100000005</v>
      </c>
      <c r="V547" s="115"/>
    </row>
    <row r="548" spans="2:22" ht="15" x14ac:dyDescent="0.25">
      <c r="B548" s="113"/>
      <c r="C548" s="161" t="s">
        <v>234</v>
      </c>
      <c r="D548" s="118" t="s">
        <v>455</v>
      </c>
      <c r="E548" s="119">
        <v>517245.08</v>
      </c>
      <c r="F548" s="119">
        <v>628649.28000000049</v>
      </c>
      <c r="G548" s="119">
        <v>630295.83999999962</v>
      </c>
      <c r="H548" s="119">
        <v>737130.80999999994</v>
      </c>
      <c r="I548" s="119">
        <v>583821.47999999986</v>
      </c>
      <c r="J548" s="119">
        <v>481929.09999999957</v>
      </c>
      <c r="K548" s="119">
        <v>750569.22000000009</v>
      </c>
      <c r="L548" s="119">
        <v>1233337.0999999989</v>
      </c>
      <c r="M548" s="119">
        <v>1214550.629999999</v>
      </c>
      <c r="N548" s="119">
        <v>1231129.7699999991</v>
      </c>
      <c r="O548" s="119">
        <v>1233837.3699999992</v>
      </c>
      <c r="P548" s="119">
        <v>920021.91999999969</v>
      </c>
      <c r="Q548" s="119">
        <f t="shared" si="9"/>
        <v>10162517.599999996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10162517.599999996</v>
      </c>
      <c r="V548" s="115"/>
    </row>
    <row r="549" spans="2:22" ht="15" x14ac:dyDescent="0.25">
      <c r="B549" s="113"/>
      <c r="C549" s="161" t="s">
        <v>235</v>
      </c>
      <c r="D549" s="118" t="s">
        <v>456</v>
      </c>
      <c r="E549" s="119">
        <v>1552.43</v>
      </c>
      <c r="F549" s="119">
        <v>1552.43</v>
      </c>
      <c r="G549" s="119">
        <v>1552.43</v>
      </c>
      <c r="H549" s="119">
        <v>1511.5</v>
      </c>
      <c r="I549" s="119">
        <v>2053.5</v>
      </c>
      <c r="J549" s="119">
        <v>392.79</v>
      </c>
      <c r="K549" s="119">
        <v>2610.3199999999997</v>
      </c>
      <c r="L549" s="119">
        <v>527632.85000000009</v>
      </c>
      <c r="M549" s="119">
        <v>538654.28</v>
      </c>
      <c r="N549" s="119">
        <v>538654.28</v>
      </c>
      <c r="O549" s="119">
        <v>538731.26</v>
      </c>
      <c r="P549" s="119">
        <v>523815.35000000003</v>
      </c>
      <c r="Q549" s="119">
        <f t="shared" si="9"/>
        <v>2678713.4200000004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2678713.4200000004</v>
      </c>
      <c r="V549" s="115"/>
    </row>
    <row r="550" spans="2:22" ht="15" x14ac:dyDescent="0.25">
      <c r="B550" s="113"/>
      <c r="C550" s="161" t="s">
        <v>236</v>
      </c>
      <c r="D550" s="118" t="s">
        <v>458</v>
      </c>
      <c r="E550" s="119">
        <v>8346.4299999999985</v>
      </c>
      <c r="F550" s="119">
        <v>7149.33</v>
      </c>
      <c r="G550" s="119">
        <v>25876.559999999998</v>
      </c>
      <c r="H550" s="119">
        <v>16752.18</v>
      </c>
      <c r="I550" s="119">
        <v>10129.07</v>
      </c>
      <c r="J550" s="119">
        <v>5342.03</v>
      </c>
      <c r="K550" s="119">
        <v>6940.6399999999994</v>
      </c>
      <c r="L550" s="119">
        <v>253936.09</v>
      </c>
      <c r="M550" s="119">
        <v>254228.29</v>
      </c>
      <c r="N550" s="119">
        <v>254511.46</v>
      </c>
      <c r="O550" s="119">
        <v>254590.89</v>
      </c>
      <c r="P550" s="119">
        <v>254195.64</v>
      </c>
      <c r="Q550" s="119">
        <f t="shared" si="9"/>
        <v>1351998.6099999999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1351998.6099999999</v>
      </c>
      <c r="V550" s="115"/>
    </row>
    <row r="551" spans="2:22" ht="15" x14ac:dyDescent="0.25">
      <c r="B551" s="113"/>
      <c r="C551" s="161" t="s">
        <v>237</v>
      </c>
      <c r="D551" s="118" t="s">
        <v>459</v>
      </c>
      <c r="E551" s="119">
        <v>300277.35000000009</v>
      </c>
      <c r="F551" s="119">
        <v>282614.23</v>
      </c>
      <c r="G551" s="119">
        <v>326684.08000000007</v>
      </c>
      <c r="H551" s="119">
        <v>298220.26999999996</v>
      </c>
      <c r="I551" s="119">
        <v>330507.78999999992</v>
      </c>
      <c r="J551" s="119">
        <v>308269.11000000004</v>
      </c>
      <c r="K551" s="119">
        <v>312262.40999999997</v>
      </c>
      <c r="L551" s="119">
        <v>711211.24</v>
      </c>
      <c r="M551" s="119">
        <v>665580.81000000006</v>
      </c>
      <c r="N551" s="119">
        <v>676037.98</v>
      </c>
      <c r="O551" s="119">
        <v>665524.22000000009</v>
      </c>
      <c r="P551" s="119">
        <v>429721.08</v>
      </c>
      <c r="Q551" s="119">
        <f t="shared" si="9"/>
        <v>5306910.57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5306910.57</v>
      </c>
      <c r="V551" s="115"/>
    </row>
    <row r="552" spans="2:22" ht="15" x14ac:dyDescent="0.25">
      <c r="B552" s="113"/>
      <c r="C552" s="161" t="s">
        <v>238</v>
      </c>
      <c r="D552" s="118" t="s">
        <v>460</v>
      </c>
      <c r="E552" s="119">
        <v>119778.89000000004</v>
      </c>
      <c r="F552" s="119">
        <v>106702.75000000006</v>
      </c>
      <c r="G552" s="119">
        <v>133899.28000000003</v>
      </c>
      <c r="H552" s="119">
        <v>142146.83999999997</v>
      </c>
      <c r="I552" s="119">
        <v>130213.18999999999</v>
      </c>
      <c r="J552" s="119">
        <v>120154.18</v>
      </c>
      <c r="K552" s="119">
        <v>118585.21000000002</v>
      </c>
      <c r="L552" s="119">
        <v>229103.92</v>
      </c>
      <c r="M552" s="119">
        <v>223026.59</v>
      </c>
      <c r="N552" s="119">
        <v>227871.88000000006</v>
      </c>
      <c r="O552" s="119">
        <v>226948.40000000005</v>
      </c>
      <c r="P552" s="119">
        <v>138525.56</v>
      </c>
      <c r="Q552" s="119">
        <f t="shared" si="9"/>
        <v>1916956.6900000004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1916956.6900000004</v>
      </c>
      <c r="V552" s="115"/>
    </row>
    <row r="553" spans="2:22" ht="15" x14ac:dyDescent="0.25">
      <c r="B553" s="113"/>
      <c r="C553" s="161" t="s">
        <v>239</v>
      </c>
      <c r="D553" s="118" t="s">
        <v>461</v>
      </c>
      <c r="E553" s="119">
        <v>75782.470000000016</v>
      </c>
      <c r="F553" s="119">
        <v>80387.359999999986</v>
      </c>
      <c r="G553" s="119">
        <v>88369.459999999992</v>
      </c>
      <c r="H553" s="119">
        <v>82135.45</v>
      </c>
      <c r="I553" s="119">
        <v>86811.330000000016</v>
      </c>
      <c r="J553" s="119">
        <v>83096.689999999988</v>
      </c>
      <c r="K553" s="119">
        <v>69838.570000000007</v>
      </c>
      <c r="L553" s="119">
        <v>146410.69000000003</v>
      </c>
      <c r="M553" s="119">
        <v>145989.66000000003</v>
      </c>
      <c r="N553" s="119">
        <v>145989.66000000003</v>
      </c>
      <c r="O553" s="119">
        <v>145657.89000000004</v>
      </c>
      <c r="P553" s="119">
        <v>77731.149999999994</v>
      </c>
      <c r="Q553" s="119">
        <f t="shared" si="9"/>
        <v>1228200.3800000001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1228200.3800000001</v>
      </c>
      <c r="V553" s="115"/>
    </row>
    <row r="554" spans="2:22" x14ac:dyDescent="0.2">
      <c r="B554" s="113"/>
      <c r="C554" s="162" t="s">
        <v>240</v>
      </c>
      <c r="D554" s="118" t="s">
        <v>462</v>
      </c>
      <c r="E554" s="119">
        <v>162394.32999999996</v>
      </c>
      <c r="F554" s="119">
        <v>169710.59999999992</v>
      </c>
      <c r="G554" s="119">
        <v>199334.16000000003</v>
      </c>
      <c r="H554" s="119">
        <v>183381.86999999994</v>
      </c>
      <c r="I554" s="119">
        <v>186239.32000000004</v>
      </c>
      <c r="J554" s="119">
        <v>207458.64999999991</v>
      </c>
      <c r="K554" s="119">
        <v>196442.31</v>
      </c>
      <c r="L554" s="119">
        <v>189691.56999999998</v>
      </c>
      <c r="M554" s="119">
        <v>176277.67000000004</v>
      </c>
      <c r="N554" s="119">
        <v>253066.74999999997</v>
      </c>
      <c r="O554" s="119">
        <v>253104.88999999998</v>
      </c>
      <c r="P554" s="119">
        <v>254550.95999999993</v>
      </c>
      <c r="Q554" s="119">
        <f t="shared" si="9"/>
        <v>2431653.08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2431653.08</v>
      </c>
      <c r="V554" s="115"/>
    </row>
    <row r="555" spans="2:22" x14ac:dyDescent="0.2">
      <c r="B555" s="113"/>
      <c r="C555" s="162" t="s">
        <v>241</v>
      </c>
      <c r="D555" s="118" t="s">
        <v>463</v>
      </c>
      <c r="E555" s="119">
        <v>43767.989999999991</v>
      </c>
      <c r="F555" s="119">
        <v>44793.099999999991</v>
      </c>
      <c r="G555" s="119">
        <v>86445.02</v>
      </c>
      <c r="H555" s="119">
        <v>59674.290000000008</v>
      </c>
      <c r="I555" s="119">
        <v>80539.76999999999</v>
      </c>
      <c r="J555" s="119">
        <v>70730.820000000007</v>
      </c>
      <c r="K555" s="119">
        <v>81442.289999999994</v>
      </c>
      <c r="L555" s="119">
        <v>115602.72</v>
      </c>
      <c r="M555" s="119">
        <v>126825.20999999999</v>
      </c>
      <c r="N555" s="119">
        <v>137958.24000000002</v>
      </c>
      <c r="O555" s="119">
        <v>137958.24000000002</v>
      </c>
      <c r="P555" s="119">
        <v>137958.16999999995</v>
      </c>
      <c r="Q555" s="119">
        <f t="shared" si="9"/>
        <v>1123695.8599999999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1123695.8599999999</v>
      </c>
      <c r="V555" s="115"/>
    </row>
    <row r="556" spans="2:22" x14ac:dyDescent="0.2">
      <c r="B556" s="113"/>
      <c r="C556" s="162" t="s">
        <v>242</v>
      </c>
      <c r="D556" s="118" t="s">
        <v>464</v>
      </c>
      <c r="E556" s="119">
        <v>27979.63</v>
      </c>
      <c r="F556" s="119">
        <v>27979.63</v>
      </c>
      <c r="G556" s="119">
        <v>27979.63</v>
      </c>
      <c r="H556" s="119">
        <v>27979.63</v>
      </c>
      <c r="I556" s="119">
        <v>0</v>
      </c>
      <c r="J556" s="119">
        <v>27979.63</v>
      </c>
      <c r="K556" s="119">
        <v>0</v>
      </c>
      <c r="L556" s="119">
        <v>76000.37</v>
      </c>
      <c r="M556" s="119">
        <v>212232.36</v>
      </c>
      <c r="N556" s="119">
        <v>30590</v>
      </c>
      <c r="O556" s="119">
        <v>30590</v>
      </c>
      <c r="P556" s="119">
        <v>30589.119999999999</v>
      </c>
      <c r="Q556" s="119">
        <f t="shared" si="9"/>
        <v>519900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519900</v>
      </c>
      <c r="V556" s="115"/>
    </row>
    <row r="557" spans="2:22" x14ac:dyDescent="0.2">
      <c r="B557" s="113"/>
      <c r="C557" s="162" t="s">
        <v>243</v>
      </c>
      <c r="D557" s="118" t="s">
        <v>465</v>
      </c>
      <c r="E557" s="119">
        <v>16243.06</v>
      </c>
      <c r="F557" s="119">
        <v>39536.04</v>
      </c>
      <c r="G557" s="119">
        <v>32814.97</v>
      </c>
      <c r="H557" s="119">
        <v>36308.22</v>
      </c>
      <c r="I557" s="119">
        <v>36915.649999999994</v>
      </c>
      <c r="J557" s="119">
        <v>35802.28</v>
      </c>
      <c r="K557" s="119">
        <v>38496.94</v>
      </c>
      <c r="L557" s="119">
        <v>29803.770000000004</v>
      </c>
      <c r="M557" s="119">
        <v>33401.550000000003</v>
      </c>
      <c r="N557" s="119">
        <v>37086.130000000005</v>
      </c>
      <c r="O557" s="119">
        <v>37086.130000000005</v>
      </c>
      <c r="P557" s="119">
        <v>37106.06</v>
      </c>
      <c r="Q557" s="119">
        <f t="shared" si="9"/>
        <v>410600.8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410600.8</v>
      </c>
      <c r="V557" s="115"/>
    </row>
    <row r="558" spans="2:22" x14ac:dyDescent="0.2">
      <c r="B558" s="113"/>
      <c r="C558" s="162" t="s">
        <v>244</v>
      </c>
      <c r="D558" s="118" t="s">
        <v>466</v>
      </c>
      <c r="E558" s="119">
        <v>0</v>
      </c>
      <c r="F558" s="119">
        <v>0</v>
      </c>
      <c r="G558" s="119">
        <v>0</v>
      </c>
      <c r="H558" s="119">
        <v>0</v>
      </c>
      <c r="I558" s="119">
        <v>0</v>
      </c>
      <c r="J558" s="119">
        <v>0</v>
      </c>
      <c r="K558" s="119">
        <v>0</v>
      </c>
      <c r="L558" s="119">
        <v>178645.22000000003</v>
      </c>
      <c r="M558" s="119">
        <v>256710.04000000004</v>
      </c>
      <c r="N558" s="119">
        <v>53000.399999999994</v>
      </c>
      <c r="O558" s="119">
        <v>53000.399999999994</v>
      </c>
      <c r="P558" s="119">
        <v>909645.94</v>
      </c>
      <c r="Q558" s="119">
        <f t="shared" ref="Q558:Q583" si="10">SUM(E558:P558)</f>
        <v>1451002</v>
      </c>
      <c r="R558" s="115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1451002</v>
      </c>
      <c r="V558" s="115"/>
    </row>
    <row r="559" spans="2:22" x14ac:dyDescent="0.2">
      <c r="B559" s="113"/>
      <c r="C559" s="162" t="s">
        <v>245</v>
      </c>
      <c r="D559" s="118" t="s">
        <v>467</v>
      </c>
      <c r="E559" s="119">
        <v>5677.74</v>
      </c>
      <c r="F559" s="119">
        <v>5276.16</v>
      </c>
      <c r="G559" s="119">
        <v>5729.12</v>
      </c>
      <c r="H559" s="119">
        <v>5833.21</v>
      </c>
      <c r="I559" s="119">
        <v>5656.5299999999988</v>
      </c>
      <c r="J559" s="119">
        <v>520.91</v>
      </c>
      <c r="K559" s="119">
        <v>5557.1200000000008</v>
      </c>
      <c r="L559" s="119">
        <v>9975.4800000000014</v>
      </c>
      <c r="M559" s="119">
        <v>14372.220000000003</v>
      </c>
      <c r="N559" s="119">
        <v>14952.410000000002</v>
      </c>
      <c r="O559" s="119">
        <v>14952.410000000002</v>
      </c>
      <c r="P559" s="119">
        <v>14952.430000000002</v>
      </c>
      <c r="Q559" s="119">
        <f t="shared" si="10"/>
        <v>103455.74000000002</v>
      </c>
      <c r="R559" s="115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103455.74000000002</v>
      </c>
      <c r="V559" s="115"/>
    </row>
    <row r="560" spans="2:22" x14ac:dyDescent="0.2">
      <c r="B560" s="113"/>
      <c r="C560" s="162" t="s">
        <v>246</v>
      </c>
      <c r="D560" s="118" t="s">
        <v>457</v>
      </c>
      <c r="E560" s="119">
        <v>105917.94999999998</v>
      </c>
      <c r="F560" s="119">
        <v>180865.71</v>
      </c>
      <c r="G560" s="119">
        <v>121441.03000000001</v>
      </c>
      <c r="H560" s="119">
        <v>88639.91</v>
      </c>
      <c r="I560" s="119">
        <v>109602.88</v>
      </c>
      <c r="J560" s="119">
        <v>135277.85</v>
      </c>
      <c r="K560" s="119">
        <v>123333.16</v>
      </c>
      <c r="L560" s="119">
        <v>413536.60000000003</v>
      </c>
      <c r="M560" s="119">
        <v>412742.71</v>
      </c>
      <c r="N560" s="119">
        <v>427875.72000000003</v>
      </c>
      <c r="O560" s="119">
        <v>436686.00000000006</v>
      </c>
      <c r="P560" s="119">
        <v>436851.77</v>
      </c>
      <c r="Q560" s="119">
        <f t="shared" si="10"/>
        <v>2992771.29</v>
      </c>
      <c r="R560" s="115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2992771.29</v>
      </c>
      <c r="V560" s="115"/>
    </row>
    <row r="561" spans="2:22" x14ac:dyDescent="0.2">
      <c r="B561" s="113"/>
      <c r="C561" s="162" t="s">
        <v>247</v>
      </c>
      <c r="D561" s="118" t="s">
        <v>468</v>
      </c>
      <c r="E561" s="119">
        <v>5260.67</v>
      </c>
      <c r="F561" s="119">
        <v>5260.67</v>
      </c>
      <c r="G561" s="119">
        <v>33333.33</v>
      </c>
      <c r="H561" s="119">
        <v>33333.33</v>
      </c>
      <c r="I561" s="119">
        <v>61406.01</v>
      </c>
      <c r="J561" s="119">
        <v>33333.33</v>
      </c>
      <c r="K561" s="119">
        <v>0</v>
      </c>
      <c r="L561" s="119">
        <v>45614.53</v>
      </c>
      <c r="M561" s="119">
        <v>45614.53</v>
      </c>
      <c r="N561" s="119">
        <v>45614.53</v>
      </c>
      <c r="O561" s="119">
        <v>45614.53</v>
      </c>
      <c r="P561" s="119">
        <v>45614.54</v>
      </c>
      <c r="Q561" s="119">
        <f t="shared" si="10"/>
        <v>400000.00000000006</v>
      </c>
      <c r="R561" s="115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400000.00000000006</v>
      </c>
      <c r="V561" s="115"/>
    </row>
    <row r="562" spans="2:22" x14ac:dyDescent="0.2">
      <c r="B562" s="113"/>
      <c r="C562" s="162" t="s">
        <v>248</v>
      </c>
      <c r="D562" s="118" t="s">
        <v>469</v>
      </c>
      <c r="E562" s="119">
        <v>20861.559999999998</v>
      </c>
      <c r="F562" s="119">
        <v>18178.629999999997</v>
      </c>
      <c r="G562" s="119">
        <v>227739.56999999998</v>
      </c>
      <c r="H562" s="119">
        <v>43249.740000000005</v>
      </c>
      <c r="I562" s="119">
        <v>37173.78</v>
      </c>
      <c r="J562" s="119">
        <v>50725.120000000003</v>
      </c>
      <c r="K562" s="119">
        <v>103939.97000000002</v>
      </c>
      <c r="L562" s="119">
        <v>891319.8</v>
      </c>
      <c r="M562" s="119">
        <v>1297387.3600000001</v>
      </c>
      <c r="N562" s="119">
        <v>898683.32000000007</v>
      </c>
      <c r="O562" s="119">
        <v>898683.32000000007</v>
      </c>
      <c r="P562" s="119">
        <v>883683.27</v>
      </c>
      <c r="Q562" s="119">
        <f t="shared" si="10"/>
        <v>5371625.4400000013</v>
      </c>
      <c r="R562" s="115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5371625.4400000013</v>
      </c>
      <c r="V562" s="115"/>
    </row>
    <row r="563" spans="2:22" x14ac:dyDescent="0.2">
      <c r="B563" s="113"/>
      <c r="C563" s="162" t="s">
        <v>249</v>
      </c>
      <c r="D563" s="118" t="s">
        <v>470</v>
      </c>
      <c r="E563" s="119">
        <v>15570489.340000005</v>
      </c>
      <c r="F563" s="119">
        <v>16689634.080000008</v>
      </c>
      <c r="G563" s="119">
        <v>17038668.050000001</v>
      </c>
      <c r="H563" s="119">
        <v>18359737.699999999</v>
      </c>
      <c r="I563" s="119">
        <v>16829980.400000002</v>
      </c>
      <c r="J563" s="119">
        <v>17317717.849999994</v>
      </c>
      <c r="K563" s="119">
        <v>17556467.970000003</v>
      </c>
      <c r="L563" s="119">
        <v>22702910.430000007</v>
      </c>
      <c r="M563" s="119">
        <v>22199890.580000002</v>
      </c>
      <c r="N563" s="119">
        <v>22307615.209999997</v>
      </c>
      <c r="O563" s="119">
        <v>21999379.149999999</v>
      </c>
      <c r="P563" s="119">
        <v>9268356.4499999974</v>
      </c>
      <c r="Q563" s="119">
        <f t="shared" si="10"/>
        <v>217840847.21000004</v>
      </c>
      <c r="R563" s="115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217840847.21000004</v>
      </c>
      <c r="V563" s="115"/>
    </row>
    <row r="564" spans="2:22" x14ac:dyDescent="0.2">
      <c r="B564" s="113"/>
      <c r="C564" s="162" t="s">
        <v>250</v>
      </c>
      <c r="D564" s="118" t="s">
        <v>471</v>
      </c>
      <c r="E564" s="119">
        <v>2311467.8000000003</v>
      </c>
      <c r="F564" s="119">
        <v>4253497.8</v>
      </c>
      <c r="G564" s="119">
        <v>4189878.1599999997</v>
      </c>
      <c r="H564" s="119">
        <v>3795466.3499999996</v>
      </c>
      <c r="I564" s="119">
        <v>3522325.96</v>
      </c>
      <c r="J564" s="119">
        <v>4773640.42</v>
      </c>
      <c r="K564" s="119">
        <v>4381411.9099999992</v>
      </c>
      <c r="L564" s="119">
        <v>4129166.46</v>
      </c>
      <c r="M564" s="119">
        <v>4129166.46</v>
      </c>
      <c r="N564" s="119">
        <v>4129166.46</v>
      </c>
      <c r="O564" s="119">
        <v>4129166.46</v>
      </c>
      <c r="P564" s="119">
        <v>4129166.4999999995</v>
      </c>
      <c r="Q564" s="119">
        <f t="shared" si="10"/>
        <v>47873520.740000002</v>
      </c>
      <c r="R564" s="115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47873520.740000002</v>
      </c>
      <c r="V564" s="115"/>
    </row>
    <row r="565" spans="2:22" x14ac:dyDescent="0.2">
      <c r="B565" s="113"/>
      <c r="C565" s="162" t="s">
        <v>251</v>
      </c>
      <c r="D565" s="118" t="s">
        <v>472</v>
      </c>
      <c r="E565" s="119">
        <v>331680.42</v>
      </c>
      <c r="F565" s="119">
        <v>341049.77999999997</v>
      </c>
      <c r="G565" s="119">
        <v>387238.85000000003</v>
      </c>
      <c r="H565" s="119">
        <v>494410.73999999993</v>
      </c>
      <c r="I565" s="119">
        <v>536506.02</v>
      </c>
      <c r="J565" s="119">
        <v>456575.54000000004</v>
      </c>
      <c r="K565" s="119">
        <v>1948937.8</v>
      </c>
      <c r="L565" s="119">
        <v>1024369.1099999999</v>
      </c>
      <c r="M565" s="119">
        <v>1042032.0599999998</v>
      </c>
      <c r="N565" s="119">
        <v>1021577.1699999999</v>
      </c>
      <c r="O565" s="119">
        <v>1000943.7199999999</v>
      </c>
      <c r="P565" s="119">
        <v>712843.39999999979</v>
      </c>
      <c r="Q565" s="119">
        <f t="shared" si="10"/>
        <v>9298164.6099999994</v>
      </c>
      <c r="R565" s="115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9298164.6099999994</v>
      </c>
      <c r="V565" s="115"/>
    </row>
    <row r="566" spans="2:22" x14ac:dyDescent="0.2">
      <c r="B566" s="113"/>
      <c r="C566" s="162" t="s">
        <v>252</v>
      </c>
      <c r="D566" s="118" t="s">
        <v>473</v>
      </c>
      <c r="E566" s="119">
        <v>435928.12000000005</v>
      </c>
      <c r="F566" s="119">
        <v>374207.88</v>
      </c>
      <c r="G566" s="119">
        <v>581279.52</v>
      </c>
      <c r="H566" s="119">
        <v>513006.7</v>
      </c>
      <c r="I566" s="119">
        <v>629794.57999999996</v>
      </c>
      <c r="J566" s="119">
        <v>569564.24</v>
      </c>
      <c r="K566" s="119">
        <v>822011.62999999989</v>
      </c>
      <c r="L566" s="119">
        <v>752541.10999999987</v>
      </c>
      <c r="M566" s="119">
        <v>752072.78999999992</v>
      </c>
      <c r="N566" s="119">
        <v>752072.78999999992</v>
      </c>
      <c r="O566" s="119">
        <v>751053.04999999993</v>
      </c>
      <c r="P566" s="119">
        <v>394564.61000000004</v>
      </c>
      <c r="Q566" s="119">
        <f t="shared" si="10"/>
        <v>7328097.0199999996</v>
      </c>
      <c r="R566" s="115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7328097.0199999996</v>
      </c>
      <c r="V566" s="115"/>
    </row>
    <row r="567" spans="2:22" ht="25.5" x14ac:dyDescent="0.2">
      <c r="B567" s="113"/>
      <c r="C567" s="162" t="s">
        <v>550</v>
      </c>
      <c r="D567" s="118" t="s">
        <v>551</v>
      </c>
      <c r="E567" s="119">
        <v>10343466.699999999</v>
      </c>
      <c r="F567" s="119">
        <v>12742096.59</v>
      </c>
      <c r="G567" s="119">
        <v>14697323.83</v>
      </c>
      <c r="H567" s="119">
        <v>12977283.48</v>
      </c>
      <c r="I567" s="119">
        <v>28392919.920000002</v>
      </c>
      <c r="J567" s="119">
        <v>15214964.720000001</v>
      </c>
      <c r="K567" s="119">
        <v>15486908.210000001</v>
      </c>
      <c r="L567" s="119">
        <v>17245281.190000001</v>
      </c>
      <c r="M567" s="119">
        <v>15218185.4</v>
      </c>
      <c r="N567" s="119">
        <v>14807387.73</v>
      </c>
      <c r="O567" s="119">
        <v>12598011.040000001</v>
      </c>
      <c r="P567" s="119">
        <v>1067939.78</v>
      </c>
      <c r="Q567" s="119">
        <f t="shared" si="10"/>
        <v>170791768.58999997</v>
      </c>
      <c r="R567" s="115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170791768.58999997</v>
      </c>
      <c r="V567" s="115"/>
    </row>
    <row r="568" spans="2:22" x14ac:dyDescent="0.2">
      <c r="B568" s="113"/>
      <c r="C568" s="162" t="s">
        <v>253</v>
      </c>
      <c r="D568" s="118" t="s">
        <v>474</v>
      </c>
      <c r="E568" s="119">
        <v>4000</v>
      </c>
      <c r="F568" s="119">
        <v>25139.43</v>
      </c>
      <c r="G568" s="119">
        <v>369831.94999999995</v>
      </c>
      <c r="H568" s="119">
        <v>286434.89999999997</v>
      </c>
      <c r="I568" s="119">
        <v>159733.85999999999</v>
      </c>
      <c r="J568" s="119">
        <v>0</v>
      </c>
      <c r="K568" s="119">
        <v>90544.3</v>
      </c>
      <c r="L568" s="119">
        <v>1951424.5599999998</v>
      </c>
      <c r="M568" s="119">
        <v>1167065.6999999995</v>
      </c>
      <c r="N568" s="119">
        <v>1355065.6999999995</v>
      </c>
      <c r="O568" s="119">
        <v>1649065.6999999995</v>
      </c>
      <c r="P568" s="119">
        <v>5915706.9000000013</v>
      </c>
      <c r="Q568" s="119">
        <f t="shared" si="10"/>
        <v>12974013</v>
      </c>
      <c r="R568" s="115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12974013</v>
      </c>
      <c r="V568" s="115"/>
    </row>
    <row r="569" spans="2:22" x14ac:dyDescent="0.2">
      <c r="B569" s="113"/>
      <c r="C569" s="162" t="s">
        <v>254</v>
      </c>
      <c r="D569" s="118" t="s">
        <v>475</v>
      </c>
      <c r="E569" s="119">
        <v>0</v>
      </c>
      <c r="F569" s="119">
        <v>309494.2</v>
      </c>
      <c r="G569" s="119">
        <v>0.18</v>
      </c>
      <c r="H569" s="119">
        <v>0.22</v>
      </c>
      <c r="I569" s="119">
        <v>0.06</v>
      </c>
      <c r="J569" s="119">
        <v>265505.89999999997</v>
      </c>
      <c r="K569" s="119">
        <v>0.16</v>
      </c>
      <c r="L569" s="119">
        <v>703193.89999999979</v>
      </c>
      <c r="M569" s="119">
        <v>17693.980000000007</v>
      </c>
      <c r="N569" s="119">
        <v>3193.98</v>
      </c>
      <c r="O569" s="119">
        <v>3193.96</v>
      </c>
      <c r="P569" s="119">
        <v>8294.4599999999991</v>
      </c>
      <c r="Q569" s="119">
        <f t="shared" si="10"/>
        <v>1310570.9999999995</v>
      </c>
      <c r="R569" s="115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1310570.9999999995</v>
      </c>
      <c r="V569" s="115"/>
    </row>
    <row r="570" spans="2:22" x14ac:dyDescent="0.2">
      <c r="B570" s="113"/>
      <c r="C570" s="162" t="s">
        <v>255</v>
      </c>
      <c r="D570" s="118" t="s">
        <v>476</v>
      </c>
      <c r="E570" s="119">
        <v>173765.12999999998</v>
      </c>
      <c r="F570" s="119">
        <v>185152.68999999997</v>
      </c>
      <c r="G570" s="119">
        <v>263632.31000000006</v>
      </c>
      <c r="H570" s="119">
        <v>208597.95</v>
      </c>
      <c r="I570" s="119">
        <v>275109.06</v>
      </c>
      <c r="J570" s="119">
        <v>270752.51999999996</v>
      </c>
      <c r="K570" s="119">
        <v>318653.18999999994</v>
      </c>
      <c r="L570" s="119">
        <v>494528.19000000024</v>
      </c>
      <c r="M570" s="119">
        <v>514645.79000000027</v>
      </c>
      <c r="N570" s="119">
        <v>505546.18000000028</v>
      </c>
      <c r="O570" s="119">
        <v>501161.60000000027</v>
      </c>
      <c r="P570" s="119">
        <v>339021.37999999989</v>
      </c>
      <c r="Q570" s="119">
        <f t="shared" si="10"/>
        <v>4050565.9900000012</v>
      </c>
      <c r="R570" s="115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4050565.9900000012</v>
      </c>
      <c r="V570" s="115"/>
    </row>
    <row r="571" spans="2:22" x14ac:dyDescent="0.2">
      <c r="B571" s="113"/>
      <c r="C571" s="162" t="s">
        <v>256</v>
      </c>
      <c r="D571" s="118" t="s">
        <v>477</v>
      </c>
      <c r="E571" s="119">
        <v>63002630.409999996</v>
      </c>
      <c r="F571" s="119">
        <v>65519895.830000006</v>
      </c>
      <c r="G571" s="119">
        <v>65511585.649999999</v>
      </c>
      <c r="H571" s="119">
        <v>65613396.360000007</v>
      </c>
      <c r="I571" s="119">
        <v>65712452.989999995</v>
      </c>
      <c r="J571" s="119">
        <v>66973578.530000009</v>
      </c>
      <c r="K571" s="119">
        <v>66835126.729999997</v>
      </c>
      <c r="L571" s="119">
        <v>67927729.86999999</v>
      </c>
      <c r="M571" s="119">
        <v>59286916.990000002</v>
      </c>
      <c r="N571" s="119">
        <v>63607323.43</v>
      </c>
      <c r="O571" s="119">
        <v>63607323.43</v>
      </c>
      <c r="P571" s="119">
        <v>63607323.420000009</v>
      </c>
      <c r="Q571" s="119">
        <f t="shared" si="10"/>
        <v>777205283.63999987</v>
      </c>
      <c r="R571" s="115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777205283.63999987</v>
      </c>
      <c r="V571" s="115"/>
    </row>
    <row r="572" spans="2:22" x14ac:dyDescent="0.2">
      <c r="B572" s="113"/>
      <c r="C572" s="162" t="s">
        <v>257</v>
      </c>
      <c r="D572" s="118" t="s">
        <v>478</v>
      </c>
      <c r="E572" s="119">
        <v>15734.77</v>
      </c>
      <c r="F572" s="119">
        <v>15515.23</v>
      </c>
      <c r="G572" s="119">
        <v>0</v>
      </c>
      <c r="H572" s="119">
        <v>238300</v>
      </c>
      <c r="I572" s="119">
        <v>57500</v>
      </c>
      <c r="J572" s="119">
        <v>88750</v>
      </c>
      <c r="K572" s="119">
        <v>57500</v>
      </c>
      <c r="L572" s="119">
        <v>225340</v>
      </c>
      <c r="M572" s="119">
        <v>225340</v>
      </c>
      <c r="N572" s="119">
        <v>225340</v>
      </c>
      <c r="O572" s="119">
        <v>225340</v>
      </c>
      <c r="P572" s="119">
        <v>225340</v>
      </c>
      <c r="Q572" s="119">
        <f t="shared" si="10"/>
        <v>1600000</v>
      </c>
      <c r="R572" s="115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1600000</v>
      </c>
      <c r="V572" s="115"/>
    </row>
    <row r="573" spans="2:22" ht="25.5" x14ac:dyDescent="0.2">
      <c r="B573" s="113"/>
      <c r="C573" s="162" t="s">
        <v>258</v>
      </c>
      <c r="D573" s="118" t="s">
        <v>479</v>
      </c>
      <c r="E573" s="119">
        <v>278479.64000000007</v>
      </c>
      <c r="F573" s="119">
        <v>281825.60000000003</v>
      </c>
      <c r="G573" s="119">
        <v>462072.24999999994</v>
      </c>
      <c r="H573" s="119">
        <v>363462.38000000012</v>
      </c>
      <c r="I573" s="119">
        <v>422210.48</v>
      </c>
      <c r="J573" s="119">
        <v>353657.58999999997</v>
      </c>
      <c r="K573" s="119">
        <v>437404.69000000006</v>
      </c>
      <c r="L573" s="119">
        <v>422163.71</v>
      </c>
      <c r="M573" s="119">
        <v>363168.16000000009</v>
      </c>
      <c r="N573" s="119">
        <v>511909.46</v>
      </c>
      <c r="O573" s="119">
        <v>510915.79</v>
      </c>
      <c r="P573" s="119">
        <v>510620.72000000015</v>
      </c>
      <c r="Q573" s="119">
        <f t="shared" si="10"/>
        <v>4917890.47</v>
      </c>
      <c r="R573" s="115"/>
      <c r="T573" s="113"/>
      <c r="U573" s="119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4917890.47</v>
      </c>
      <c r="V573" s="115"/>
    </row>
    <row r="574" spans="2:22" x14ac:dyDescent="0.2">
      <c r="B574" s="113"/>
      <c r="C574" s="162" t="s">
        <v>259</v>
      </c>
      <c r="D574" s="118" t="s">
        <v>480</v>
      </c>
      <c r="E574" s="119">
        <v>37727.519999999997</v>
      </c>
      <c r="F574" s="119">
        <v>54864.94</v>
      </c>
      <c r="G574" s="119">
        <v>26302.16</v>
      </c>
      <c r="H574" s="119">
        <v>25865.61</v>
      </c>
      <c r="I574" s="119">
        <v>27734.84</v>
      </c>
      <c r="J574" s="119">
        <v>25271.94</v>
      </c>
      <c r="K574" s="119">
        <v>27424.35</v>
      </c>
      <c r="L574" s="119">
        <v>154961.73000000001</v>
      </c>
      <c r="M574" s="119">
        <v>154961.73000000001</v>
      </c>
      <c r="N574" s="119">
        <v>154961.73000000001</v>
      </c>
      <c r="O574" s="119">
        <v>154961.73000000001</v>
      </c>
      <c r="P574" s="119">
        <v>154961.72</v>
      </c>
      <c r="Q574" s="119">
        <f t="shared" si="10"/>
        <v>999999.99999999988</v>
      </c>
      <c r="R574" s="115"/>
      <c r="T574" s="113"/>
      <c r="U574" s="119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999999.99999999988</v>
      </c>
      <c r="V574" s="115"/>
    </row>
    <row r="575" spans="2:22" x14ac:dyDescent="0.2">
      <c r="B575" s="113"/>
      <c r="C575" s="162" t="s">
        <v>260</v>
      </c>
      <c r="D575" s="118" t="s">
        <v>481</v>
      </c>
      <c r="E575" s="119">
        <v>1249028.7199999993</v>
      </c>
      <c r="F575" s="119">
        <v>1221795.8799999994</v>
      </c>
      <c r="G575" s="119">
        <v>1280822.3800000011</v>
      </c>
      <c r="H575" s="119">
        <v>1565982.2699999996</v>
      </c>
      <c r="I575" s="119">
        <v>1601662.3799999997</v>
      </c>
      <c r="J575" s="119">
        <v>1564648.5399999989</v>
      </c>
      <c r="K575" s="119">
        <v>1568716.5999999978</v>
      </c>
      <c r="L575" s="119">
        <v>1904180.8000000003</v>
      </c>
      <c r="M575" s="119">
        <v>1821251.69</v>
      </c>
      <c r="N575" s="119">
        <v>1814254.7200000002</v>
      </c>
      <c r="O575" s="119">
        <v>1730285.2100000004</v>
      </c>
      <c r="P575" s="119">
        <v>448286.07999999996</v>
      </c>
      <c r="Q575" s="119">
        <f t="shared" si="10"/>
        <v>17770915.269999996</v>
      </c>
      <c r="R575" s="115"/>
      <c r="T575" s="113"/>
      <c r="U575" s="119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17770915.269999996</v>
      </c>
      <c r="V575" s="115"/>
    </row>
    <row r="576" spans="2:22" x14ac:dyDescent="0.2">
      <c r="B576" s="113"/>
      <c r="C576" s="162" t="s">
        <v>261</v>
      </c>
      <c r="D576" s="118" t="s">
        <v>482</v>
      </c>
      <c r="E576" s="119">
        <v>19505811.420000002</v>
      </c>
      <c r="F576" s="119">
        <v>23051362.34</v>
      </c>
      <c r="G576" s="119">
        <v>22589219.960000005</v>
      </c>
      <c r="H576" s="119">
        <v>20691863.769999996</v>
      </c>
      <c r="I576" s="119">
        <v>20083194.580000002</v>
      </c>
      <c r="J576" s="119">
        <v>20945756.330000002</v>
      </c>
      <c r="K576" s="119">
        <v>22198782.680000007</v>
      </c>
      <c r="L576" s="119">
        <v>23249883.059999999</v>
      </c>
      <c r="M576" s="119">
        <v>16915545.050000001</v>
      </c>
      <c r="N576" s="119">
        <v>16913917.720000003</v>
      </c>
      <c r="O576" s="119">
        <v>16888636.460000001</v>
      </c>
      <c r="P576" s="119">
        <v>10546823.359999999</v>
      </c>
      <c r="Q576" s="119">
        <f t="shared" si="10"/>
        <v>233580796.73000002</v>
      </c>
      <c r="R576" s="115"/>
      <c r="T576" s="113"/>
      <c r="U576" s="119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233580796.73000002</v>
      </c>
      <c r="V576" s="115"/>
    </row>
    <row r="577" spans="2:22" x14ac:dyDescent="0.2">
      <c r="B577" s="113"/>
      <c r="C577" s="162" t="s">
        <v>262</v>
      </c>
      <c r="D577" s="118" t="s">
        <v>483</v>
      </c>
      <c r="E577" s="119">
        <v>3637.13</v>
      </c>
      <c r="F577" s="119">
        <v>1470.4599999999998</v>
      </c>
      <c r="G577" s="119">
        <v>4477.95</v>
      </c>
      <c r="H577" s="119">
        <v>8937.68</v>
      </c>
      <c r="I577" s="119">
        <v>4080.6399999999994</v>
      </c>
      <c r="J577" s="119">
        <v>4316.3500000000004</v>
      </c>
      <c r="K577" s="119">
        <v>4296.76</v>
      </c>
      <c r="L577" s="119">
        <v>10333.810000000001</v>
      </c>
      <c r="M577" s="119">
        <v>10333.810000000001</v>
      </c>
      <c r="N577" s="119">
        <v>10333.810000000001</v>
      </c>
      <c r="O577" s="119">
        <v>10333.810000000001</v>
      </c>
      <c r="P577" s="119">
        <v>9007.5499999999993</v>
      </c>
      <c r="Q577" s="119">
        <f t="shared" si="10"/>
        <v>81559.759999999995</v>
      </c>
      <c r="R577" s="115"/>
      <c r="T577" s="113"/>
      <c r="U577" s="119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81559.759999999995</v>
      </c>
      <c r="V577" s="115"/>
    </row>
    <row r="578" spans="2:22" x14ac:dyDescent="0.2">
      <c r="B578" s="113"/>
      <c r="C578" s="162" t="s">
        <v>263</v>
      </c>
      <c r="D578" s="118" t="s">
        <v>484</v>
      </c>
      <c r="E578" s="119">
        <v>24411.210000000003</v>
      </c>
      <c r="F578" s="119">
        <v>24214.81</v>
      </c>
      <c r="G578" s="119">
        <v>45518.969999999979</v>
      </c>
      <c r="H578" s="119">
        <v>40520.429999999993</v>
      </c>
      <c r="I578" s="119">
        <v>35735.619999999995</v>
      </c>
      <c r="J578" s="119">
        <v>33860.21</v>
      </c>
      <c r="K578" s="119">
        <v>37341.759999999995</v>
      </c>
      <c r="L578" s="119">
        <v>32910.650000000009</v>
      </c>
      <c r="M578" s="119">
        <v>38956.060000000005</v>
      </c>
      <c r="N578" s="119">
        <v>44857.36</v>
      </c>
      <c r="O578" s="119">
        <v>44918.95</v>
      </c>
      <c r="P578" s="119">
        <v>43860.110000000008</v>
      </c>
      <c r="Q578" s="119">
        <f t="shared" si="10"/>
        <v>447106.13999999996</v>
      </c>
      <c r="R578" s="115"/>
      <c r="T578" s="113"/>
      <c r="U578" s="119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447106.13999999996</v>
      </c>
      <c r="V578" s="115"/>
    </row>
    <row r="579" spans="2:22" x14ac:dyDescent="0.2">
      <c r="B579" s="113"/>
      <c r="C579" s="162" t="s">
        <v>587</v>
      </c>
      <c r="D579" s="118" t="s">
        <v>612</v>
      </c>
      <c r="E579" s="119">
        <v>0</v>
      </c>
      <c r="F579" s="119">
        <v>0</v>
      </c>
      <c r="G579" s="119">
        <v>0</v>
      </c>
      <c r="H579" s="119">
        <v>0</v>
      </c>
      <c r="I579" s="119">
        <v>0</v>
      </c>
      <c r="J579" s="119">
        <v>0</v>
      </c>
      <c r="K579" s="119">
        <v>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f t="shared" si="10"/>
        <v>0</v>
      </c>
      <c r="R579" s="115"/>
      <c r="T579" s="113"/>
      <c r="U579" s="119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5"/>
    </row>
    <row r="580" spans="2:22" x14ac:dyDescent="0.2">
      <c r="B580" s="113"/>
      <c r="C580" s="162" t="s">
        <v>264</v>
      </c>
      <c r="D580" s="118" t="s">
        <v>485</v>
      </c>
      <c r="E580" s="119">
        <v>83799.75</v>
      </c>
      <c r="F580" s="119">
        <v>0</v>
      </c>
      <c r="G580" s="119">
        <v>484</v>
      </c>
      <c r="H580" s="119">
        <v>230579.96</v>
      </c>
      <c r="I580" s="119">
        <v>218901.02</v>
      </c>
      <c r="J580" s="119">
        <v>0</v>
      </c>
      <c r="K580" s="119">
        <v>0</v>
      </c>
      <c r="L580" s="119">
        <v>613575.88</v>
      </c>
      <c r="M580" s="119">
        <v>457717.25</v>
      </c>
      <c r="N580" s="119">
        <v>211717.25</v>
      </c>
      <c r="O580" s="119">
        <v>211717.25</v>
      </c>
      <c r="P580" s="119">
        <v>502507.63999999996</v>
      </c>
      <c r="Q580" s="119">
        <f t="shared" si="10"/>
        <v>2531000</v>
      </c>
      <c r="R580" s="115"/>
      <c r="T580" s="113"/>
      <c r="U580" s="119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2531000</v>
      </c>
      <c r="V580" s="115"/>
    </row>
    <row r="581" spans="2:22" ht="25.5" x14ac:dyDescent="0.2">
      <c r="B581" s="113"/>
      <c r="C581" s="162" t="s">
        <v>588</v>
      </c>
      <c r="D581" s="118" t="s">
        <v>613</v>
      </c>
      <c r="E581" s="119">
        <v>0</v>
      </c>
      <c r="F581" s="119">
        <v>0</v>
      </c>
      <c r="G581" s="119">
        <v>0</v>
      </c>
      <c r="H581" s="119">
        <v>0</v>
      </c>
      <c r="I581" s="119">
        <v>0</v>
      </c>
      <c r="J581" s="119">
        <v>0</v>
      </c>
      <c r="K581" s="119">
        <v>0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f t="shared" si="10"/>
        <v>0</v>
      </c>
      <c r="R581" s="115"/>
      <c r="T581" s="113"/>
      <c r="U581" s="119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5"/>
    </row>
    <row r="582" spans="2:22" ht="25.5" x14ac:dyDescent="0.2">
      <c r="B582" s="113"/>
      <c r="C582" s="162" t="s">
        <v>514</v>
      </c>
      <c r="D582" s="118" t="s">
        <v>515</v>
      </c>
      <c r="E582" s="119">
        <v>73720.420000000027</v>
      </c>
      <c r="F582" s="119">
        <v>71688.320000000007</v>
      </c>
      <c r="G582" s="119">
        <v>83733.130000000019</v>
      </c>
      <c r="H582" s="119">
        <v>98195.14</v>
      </c>
      <c r="I582" s="119">
        <v>83134.730000000025</v>
      </c>
      <c r="J582" s="119">
        <v>89422.619999999981</v>
      </c>
      <c r="K582" s="119">
        <v>96124.17</v>
      </c>
      <c r="L582" s="119">
        <v>426875.68000000011</v>
      </c>
      <c r="M582" s="119">
        <v>423594.81000000011</v>
      </c>
      <c r="N582" s="119">
        <v>423464.66000000009</v>
      </c>
      <c r="O582" s="119">
        <v>422517.33000000007</v>
      </c>
      <c r="P582" s="119">
        <v>357977.30000000005</v>
      </c>
      <c r="Q582" s="119">
        <f t="shared" si="10"/>
        <v>2650448.3100000005</v>
      </c>
      <c r="R582" s="115"/>
      <c r="T582" s="113"/>
      <c r="U582" s="119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2650448.3100000005</v>
      </c>
      <c r="V582" s="115"/>
    </row>
    <row r="583" spans="2:22" ht="25.5" x14ac:dyDescent="0.2">
      <c r="B583" s="113"/>
      <c r="C583" s="163" t="s">
        <v>552</v>
      </c>
      <c r="D583" s="118" t="s">
        <v>553</v>
      </c>
      <c r="E583" s="119">
        <v>58719.01999999999</v>
      </c>
      <c r="F583" s="119">
        <v>53363.87</v>
      </c>
      <c r="G583" s="119">
        <v>111428.45</v>
      </c>
      <c r="H583" s="119">
        <v>63212.07</v>
      </c>
      <c r="I583" s="119">
        <v>64397.53</v>
      </c>
      <c r="J583" s="119">
        <v>54080.700000000004</v>
      </c>
      <c r="K583" s="119">
        <v>82015.56</v>
      </c>
      <c r="L583" s="119">
        <v>132855.76999999999</v>
      </c>
      <c r="M583" s="119">
        <v>164481.44000000003</v>
      </c>
      <c r="N583" s="119">
        <v>145430.54000000004</v>
      </c>
      <c r="O583" s="119">
        <v>140932.36000000004</v>
      </c>
      <c r="P583" s="119">
        <v>156827.35</v>
      </c>
      <c r="Q583" s="119">
        <f t="shared" si="10"/>
        <v>1227744.6600000001</v>
      </c>
      <c r="R583" s="115"/>
      <c r="T583" s="113"/>
      <c r="U583" s="119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1227744.6600000001</v>
      </c>
      <c r="V583" s="115"/>
    </row>
    <row r="584" spans="2:22" x14ac:dyDescent="0.2">
      <c r="B584" s="113"/>
      <c r="C584" s="117"/>
      <c r="D584" s="118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5"/>
      <c r="T584" s="113"/>
      <c r="U584" s="119"/>
      <c r="V584" s="115"/>
    </row>
    <row r="585" spans="2:22" x14ac:dyDescent="0.2">
      <c r="B585" s="113"/>
      <c r="C585" s="117"/>
      <c r="D585" s="118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5"/>
      <c r="T585" s="113"/>
      <c r="U585" s="119"/>
      <c r="V585" s="115"/>
    </row>
    <row r="586" spans="2:22" x14ac:dyDescent="0.2">
      <c r="B586" s="113"/>
      <c r="C586" s="117"/>
      <c r="D586" s="118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5"/>
      <c r="T586" s="113"/>
      <c r="U586" s="119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5"/>
    </row>
    <row r="587" spans="2:22" ht="13.5" thickBot="1" x14ac:dyDescent="0.25">
      <c r="B587" s="88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94"/>
      <c r="T587" s="88"/>
      <c r="U587" s="155"/>
      <c r="V587" s="94"/>
    </row>
    <row r="588" spans="2:22" ht="13.5" thickTop="1" x14ac:dyDescent="0.2"/>
  </sheetData>
  <sheetProtection algorithmName="SHA-512" hashValue="wKlP8YeBrThMo/ROxIUfg+X4tuSAPP6xYGyBcKUBirdbZc/t9clsBPPZGaMSWt7hoKJVsIuMEFh+xiT+AQW0cA==" saltValue="KImo9uOvQB/toBhm9B0oEQ==" spinCount="100000" sheet="1" objects="1" scenarios="1"/>
  <mergeCells count="4">
    <mergeCell ref="E297:Q297"/>
    <mergeCell ref="E4:Q4"/>
    <mergeCell ref="C7:D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2026-01-30T12:35:05Z</dcterms:modified>
</cp:coreProperties>
</file>