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5. godinu\FEBRUAR 2025\PRIPREMNI IZVJEŠTAJI\"/>
    </mc:Choice>
  </mc:AlternateContent>
  <xr:revisionPtr revIDLastSave="0" documentId="13_ncr:1_{C4408D04-688E-4A2A-A272-D1121C0DF4E3}" xr6:coauthVersionLast="36" xr6:coauthVersionMax="36" xr10:uidLastSave="{00000000-0000-0000-0000-000000000000}"/>
  <workbookProtection workbookAlgorithmName="SHA-512" workbookHashValue="thhUWGuKk0XuyhppWVy1KUfXzihWfA64WDI3a+nhrNdjYftYVOg15x7sVGo1ZykC98Yc6xmX8ysP9zVxekZP+A==" workbookSaltValue="8nlkMD4TwhvKDGbQtouniQ==" workbookSpinCount="100000" lockStructure="1"/>
  <bookViews>
    <workbookView xWindow="0" yWindow="0" windowWidth="28800" windowHeight="101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1" i="1" l="1"/>
  <c r="O391" i="1"/>
  <c r="N391" i="1"/>
  <c r="M391" i="1"/>
  <c r="L391" i="1"/>
  <c r="K391" i="1"/>
  <c r="J391" i="1"/>
  <c r="I391" i="1"/>
  <c r="H391" i="1"/>
  <c r="G391" i="1"/>
  <c r="F391" i="1"/>
  <c r="E391" i="1"/>
  <c r="Q391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Q387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Q383" i="1" s="1"/>
  <c r="P377" i="1"/>
  <c r="O377" i="1"/>
  <c r="N377" i="1"/>
  <c r="M377" i="1"/>
  <c r="L377" i="1"/>
  <c r="K377" i="1"/>
  <c r="J377" i="1"/>
  <c r="J373" i="1" s="1"/>
  <c r="I377" i="1"/>
  <c r="H377" i="1"/>
  <c r="G377" i="1"/>
  <c r="F377" i="1"/>
  <c r="E377" i="1"/>
  <c r="P373" i="1"/>
  <c r="O373" i="1"/>
  <c r="N373" i="1"/>
  <c r="M373" i="1"/>
  <c r="L373" i="1"/>
  <c r="K373" i="1"/>
  <c r="H373" i="1"/>
  <c r="G373" i="1"/>
  <c r="F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Q371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7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Q362" i="1" s="1"/>
  <c r="P357" i="1"/>
  <c r="O357" i="1"/>
  <c r="N357" i="1"/>
  <c r="M357" i="1"/>
  <c r="L357" i="1"/>
  <c r="K357" i="1"/>
  <c r="J357" i="1"/>
  <c r="I357" i="1"/>
  <c r="H357" i="1"/>
  <c r="G357" i="1"/>
  <c r="F357" i="1"/>
  <c r="F353" i="1" s="1"/>
  <c r="E357" i="1"/>
  <c r="Q357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Q354" i="1" s="1"/>
  <c r="P353" i="1"/>
  <c r="O353" i="1"/>
  <c r="N353" i="1"/>
  <c r="M353" i="1"/>
  <c r="L353" i="1"/>
  <c r="K353" i="1"/>
  <c r="J353" i="1"/>
  <c r="H353" i="1"/>
  <c r="G353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P349" i="1"/>
  <c r="O349" i="1"/>
  <c r="N349" i="1"/>
  <c r="M349" i="1"/>
  <c r="M340" i="1" s="1"/>
  <c r="L349" i="1"/>
  <c r="K349" i="1"/>
  <c r="J349" i="1"/>
  <c r="I349" i="1"/>
  <c r="H349" i="1"/>
  <c r="G349" i="1"/>
  <c r="F349" i="1"/>
  <c r="E349" i="1"/>
  <c r="P343" i="1"/>
  <c r="O343" i="1"/>
  <c r="N343" i="1"/>
  <c r="N340" i="1" s="1"/>
  <c r="M343" i="1"/>
  <c r="L343" i="1"/>
  <c r="K343" i="1"/>
  <c r="J343" i="1"/>
  <c r="I343" i="1"/>
  <c r="H343" i="1"/>
  <c r="G343" i="1"/>
  <c r="G340" i="1" s="1"/>
  <c r="F343" i="1"/>
  <c r="F340" i="1" s="1"/>
  <c r="E343" i="1"/>
  <c r="Q343" i="1" s="1"/>
  <c r="P341" i="1"/>
  <c r="O341" i="1"/>
  <c r="N341" i="1"/>
  <c r="M341" i="1"/>
  <c r="L341" i="1"/>
  <c r="K341" i="1"/>
  <c r="J341" i="1"/>
  <c r="I341" i="1"/>
  <c r="I340" i="1" s="1"/>
  <c r="H341" i="1"/>
  <c r="G341" i="1"/>
  <c r="F341" i="1"/>
  <c r="E341" i="1"/>
  <c r="Q341" i="1" s="1"/>
  <c r="P340" i="1"/>
  <c r="O340" i="1"/>
  <c r="L340" i="1"/>
  <c r="K340" i="1"/>
  <c r="J340" i="1"/>
  <c r="H340" i="1"/>
  <c r="P338" i="1"/>
  <c r="O338" i="1"/>
  <c r="N338" i="1"/>
  <c r="M338" i="1"/>
  <c r="M319" i="1" s="1"/>
  <c r="L338" i="1"/>
  <c r="K338" i="1"/>
  <c r="J338" i="1"/>
  <c r="I338" i="1"/>
  <c r="H338" i="1"/>
  <c r="G338" i="1"/>
  <c r="F338" i="1"/>
  <c r="E338" i="1"/>
  <c r="Q338" i="1" s="1"/>
  <c r="P336" i="1"/>
  <c r="O336" i="1"/>
  <c r="N336" i="1"/>
  <c r="M336" i="1"/>
  <c r="L336" i="1"/>
  <c r="K336" i="1"/>
  <c r="J336" i="1"/>
  <c r="I336" i="1"/>
  <c r="H336" i="1"/>
  <c r="G336" i="1"/>
  <c r="G319" i="1" s="1"/>
  <c r="F336" i="1"/>
  <c r="F319" i="1" s="1"/>
  <c r="E336" i="1"/>
  <c r="Q336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Q334" i="1" s="1"/>
  <c r="P320" i="1"/>
  <c r="O320" i="1"/>
  <c r="N320" i="1"/>
  <c r="M320" i="1"/>
  <c r="L320" i="1"/>
  <c r="K320" i="1"/>
  <c r="J320" i="1"/>
  <c r="I320" i="1"/>
  <c r="I319" i="1" s="1"/>
  <c r="H320" i="1"/>
  <c r="G320" i="1"/>
  <c r="F320" i="1"/>
  <c r="E320" i="1"/>
  <c r="Q320" i="1" s="1"/>
  <c r="P319" i="1"/>
  <c r="O319" i="1"/>
  <c r="N319" i="1"/>
  <c r="L319" i="1"/>
  <c r="K319" i="1"/>
  <c r="J319" i="1"/>
  <c r="H319" i="1"/>
  <c r="P317" i="1"/>
  <c r="O317" i="1"/>
  <c r="O306" i="1" s="1"/>
  <c r="N317" i="1"/>
  <c r="M317" i="1"/>
  <c r="L317" i="1"/>
  <c r="K317" i="1"/>
  <c r="J317" i="1"/>
  <c r="I317" i="1"/>
  <c r="H317" i="1"/>
  <c r="G317" i="1"/>
  <c r="F317" i="1"/>
  <c r="E317" i="1"/>
  <c r="P306" i="1"/>
  <c r="N306" i="1"/>
  <c r="M306" i="1"/>
  <c r="L306" i="1"/>
  <c r="K306" i="1"/>
  <c r="J306" i="1"/>
  <c r="I306" i="1"/>
  <c r="H306" i="1"/>
  <c r="G306" i="1"/>
  <c r="F306" i="1"/>
  <c r="E306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Q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Q293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Q291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3" i="1" s="1"/>
  <c r="P278" i="1"/>
  <c r="O278" i="1"/>
  <c r="N278" i="1"/>
  <c r="M278" i="1"/>
  <c r="L278" i="1"/>
  <c r="K278" i="1"/>
  <c r="K251" i="1" s="1"/>
  <c r="J278" i="1"/>
  <c r="I278" i="1"/>
  <c r="H278" i="1"/>
  <c r="G278" i="1"/>
  <c r="G251" i="1" s="1"/>
  <c r="F278" i="1"/>
  <c r="E278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Q276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P259" i="1"/>
  <c r="O259" i="1"/>
  <c r="N259" i="1"/>
  <c r="M259" i="1"/>
  <c r="L259" i="1"/>
  <c r="K259" i="1"/>
  <c r="J259" i="1"/>
  <c r="J251" i="1" s="1"/>
  <c r="I259" i="1"/>
  <c r="H259" i="1"/>
  <c r="G259" i="1"/>
  <c r="F259" i="1"/>
  <c r="F251" i="1" s="1"/>
  <c r="E259" i="1"/>
  <c r="Q259" i="1" s="1"/>
  <c r="P255" i="1"/>
  <c r="O255" i="1"/>
  <c r="N255" i="1"/>
  <c r="M255" i="1"/>
  <c r="M251" i="1" s="1"/>
  <c r="L255" i="1"/>
  <c r="K255" i="1"/>
  <c r="J255" i="1"/>
  <c r="I255" i="1"/>
  <c r="H255" i="1"/>
  <c r="G255" i="1"/>
  <c r="F255" i="1"/>
  <c r="E255" i="1"/>
  <c r="Q255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Q252" i="1" s="1"/>
  <c r="P251" i="1"/>
  <c r="O251" i="1"/>
  <c r="N251" i="1"/>
  <c r="L251" i="1"/>
  <c r="H251" i="1"/>
  <c r="P249" i="1"/>
  <c r="O249" i="1"/>
  <c r="N249" i="1"/>
  <c r="M249" i="1"/>
  <c r="L249" i="1"/>
  <c r="K249" i="1"/>
  <c r="J249" i="1"/>
  <c r="I249" i="1"/>
  <c r="H249" i="1"/>
  <c r="G249" i="1"/>
  <c r="G238" i="1" s="1"/>
  <c r="F249" i="1"/>
  <c r="E249" i="1"/>
  <c r="Q249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Q245" i="1" s="1"/>
  <c r="P243" i="1"/>
  <c r="O243" i="1"/>
  <c r="N243" i="1"/>
  <c r="M243" i="1"/>
  <c r="L243" i="1"/>
  <c r="K243" i="1"/>
  <c r="J243" i="1"/>
  <c r="I243" i="1"/>
  <c r="I238" i="1" s="1"/>
  <c r="H243" i="1"/>
  <c r="G243" i="1"/>
  <c r="F243" i="1"/>
  <c r="F238" i="1" s="1"/>
  <c r="E243" i="1"/>
  <c r="P239" i="1"/>
  <c r="O239" i="1"/>
  <c r="N239" i="1"/>
  <c r="M239" i="1"/>
  <c r="L239" i="1"/>
  <c r="K239" i="1"/>
  <c r="J239" i="1"/>
  <c r="J238" i="1" s="1"/>
  <c r="I239" i="1"/>
  <c r="H239" i="1"/>
  <c r="G239" i="1"/>
  <c r="F239" i="1"/>
  <c r="E239" i="1"/>
  <c r="Q239" i="1" s="1"/>
  <c r="P238" i="1"/>
  <c r="O238" i="1"/>
  <c r="N238" i="1"/>
  <c r="M238" i="1"/>
  <c r="L238" i="1"/>
  <c r="K238" i="1"/>
  <c r="H238" i="1"/>
  <c r="P236" i="1"/>
  <c r="O236" i="1"/>
  <c r="N236" i="1"/>
  <c r="M236" i="1"/>
  <c r="L236" i="1"/>
  <c r="K236" i="1"/>
  <c r="J236" i="1"/>
  <c r="I236" i="1"/>
  <c r="I227" i="1" s="1"/>
  <c r="H236" i="1"/>
  <c r="G236" i="1"/>
  <c r="F236" i="1"/>
  <c r="F227" i="1" s="1"/>
  <c r="E236" i="1"/>
  <c r="E227" i="1" s="1"/>
  <c r="Q227" i="1" s="1"/>
  <c r="P228" i="1"/>
  <c r="O228" i="1"/>
  <c r="N228" i="1"/>
  <c r="M228" i="1"/>
  <c r="L228" i="1"/>
  <c r="K228" i="1"/>
  <c r="J228" i="1"/>
  <c r="J227" i="1" s="1"/>
  <c r="I228" i="1"/>
  <c r="H228" i="1"/>
  <c r="G228" i="1"/>
  <c r="F228" i="1"/>
  <c r="E228" i="1"/>
  <c r="P227" i="1"/>
  <c r="O227" i="1"/>
  <c r="N227" i="1"/>
  <c r="M227" i="1"/>
  <c r="L227" i="1"/>
  <c r="K227" i="1"/>
  <c r="H227" i="1"/>
  <c r="G227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Q225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Q221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Q219" i="1" s="1"/>
  <c r="P217" i="1"/>
  <c r="O217" i="1"/>
  <c r="O205" i="1" s="1"/>
  <c r="N217" i="1"/>
  <c r="M217" i="1"/>
  <c r="L217" i="1"/>
  <c r="K217" i="1"/>
  <c r="J217" i="1"/>
  <c r="I217" i="1"/>
  <c r="H217" i="1"/>
  <c r="G217" i="1"/>
  <c r="G205" i="1" s="1"/>
  <c r="F217" i="1"/>
  <c r="F205" i="1" s="1"/>
  <c r="E217" i="1"/>
  <c r="Q217" i="1" s="1"/>
  <c r="P213" i="1"/>
  <c r="O213" i="1"/>
  <c r="N213" i="1"/>
  <c r="N205" i="1" s="1"/>
  <c r="M213" i="1"/>
  <c r="L213" i="1"/>
  <c r="K213" i="1"/>
  <c r="J213" i="1"/>
  <c r="J205" i="1" s="1"/>
  <c r="I213" i="1"/>
  <c r="H213" i="1"/>
  <c r="G213" i="1"/>
  <c r="F213" i="1"/>
  <c r="E213" i="1"/>
  <c r="Q213" i="1" s="1"/>
  <c r="P210" i="1"/>
  <c r="O210" i="1"/>
  <c r="N210" i="1"/>
  <c r="M210" i="1"/>
  <c r="M205" i="1" s="1"/>
  <c r="L210" i="1"/>
  <c r="K210" i="1"/>
  <c r="J210" i="1"/>
  <c r="I210" i="1"/>
  <c r="H210" i="1"/>
  <c r="G210" i="1"/>
  <c r="F210" i="1"/>
  <c r="E210" i="1"/>
  <c r="Q210" i="1" s="1"/>
  <c r="P206" i="1"/>
  <c r="P205" i="1" s="1"/>
  <c r="P204" i="1" s="1"/>
  <c r="O206" i="1"/>
  <c r="N206" i="1"/>
  <c r="M206" i="1"/>
  <c r="L206" i="1"/>
  <c r="K206" i="1"/>
  <c r="J206" i="1"/>
  <c r="I206" i="1"/>
  <c r="H206" i="1"/>
  <c r="G206" i="1"/>
  <c r="F206" i="1"/>
  <c r="E206" i="1"/>
  <c r="Q206" i="1" s="1"/>
  <c r="L205" i="1"/>
  <c r="K205" i="1"/>
  <c r="H205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1" i="1"/>
  <c r="Q350" i="1"/>
  <c r="Q349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5" i="1"/>
  <c r="Q304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8" i="1"/>
  <c r="Q277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3" i="1"/>
  <c r="Q242" i="1"/>
  <c r="Q241" i="1"/>
  <c r="Q240" i="1"/>
  <c r="Q237" i="1"/>
  <c r="Q235" i="1"/>
  <c r="Q234" i="1"/>
  <c r="Q233" i="1"/>
  <c r="Q232" i="1"/>
  <c r="Q231" i="1"/>
  <c r="Q230" i="1"/>
  <c r="Q229" i="1"/>
  <c r="Q228" i="1"/>
  <c r="Q226" i="1"/>
  <c r="Q224" i="1"/>
  <c r="Q223" i="1"/>
  <c r="Q222" i="1"/>
  <c r="Q220" i="1"/>
  <c r="Q218" i="1"/>
  <c r="Q216" i="1"/>
  <c r="Q215" i="1"/>
  <c r="Q214" i="1"/>
  <c r="Q212" i="1"/>
  <c r="Q211" i="1"/>
  <c r="Q209" i="1"/>
  <c r="Q208" i="1"/>
  <c r="Q207" i="1"/>
  <c r="I373" i="1" l="1"/>
  <c r="E373" i="1"/>
  <c r="Q373" i="1" s="1"/>
  <c r="I353" i="1"/>
  <c r="E353" i="1"/>
  <c r="E340" i="1"/>
  <c r="Q340" i="1" s="1"/>
  <c r="E319" i="1"/>
  <c r="Q319" i="1" s="1"/>
  <c r="Q306" i="1"/>
  <c r="O204" i="1"/>
  <c r="K204" i="1"/>
  <c r="I251" i="1"/>
  <c r="L204" i="1"/>
  <c r="E251" i="1"/>
  <c r="Q251" i="1" s="1"/>
  <c r="E238" i="1"/>
  <c r="G204" i="1"/>
  <c r="Q238" i="1"/>
  <c r="Q236" i="1"/>
  <c r="M204" i="1"/>
  <c r="H204" i="1"/>
  <c r="N204" i="1"/>
  <c r="F204" i="1"/>
  <c r="J204" i="1"/>
  <c r="I205" i="1"/>
  <c r="E205" i="1"/>
  <c r="Q205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I204" i="1" l="1"/>
  <c r="Q353" i="1"/>
  <c r="E204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<sst xmlns="http://schemas.openxmlformats.org/spreadsheetml/2006/main" count="1239" uniqueCount="365">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</sst>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246528</xdr:colOff>
      <xdr:row>7</xdr:row>
      <xdr:rowOff>190500</xdr:rowOff>
    </xdr:from>
    <xdr:to>
      <xdr:col>21</xdr:col>
      <xdr:colOff>392205</xdr:colOff>
      <xdr:row>35</xdr:row>
      <xdr:rowOff>33618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7575175" y="1557618"/>
          <a:ext cx="3776383" cy="433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2</v>
      </c>
      <c r="D4" t="str">
        <f>VLOOKUP(C4,C9:D20,2,FALSE)</f>
        <v>Februar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2</v>
      </c>
      <c r="D6" t="str">
        <f>VLOOKUP(C6,E9:F20,2,FALSE)</f>
        <v>Januar - Februar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H5" sqref="H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Februar</v>
      </c>
      <c r="K10" s="167"/>
      <c r="L10" s="120" t="s">
        <v>6</v>
      </c>
      <c r="M10" s="166" t="str">
        <f>IF(J10="Januar","-",'Analitika 2025'!F4)</f>
        <v>Januar - Februar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22931109.969999999</v>
      </c>
      <c r="K13" s="116">
        <f>IFERROR($J13/$J$33,0)</f>
        <v>0.10305225906196336</v>
      </c>
      <c r="L13" s="109"/>
      <c r="M13" s="121">
        <f>IF($J$10="Januar","-",
VLOOKUP(D13,'Analitika 2025'!$C$9:$L$196,4,FALSE))</f>
        <v>71209270.379999995</v>
      </c>
      <c r="N13" s="116">
        <f>IF($J$10="Januar","-",IFERROR($M13/$M$33,0))</f>
        <v>0.17303524239168777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5366535.6699999981</v>
      </c>
      <c r="K15" s="116">
        <f>IFERROR($J15/$J$33,0)</f>
        <v>2.4117176397201102E-2</v>
      </c>
      <c r="L15" s="109"/>
      <c r="M15" s="121">
        <f>IF($J$10="Januar","-",
VLOOKUP(D15,'Analitika 2025'!$C$9:$L$196,4,FALSE))</f>
        <v>8712280.6699999981</v>
      </c>
      <c r="N15" s="116">
        <f>IF($J$10="Januar","-",IFERROR($M15/$M$33,0))</f>
        <v>2.1170440161415761E-2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14349224.34</v>
      </c>
      <c r="K17" s="116">
        <f>IFERROR($J17/$J$33,0)</f>
        <v>6.4485320857057063E-2</v>
      </c>
      <c r="L17" s="109"/>
      <c r="M17" s="121">
        <f>IF($J$10="Januar","-",
VLOOKUP(D17,'Analitika 2025'!$C$9:$L$196,4,FALSE))</f>
        <v>25540610.070000004</v>
      </c>
      <c r="N17" s="116">
        <f>IF($J$10="Januar","-",IFERROR($M17/$M$33,0))</f>
        <v>6.20625043721173E-2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15420050.409999998</v>
      </c>
      <c r="K19" s="116">
        <f>IFERROR($J19/$J$33,0)</f>
        <v>6.9297606251018037E-2</v>
      </c>
      <c r="L19" s="109"/>
      <c r="M19" s="121">
        <f>IF($J$10="Januar","-",
VLOOKUP(D19,'Analitika 2025'!$C$9:$L$196,4,FALSE))</f>
        <v>19996148.68</v>
      </c>
      <c r="N19" s="116">
        <f>IF($J$10="Januar","-",IFERROR($M19/$M$33,0))</f>
        <v>4.8589718940805528E-2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797938.85</v>
      </c>
      <c r="K21" s="116">
        <f>IFERROR($J21/$J$33,0)</f>
        <v>3.5859320021308641E-3</v>
      </c>
      <c r="L21" s="109"/>
      <c r="M21" s="121">
        <f>IF($J$10="Januar","-",
VLOOKUP(D21,'Analitika 2025'!$C$9:$L$196,4,FALSE))</f>
        <v>896353.54999999993</v>
      </c>
      <c r="N21" s="116">
        <f>IF($J$10="Januar","-",IFERROR($M21/$M$33,0))</f>
        <v>2.1780977808819367E-3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390982.63000000018</v>
      </c>
      <c r="K23" s="116">
        <f>IFERROR($J23/$J$33,0)</f>
        <v>1.757073396281296E-3</v>
      </c>
      <c r="L23" s="109"/>
      <c r="M23" s="121">
        <f>IF($J$10="Januar","-",
VLOOKUP(D23,'Analitika 2025'!$C$9:$L$196,4,FALSE))</f>
        <v>657789.64000000025</v>
      </c>
      <c r="N23" s="116">
        <f>IF($J$10="Januar","-",IFERROR($M23/$M$33,0))</f>
        <v>1.5983984836910935E-3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37431456.850000001</v>
      </c>
      <c r="K25" s="116">
        <f>IFERROR($J25/$J$33,0)</f>
        <v>0.16821672363088419</v>
      </c>
      <c r="L25" s="109"/>
      <c r="M25" s="121">
        <f>IF($J$10="Januar","-",
VLOOKUP(D25,'Analitika 2025'!$C$9:$L$196,4,FALSE))</f>
        <v>52072921.039999999</v>
      </c>
      <c r="N25" s="116">
        <f>IF($J$10="Januar","-",IFERROR($M25/$M$33,0))</f>
        <v>0.12653479618758059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1975585.1499999997</v>
      </c>
      <c r="K27" s="116">
        <f>IFERROR($J27/$J$33,0)</f>
        <v>8.8782668149564384E-3</v>
      </c>
      <c r="L27" s="109"/>
      <c r="M27" s="121">
        <f>IF($J$10="Januar","-",
VLOOKUP(D27,'Analitika 2025'!$C$9:$L$196,4,FALSE))</f>
        <v>2959447.2699999996</v>
      </c>
      <c r="N27" s="116">
        <f>IF($J$10="Januar","-",IFERROR($M27/$M$33,0))</f>
        <v>7.1913203572676271E-3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28412864.960000001</v>
      </c>
      <c r="K29" s="116">
        <f>IFERROR($J29/$J$33,0)</f>
        <v>0.12768723033386165</v>
      </c>
      <c r="L29" s="109"/>
      <c r="M29" s="121">
        <f>IF($J$10="Januar","-",
VLOOKUP(D29,'Analitika 2025'!$C$9:$L$196,4,FALSE))</f>
        <v>49237163.450000003</v>
      </c>
      <c r="N29" s="116">
        <f>IF($J$10="Januar","-",IFERROR($M29/$M$33,0))</f>
        <v>0.11964403604734564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95443487.319999963</v>
      </c>
      <c r="K31" s="116">
        <f>IFERROR($J31/$J$33,0)</f>
        <v>0.42892241125464592</v>
      </c>
      <c r="L31" s="109"/>
      <c r="M31" s="121">
        <f>IF($J$10="Januar","-",
VLOOKUP(D31,'Analitika 2025'!$C$9:$L$196,4,FALSE))</f>
        <v>180248460.69999999</v>
      </c>
      <c r="N31" s="116">
        <f>IF($J$10="Januar","-",IFERROR($M31/$M$33,0))</f>
        <v>0.43799544527720674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222519236.14999998</v>
      </c>
      <c r="K33" s="118">
        <f>IFERROR($J33/$J$33,0)</f>
        <v>1</v>
      </c>
      <c r="L33" s="115"/>
      <c r="M33" s="124">
        <f>SUM(M13:M31)</f>
        <v>411530445.44999999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YGNaNWm3VS0Q11gSy/h7KEOTK4zvEjuagiqu4dK4fQ5TO3UVWwi2ByZIDYQaIBfRJPrLeCAzshEQs9Ooy0uVeg==" saltValue="BfhsJT8V231JgAGdy3clA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7965400000</v>
      </c>
      <c r="E4" s="41" t="s">
        <v>9</v>
      </c>
      <c r="F4" s="42" t="str">
        <f>Master!D6</f>
        <v>Januar - Februar</v>
      </c>
      <c r="G4" s="42"/>
      <c r="H4" s="42"/>
      <c r="I4" s="42"/>
      <c r="J4" s="42"/>
      <c r="K4" s="43" t="s">
        <v>10</v>
      </c>
      <c r="L4" s="44" t="str">
        <f>Master!D4</f>
        <v>Februar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491533369.87000006</v>
      </c>
      <c r="F8" s="138">
        <f>F9+F31+F42+F55+F97+F110+F123+F144+F157+F177</f>
        <v>411530445.44999999</v>
      </c>
      <c r="G8" s="139">
        <f t="shared" ref="G8" si="0">IFERROR(F8/E8,0)</f>
        <v>0.83723806088453545</v>
      </c>
      <c r="H8" s="140">
        <f>F8/$D$4</f>
        <v>5.1664755749868181E-2</v>
      </c>
      <c r="I8" s="138">
        <f>I9+I31+I42+I55+I97+I110+I123+I144+I157+I177</f>
        <v>-80002924.420000076</v>
      </c>
      <c r="J8" s="141">
        <f t="shared" ref="J8:J9" si="1">IFERROR(I8/E8,0)</f>
        <v>-0.16276193911546458</v>
      </c>
      <c r="K8" s="137">
        <f>K9+K31+K42+K55+K97+K110+K123+K144+K157+K177</f>
        <v>245667361.62000003</v>
      </c>
      <c r="L8" s="138">
        <f>L9+L31+L42+L55+L97+L110+L123+L144+L157+L177</f>
        <v>222519236.14999998</v>
      </c>
      <c r="M8" s="139">
        <f>IFERROR(L8/K8,0)</f>
        <v>0.90577451836762213</v>
      </c>
      <c r="N8" s="140">
        <f>L8/$D$4</f>
        <v>2.7935726536018276E-2</v>
      </c>
      <c r="O8" s="138">
        <f>O9+O31+O42+O55+O97+O110+O123+O144+O157+O177</f>
        <v>-23148125.470000066</v>
      </c>
      <c r="P8" s="141">
        <f t="shared" ref="P8:P9" si="2">IFERROR(O8/K8,0)</f>
        <v>-9.4225481632377955E-2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101737143.05000001</v>
      </c>
      <c r="F9" s="143">
        <f>IFERROR(VLOOKUP($C9,'2025'!$C$8:$U$195,19,FALSE),0)</f>
        <v>71209270.379999995</v>
      </c>
      <c r="G9" s="144">
        <f t="shared" ref="G9" si="3">IFERROR(F9/E9,0)</f>
        <v>0.69993385154331778</v>
      </c>
      <c r="H9" s="145">
        <f t="shared" ref="H9" si="4">F9/$D$4</f>
        <v>8.9398235342857853E-3</v>
      </c>
      <c r="I9" s="143">
        <f t="shared" ref="I9" si="5">F9-E9</f>
        <v>-30527872.670000017</v>
      </c>
      <c r="J9" s="146">
        <f t="shared" si="1"/>
        <v>-0.30006614845668217</v>
      </c>
      <c r="K9" s="142">
        <f>VLOOKUP($C9,'2025'!$C$205:$U$392,VLOOKUP($L$4,Master!$D$9:$G$20,4,FALSE),FALSE)</f>
        <v>37503643.63000001</v>
      </c>
      <c r="L9" s="143">
        <f>VLOOKUP($C9,'2025'!$C$8:$U$195,VLOOKUP($L$4,Master!$D$9:$G$20,4,FALSE),FALSE)</f>
        <v>22931109.969999999</v>
      </c>
      <c r="M9" s="145">
        <f>IFERROR(L9/K9,0)</f>
        <v>0.61143685654203705</v>
      </c>
      <c r="N9" s="145">
        <f>L9/$D$4</f>
        <v>2.8788397280739195E-3</v>
      </c>
      <c r="O9" s="143">
        <f>L9-K9</f>
        <v>-14572533.660000011</v>
      </c>
      <c r="P9" s="146">
        <f t="shared" si="2"/>
        <v>-0.38856314345796295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90934375.840000004</v>
      </c>
      <c r="F10" s="148">
        <f>IFERROR(VLOOKUP($C10,'2025'!$C$8:$U$195,19,FALSE),0)</f>
        <v>61694299.230000004</v>
      </c>
      <c r="G10" s="149">
        <f t="shared" ref="G10:G73" si="6">IFERROR(F10/E10,0)</f>
        <v>0.67844859174655547</v>
      </c>
      <c r="H10" s="150">
        <f t="shared" ref="H10:H73" si="7">F10/$D$4</f>
        <v>7.7452857646822509E-3</v>
      </c>
      <c r="I10" s="148">
        <f t="shared" ref="I10:I73" si="8">F10-E10</f>
        <v>-29240076.609999999</v>
      </c>
      <c r="J10" s="151">
        <f t="shared" ref="J10:J73" si="9">IFERROR(I10/E10,0)</f>
        <v>-0.32155140825344447</v>
      </c>
      <c r="K10" s="147">
        <f>VLOOKUP($C10,'2025'!$C$205:$U$392,VLOOKUP($L$4,Master!$D$9:$G$20,4,FALSE),FALSE)</f>
        <v>32198290.260000005</v>
      </c>
      <c r="L10" s="148">
        <f>VLOOKUP($C10,'2025'!$C$8:$U$195,VLOOKUP($L$4,Master!$D$9:$G$20,4,FALSE),FALSE)</f>
        <v>18076290.75</v>
      </c>
      <c r="M10" s="150">
        <f t="shared" ref="M10:M73" si="10">IFERROR(L10/K10,0)</f>
        <v>0.56140529835698172</v>
      </c>
      <c r="N10" s="150">
        <f t="shared" ref="N10:N73" si="11">L10/$D$4</f>
        <v>2.2693512880709067E-3</v>
      </c>
      <c r="O10" s="148">
        <f t="shared" ref="O10:O73" si="12">L10-K10</f>
        <v>-14121999.510000005</v>
      </c>
      <c r="P10" s="151">
        <f t="shared" ref="P10:P73" si="13">IFERROR(O10/K10,0)</f>
        <v>-0.43859470164301834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6322773.9800000014</v>
      </c>
      <c r="F11" s="153">
        <f>IFERROR(VLOOKUP($C11,'2025'!$C$8:$U$195,19,FALSE),0)</f>
        <v>3321771.6900000004</v>
      </c>
      <c r="G11" s="154">
        <f t="shared" si="6"/>
        <v>0.52536619219781122</v>
      </c>
      <c r="H11" s="155">
        <f t="shared" si="7"/>
        <v>4.1702509478494493E-4</v>
      </c>
      <c r="I11" s="156">
        <f t="shared" si="8"/>
        <v>-3001002.290000001</v>
      </c>
      <c r="J11" s="157">
        <f t="shared" si="9"/>
        <v>-0.47463380780218878</v>
      </c>
      <c r="K11" s="163">
        <f>VLOOKUP($C11,'2025'!$C$205:$U$392,VLOOKUP($L$4,Master!$D$9:$G$20,4,FALSE),FALSE)</f>
        <v>4184895.9299999983</v>
      </c>
      <c r="L11" s="164">
        <f>VLOOKUP($C11,'2025'!$C$8:$U$195,VLOOKUP($L$4,Master!$D$9:$G$20,4,FALSE),FALSE)</f>
        <v>2130747.5600000005</v>
      </c>
      <c r="M11" s="155">
        <f t="shared" si="10"/>
        <v>0.50915186318623729</v>
      </c>
      <c r="N11" s="155">
        <f t="shared" si="11"/>
        <v>2.6750038416149856E-4</v>
      </c>
      <c r="O11" s="156">
        <f t="shared" si="12"/>
        <v>-2054148.3699999978</v>
      </c>
      <c r="P11" s="157">
        <f t="shared" si="13"/>
        <v>-0.49084813681376266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81083503.909999996</v>
      </c>
      <c r="F12" s="153">
        <f>IFERROR(VLOOKUP($C12,'2025'!$C$8:$U$195,19,FALSE),0)</f>
        <v>55685471.539999999</v>
      </c>
      <c r="G12" s="154">
        <f t="shared" si="6"/>
        <v>0.68676696066081488</v>
      </c>
      <c r="H12" s="155">
        <f t="shared" si="7"/>
        <v>6.9909196700730656E-3</v>
      </c>
      <c r="I12" s="156">
        <f t="shared" si="8"/>
        <v>-25398032.369999997</v>
      </c>
      <c r="J12" s="157">
        <f t="shared" si="9"/>
        <v>-0.31323303933918512</v>
      </c>
      <c r="K12" s="163">
        <f>VLOOKUP($C12,'2025'!$C$205:$U$392,VLOOKUP($L$4,Master!$D$9:$G$20,4,FALSE),FALSE)</f>
        <v>26218305.900000002</v>
      </c>
      <c r="L12" s="164">
        <f>VLOOKUP($C12,'2025'!$C$8:$U$195,VLOOKUP($L$4,Master!$D$9:$G$20,4,FALSE),FALSE)</f>
        <v>14106568.859999999</v>
      </c>
      <c r="M12" s="155">
        <f t="shared" si="10"/>
        <v>0.53804272914521145</v>
      </c>
      <c r="N12" s="155">
        <f t="shared" si="11"/>
        <v>1.7709805985888969E-3</v>
      </c>
      <c r="O12" s="156">
        <f t="shared" si="12"/>
        <v>-12111737.040000003</v>
      </c>
      <c r="P12" s="157">
        <f t="shared" si="13"/>
        <v>-0.4619572708547886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3528097.9500000039</v>
      </c>
      <c r="F13" s="153">
        <f>IFERROR(VLOOKUP($C13,'2025'!$C$8:$U$195,19,FALSE),0)</f>
        <v>2687055.9999999991</v>
      </c>
      <c r="G13" s="154">
        <f t="shared" si="6"/>
        <v>0.76161604300129937</v>
      </c>
      <c r="H13" s="155">
        <f t="shared" si="7"/>
        <v>3.3734099982423972E-4</v>
      </c>
      <c r="I13" s="156">
        <f t="shared" si="8"/>
        <v>-841041.95000000484</v>
      </c>
      <c r="J13" s="157">
        <f t="shared" si="9"/>
        <v>-0.23838395699870066</v>
      </c>
      <c r="K13" s="163">
        <f>VLOOKUP($C13,'2025'!$C$205:$U$392,VLOOKUP($L$4,Master!$D$9:$G$20,4,FALSE),FALSE)</f>
        <v>1795088.430000002</v>
      </c>
      <c r="L13" s="164">
        <f>VLOOKUP($C13,'2025'!$C$8:$U$195,VLOOKUP($L$4,Master!$D$9:$G$20,4,FALSE),FALSE)</f>
        <v>1838974.3299999994</v>
      </c>
      <c r="M13" s="155">
        <f t="shared" si="10"/>
        <v>1.0244477649493833</v>
      </c>
      <c r="N13" s="155">
        <f t="shared" si="11"/>
        <v>2.3087030532051113E-4</v>
      </c>
      <c r="O13" s="156">
        <f t="shared" si="12"/>
        <v>43885.899999997346</v>
      </c>
      <c r="P13" s="157">
        <f t="shared" si="13"/>
        <v>2.4447764949383187E-2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1904401.0900000003</v>
      </c>
      <c r="F17" s="148">
        <f>IFERROR(VLOOKUP($C17,'2025'!$C$8:$U$195,19,FALSE),0)</f>
        <v>1554079.0299999998</v>
      </c>
      <c r="G17" s="149">
        <f t="shared" si="6"/>
        <v>0.81604607252141381</v>
      </c>
      <c r="H17" s="150">
        <f t="shared" si="7"/>
        <v>1.9510370226228437E-4</v>
      </c>
      <c r="I17" s="148">
        <f t="shared" si="8"/>
        <v>-350322.06000000052</v>
      </c>
      <c r="J17" s="151">
        <f t="shared" si="9"/>
        <v>-0.18395392747858619</v>
      </c>
      <c r="K17" s="147">
        <f>VLOOKUP($C17,'2025'!$C$205:$U$392,VLOOKUP($L$4,Master!$D$9:$G$20,4,FALSE),FALSE)</f>
        <v>971039.04000000015</v>
      </c>
      <c r="L17" s="148">
        <f>VLOOKUP($C17,'2025'!$C$8:$U$195,VLOOKUP($L$4,Master!$D$9:$G$20,4,FALSE),FALSE)</f>
        <v>965973.55999999994</v>
      </c>
      <c r="M17" s="150">
        <f t="shared" si="10"/>
        <v>0.99478344351633874</v>
      </c>
      <c r="N17" s="150">
        <f t="shared" si="11"/>
        <v>1.2127119290933286E-4</v>
      </c>
      <c r="O17" s="148">
        <f t="shared" si="12"/>
        <v>-5065.4800000002142</v>
      </c>
      <c r="P17" s="151">
        <f t="shared" si="13"/>
        <v>-5.216556483661268E-3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426625.19999999995</v>
      </c>
      <c r="F18" s="153">
        <f>IFERROR(VLOOKUP($C18,'2025'!$C$8:$U$195,19,FALSE),0)</f>
        <v>570833.35999999987</v>
      </c>
      <c r="G18" s="154">
        <f t="shared" si="6"/>
        <v>1.3380207263893458</v>
      </c>
      <c r="H18" s="155">
        <f t="shared" si="7"/>
        <v>7.1664117307354298E-5</v>
      </c>
      <c r="I18" s="156">
        <f t="shared" si="8"/>
        <v>144208.15999999992</v>
      </c>
      <c r="J18" s="157">
        <f t="shared" si="9"/>
        <v>0.33802072638934583</v>
      </c>
      <c r="K18" s="163">
        <f>VLOOKUP($C18,'2025'!$C$205:$U$392,VLOOKUP($L$4,Master!$D$9:$G$20,4,FALSE),FALSE)</f>
        <v>224340.46999999997</v>
      </c>
      <c r="L18" s="164">
        <f>VLOOKUP($C18,'2025'!$C$8:$U$195,VLOOKUP($L$4,Master!$D$9:$G$20,4,FALSE),FALSE)</f>
        <v>371890.26999999996</v>
      </c>
      <c r="M18" s="155">
        <f t="shared" si="10"/>
        <v>1.65770478237832</v>
      </c>
      <c r="N18" s="155">
        <f t="shared" si="11"/>
        <v>4.668821025937178E-5</v>
      </c>
      <c r="O18" s="156">
        <f t="shared" si="12"/>
        <v>147549.79999999999</v>
      </c>
      <c r="P18" s="157">
        <f t="shared" si="13"/>
        <v>0.65770478237831986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384657.15</v>
      </c>
      <c r="F19" s="153">
        <f>IFERROR(VLOOKUP($C19,'2025'!$C$8:$U$195,19,FALSE),0)</f>
        <v>246045.14</v>
      </c>
      <c r="G19" s="154">
        <f t="shared" si="6"/>
        <v>0.63964790463403576</v>
      </c>
      <c r="H19" s="155">
        <f t="shared" si="7"/>
        <v>3.0889238456323604E-5</v>
      </c>
      <c r="I19" s="156">
        <f t="shared" si="8"/>
        <v>-138612.01</v>
      </c>
      <c r="J19" s="157">
        <f t="shared" si="9"/>
        <v>-0.36035209536596419</v>
      </c>
      <c r="K19" s="163">
        <f>VLOOKUP($C19,'2025'!$C$205:$U$392,VLOOKUP($L$4,Master!$D$9:$G$20,4,FALSE),FALSE)</f>
        <v>194084.87000000002</v>
      </c>
      <c r="L19" s="164">
        <f>VLOOKUP($C19,'2025'!$C$8:$U$195,VLOOKUP($L$4,Master!$D$9:$G$20,4,FALSE),FALSE)</f>
        <v>151275.40000000002</v>
      </c>
      <c r="M19" s="155">
        <f t="shared" si="10"/>
        <v>0.77942912293987676</v>
      </c>
      <c r="N19" s="155">
        <f t="shared" si="11"/>
        <v>1.8991563512190227E-5</v>
      </c>
      <c r="O19" s="156">
        <f t="shared" si="12"/>
        <v>-42809.47</v>
      </c>
      <c r="P19" s="157">
        <f t="shared" si="13"/>
        <v>-0.22057087706012321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1093118.7400000002</v>
      </c>
      <c r="F20" s="153">
        <f>IFERROR(VLOOKUP($C20,'2025'!$C$8:$U$195,19,FALSE),0)</f>
        <v>737200.53</v>
      </c>
      <c r="G20" s="154">
        <f t="shared" si="6"/>
        <v>0.674401145112561</v>
      </c>
      <c r="H20" s="155">
        <f t="shared" si="7"/>
        <v>9.2550346498606473E-5</v>
      </c>
      <c r="I20" s="156">
        <f t="shared" si="8"/>
        <v>-355918.2100000002</v>
      </c>
      <c r="J20" s="157">
        <f t="shared" si="9"/>
        <v>-0.32559885488743895</v>
      </c>
      <c r="K20" s="163">
        <f>VLOOKUP($C20,'2025'!$C$205:$U$392,VLOOKUP($L$4,Master!$D$9:$G$20,4,FALSE),FALSE)</f>
        <v>552613.70000000019</v>
      </c>
      <c r="L20" s="164">
        <f>VLOOKUP($C20,'2025'!$C$8:$U$195,VLOOKUP($L$4,Master!$D$9:$G$20,4,FALSE),FALSE)</f>
        <v>442807.88999999996</v>
      </c>
      <c r="M20" s="155">
        <f t="shared" si="10"/>
        <v>0.80129734387692486</v>
      </c>
      <c r="N20" s="155">
        <f t="shared" si="11"/>
        <v>5.5591419137770854E-5</v>
      </c>
      <c r="O20" s="156">
        <f t="shared" si="12"/>
        <v>-109805.81000000023</v>
      </c>
      <c r="P20" s="157">
        <f t="shared" si="13"/>
        <v>-0.19870265612307511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814890.82999999984</v>
      </c>
      <c r="F21" s="148">
        <f>IFERROR(VLOOKUP($C21,'2025'!$C$8:$U$195,19,FALSE),0)</f>
        <v>272514.99</v>
      </c>
      <c r="G21" s="149">
        <f t="shared" si="6"/>
        <v>0.3344190165939161</v>
      </c>
      <c r="H21" s="150">
        <f t="shared" si="7"/>
        <v>3.4212342129711E-5</v>
      </c>
      <c r="I21" s="148">
        <f t="shared" si="8"/>
        <v>-542375.83999999985</v>
      </c>
      <c r="J21" s="151">
        <f t="shared" si="9"/>
        <v>-0.66558098340608396</v>
      </c>
      <c r="K21" s="147">
        <f>VLOOKUP($C21,'2025'!$C$205:$U$392,VLOOKUP($L$4,Master!$D$9:$G$20,4,FALSE),FALSE)</f>
        <v>396786.27999999997</v>
      </c>
      <c r="L21" s="148">
        <f>VLOOKUP($C21,'2025'!$C$8:$U$195,VLOOKUP($L$4,Master!$D$9:$G$20,4,FALSE),FALSE)</f>
        <v>206316.87000000002</v>
      </c>
      <c r="M21" s="150">
        <f t="shared" si="10"/>
        <v>0.51996976810790951</v>
      </c>
      <c r="N21" s="150">
        <f t="shared" si="11"/>
        <v>2.5901633314083415E-5</v>
      </c>
      <c r="O21" s="148">
        <f t="shared" si="12"/>
        <v>-190469.40999999995</v>
      </c>
      <c r="P21" s="151">
        <f t="shared" si="13"/>
        <v>-0.48003023189209054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814890.82999999984</v>
      </c>
      <c r="F22" s="153">
        <f>IFERROR(VLOOKUP($C22,'2025'!$C$8:$U$195,19,FALSE),0)</f>
        <v>272514.99</v>
      </c>
      <c r="G22" s="154">
        <f t="shared" si="6"/>
        <v>0.3344190165939161</v>
      </c>
      <c r="H22" s="155">
        <f t="shared" si="7"/>
        <v>3.4212342129711E-5</v>
      </c>
      <c r="I22" s="156">
        <f t="shared" si="8"/>
        <v>-542375.83999999985</v>
      </c>
      <c r="J22" s="157">
        <f t="shared" si="9"/>
        <v>-0.66558098340608396</v>
      </c>
      <c r="K22" s="163">
        <f>VLOOKUP($C22,'2025'!$C$205:$U$392,VLOOKUP($L$4,Master!$D$9:$G$20,4,FALSE),FALSE)</f>
        <v>396786.27999999997</v>
      </c>
      <c r="L22" s="164">
        <f>VLOOKUP($C22,'2025'!$C$8:$U$195,VLOOKUP($L$4,Master!$D$9:$G$20,4,FALSE),FALSE)</f>
        <v>206316.87000000002</v>
      </c>
      <c r="M22" s="155">
        <f t="shared" si="10"/>
        <v>0.51996976810790951</v>
      </c>
      <c r="N22" s="155">
        <f t="shared" si="11"/>
        <v>2.5901633314083415E-5</v>
      </c>
      <c r="O22" s="156">
        <f t="shared" si="12"/>
        <v>-190469.40999999995</v>
      </c>
      <c r="P22" s="157">
        <f t="shared" si="13"/>
        <v>-0.48003023189209054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434704.01999999979</v>
      </c>
      <c r="F25" s="148">
        <f>IFERROR(VLOOKUP($C25,'2025'!$C$8:$U$195,19,FALSE),0)</f>
        <v>325508.04000000004</v>
      </c>
      <c r="G25" s="149">
        <f t="shared" si="6"/>
        <v>0.74880384128952893</v>
      </c>
      <c r="H25" s="150">
        <f t="shared" si="7"/>
        <v>4.0865247194114552E-5</v>
      </c>
      <c r="I25" s="148">
        <f t="shared" si="8"/>
        <v>-109195.97999999975</v>
      </c>
      <c r="J25" s="151">
        <f t="shared" si="9"/>
        <v>-0.25119615871047107</v>
      </c>
      <c r="K25" s="147">
        <f>VLOOKUP($C25,'2025'!$C$205:$U$392,VLOOKUP($L$4,Master!$D$9:$G$20,4,FALSE),FALSE)</f>
        <v>226633.12999999992</v>
      </c>
      <c r="L25" s="148">
        <f>VLOOKUP($C25,'2025'!$C$8:$U$195,VLOOKUP($L$4,Master!$D$9:$G$20,4,FALSE),FALSE)</f>
        <v>188758.82000000007</v>
      </c>
      <c r="M25" s="150">
        <f t="shared" si="10"/>
        <v>0.83288272989919931</v>
      </c>
      <c r="N25" s="150">
        <f t="shared" si="11"/>
        <v>2.3697343510683715E-5</v>
      </c>
      <c r="O25" s="148">
        <f t="shared" si="12"/>
        <v>-37874.309999999852</v>
      </c>
      <c r="P25" s="151">
        <f t="shared" si="13"/>
        <v>-0.16711727010080066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434704.01999999979</v>
      </c>
      <c r="F26" s="153">
        <f>IFERROR(VLOOKUP($C26,'2025'!$C$8:$U$195,19,FALSE),0)</f>
        <v>325508.04000000004</v>
      </c>
      <c r="G26" s="154">
        <f t="shared" si="6"/>
        <v>0.74880384128952893</v>
      </c>
      <c r="H26" s="155">
        <f t="shared" si="7"/>
        <v>4.0865247194114552E-5</v>
      </c>
      <c r="I26" s="156">
        <f t="shared" si="8"/>
        <v>-109195.97999999975</v>
      </c>
      <c r="J26" s="157">
        <f t="shared" si="9"/>
        <v>-0.25119615871047107</v>
      </c>
      <c r="K26" s="163">
        <f>VLOOKUP($C26,'2025'!$C$205:$U$392,VLOOKUP($L$4,Master!$D$9:$G$20,4,FALSE),FALSE)</f>
        <v>226633.12999999992</v>
      </c>
      <c r="L26" s="164">
        <f>VLOOKUP($C26,'2025'!$C$8:$U$195,VLOOKUP($L$4,Master!$D$9:$G$20,4,FALSE),FALSE)</f>
        <v>188758.82000000007</v>
      </c>
      <c r="M26" s="155">
        <f t="shared" si="10"/>
        <v>0.83288272989919931</v>
      </c>
      <c r="N26" s="155">
        <f t="shared" si="11"/>
        <v>2.3697343510683715E-5</v>
      </c>
      <c r="O26" s="156">
        <f t="shared" si="12"/>
        <v>-37874.309999999852</v>
      </c>
      <c r="P26" s="157">
        <f t="shared" si="13"/>
        <v>-0.16711727010080066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7648771.2700000005</v>
      </c>
      <c r="F27" s="148">
        <f>IFERROR(VLOOKUP($C27,'2025'!$C$8:$U$195,19,FALSE),0)</f>
        <v>7362869.0899999999</v>
      </c>
      <c r="G27" s="149">
        <f t="shared" si="6"/>
        <v>0.96262116228767802</v>
      </c>
      <c r="H27" s="150">
        <f t="shared" si="7"/>
        <v>9.2435647801742532E-4</v>
      </c>
      <c r="I27" s="148">
        <f t="shared" si="8"/>
        <v>-285902.18000000063</v>
      </c>
      <c r="J27" s="151">
        <f t="shared" si="9"/>
        <v>-3.7378837712321943E-2</v>
      </c>
      <c r="K27" s="147">
        <f>VLOOKUP($C27,'2025'!$C$205:$U$392,VLOOKUP($L$4,Master!$D$9:$G$20,4,FALSE),FALSE)</f>
        <v>3710894.9200000004</v>
      </c>
      <c r="L27" s="148">
        <f>VLOOKUP($C27,'2025'!$C$8:$U$195,VLOOKUP($L$4,Master!$D$9:$G$20,4,FALSE),FALSE)</f>
        <v>3493769.97</v>
      </c>
      <c r="M27" s="150">
        <f t="shared" si="10"/>
        <v>0.94148986843313787</v>
      </c>
      <c r="N27" s="150">
        <f t="shared" si="11"/>
        <v>4.3861827026891309E-4</v>
      </c>
      <c r="O27" s="148">
        <f t="shared" si="12"/>
        <v>-217124.95000000019</v>
      </c>
      <c r="P27" s="151">
        <f t="shared" si="13"/>
        <v>-5.8510131566862085E-2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7648771.2700000005</v>
      </c>
      <c r="F28" s="153">
        <f>IFERROR(VLOOKUP($C28,'2025'!$C$8:$U$195,19,FALSE),0)</f>
        <v>7362869.0899999999</v>
      </c>
      <c r="G28" s="154">
        <f t="shared" si="6"/>
        <v>0.96262116228767802</v>
      </c>
      <c r="H28" s="155">
        <f t="shared" si="7"/>
        <v>9.2435647801742532E-4</v>
      </c>
      <c r="I28" s="156">
        <f t="shared" si="8"/>
        <v>-285902.18000000063</v>
      </c>
      <c r="J28" s="157">
        <f t="shared" si="9"/>
        <v>-3.7378837712321943E-2</v>
      </c>
      <c r="K28" s="163">
        <f>VLOOKUP($C28,'2025'!$C$205:$U$392,VLOOKUP($L$4,Master!$D$9:$G$20,4,FALSE),FALSE)</f>
        <v>3710894.9200000004</v>
      </c>
      <c r="L28" s="164">
        <f>VLOOKUP($C28,'2025'!$C$8:$U$195,VLOOKUP($L$4,Master!$D$9:$G$20,4,FALSE),FALSE)</f>
        <v>3493769.97</v>
      </c>
      <c r="M28" s="155">
        <f t="shared" si="10"/>
        <v>0.94148986843313787</v>
      </c>
      <c r="N28" s="155">
        <f t="shared" si="11"/>
        <v>4.3861827026891309E-4</v>
      </c>
      <c r="O28" s="156">
        <f t="shared" si="12"/>
        <v>-217124.95000000019</v>
      </c>
      <c r="P28" s="157">
        <f t="shared" si="13"/>
        <v>-5.8510131566862085E-2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11054797.609999998</v>
      </c>
      <c r="F31" s="143">
        <f>IFERROR(VLOOKUP($C31,'2025'!$C$8:$U$195,19,FALSE),0)</f>
        <v>8712280.6699999981</v>
      </c>
      <c r="G31" s="144">
        <f t="shared" si="6"/>
        <v>0.78809951817833412</v>
      </c>
      <c r="H31" s="145">
        <f t="shared" si="7"/>
        <v>1.0937656200567451E-3</v>
      </c>
      <c r="I31" s="143">
        <f t="shared" si="8"/>
        <v>-2342516.9399999995</v>
      </c>
      <c r="J31" s="146">
        <f t="shared" si="9"/>
        <v>-0.21190048182166585</v>
      </c>
      <c r="K31" s="142">
        <f>VLOOKUP($C31,'2025'!$C$205:$U$392,VLOOKUP($L$4,Master!$D$9:$G$20,4,FALSE),FALSE)</f>
        <v>5987707.6799999978</v>
      </c>
      <c r="L31" s="143">
        <f>VLOOKUP($C31,'2025'!$C$8:$U$195,VLOOKUP($L$4,Master!$D$9:$G$20,4,FALSE),FALSE)</f>
        <v>5366535.6699999981</v>
      </c>
      <c r="M31" s="145">
        <f t="shared" si="10"/>
        <v>0.89625879498512862</v>
      </c>
      <c r="N31" s="145">
        <f t="shared" si="11"/>
        <v>6.7373084465312456E-4</v>
      </c>
      <c r="O31" s="143">
        <f t="shared" si="12"/>
        <v>-621172.00999999978</v>
      </c>
      <c r="P31" s="146">
        <f t="shared" si="13"/>
        <v>-0.1037412050148714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10934015.329999998</v>
      </c>
      <c r="F32" s="148">
        <f>IFERROR(VLOOKUP($C32,'2025'!$C$8:$U$195,19,FALSE),0)</f>
        <v>8647975.5299999975</v>
      </c>
      <c r="G32" s="149">
        <f t="shared" si="6"/>
        <v>0.79092403558940305</v>
      </c>
      <c r="H32" s="150">
        <f t="shared" si="7"/>
        <v>1.085692561578828E-3</v>
      </c>
      <c r="I32" s="148">
        <f t="shared" si="8"/>
        <v>-2286039.8000000007</v>
      </c>
      <c r="J32" s="151">
        <f t="shared" si="9"/>
        <v>-0.20907596441059692</v>
      </c>
      <c r="K32" s="147">
        <f>VLOOKUP($C32,'2025'!$C$205:$U$392,VLOOKUP($L$4,Master!$D$9:$G$20,4,FALSE),FALSE)</f>
        <v>5913576.0699999975</v>
      </c>
      <c r="L32" s="148">
        <f>VLOOKUP($C32,'2025'!$C$8:$U$195,VLOOKUP($L$4,Master!$D$9:$G$20,4,FALSE),FALSE)</f>
        <v>5333561.1899999976</v>
      </c>
      <c r="M32" s="150">
        <f t="shared" si="10"/>
        <v>0.90191808253850703</v>
      </c>
      <c r="N32" s="150">
        <f t="shared" si="11"/>
        <v>6.6959113038893184E-4</v>
      </c>
      <c r="O32" s="148">
        <f t="shared" si="12"/>
        <v>-580014.87999999989</v>
      </c>
      <c r="P32" s="151">
        <f t="shared" si="13"/>
        <v>-9.8081917461493001E-2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10934015.329999998</v>
      </c>
      <c r="F33" s="153">
        <f>IFERROR(VLOOKUP($C33,'2025'!$C$8:$U$195,19,FALSE),0)</f>
        <v>8647975.5299999975</v>
      </c>
      <c r="G33" s="154">
        <f t="shared" si="6"/>
        <v>0.79092403558940305</v>
      </c>
      <c r="H33" s="155">
        <f t="shared" si="7"/>
        <v>1.085692561578828E-3</v>
      </c>
      <c r="I33" s="156">
        <f t="shared" si="8"/>
        <v>-2286039.8000000007</v>
      </c>
      <c r="J33" s="157">
        <f t="shared" si="9"/>
        <v>-0.20907596441059692</v>
      </c>
      <c r="K33" s="163">
        <f>VLOOKUP($C33,'2025'!$C$205:$U$392,VLOOKUP($L$4,Master!$D$9:$G$20,4,FALSE),FALSE)</f>
        <v>5913576.0699999975</v>
      </c>
      <c r="L33" s="164">
        <f>VLOOKUP($C33,'2025'!$C$8:$U$195,VLOOKUP($L$4,Master!$D$9:$G$20,4,FALSE),FALSE)</f>
        <v>5333561.1899999976</v>
      </c>
      <c r="M33" s="155">
        <f t="shared" si="10"/>
        <v>0.90191808253850703</v>
      </c>
      <c r="N33" s="155">
        <f t="shared" si="11"/>
        <v>6.6959113038893184E-4</v>
      </c>
      <c r="O33" s="156">
        <f t="shared" si="12"/>
        <v>-580014.87999999989</v>
      </c>
      <c r="P33" s="157">
        <f t="shared" si="13"/>
        <v>-9.8081917461493001E-2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120782.28</v>
      </c>
      <c r="F40" s="148">
        <f>IFERROR(VLOOKUP($C40,'2025'!$C$8:$U$195,19,FALSE),0)</f>
        <v>64305.14</v>
      </c>
      <c r="G40" s="149">
        <f t="shared" si="6"/>
        <v>0.53240541576131861</v>
      </c>
      <c r="H40" s="150">
        <f t="shared" si="7"/>
        <v>8.073058477916991E-6</v>
      </c>
      <c r="I40" s="148">
        <f t="shared" si="8"/>
        <v>-56477.14</v>
      </c>
      <c r="J40" s="151">
        <f t="shared" si="9"/>
        <v>-0.46759458423868139</v>
      </c>
      <c r="K40" s="147">
        <f>VLOOKUP($C40,'2025'!$C$205:$U$392,VLOOKUP($L$4,Master!$D$9:$G$20,4,FALSE),FALSE)</f>
        <v>74131.61</v>
      </c>
      <c r="L40" s="148">
        <f>VLOOKUP($C40,'2025'!$C$8:$U$195,VLOOKUP($L$4,Master!$D$9:$G$20,4,FALSE),FALSE)</f>
        <v>32974.480000000003</v>
      </c>
      <c r="M40" s="150">
        <f t="shared" si="10"/>
        <v>0.44480998051978099</v>
      </c>
      <c r="N40" s="150">
        <f t="shared" si="11"/>
        <v>4.1397142641926335E-6</v>
      </c>
      <c r="O40" s="148">
        <f t="shared" si="12"/>
        <v>-41157.129999999997</v>
      </c>
      <c r="P40" s="151">
        <f t="shared" si="13"/>
        <v>-0.55519001948021895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120782.28</v>
      </c>
      <c r="F41" s="153">
        <f>IFERROR(VLOOKUP($C41,'2025'!$C$8:$U$195,19,FALSE),0)</f>
        <v>64305.14</v>
      </c>
      <c r="G41" s="154">
        <f t="shared" si="6"/>
        <v>0.53240541576131861</v>
      </c>
      <c r="H41" s="155">
        <f t="shared" si="7"/>
        <v>8.073058477916991E-6</v>
      </c>
      <c r="I41" s="156">
        <f t="shared" si="8"/>
        <v>-56477.14</v>
      </c>
      <c r="J41" s="157">
        <f t="shared" si="9"/>
        <v>-0.46759458423868139</v>
      </c>
      <c r="K41" s="163">
        <f>VLOOKUP($C41,'2025'!$C$205:$U$392,VLOOKUP($L$4,Master!$D$9:$G$20,4,FALSE),FALSE)</f>
        <v>74131.61</v>
      </c>
      <c r="L41" s="164">
        <f>VLOOKUP($C41,'2025'!$C$8:$U$195,VLOOKUP($L$4,Master!$D$9:$G$20,4,FALSE),FALSE)</f>
        <v>32974.480000000003</v>
      </c>
      <c r="M41" s="155">
        <f t="shared" si="10"/>
        <v>0.44480998051978099</v>
      </c>
      <c r="N41" s="155">
        <f t="shared" si="11"/>
        <v>4.1397142641926335E-6</v>
      </c>
      <c r="O41" s="156">
        <f t="shared" si="12"/>
        <v>-41157.129999999997</v>
      </c>
      <c r="P41" s="157">
        <f t="shared" si="13"/>
        <v>-0.55519001948021895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29886278.339999977</v>
      </c>
      <c r="F42" s="143">
        <f>IFERROR(VLOOKUP($C42,'2025'!$C$8:$U$195,19,FALSE),0)</f>
        <v>25540610.070000004</v>
      </c>
      <c r="G42" s="144">
        <f t="shared" si="6"/>
        <v>0.85459319422238988</v>
      </c>
      <c r="H42" s="145">
        <f t="shared" si="7"/>
        <v>3.2064441296105663E-3</v>
      </c>
      <c r="I42" s="143">
        <f t="shared" si="8"/>
        <v>-4345668.2699999735</v>
      </c>
      <c r="J42" s="146">
        <f t="shared" si="9"/>
        <v>-0.14540680577761014</v>
      </c>
      <c r="K42" s="142">
        <f>VLOOKUP($C42,'2025'!$C$205:$U$392,VLOOKUP($L$4,Master!$D$9:$G$20,4,FALSE),FALSE)</f>
        <v>16071667.599999985</v>
      </c>
      <c r="L42" s="143">
        <f>VLOOKUP($C42,'2025'!$C$8:$U$195,VLOOKUP($L$4,Master!$D$9:$G$20,4,FALSE),FALSE)</f>
        <v>14349224.34</v>
      </c>
      <c r="M42" s="145">
        <f t="shared" si="10"/>
        <v>0.89282734667807673</v>
      </c>
      <c r="N42" s="145">
        <f t="shared" si="11"/>
        <v>1.8014442890501418E-3</v>
      </c>
      <c r="O42" s="143">
        <f t="shared" si="12"/>
        <v>-1722443.2599999849</v>
      </c>
      <c r="P42" s="146">
        <f t="shared" si="13"/>
        <v>-0.10717265332192326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16244294.349999987</v>
      </c>
      <c r="F43" s="148">
        <f>IFERROR(VLOOKUP($C43,'2025'!$C$8:$U$195,19,FALSE),0)</f>
        <v>14106853.100000001</v>
      </c>
      <c r="G43" s="149">
        <f t="shared" si="6"/>
        <v>0.86841895351397724</v>
      </c>
      <c r="H43" s="150">
        <f t="shared" si="7"/>
        <v>1.7710162829236451E-3</v>
      </c>
      <c r="I43" s="148">
        <f t="shared" si="8"/>
        <v>-2137441.2499999851</v>
      </c>
      <c r="J43" s="151">
        <f t="shared" si="9"/>
        <v>-0.13158104648602276</v>
      </c>
      <c r="K43" s="147">
        <f>VLOOKUP($C43,'2025'!$C$205:$U$392,VLOOKUP($L$4,Master!$D$9:$G$20,4,FALSE),FALSE)</f>
        <v>8935499.1999999937</v>
      </c>
      <c r="L43" s="148">
        <f>VLOOKUP($C43,'2025'!$C$8:$U$195,VLOOKUP($L$4,Master!$D$9:$G$20,4,FALSE),FALSE)</f>
        <v>7921400.0699999984</v>
      </c>
      <c r="M43" s="150">
        <f t="shared" si="10"/>
        <v>0.88650895632109772</v>
      </c>
      <c r="N43" s="150">
        <f t="shared" si="11"/>
        <v>9.9447611796017765E-4</v>
      </c>
      <c r="O43" s="148">
        <f t="shared" si="12"/>
        <v>-1014099.1299999952</v>
      </c>
      <c r="P43" s="151">
        <f t="shared" si="13"/>
        <v>-0.11349104367890223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16244294.349999987</v>
      </c>
      <c r="F44" s="153">
        <f>IFERROR(VLOOKUP($C44,'2025'!$C$8:$U$195,19,FALSE),0)</f>
        <v>14106853.100000001</v>
      </c>
      <c r="G44" s="154">
        <f t="shared" si="6"/>
        <v>0.86841895351397724</v>
      </c>
      <c r="H44" s="155">
        <f t="shared" si="7"/>
        <v>1.7710162829236451E-3</v>
      </c>
      <c r="I44" s="156">
        <f t="shared" si="8"/>
        <v>-2137441.2499999851</v>
      </c>
      <c r="J44" s="157">
        <f t="shared" si="9"/>
        <v>-0.13158104648602276</v>
      </c>
      <c r="K44" s="163">
        <f>VLOOKUP($C44,'2025'!$C$205:$U$392,VLOOKUP($L$4,Master!$D$9:$G$20,4,FALSE),FALSE)</f>
        <v>8935499.1999999937</v>
      </c>
      <c r="L44" s="164">
        <f>VLOOKUP($C44,'2025'!$C$8:$U$195,VLOOKUP($L$4,Master!$D$9:$G$20,4,FALSE),FALSE)</f>
        <v>7921400.0699999984</v>
      </c>
      <c r="M44" s="155">
        <f t="shared" si="10"/>
        <v>0.88650895632109772</v>
      </c>
      <c r="N44" s="155">
        <f t="shared" si="11"/>
        <v>9.9447611796017765E-4</v>
      </c>
      <c r="O44" s="156">
        <f t="shared" si="12"/>
        <v>-1014099.1299999952</v>
      </c>
      <c r="P44" s="157">
        <f t="shared" si="13"/>
        <v>-0.11349104367890223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6556997.7999999868</v>
      </c>
      <c r="F47" s="148">
        <f>IFERROR(VLOOKUP($C47,'2025'!$C$8:$U$195,19,FALSE),0)</f>
        <v>6523052.5400000047</v>
      </c>
      <c r="G47" s="149">
        <f t="shared" si="6"/>
        <v>0.99482304843842073</v>
      </c>
      <c r="H47" s="150">
        <f t="shared" si="7"/>
        <v>8.1892341125367276E-4</v>
      </c>
      <c r="I47" s="148">
        <f t="shared" si="8"/>
        <v>-33945.259999982081</v>
      </c>
      <c r="J47" s="151">
        <f t="shared" si="9"/>
        <v>-5.1769515615793177E-3</v>
      </c>
      <c r="K47" s="147">
        <f>VLOOKUP($C47,'2025'!$C$205:$U$392,VLOOKUP($L$4,Master!$D$9:$G$20,4,FALSE),FALSE)</f>
        <v>3291530.3499999898</v>
      </c>
      <c r="L47" s="148">
        <f>VLOOKUP($C47,'2025'!$C$8:$U$195,VLOOKUP($L$4,Master!$D$9:$G$20,4,FALSE),FALSE)</f>
        <v>3579296.9700000025</v>
      </c>
      <c r="M47" s="150">
        <f t="shared" si="10"/>
        <v>1.087426391192174</v>
      </c>
      <c r="N47" s="150">
        <f t="shared" si="11"/>
        <v>4.4935558415145537E-4</v>
      </c>
      <c r="O47" s="148">
        <f t="shared" si="12"/>
        <v>287766.62000001268</v>
      </c>
      <c r="P47" s="151">
        <f t="shared" si="13"/>
        <v>8.7426391192174047E-2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6556997.7999999868</v>
      </c>
      <c r="F48" s="153">
        <f>IFERROR(VLOOKUP($C48,'2025'!$C$8:$U$195,19,FALSE),0)</f>
        <v>6523052.5400000047</v>
      </c>
      <c r="G48" s="154">
        <f t="shared" si="6"/>
        <v>0.99482304843842073</v>
      </c>
      <c r="H48" s="155">
        <f t="shared" si="7"/>
        <v>8.1892341125367276E-4</v>
      </c>
      <c r="I48" s="156">
        <f t="shared" si="8"/>
        <v>-33945.259999982081</v>
      </c>
      <c r="J48" s="157">
        <f t="shared" si="9"/>
        <v>-5.1769515615793177E-3</v>
      </c>
      <c r="K48" s="163">
        <f>VLOOKUP($C48,'2025'!$C$205:$U$392,VLOOKUP($L$4,Master!$D$9:$G$20,4,FALSE),FALSE)</f>
        <v>3291530.3499999898</v>
      </c>
      <c r="L48" s="164">
        <f>VLOOKUP($C48,'2025'!$C$8:$U$195,VLOOKUP($L$4,Master!$D$9:$G$20,4,FALSE),FALSE)</f>
        <v>3579296.9700000025</v>
      </c>
      <c r="M48" s="155">
        <f t="shared" si="10"/>
        <v>1.087426391192174</v>
      </c>
      <c r="N48" s="155">
        <f t="shared" si="11"/>
        <v>4.4935558415145537E-4</v>
      </c>
      <c r="O48" s="156">
        <f t="shared" si="12"/>
        <v>287766.62000001268</v>
      </c>
      <c r="P48" s="157">
        <f t="shared" si="13"/>
        <v>8.7426391192174047E-2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2190253.83</v>
      </c>
      <c r="F49" s="148">
        <f>IFERROR(VLOOKUP($C49,'2025'!$C$8:$U$195,19,FALSE),0)</f>
        <v>1740882.4499999997</v>
      </c>
      <c r="G49" s="149">
        <f t="shared" si="6"/>
        <v>0.79483136892859563</v>
      </c>
      <c r="H49" s="150">
        <f t="shared" si="7"/>
        <v>2.1855555904286034E-4</v>
      </c>
      <c r="I49" s="148">
        <f t="shared" si="8"/>
        <v>-449371.38000000035</v>
      </c>
      <c r="J49" s="151">
        <f t="shared" si="9"/>
        <v>-0.20516863107140432</v>
      </c>
      <c r="K49" s="147">
        <f>VLOOKUP($C49,'2025'!$C$205:$U$392,VLOOKUP($L$4,Master!$D$9:$G$20,4,FALSE),FALSE)</f>
        <v>1280146.5300000003</v>
      </c>
      <c r="L49" s="148">
        <f>VLOOKUP($C49,'2025'!$C$8:$U$195,VLOOKUP($L$4,Master!$D$9:$G$20,4,FALSE),FALSE)</f>
        <v>1008228.69</v>
      </c>
      <c r="M49" s="150">
        <f t="shared" si="10"/>
        <v>0.78758850363793875</v>
      </c>
      <c r="N49" s="150">
        <f t="shared" si="11"/>
        <v>1.2657602756923695E-4</v>
      </c>
      <c r="O49" s="148">
        <f t="shared" si="12"/>
        <v>-271917.84000000032</v>
      </c>
      <c r="P49" s="151">
        <f t="shared" si="13"/>
        <v>-0.21241149636206119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2190253.83</v>
      </c>
      <c r="F50" s="153">
        <f>IFERROR(VLOOKUP($C50,'2025'!$C$8:$U$195,19,FALSE),0)</f>
        <v>1740882.4499999997</v>
      </c>
      <c r="G50" s="154">
        <f t="shared" si="6"/>
        <v>0.79483136892859563</v>
      </c>
      <c r="H50" s="155">
        <f t="shared" si="7"/>
        <v>2.1855555904286034E-4</v>
      </c>
      <c r="I50" s="156">
        <f t="shared" si="8"/>
        <v>-449371.38000000035</v>
      </c>
      <c r="J50" s="157">
        <f t="shared" si="9"/>
        <v>-0.20516863107140432</v>
      </c>
      <c r="K50" s="163">
        <f>VLOOKUP($C50,'2025'!$C$205:$U$392,VLOOKUP($L$4,Master!$D$9:$G$20,4,FALSE),FALSE)</f>
        <v>1280146.5300000003</v>
      </c>
      <c r="L50" s="164">
        <f>VLOOKUP($C50,'2025'!$C$8:$U$195,VLOOKUP($L$4,Master!$D$9:$G$20,4,FALSE),FALSE)</f>
        <v>1008228.69</v>
      </c>
      <c r="M50" s="155">
        <f t="shared" si="10"/>
        <v>0.78758850363793875</v>
      </c>
      <c r="N50" s="155">
        <f t="shared" si="11"/>
        <v>1.2657602756923695E-4</v>
      </c>
      <c r="O50" s="156">
        <f t="shared" si="12"/>
        <v>-271917.84000000032</v>
      </c>
      <c r="P50" s="157">
        <f t="shared" si="13"/>
        <v>-0.21241149636206119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4894732.3600000031</v>
      </c>
      <c r="F53" s="148">
        <f>IFERROR(VLOOKUP($C53,'2025'!$C$8:$U$195,19,FALSE),0)</f>
        <v>3169821.9799999991</v>
      </c>
      <c r="G53" s="149">
        <f t="shared" si="6"/>
        <v>0.64759863193010148</v>
      </c>
      <c r="H53" s="150">
        <f t="shared" si="7"/>
        <v>3.9794887639038829E-4</v>
      </c>
      <c r="I53" s="148">
        <f t="shared" si="8"/>
        <v>-1724910.3800000041</v>
      </c>
      <c r="J53" s="151">
        <f t="shared" si="9"/>
        <v>-0.35240136806989852</v>
      </c>
      <c r="K53" s="147">
        <f>VLOOKUP($C53,'2025'!$C$205:$U$392,VLOOKUP($L$4,Master!$D$9:$G$20,4,FALSE),FALSE)</f>
        <v>2564491.5200000019</v>
      </c>
      <c r="L53" s="148">
        <f>VLOOKUP($C53,'2025'!$C$8:$U$195,VLOOKUP($L$4,Master!$D$9:$G$20,4,FALSE),FALSE)</f>
        <v>1840298.6100000003</v>
      </c>
      <c r="M53" s="150">
        <f t="shared" si="10"/>
        <v>0.71760760199355189</v>
      </c>
      <c r="N53" s="150">
        <f t="shared" si="11"/>
        <v>2.3103655936927215E-4</v>
      </c>
      <c r="O53" s="148">
        <f t="shared" si="12"/>
        <v>-724192.91000000155</v>
      </c>
      <c r="P53" s="151">
        <f t="shared" si="13"/>
        <v>-0.28239239800644811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4894732.3600000031</v>
      </c>
      <c r="F54" s="153">
        <f>IFERROR(VLOOKUP($C54,'2025'!$C$8:$U$195,19,FALSE),0)</f>
        <v>3169821.9799999991</v>
      </c>
      <c r="G54" s="154">
        <f t="shared" si="6"/>
        <v>0.64759863193010148</v>
      </c>
      <c r="H54" s="155">
        <f t="shared" si="7"/>
        <v>3.9794887639038829E-4</v>
      </c>
      <c r="I54" s="156">
        <f t="shared" si="8"/>
        <v>-1724910.3800000041</v>
      </c>
      <c r="J54" s="157">
        <f t="shared" si="9"/>
        <v>-0.35240136806989852</v>
      </c>
      <c r="K54" s="163">
        <f>VLOOKUP($C54,'2025'!$C$205:$U$392,VLOOKUP($L$4,Master!$D$9:$G$20,4,FALSE),FALSE)</f>
        <v>2564491.5200000019</v>
      </c>
      <c r="L54" s="164">
        <f>VLOOKUP($C54,'2025'!$C$8:$U$195,VLOOKUP($L$4,Master!$D$9:$G$20,4,FALSE),FALSE)</f>
        <v>1840298.6100000003</v>
      </c>
      <c r="M54" s="155">
        <f t="shared" si="10"/>
        <v>0.71760760199355189</v>
      </c>
      <c r="N54" s="155">
        <f t="shared" si="11"/>
        <v>2.3103655936927215E-4</v>
      </c>
      <c r="O54" s="156">
        <f t="shared" si="12"/>
        <v>-724192.91000000155</v>
      </c>
      <c r="P54" s="157">
        <f t="shared" si="13"/>
        <v>-0.28239239800644811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32367888.309999995</v>
      </c>
      <c r="F55" s="143">
        <f>IFERROR(VLOOKUP($C55,'2025'!$C$8:$U$195,19,FALSE),0)</f>
        <v>19996148.68</v>
      </c>
      <c r="G55" s="144">
        <f t="shared" si="6"/>
        <v>0.61777736281369422</v>
      </c>
      <c r="H55" s="145">
        <f t="shared" si="7"/>
        <v>2.510375961031461E-3</v>
      </c>
      <c r="I55" s="143">
        <f t="shared" si="8"/>
        <v>-12371739.629999995</v>
      </c>
      <c r="J55" s="146">
        <f t="shared" si="9"/>
        <v>-0.38222263718630572</v>
      </c>
      <c r="K55" s="142">
        <f>VLOOKUP($C55,'2025'!$C$205:$U$392,VLOOKUP($L$4,Master!$D$9:$G$20,4,FALSE),FALSE)</f>
        <v>18175880.849999998</v>
      </c>
      <c r="L55" s="143">
        <f>VLOOKUP($C55,'2025'!$C$8:$U$195,VLOOKUP($L$4,Master!$D$9:$G$20,4,FALSE),FALSE)</f>
        <v>15420050.409999998</v>
      </c>
      <c r="M55" s="145">
        <f t="shared" si="10"/>
        <v>0.84837981373540972</v>
      </c>
      <c r="N55" s="145">
        <f t="shared" si="11"/>
        <v>1.9358789778291107E-3</v>
      </c>
      <c r="O55" s="143">
        <f t="shared" si="12"/>
        <v>-2755830.4399999995</v>
      </c>
      <c r="P55" s="146">
        <f t="shared" si="13"/>
        <v>-0.15162018626459028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6525491.6499999966</v>
      </c>
      <c r="F56" s="148">
        <f>IFERROR(VLOOKUP($C56,'2025'!$C$8:$U$195,19,FALSE),0)</f>
        <v>3245309.1599999992</v>
      </c>
      <c r="G56" s="149">
        <f t="shared" si="6"/>
        <v>0.49732791551422811</v>
      </c>
      <c r="H56" s="150">
        <f t="shared" si="7"/>
        <v>4.0742576141813335E-4</v>
      </c>
      <c r="I56" s="148">
        <f t="shared" si="8"/>
        <v>-3280182.4899999974</v>
      </c>
      <c r="J56" s="151">
        <f t="shared" si="9"/>
        <v>-0.50267208448577194</v>
      </c>
      <c r="K56" s="147">
        <f>VLOOKUP($C56,'2025'!$C$205:$U$392,VLOOKUP($L$4,Master!$D$9:$G$20,4,FALSE),FALSE)</f>
        <v>3339638.9099999988</v>
      </c>
      <c r="L56" s="148">
        <f>VLOOKUP($C56,'2025'!$C$8:$U$195,VLOOKUP($L$4,Master!$D$9:$G$20,4,FALSE),FALSE)</f>
        <v>1936863.6599999988</v>
      </c>
      <c r="M56" s="150">
        <f t="shared" si="10"/>
        <v>0.57996199954443561</v>
      </c>
      <c r="N56" s="150">
        <f t="shared" si="11"/>
        <v>2.4315962286890788E-4</v>
      </c>
      <c r="O56" s="148">
        <f t="shared" si="12"/>
        <v>-1402775.25</v>
      </c>
      <c r="P56" s="151">
        <f t="shared" si="13"/>
        <v>-0.42003800045556439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6525491.6499999966</v>
      </c>
      <c r="F57" s="153">
        <f>IFERROR(VLOOKUP($C57,'2025'!$C$8:$U$195,19,FALSE),0)</f>
        <v>3245309.1599999992</v>
      </c>
      <c r="G57" s="154">
        <f t="shared" si="6"/>
        <v>0.49732791551422811</v>
      </c>
      <c r="H57" s="155">
        <f t="shared" si="7"/>
        <v>4.0742576141813335E-4</v>
      </c>
      <c r="I57" s="156">
        <f t="shared" si="8"/>
        <v>-3280182.4899999974</v>
      </c>
      <c r="J57" s="157">
        <f t="shared" si="9"/>
        <v>-0.50267208448577194</v>
      </c>
      <c r="K57" s="163">
        <f>VLOOKUP($C57,'2025'!$C$205:$U$392,VLOOKUP($L$4,Master!$D$9:$G$20,4,FALSE),FALSE)</f>
        <v>3339638.9099999988</v>
      </c>
      <c r="L57" s="164">
        <f>VLOOKUP($C57,'2025'!$C$8:$U$195,VLOOKUP($L$4,Master!$D$9:$G$20,4,FALSE),FALSE)</f>
        <v>1936863.6599999988</v>
      </c>
      <c r="M57" s="155">
        <f t="shared" si="10"/>
        <v>0.57996199954443561</v>
      </c>
      <c r="N57" s="155">
        <f t="shared" si="11"/>
        <v>2.4315962286890788E-4</v>
      </c>
      <c r="O57" s="156">
        <f t="shared" si="12"/>
        <v>-1402775.25</v>
      </c>
      <c r="P57" s="157">
        <f t="shared" si="13"/>
        <v>-0.42003800045556439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7014227.2199999997</v>
      </c>
      <c r="F59" s="148">
        <f>IFERROR(VLOOKUP($C59,'2025'!$C$8:$U$195,19,FALSE),0)</f>
        <v>2204099.6799999997</v>
      </c>
      <c r="G59" s="149">
        <f t="shared" si="6"/>
        <v>0.31423271742827857</v>
      </c>
      <c r="H59" s="150">
        <f t="shared" si="7"/>
        <v>2.767092274085419E-4</v>
      </c>
      <c r="I59" s="148">
        <f t="shared" si="8"/>
        <v>-4810127.54</v>
      </c>
      <c r="J59" s="151">
        <f t="shared" si="9"/>
        <v>-0.68576728257172148</v>
      </c>
      <c r="K59" s="147">
        <f>VLOOKUP($C59,'2025'!$C$205:$U$392,VLOOKUP($L$4,Master!$D$9:$G$20,4,FALSE),FALSE)</f>
        <v>3223414.7900000005</v>
      </c>
      <c r="L59" s="148">
        <f>VLOOKUP($C59,'2025'!$C$8:$U$195,VLOOKUP($L$4,Master!$D$9:$G$20,4,FALSE),FALSE)</f>
        <v>1253331.5099999995</v>
      </c>
      <c r="M59" s="150">
        <f t="shared" si="10"/>
        <v>0.38882104589462385</v>
      </c>
      <c r="N59" s="150">
        <f t="shared" si="11"/>
        <v>1.5734696437090409E-4</v>
      </c>
      <c r="O59" s="148">
        <f t="shared" si="12"/>
        <v>-1970083.280000001</v>
      </c>
      <c r="P59" s="151">
        <f t="shared" si="13"/>
        <v>-0.61117895410537615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6782834.3799999999</v>
      </c>
      <c r="F60" s="153">
        <f>IFERROR(VLOOKUP($C60,'2025'!$C$8:$U$195,19,FALSE),0)</f>
        <v>2157472.0199999996</v>
      </c>
      <c r="G60" s="154">
        <f t="shared" si="6"/>
        <v>0.31807823973434535</v>
      </c>
      <c r="H60" s="155">
        <f t="shared" si="7"/>
        <v>2.7085545233133295E-4</v>
      </c>
      <c r="I60" s="156">
        <f t="shared" si="8"/>
        <v>-4625362.3600000003</v>
      </c>
      <c r="J60" s="157">
        <f t="shared" si="9"/>
        <v>-0.68192176026565465</v>
      </c>
      <c r="K60" s="163">
        <f>VLOOKUP($C60,'2025'!$C$205:$U$392,VLOOKUP($L$4,Master!$D$9:$G$20,4,FALSE),FALSE)</f>
        <v>3107616.7700000005</v>
      </c>
      <c r="L60" s="164">
        <f>VLOOKUP($C60,'2025'!$C$8:$U$195,VLOOKUP($L$4,Master!$D$9:$G$20,4,FALSE),FALSE)</f>
        <v>1230051.7499999995</v>
      </c>
      <c r="M60" s="155">
        <f t="shared" si="10"/>
        <v>0.39581835246692898</v>
      </c>
      <c r="N60" s="155">
        <f t="shared" si="11"/>
        <v>1.5442435408140201E-4</v>
      </c>
      <c r="O60" s="156">
        <f t="shared" si="12"/>
        <v>-1877565.0200000009</v>
      </c>
      <c r="P60" s="157">
        <f t="shared" si="13"/>
        <v>-0.60418164753307102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36974.800000000003</v>
      </c>
      <c r="F61" s="153">
        <f>IFERROR(VLOOKUP($C61,'2025'!$C$8:$U$195,19,FALSE),0)</f>
        <v>19571.870000000003</v>
      </c>
      <c r="G61" s="154">
        <f t="shared" si="6"/>
        <v>0.52932997609182475</v>
      </c>
      <c r="H61" s="155">
        <f t="shared" si="7"/>
        <v>2.4571107540110982E-6</v>
      </c>
      <c r="I61" s="156">
        <f t="shared" si="8"/>
        <v>-17402.93</v>
      </c>
      <c r="J61" s="157">
        <f t="shared" si="9"/>
        <v>-0.47067002390817525</v>
      </c>
      <c r="K61" s="163">
        <f>VLOOKUP($C61,'2025'!$C$205:$U$392,VLOOKUP($L$4,Master!$D$9:$G$20,4,FALSE),FALSE)</f>
        <v>18523.23</v>
      </c>
      <c r="L61" s="164">
        <f>VLOOKUP($C61,'2025'!$C$8:$U$195,VLOOKUP($L$4,Master!$D$9:$G$20,4,FALSE),FALSE)</f>
        <v>9601.7900000000009</v>
      </c>
      <c r="M61" s="155">
        <f t="shared" si="10"/>
        <v>0.5183647776332746</v>
      </c>
      <c r="N61" s="155">
        <f t="shared" si="11"/>
        <v>1.2054372661762123E-6</v>
      </c>
      <c r="O61" s="156">
        <f t="shared" si="12"/>
        <v>-8921.4399999999987</v>
      </c>
      <c r="P61" s="157">
        <f t="shared" si="13"/>
        <v>-0.4816352223667254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194418.04000000004</v>
      </c>
      <c r="F62" s="153">
        <f>IFERROR(VLOOKUP($C62,'2025'!$C$8:$U$195,19,FALSE),0)</f>
        <v>27055.79</v>
      </c>
      <c r="G62" s="154">
        <f t="shared" si="6"/>
        <v>0.13916296039194714</v>
      </c>
      <c r="H62" s="155">
        <f t="shared" si="7"/>
        <v>3.3966643231978308E-6</v>
      </c>
      <c r="I62" s="156">
        <f t="shared" si="8"/>
        <v>-167362.25000000003</v>
      </c>
      <c r="J62" s="157">
        <f t="shared" si="9"/>
        <v>-0.8608370396080528</v>
      </c>
      <c r="K62" s="163">
        <f>VLOOKUP($C62,'2025'!$C$205:$U$392,VLOOKUP($L$4,Master!$D$9:$G$20,4,FALSE),FALSE)</f>
        <v>97274.790000000008</v>
      </c>
      <c r="L62" s="164">
        <f>VLOOKUP($C62,'2025'!$C$8:$U$195,VLOOKUP($L$4,Master!$D$9:$G$20,4,FALSE),FALSE)</f>
        <v>13677.97</v>
      </c>
      <c r="M62" s="155">
        <f t="shared" si="10"/>
        <v>0.14061166310407863</v>
      </c>
      <c r="N62" s="155">
        <f t="shared" si="11"/>
        <v>1.7171730233258844E-6</v>
      </c>
      <c r="O62" s="156">
        <f t="shared" si="12"/>
        <v>-83596.820000000007</v>
      </c>
      <c r="P62" s="157">
        <f t="shared" si="13"/>
        <v>-0.85938833689592131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66856.719999999987</v>
      </c>
      <c r="F63" s="148">
        <f>IFERROR(VLOOKUP($C63,'2025'!$C$8:$U$195,19,FALSE),0)</f>
        <v>25770.850000000006</v>
      </c>
      <c r="G63" s="149">
        <f t="shared" si="6"/>
        <v>0.38546386960054296</v>
      </c>
      <c r="H63" s="150">
        <f t="shared" si="7"/>
        <v>3.2353491350089144E-6</v>
      </c>
      <c r="I63" s="148">
        <f t="shared" si="8"/>
        <v>-41085.869999999981</v>
      </c>
      <c r="J63" s="151">
        <f t="shared" si="9"/>
        <v>-0.61453613039945709</v>
      </c>
      <c r="K63" s="147">
        <f>VLOOKUP($C63,'2025'!$C$205:$U$392,VLOOKUP($L$4,Master!$D$9:$G$20,4,FALSE),FALSE)</f>
        <v>52484.159999999989</v>
      </c>
      <c r="L63" s="148">
        <f>VLOOKUP($C63,'2025'!$C$8:$U$195,VLOOKUP($L$4,Master!$D$9:$G$20,4,FALSE),FALSE)</f>
        <v>15756.690000000006</v>
      </c>
      <c r="M63" s="150">
        <f t="shared" si="10"/>
        <v>0.30021800863346215</v>
      </c>
      <c r="N63" s="150">
        <f t="shared" si="11"/>
        <v>1.9781417129083292E-6</v>
      </c>
      <c r="O63" s="148">
        <f t="shared" si="12"/>
        <v>-36727.469999999987</v>
      </c>
      <c r="P63" s="151">
        <f t="shared" si="13"/>
        <v>-0.69978199136653796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66856.719999999987</v>
      </c>
      <c r="F65" s="153">
        <f>IFERROR(VLOOKUP($C65,'2025'!$C$8:$U$195,19,FALSE),0)</f>
        <v>25770.850000000006</v>
      </c>
      <c r="G65" s="154">
        <f t="shared" si="6"/>
        <v>0.38546386960054296</v>
      </c>
      <c r="H65" s="155">
        <f t="shared" si="7"/>
        <v>3.2353491350089144E-6</v>
      </c>
      <c r="I65" s="156">
        <f t="shared" si="8"/>
        <v>-41085.869999999981</v>
      </c>
      <c r="J65" s="157">
        <f t="shared" si="9"/>
        <v>-0.61453613039945709</v>
      </c>
      <c r="K65" s="163">
        <f>VLOOKUP($C65,'2025'!$C$205:$U$392,VLOOKUP($L$4,Master!$D$9:$G$20,4,FALSE),FALSE)</f>
        <v>52484.159999999989</v>
      </c>
      <c r="L65" s="164">
        <f>VLOOKUP($C65,'2025'!$C$8:$U$195,VLOOKUP($L$4,Master!$D$9:$G$20,4,FALSE),FALSE)</f>
        <v>15756.690000000006</v>
      </c>
      <c r="M65" s="155">
        <f t="shared" si="10"/>
        <v>0.30021800863346215</v>
      </c>
      <c r="N65" s="155">
        <f t="shared" si="11"/>
        <v>1.9781417129083292E-6</v>
      </c>
      <c r="O65" s="156">
        <f t="shared" si="12"/>
        <v>-36727.469999999987</v>
      </c>
      <c r="P65" s="157">
        <f t="shared" si="13"/>
        <v>-0.69978199136653796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234979.38</v>
      </c>
      <c r="F70" s="148">
        <f>IFERROR(VLOOKUP($C70,'2025'!$C$8:$U$195,19,FALSE),0)</f>
        <v>125522.59999999998</v>
      </c>
      <c r="G70" s="149">
        <f t="shared" si="6"/>
        <v>0.53418559534883436</v>
      </c>
      <c r="H70" s="150">
        <f t="shared" si="7"/>
        <v>1.575848042785045E-5</v>
      </c>
      <c r="I70" s="148">
        <f t="shared" si="8"/>
        <v>-109456.78000000003</v>
      </c>
      <c r="J70" s="151">
        <f t="shared" si="9"/>
        <v>-0.46581440465116569</v>
      </c>
      <c r="K70" s="147">
        <f>VLOOKUP($C70,'2025'!$C$205:$U$392,VLOOKUP($L$4,Master!$D$9:$G$20,4,FALSE),FALSE)</f>
        <v>137956.02000000002</v>
      </c>
      <c r="L70" s="148">
        <f>VLOOKUP($C70,'2025'!$C$8:$U$195,VLOOKUP($L$4,Master!$D$9:$G$20,4,FALSE),FALSE)</f>
        <v>72257.459999999992</v>
      </c>
      <c r="M70" s="150">
        <f t="shared" si="10"/>
        <v>0.52377170637424875</v>
      </c>
      <c r="N70" s="150">
        <f t="shared" si="11"/>
        <v>9.0714163758254436E-6</v>
      </c>
      <c r="O70" s="148">
        <f t="shared" si="12"/>
        <v>-65698.560000000027</v>
      </c>
      <c r="P70" s="151">
        <f t="shared" si="13"/>
        <v>-0.47622829362575131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234979.38</v>
      </c>
      <c r="F73" s="153">
        <f>IFERROR(VLOOKUP($C73,'2025'!$C$8:$U$195,19,FALSE),0)</f>
        <v>125522.59999999998</v>
      </c>
      <c r="G73" s="154">
        <f t="shared" si="6"/>
        <v>0.53418559534883436</v>
      </c>
      <c r="H73" s="155">
        <f t="shared" si="7"/>
        <v>1.575848042785045E-5</v>
      </c>
      <c r="I73" s="156">
        <f t="shared" si="8"/>
        <v>-109456.78000000003</v>
      </c>
      <c r="J73" s="157">
        <f t="shared" si="9"/>
        <v>-0.46581440465116569</v>
      </c>
      <c r="K73" s="163">
        <f>VLOOKUP($C73,'2025'!$C$205:$U$392,VLOOKUP($L$4,Master!$D$9:$G$20,4,FALSE),FALSE)</f>
        <v>137956.02000000002</v>
      </c>
      <c r="L73" s="164">
        <f>VLOOKUP($C73,'2025'!$C$8:$U$195,VLOOKUP($L$4,Master!$D$9:$G$20,4,FALSE),FALSE)</f>
        <v>72257.459999999992</v>
      </c>
      <c r="M73" s="155">
        <f t="shared" si="10"/>
        <v>0.52377170637424875</v>
      </c>
      <c r="N73" s="155">
        <f t="shared" si="11"/>
        <v>9.0714163758254436E-6</v>
      </c>
      <c r="O73" s="156">
        <f t="shared" si="12"/>
        <v>-65698.560000000027</v>
      </c>
      <c r="P73" s="157">
        <f t="shared" si="13"/>
        <v>-0.47622829362575131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11022351.429999998</v>
      </c>
      <c r="F74" s="148">
        <f>IFERROR(VLOOKUP($C74,'2025'!$C$8:$U$195,19,FALSE),0)</f>
        <v>8599758.5099999998</v>
      </c>
      <c r="G74" s="149">
        <f t="shared" ref="G74:G137" si="14">IFERROR(F74/E74,0)</f>
        <v>0.78021088010255912</v>
      </c>
      <c r="H74" s="150">
        <f t="shared" ref="H74:H137" si="15">F74/$D$4</f>
        <v>1.0796392535214804E-3</v>
      </c>
      <c r="I74" s="148">
        <f t="shared" ref="I74:I137" si="16">F74-E74</f>
        <v>-2422592.9199999981</v>
      </c>
      <c r="J74" s="151">
        <f t="shared" ref="J74:J137" si="17">IFERROR(I74/E74,0)</f>
        <v>-0.21978911989744085</v>
      </c>
      <c r="K74" s="147">
        <f>VLOOKUP($C74,'2025'!$C$205:$U$392,VLOOKUP($L$4,Master!$D$9:$G$20,4,FALSE),FALSE)</f>
        <v>7265359.5799999982</v>
      </c>
      <c r="L74" s="148">
        <f>VLOOKUP($C74,'2025'!$C$8:$U$195,VLOOKUP($L$4,Master!$D$9:$G$20,4,FALSE),FALSE)</f>
        <v>8344896.2699999996</v>
      </c>
      <c r="M74" s="150">
        <f t="shared" ref="M74:M137" si="18">IFERROR(L74/K74,0)</f>
        <v>1.1485868219064805</v>
      </c>
      <c r="N74" s="150">
        <f t="shared" ref="N74:N137" si="19">L74/$D$4</f>
        <v>1.0476430901147462E-3</v>
      </c>
      <c r="O74" s="148">
        <f t="shared" ref="O74:O137" si="20">L74-K74</f>
        <v>1079536.6900000013</v>
      </c>
      <c r="P74" s="151">
        <f t="shared" ref="P74:P137" si="21">IFERROR(O74/K74,0)</f>
        <v>0.14858682190648045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7025042.1199999992</v>
      </c>
      <c r="F75" s="153">
        <f>IFERROR(VLOOKUP($C75,'2025'!$C$8:$U$195,19,FALSE),0)</f>
        <v>6873265.6999999993</v>
      </c>
      <c r="G75" s="154">
        <f t="shared" si="14"/>
        <v>0.97839494519642822</v>
      </c>
      <c r="H75" s="155">
        <f t="shared" si="15"/>
        <v>8.6289021266979676E-4</v>
      </c>
      <c r="I75" s="156">
        <f t="shared" si="16"/>
        <v>-151776.41999999993</v>
      </c>
      <c r="J75" s="157">
        <f t="shared" si="17"/>
        <v>-2.160505480357176E-2</v>
      </c>
      <c r="K75" s="163">
        <f>VLOOKUP($C75,'2025'!$C$205:$U$392,VLOOKUP($L$4,Master!$D$9:$G$20,4,FALSE),FALSE)</f>
        <v>4811926.6499999994</v>
      </c>
      <c r="L75" s="164">
        <f>VLOOKUP($C75,'2025'!$C$8:$U$195,VLOOKUP($L$4,Master!$D$9:$G$20,4,FALSE),FALSE)</f>
        <v>6761810.1799999997</v>
      </c>
      <c r="M75" s="155">
        <f t="shared" si="18"/>
        <v>1.4052188804665176</v>
      </c>
      <c r="N75" s="155">
        <f t="shared" si="19"/>
        <v>8.4889775529163624E-4</v>
      </c>
      <c r="O75" s="156">
        <f t="shared" si="20"/>
        <v>1949883.5300000003</v>
      </c>
      <c r="P75" s="157">
        <f t="shared" si="21"/>
        <v>0.40521888046651761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415924.5399999998</v>
      </c>
      <c r="F76" s="153">
        <f>IFERROR(VLOOKUP($C76,'2025'!$C$8:$U$195,19,FALSE),0)</f>
        <v>261428.97000000003</v>
      </c>
      <c r="G76" s="154">
        <f t="shared" si="14"/>
        <v>0.62854903920792982</v>
      </c>
      <c r="H76" s="155">
        <f t="shared" si="15"/>
        <v>3.2820570216185007E-5</v>
      </c>
      <c r="I76" s="156">
        <f t="shared" si="16"/>
        <v>-154495.56999999977</v>
      </c>
      <c r="J76" s="157">
        <f t="shared" si="17"/>
        <v>-0.37145096079207024</v>
      </c>
      <c r="K76" s="163">
        <f>VLOOKUP($C76,'2025'!$C$205:$U$392,VLOOKUP($L$4,Master!$D$9:$G$20,4,FALSE),FALSE)</f>
        <v>234509.88999999987</v>
      </c>
      <c r="L76" s="164">
        <f>VLOOKUP($C76,'2025'!$C$8:$U$195,VLOOKUP($L$4,Master!$D$9:$G$20,4,FALSE),FALSE)</f>
        <v>147391.16</v>
      </c>
      <c r="M76" s="155">
        <f t="shared" si="18"/>
        <v>0.62850722415161286</v>
      </c>
      <c r="N76" s="155">
        <f t="shared" si="19"/>
        <v>1.8503924473347229E-5</v>
      </c>
      <c r="O76" s="156">
        <f t="shared" si="20"/>
        <v>-87118.729999999865</v>
      </c>
      <c r="P76" s="157">
        <f t="shared" si="21"/>
        <v>-0.37149277584838708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3493505.7799999993</v>
      </c>
      <c r="F77" s="153">
        <f>IFERROR(VLOOKUP($C77,'2025'!$C$8:$U$195,19,FALSE),0)</f>
        <v>1447697.1700000002</v>
      </c>
      <c r="G77" s="154">
        <f t="shared" si="14"/>
        <v>0.41439667233068106</v>
      </c>
      <c r="H77" s="155">
        <f t="shared" si="15"/>
        <v>1.8174820724634045E-4</v>
      </c>
      <c r="I77" s="156">
        <f t="shared" si="16"/>
        <v>-2045808.6099999992</v>
      </c>
      <c r="J77" s="157">
        <f t="shared" si="17"/>
        <v>-0.58560332766931888</v>
      </c>
      <c r="K77" s="163">
        <f>VLOOKUP($C77,'2025'!$C$205:$U$392,VLOOKUP($L$4,Master!$D$9:$G$20,4,FALSE),FALSE)</f>
        <v>2189796.7199999988</v>
      </c>
      <c r="L77" s="164">
        <f>VLOOKUP($C77,'2025'!$C$8:$U$195,VLOOKUP($L$4,Master!$D$9:$G$20,4,FALSE),FALSE)</f>
        <v>1423530.1800000002</v>
      </c>
      <c r="M77" s="155">
        <f t="shared" si="18"/>
        <v>0.65007412194863501</v>
      </c>
      <c r="N77" s="155">
        <f t="shared" si="19"/>
        <v>1.7871421146458435E-4</v>
      </c>
      <c r="O77" s="156">
        <f t="shared" si="20"/>
        <v>-766266.53999999864</v>
      </c>
      <c r="P77" s="157">
        <f t="shared" si="21"/>
        <v>-0.34992587805136499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87878.989999999991</v>
      </c>
      <c r="F78" s="153">
        <f>IFERROR(VLOOKUP($C78,'2025'!$C$8:$U$195,19,FALSE),0)</f>
        <v>17366.669999999998</v>
      </c>
      <c r="G78" s="154">
        <f t="shared" si="14"/>
        <v>0.19762027305957885</v>
      </c>
      <c r="H78" s="155">
        <f t="shared" si="15"/>
        <v>2.1802633891581086E-6</v>
      </c>
      <c r="I78" s="156">
        <f t="shared" si="16"/>
        <v>-70512.319999999992</v>
      </c>
      <c r="J78" s="157">
        <f t="shared" si="17"/>
        <v>-0.80237972694042115</v>
      </c>
      <c r="K78" s="163">
        <f>VLOOKUP($C78,'2025'!$C$205:$U$392,VLOOKUP($L$4,Master!$D$9:$G$20,4,FALSE),FALSE)</f>
        <v>29126.319999999996</v>
      </c>
      <c r="L78" s="164">
        <f>VLOOKUP($C78,'2025'!$C$8:$U$195,VLOOKUP($L$4,Master!$D$9:$G$20,4,FALSE),FALSE)</f>
        <v>12164.75</v>
      </c>
      <c r="M78" s="155">
        <f t="shared" si="18"/>
        <v>0.41765489083413221</v>
      </c>
      <c r="N78" s="155">
        <f t="shared" si="19"/>
        <v>1.5271988851783966E-6</v>
      </c>
      <c r="O78" s="156">
        <f t="shared" si="20"/>
        <v>-16961.569999999996</v>
      </c>
      <c r="P78" s="157">
        <f t="shared" si="21"/>
        <v>-0.58234510916586779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3118666.66</v>
      </c>
      <c r="F80" s="148">
        <f>IFERROR(VLOOKUP($C80,'2025'!$C$8:$U$195,19,FALSE),0)</f>
        <v>2992958.33</v>
      </c>
      <c r="G80" s="149">
        <f t="shared" si="14"/>
        <v>0.95969164270990093</v>
      </c>
      <c r="H80" s="150">
        <f t="shared" si="15"/>
        <v>3.7574488789012483E-4</v>
      </c>
      <c r="I80" s="148">
        <f t="shared" si="16"/>
        <v>-125708.33000000007</v>
      </c>
      <c r="J80" s="151">
        <f t="shared" si="17"/>
        <v>-4.0308357290099121E-2</v>
      </c>
      <c r="K80" s="147">
        <f>VLOOKUP($C80,'2025'!$C$205:$U$392,VLOOKUP($L$4,Master!$D$9:$G$20,4,FALSE),FALSE)</f>
        <v>1559333.33</v>
      </c>
      <c r="L80" s="148">
        <f>VLOOKUP($C80,'2025'!$C$8:$U$195,VLOOKUP($L$4,Master!$D$9:$G$20,4,FALSE),FALSE)</f>
        <v>1483481.97</v>
      </c>
      <c r="M80" s="150">
        <f t="shared" si="18"/>
        <v>0.95135654542829529</v>
      </c>
      <c r="N80" s="150">
        <f t="shared" si="19"/>
        <v>1.862407374394255E-4</v>
      </c>
      <c r="O80" s="148">
        <f t="shared" si="20"/>
        <v>-75851.360000000102</v>
      </c>
      <c r="P80" s="151">
        <f t="shared" si="21"/>
        <v>-4.8643454571704756E-2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3118666.66</v>
      </c>
      <c r="F81" s="153">
        <f>IFERROR(VLOOKUP($C81,'2025'!$C$8:$U$195,19,FALSE),0)</f>
        <v>2992958.33</v>
      </c>
      <c r="G81" s="154">
        <f t="shared" si="14"/>
        <v>0.95969164270990093</v>
      </c>
      <c r="H81" s="155">
        <f t="shared" si="15"/>
        <v>3.7574488789012483E-4</v>
      </c>
      <c r="I81" s="156">
        <f t="shared" si="16"/>
        <v>-125708.33000000007</v>
      </c>
      <c r="J81" s="157">
        <f t="shared" si="17"/>
        <v>-4.0308357290099121E-2</v>
      </c>
      <c r="K81" s="163">
        <f>VLOOKUP($C81,'2025'!$C$205:$U$392,VLOOKUP($L$4,Master!$D$9:$G$20,4,FALSE),FALSE)</f>
        <v>1559333.33</v>
      </c>
      <c r="L81" s="164">
        <f>VLOOKUP($C81,'2025'!$C$8:$U$195,VLOOKUP($L$4,Master!$D$9:$G$20,4,FALSE),FALSE)</f>
        <v>1483481.97</v>
      </c>
      <c r="M81" s="155">
        <f t="shared" si="18"/>
        <v>0.95135654542829529</v>
      </c>
      <c r="N81" s="155">
        <f t="shared" si="19"/>
        <v>1.862407374394255E-4</v>
      </c>
      <c r="O81" s="156">
        <f t="shared" si="20"/>
        <v>-75851.360000000102</v>
      </c>
      <c r="P81" s="157">
        <f t="shared" si="21"/>
        <v>-4.8643454571704756E-2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2865906.72</v>
      </c>
      <c r="F82" s="148">
        <f>IFERROR(VLOOKUP($C82,'2025'!$C$8:$U$195,19,FALSE),0)</f>
        <v>1871419.9900000002</v>
      </c>
      <c r="G82" s="149">
        <f t="shared" si="14"/>
        <v>0.6529940339439938</v>
      </c>
      <c r="H82" s="150">
        <f t="shared" si="15"/>
        <v>2.3494362994953176E-4</v>
      </c>
      <c r="I82" s="148">
        <f t="shared" si="16"/>
        <v>-994486.73</v>
      </c>
      <c r="J82" s="151">
        <f t="shared" si="17"/>
        <v>-0.34700596605600614</v>
      </c>
      <c r="K82" s="147">
        <f>VLOOKUP($C82,'2025'!$C$205:$U$392,VLOOKUP($L$4,Master!$D$9:$G$20,4,FALSE),FALSE)</f>
        <v>2020239.56</v>
      </c>
      <c r="L82" s="148">
        <f>VLOOKUP($C82,'2025'!$C$8:$U$195,VLOOKUP($L$4,Master!$D$9:$G$20,4,FALSE),FALSE)</f>
        <v>1800122.2000000002</v>
      </c>
      <c r="M82" s="150">
        <f t="shared" si="18"/>
        <v>0.89104393144345717</v>
      </c>
      <c r="N82" s="150">
        <f t="shared" si="19"/>
        <v>2.2599269339895048E-4</v>
      </c>
      <c r="O82" s="148">
        <f t="shared" si="20"/>
        <v>-220117.35999999987</v>
      </c>
      <c r="P82" s="151">
        <f t="shared" si="21"/>
        <v>-0.1089560685565428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1830207.75</v>
      </c>
      <c r="F85" s="153">
        <f>IFERROR(VLOOKUP($C85,'2025'!$C$8:$U$195,19,FALSE),0)</f>
        <v>1224129.5800000003</v>
      </c>
      <c r="G85" s="154">
        <f t="shared" si="14"/>
        <v>0.66884733713973199</v>
      </c>
      <c r="H85" s="155">
        <f t="shared" si="15"/>
        <v>1.5368086725086E-4</v>
      </c>
      <c r="I85" s="156">
        <f t="shared" si="16"/>
        <v>-606078.16999999969</v>
      </c>
      <c r="J85" s="157">
        <f t="shared" si="17"/>
        <v>-0.33115266286026801</v>
      </c>
      <c r="K85" s="163">
        <f>VLOOKUP($C85,'2025'!$C$205:$U$392,VLOOKUP($L$4,Master!$D$9:$G$20,4,FALSE),FALSE)</f>
        <v>1519926.22</v>
      </c>
      <c r="L85" s="164">
        <f>VLOOKUP($C85,'2025'!$C$8:$U$195,VLOOKUP($L$4,Master!$D$9:$G$20,4,FALSE),FALSE)</f>
        <v>1187455.7300000002</v>
      </c>
      <c r="M85" s="155">
        <f t="shared" si="18"/>
        <v>0.78125879689081235</v>
      </c>
      <c r="N85" s="155">
        <f t="shared" si="19"/>
        <v>1.4907672307730939E-4</v>
      </c>
      <c r="O85" s="156">
        <f t="shared" si="20"/>
        <v>-332470.48999999976</v>
      </c>
      <c r="P85" s="157">
        <f t="shared" si="21"/>
        <v>-0.2187412031091876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1035698.97</v>
      </c>
      <c r="F86" s="153">
        <f>IFERROR(VLOOKUP($C86,'2025'!$C$8:$U$195,19,FALSE),0)</f>
        <v>647290.40999999992</v>
      </c>
      <c r="G86" s="154">
        <f t="shared" si="14"/>
        <v>0.62497929296965504</v>
      </c>
      <c r="H86" s="155">
        <f t="shared" si="15"/>
        <v>8.1262762698671738E-5</v>
      </c>
      <c r="I86" s="156">
        <f t="shared" si="16"/>
        <v>-388408.56000000006</v>
      </c>
      <c r="J86" s="157">
        <f t="shared" si="17"/>
        <v>-0.37502070703034501</v>
      </c>
      <c r="K86" s="163">
        <f>VLOOKUP($C86,'2025'!$C$205:$U$392,VLOOKUP($L$4,Master!$D$9:$G$20,4,FALSE),FALSE)</f>
        <v>500313.34</v>
      </c>
      <c r="L86" s="164">
        <f>VLOOKUP($C86,'2025'!$C$8:$U$195,VLOOKUP($L$4,Master!$D$9:$G$20,4,FALSE),FALSE)</f>
        <v>612666.47</v>
      </c>
      <c r="M86" s="155">
        <f t="shared" si="18"/>
        <v>1.2245655292741144</v>
      </c>
      <c r="N86" s="155">
        <f t="shared" si="19"/>
        <v>7.6915970321641088E-5</v>
      </c>
      <c r="O86" s="156">
        <f t="shared" si="20"/>
        <v>112353.12999999995</v>
      </c>
      <c r="P86" s="157">
        <f t="shared" si="21"/>
        <v>0.22456552927411438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1120366.7200000002</v>
      </c>
      <c r="F87" s="148">
        <f>IFERROR(VLOOKUP($C87,'2025'!$C$8:$U$195,19,FALSE),0)</f>
        <v>906705.49</v>
      </c>
      <c r="G87" s="149">
        <f t="shared" si="14"/>
        <v>0.80929348740383844</v>
      </c>
      <c r="H87" s="150">
        <f t="shared" si="15"/>
        <v>1.1383050317623722E-4</v>
      </c>
      <c r="I87" s="148">
        <f t="shared" si="16"/>
        <v>-213661.23000000021</v>
      </c>
      <c r="J87" s="151">
        <f t="shared" si="17"/>
        <v>-0.19070651259616153</v>
      </c>
      <c r="K87" s="147">
        <f>VLOOKUP($C87,'2025'!$C$205:$U$392,VLOOKUP($L$4,Master!$D$9:$G$20,4,FALSE),FALSE)</f>
        <v>552776.30000000005</v>
      </c>
      <c r="L87" s="148">
        <f>VLOOKUP($C87,'2025'!$C$8:$U$195,VLOOKUP($L$4,Master!$D$9:$G$20,4,FALSE),FALSE)</f>
        <v>498299.44</v>
      </c>
      <c r="M87" s="150">
        <f t="shared" si="18"/>
        <v>0.90144863301845601</v>
      </c>
      <c r="N87" s="150">
        <f t="shared" si="19"/>
        <v>6.2557993321113816E-5</v>
      </c>
      <c r="O87" s="148">
        <f t="shared" si="20"/>
        <v>-54476.860000000044</v>
      </c>
      <c r="P87" s="151">
        <f t="shared" si="21"/>
        <v>-9.8551366981543959E-2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1036711.7200000001</v>
      </c>
      <c r="F89" s="153">
        <f>IFERROR(VLOOKUP($C89,'2025'!$C$8:$U$195,19,FALSE),0)</f>
        <v>847239.06</v>
      </c>
      <c r="G89" s="154">
        <f t="shared" si="14"/>
        <v>0.81723688818720019</v>
      </c>
      <c r="H89" s="155">
        <f t="shared" si="15"/>
        <v>1.0636491073894594E-4</v>
      </c>
      <c r="I89" s="156">
        <f t="shared" si="16"/>
        <v>-189472.66000000003</v>
      </c>
      <c r="J89" s="157">
        <f t="shared" si="17"/>
        <v>-0.18276311181279981</v>
      </c>
      <c r="K89" s="163">
        <f>VLOOKUP($C89,'2025'!$C$205:$U$392,VLOOKUP($L$4,Master!$D$9:$G$20,4,FALSE),FALSE)</f>
        <v>511832.65</v>
      </c>
      <c r="L89" s="164">
        <f>VLOOKUP($C89,'2025'!$C$8:$U$195,VLOOKUP($L$4,Master!$D$9:$G$20,4,FALSE),FALSE)</f>
        <v>464277.87</v>
      </c>
      <c r="M89" s="155">
        <f t="shared" si="18"/>
        <v>0.90708920191003828</v>
      </c>
      <c r="N89" s="155">
        <f t="shared" si="19"/>
        <v>5.8286824264945893E-5</v>
      </c>
      <c r="O89" s="156">
        <f t="shared" si="20"/>
        <v>-47554.780000000028</v>
      </c>
      <c r="P89" s="157">
        <f t="shared" si="21"/>
        <v>-9.291079808996168E-2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83655</v>
      </c>
      <c r="F94" s="153">
        <f>IFERROR(VLOOKUP($C94,'2025'!$C$8:$U$195,19,FALSE),0)</f>
        <v>59466.430000000008</v>
      </c>
      <c r="G94" s="154">
        <f t="shared" si="14"/>
        <v>0.71085326639172797</v>
      </c>
      <c r="H94" s="155">
        <f t="shared" si="15"/>
        <v>7.4655924372912859E-6</v>
      </c>
      <c r="I94" s="156">
        <f t="shared" si="16"/>
        <v>-24188.569999999992</v>
      </c>
      <c r="J94" s="157">
        <f t="shared" si="17"/>
        <v>-0.28914673360827198</v>
      </c>
      <c r="K94" s="163">
        <f>VLOOKUP($C94,'2025'!$C$205:$U$392,VLOOKUP($L$4,Master!$D$9:$G$20,4,FALSE),FALSE)</f>
        <v>40943.65</v>
      </c>
      <c r="L94" s="164">
        <f>VLOOKUP($C94,'2025'!$C$8:$U$195,VLOOKUP($L$4,Master!$D$9:$G$20,4,FALSE),FALSE)</f>
        <v>34021.57</v>
      </c>
      <c r="M94" s="155">
        <f t="shared" si="18"/>
        <v>0.83093642115444022</v>
      </c>
      <c r="N94" s="155">
        <f t="shared" si="19"/>
        <v>4.2711690561679262E-6</v>
      </c>
      <c r="O94" s="156">
        <f t="shared" si="20"/>
        <v>-6922.0800000000017</v>
      </c>
      <c r="P94" s="157">
        <f t="shared" si="21"/>
        <v>-0.16906357884555973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399041.81000000029</v>
      </c>
      <c r="F95" s="148">
        <f>IFERROR(VLOOKUP($C95,'2025'!$C$8:$U$195,19,FALSE),0)</f>
        <v>24604.07</v>
      </c>
      <c r="G95" s="149">
        <f t="shared" si="14"/>
        <v>6.1657874897870932E-2</v>
      </c>
      <c r="H95" s="150">
        <f t="shared" si="15"/>
        <v>3.0888681045521881E-6</v>
      </c>
      <c r="I95" s="148">
        <f t="shared" si="16"/>
        <v>-374437.74000000028</v>
      </c>
      <c r="J95" s="151">
        <f t="shared" si="17"/>
        <v>-0.938342125102129</v>
      </c>
      <c r="K95" s="147">
        <f>VLOOKUP($C95,'2025'!$C$205:$U$392,VLOOKUP($L$4,Master!$D$9:$G$20,4,FALSE),FALSE)</f>
        <v>24678.2</v>
      </c>
      <c r="L95" s="148">
        <f>VLOOKUP($C95,'2025'!$C$8:$U$195,VLOOKUP($L$4,Master!$D$9:$G$20,4,FALSE),FALSE)</f>
        <v>15041.21</v>
      </c>
      <c r="M95" s="150">
        <f t="shared" si="18"/>
        <v>0.60949380424828381</v>
      </c>
      <c r="N95" s="150">
        <f t="shared" si="19"/>
        <v>1.8883182263288722E-6</v>
      </c>
      <c r="O95" s="148">
        <f t="shared" si="20"/>
        <v>-9636.9900000000016</v>
      </c>
      <c r="P95" s="151">
        <f t="shared" si="21"/>
        <v>-0.39050619575171613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399041.81000000029</v>
      </c>
      <c r="F96" s="153">
        <f>IFERROR(VLOOKUP($C96,'2025'!$C$8:$U$195,19,FALSE),0)</f>
        <v>24604.07</v>
      </c>
      <c r="G96" s="154">
        <f t="shared" si="14"/>
        <v>6.1657874897870932E-2</v>
      </c>
      <c r="H96" s="155">
        <f t="shared" si="15"/>
        <v>3.0888681045521881E-6</v>
      </c>
      <c r="I96" s="156">
        <f t="shared" si="16"/>
        <v>-374437.74000000028</v>
      </c>
      <c r="J96" s="157">
        <f t="shared" si="17"/>
        <v>-0.938342125102129</v>
      </c>
      <c r="K96" s="163">
        <f>VLOOKUP($C96,'2025'!$C$205:$U$392,VLOOKUP($L$4,Master!$D$9:$G$20,4,FALSE),FALSE)</f>
        <v>24678.2</v>
      </c>
      <c r="L96" s="164">
        <f>VLOOKUP($C96,'2025'!$C$8:$U$195,VLOOKUP($L$4,Master!$D$9:$G$20,4,FALSE),FALSE)</f>
        <v>15041.21</v>
      </c>
      <c r="M96" s="155">
        <f t="shared" si="18"/>
        <v>0.60949380424828381</v>
      </c>
      <c r="N96" s="155">
        <f t="shared" si="19"/>
        <v>1.8883182263288722E-6</v>
      </c>
      <c r="O96" s="156">
        <f t="shared" si="20"/>
        <v>-9636.9900000000016</v>
      </c>
      <c r="P96" s="157">
        <f t="shared" si="21"/>
        <v>-0.39050619575171613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2315883.29</v>
      </c>
      <c r="F97" s="143">
        <f>IFERROR(VLOOKUP($C97,'2025'!$C$8:$U$195,19,FALSE),0)</f>
        <v>896353.54999999993</v>
      </c>
      <c r="G97" s="144">
        <f t="shared" si="14"/>
        <v>0.38704608037480159</v>
      </c>
      <c r="H97" s="145">
        <f t="shared" si="15"/>
        <v>1.1253088984859517E-4</v>
      </c>
      <c r="I97" s="143">
        <f t="shared" si="16"/>
        <v>-1419529.7400000002</v>
      </c>
      <c r="J97" s="146">
        <f t="shared" si="17"/>
        <v>-0.61295391962519852</v>
      </c>
      <c r="K97" s="142">
        <f>VLOOKUP($C97,'2025'!$C$205:$U$392,VLOOKUP($L$4,Master!$D$9:$G$20,4,FALSE),FALSE)</f>
        <v>1532108.9900000002</v>
      </c>
      <c r="L97" s="143">
        <f>VLOOKUP($C97,'2025'!$C$8:$U$195,VLOOKUP($L$4,Master!$D$9:$G$20,4,FALSE),FALSE)</f>
        <v>797938.85</v>
      </c>
      <c r="M97" s="145">
        <f t="shared" si="18"/>
        <v>0.5208107616417027</v>
      </c>
      <c r="N97" s="145">
        <f t="shared" si="19"/>
        <v>1.0017561578828433E-4</v>
      </c>
      <c r="O97" s="143">
        <f t="shared" si="20"/>
        <v>-734170.14000000025</v>
      </c>
      <c r="P97" s="146">
        <f t="shared" si="21"/>
        <v>-0.4791892383582973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2315883.29</v>
      </c>
      <c r="F108" s="148">
        <f>IFERROR(VLOOKUP($C108,'2025'!$C$8:$U$195,19,FALSE),0)</f>
        <v>896353.54999999993</v>
      </c>
      <c r="G108" s="149">
        <f t="shared" si="14"/>
        <v>0.38704608037480159</v>
      </c>
      <c r="H108" s="150">
        <f t="shared" si="15"/>
        <v>1.1253088984859517E-4</v>
      </c>
      <c r="I108" s="148">
        <f t="shared" si="16"/>
        <v>-1419529.7400000002</v>
      </c>
      <c r="J108" s="151">
        <f t="shared" si="17"/>
        <v>-0.61295391962519852</v>
      </c>
      <c r="K108" s="147">
        <f>VLOOKUP($C108,'2025'!$C$205:$U$392,VLOOKUP($L$4,Master!$D$9:$G$20,4,FALSE),FALSE)</f>
        <v>1532108.9900000002</v>
      </c>
      <c r="L108" s="148">
        <f>VLOOKUP($C108,'2025'!$C$8:$U$195,VLOOKUP($L$4,Master!$D$9:$G$20,4,FALSE),FALSE)</f>
        <v>797938.85</v>
      </c>
      <c r="M108" s="150">
        <f t="shared" si="18"/>
        <v>0.5208107616417027</v>
      </c>
      <c r="N108" s="150">
        <f t="shared" si="19"/>
        <v>1.0017561578828433E-4</v>
      </c>
      <c r="O108" s="148">
        <f t="shared" si="20"/>
        <v>-734170.14000000025</v>
      </c>
      <c r="P108" s="151">
        <f t="shared" si="21"/>
        <v>-0.4791892383582973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2315883.29</v>
      </c>
      <c r="F109" s="153">
        <f>IFERROR(VLOOKUP($C109,'2025'!$C$8:$U$195,19,FALSE),0)</f>
        <v>896353.54999999993</v>
      </c>
      <c r="G109" s="154">
        <f t="shared" si="14"/>
        <v>0.38704608037480159</v>
      </c>
      <c r="H109" s="155">
        <f t="shared" si="15"/>
        <v>1.1253088984859517E-4</v>
      </c>
      <c r="I109" s="156">
        <f t="shared" si="16"/>
        <v>-1419529.7400000002</v>
      </c>
      <c r="J109" s="157">
        <f t="shared" si="17"/>
        <v>-0.61295391962519852</v>
      </c>
      <c r="K109" s="163">
        <f>VLOOKUP($C109,'2025'!$C$205:$U$392,VLOOKUP($L$4,Master!$D$9:$G$20,4,FALSE),FALSE)</f>
        <v>1532108.9900000002</v>
      </c>
      <c r="L109" s="164">
        <f>VLOOKUP($C109,'2025'!$C$8:$U$195,VLOOKUP($L$4,Master!$D$9:$G$20,4,FALSE),FALSE)</f>
        <v>797938.85</v>
      </c>
      <c r="M109" s="155">
        <f t="shared" si="18"/>
        <v>0.5208107616417027</v>
      </c>
      <c r="N109" s="155">
        <f t="shared" si="19"/>
        <v>1.0017561578828433E-4</v>
      </c>
      <c r="O109" s="156">
        <f t="shared" si="20"/>
        <v>-734170.14000000025</v>
      </c>
      <c r="P109" s="157">
        <f t="shared" si="21"/>
        <v>-0.4791892383582973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849168.42000000051</v>
      </c>
      <c r="F110" s="143">
        <f>IFERROR(VLOOKUP($C110,'2025'!$C$8:$U$195,19,FALSE),0)</f>
        <v>657789.64000000025</v>
      </c>
      <c r="G110" s="144">
        <f t="shared" si="14"/>
        <v>0.77462800606739457</v>
      </c>
      <c r="H110" s="145">
        <f t="shared" si="15"/>
        <v>8.2580867250860006E-5</v>
      </c>
      <c r="I110" s="143">
        <f t="shared" si="16"/>
        <v>-191378.78000000026</v>
      </c>
      <c r="J110" s="146">
        <f t="shared" si="17"/>
        <v>-0.22537199393260543</v>
      </c>
      <c r="K110" s="142">
        <f>VLOOKUP($C110,'2025'!$C$205:$U$392,VLOOKUP($L$4,Master!$D$9:$G$20,4,FALSE),FALSE)</f>
        <v>445698.69000000024</v>
      </c>
      <c r="L110" s="143">
        <f>VLOOKUP($C110,'2025'!$C$8:$U$195,VLOOKUP($L$4,Master!$D$9:$G$20,4,FALSE),FALSE)</f>
        <v>390982.63000000018</v>
      </c>
      <c r="M110" s="145">
        <f t="shared" si="18"/>
        <v>0.87723531339075722</v>
      </c>
      <c r="N110" s="145">
        <f t="shared" si="19"/>
        <v>4.9085121902227152E-5</v>
      </c>
      <c r="O110" s="143">
        <f t="shared" si="20"/>
        <v>-54716.060000000056</v>
      </c>
      <c r="P110" s="146">
        <f t="shared" si="21"/>
        <v>-0.12276468660924274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849168.42000000051</v>
      </c>
      <c r="F121" s="148">
        <f>IFERROR(VLOOKUP($C121,'2025'!$C$8:$U$195,19,FALSE),0)</f>
        <v>657789.64000000025</v>
      </c>
      <c r="G121" s="149">
        <f t="shared" si="14"/>
        <v>0.77462800606739457</v>
      </c>
      <c r="H121" s="150">
        <f t="shared" si="15"/>
        <v>8.2580867250860006E-5</v>
      </c>
      <c r="I121" s="148">
        <f t="shared" si="16"/>
        <v>-191378.78000000026</v>
      </c>
      <c r="J121" s="151">
        <f t="shared" si="17"/>
        <v>-0.22537199393260543</v>
      </c>
      <c r="K121" s="147">
        <f>VLOOKUP($C121,'2025'!$C$205:$U$392,VLOOKUP($L$4,Master!$D$9:$G$20,4,FALSE),FALSE)</f>
        <v>445698.69000000024</v>
      </c>
      <c r="L121" s="148">
        <f>VLOOKUP($C121,'2025'!$C$8:$U$195,VLOOKUP($L$4,Master!$D$9:$G$20,4,FALSE),FALSE)</f>
        <v>390982.63000000018</v>
      </c>
      <c r="M121" s="150">
        <f t="shared" si="18"/>
        <v>0.87723531339075722</v>
      </c>
      <c r="N121" s="150">
        <f t="shared" si="19"/>
        <v>4.9085121902227152E-5</v>
      </c>
      <c r="O121" s="148">
        <f t="shared" si="20"/>
        <v>-54716.060000000056</v>
      </c>
      <c r="P121" s="151">
        <f t="shared" si="21"/>
        <v>-0.12276468660924274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849168.42000000051</v>
      </c>
      <c r="F122" s="153">
        <f>IFERROR(VLOOKUP($C122,'2025'!$C$8:$U$195,19,FALSE),0)</f>
        <v>657789.64000000025</v>
      </c>
      <c r="G122" s="154">
        <f t="shared" si="14"/>
        <v>0.77462800606739457</v>
      </c>
      <c r="H122" s="155">
        <f t="shared" si="15"/>
        <v>8.2580867250860006E-5</v>
      </c>
      <c r="I122" s="156">
        <f t="shared" si="16"/>
        <v>-191378.78000000026</v>
      </c>
      <c r="J122" s="157">
        <f t="shared" si="17"/>
        <v>-0.22537199393260543</v>
      </c>
      <c r="K122" s="163">
        <f>VLOOKUP($C122,'2025'!$C$205:$U$392,VLOOKUP($L$4,Master!$D$9:$G$20,4,FALSE),FALSE)</f>
        <v>445698.69000000024</v>
      </c>
      <c r="L122" s="164">
        <f>VLOOKUP($C122,'2025'!$C$8:$U$195,VLOOKUP($L$4,Master!$D$9:$G$20,4,FALSE),FALSE)</f>
        <v>390982.63000000018</v>
      </c>
      <c r="M122" s="155">
        <f t="shared" si="18"/>
        <v>0.87723531339075722</v>
      </c>
      <c r="N122" s="155">
        <f t="shared" si="19"/>
        <v>4.9085121902227152E-5</v>
      </c>
      <c r="O122" s="156">
        <f t="shared" si="20"/>
        <v>-54716.060000000056</v>
      </c>
      <c r="P122" s="157">
        <f t="shared" si="21"/>
        <v>-0.12276468660924274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68763187.490000024</v>
      </c>
      <c r="F123" s="143">
        <f>IFERROR(VLOOKUP($C123,'2025'!$C$8:$U$195,19,FALSE),0)</f>
        <v>52072921.039999999</v>
      </c>
      <c r="G123" s="144">
        <f t="shared" si="14"/>
        <v>0.75727904625673104</v>
      </c>
      <c r="H123" s="145">
        <f t="shared" si="15"/>
        <v>6.5373893388907022E-3</v>
      </c>
      <c r="I123" s="143">
        <f t="shared" si="16"/>
        <v>-16690266.450000025</v>
      </c>
      <c r="J123" s="146">
        <f t="shared" si="17"/>
        <v>-0.24272095374326894</v>
      </c>
      <c r="K123" s="142">
        <f>VLOOKUP($C123,'2025'!$C$205:$U$392,VLOOKUP($L$4,Master!$D$9:$G$20,4,FALSE),FALSE)</f>
        <v>38001105.31000001</v>
      </c>
      <c r="L123" s="143">
        <f>VLOOKUP($C123,'2025'!$C$8:$U$195,VLOOKUP($L$4,Master!$D$9:$G$20,4,FALSE),FALSE)</f>
        <v>37431456.850000001</v>
      </c>
      <c r="M123" s="145">
        <f t="shared" si="18"/>
        <v>0.9850096870774413</v>
      </c>
      <c r="N123" s="145">
        <f t="shared" si="19"/>
        <v>4.6992563901373441E-3</v>
      </c>
      <c r="O123" s="143">
        <f t="shared" si="20"/>
        <v>-569648.46000000834</v>
      </c>
      <c r="P123" s="146">
        <f t="shared" si="21"/>
        <v>-1.4990312922558731E-2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65427971.710000023</v>
      </c>
      <c r="F138" s="148">
        <f>IFERROR(VLOOKUP($C138,'2025'!$C$8:$U$195,19,FALSE),0)</f>
        <v>50441663.020000003</v>
      </c>
      <c r="G138" s="149">
        <f t="shared" ref="G138:G196" si="22">IFERROR(F138/E138,0)</f>
        <v>0.77094951443054582</v>
      </c>
      <c r="H138" s="150">
        <f t="shared" ref="H138:H196" si="23">F138/$D$4</f>
        <v>6.3325963567429132E-3</v>
      </c>
      <c r="I138" s="148">
        <f t="shared" ref="I138:I196" si="24">F138-E138</f>
        <v>-14986308.69000002</v>
      </c>
      <c r="J138" s="151">
        <f t="shared" ref="J138:J196" si="25">IFERROR(I138/E138,0)</f>
        <v>-0.22905048556945423</v>
      </c>
      <c r="K138" s="147">
        <f>VLOOKUP($C138,'2025'!$C$205:$U$392,VLOOKUP($L$4,Master!$D$9:$G$20,4,FALSE),FALSE)</f>
        <v>35561147.890000015</v>
      </c>
      <c r="L138" s="148">
        <f>VLOOKUP($C138,'2025'!$C$8:$U$195,VLOOKUP($L$4,Master!$D$9:$G$20,4,FALSE),FALSE)</f>
        <v>36321968.280000001</v>
      </c>
      <c r="M138" s="150">
        <f t="shared" ref="M138:M196" si="26">IFERROR(L138/K138,0)</f>
        <v>1.0213947084147397</v>
      </c>
      <c r="N138" s="150">
        <f t="shared" ref="N138:N196" si="27">L138/$D$4</f>
        <v>4.559967896150853E-3</v>
      </c>
      <c r="O138" s="148">
        <f t="shared" ref="O138:O196" si="28">L138-K138</f>
        <v>760820.38999998569</v>
      </c>
      <c r="P138" s="151">
        <f t="shared" ref="P138:P196" si="29">IFERROR(O138/K138,0)</f>
        <v>2.1394708414739685E-2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65427971.710000023</v>
      </c>
      <c r="F139" s="153">
        <f>IFERROR(VLOOKUP($C139,'2025'!$C$8:$U$195,19,FALSE),0)</f>
        <v>50441663.020000003</v>
      </c>
      <c r="G139" s="154">
        <f t="shared" si="22"/>
        <v>0.77094951443054582</v>
      </c>
      <c r="H139" s="155">
        <f t="shared" si="23"/>
        <v>6.3325963567429132E-3</v>
      </c>
      <c r="I139" s="156">
        <f t="shared" si="24"/>
        <v>-14986308.69000002</v>
      </c>
      <c r="J139" s="157">
        <f t="shared" si="25"/>
        <v>-0.22905048556945423</v>
      </c>
      <c r="K139" s="163">
        <f>VLOOKUP($C139,'2025'!$C$205:$U$392,VLOOKUP($L$4,Master!$D$9:$G$20,4,FALSE),FALSE)</f>
        <v>35561147.890000015</v>
      </c>
      <c r="L139" s="164">
        <f>VLOOKUP($C139,'2025'!$C$8:$U$195,VLOOKUP($L$4,Master!$D$9:$G$20,4,FALSE),FALSE)</f>
        <v>36321968.280000001</v>
      </c>
      <c r="M139" s="155">
        <f t="shared" si="26"/>
        <v>1.0213947084147397</v>
      </c>
      <c r="N139" s="155">
        <f t="shared" si="27"/>
        <v>4.559967896150853E-3</v>
      </c>
      <c r="O139" s="156">
        <f t="shared" si="28"/>
        <v>760820.38999998569</v>
      </c>
      <c r="P139" s="157">
        <f t="shared" si="29"/>
        <v>2.1394708414739685E-2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1968560.6800000002</v>
      </c>
      <c r="F140" s="148">
        <f>IFERROR(VLOOKUP($C140,'2025'!$C$8:$U$195,19,FALSE),0)</f>
        <v>898331.95</v>
      </c>
      <c r="G140" s="149">
        <f t="shared" si="22"/>
        <v>0.45633947641380296</v>
      </c>
      <c r="H140" s="150">
        <f t="shared" si="23"/>
        <v>1.1277926406709016E-4</v>
      </c>
      <c r="I140" s="148">
        <f t="shared" si="24"/>
        <v>-1070228.7300000002</v>
      </c>
      <c r="J140" s="151">
        <f t="shared" si="25"/>
        <v>-0.5436605235861971</v>
      </c>
      <c r="K140" s="147">
        <f>VLOOKUP($C140,'2025'!$C$205:$U$392,VLOOKUP($L$4,Master!$D$9:$G$20,4,FALSE),FALSE)</f>
        <v>1554629.87</v>
      </c>
      <c r="L140" s="148">
        <f>VLOOKUP($C140,'2025'!$C$8:$U$195,VLOOKUP($L$4,Master!$D$9:$G$20,4,FALSE),FALSE)</f>
        <v>746895.01</v>
      </c>
      <c r="M140" s="150">
        <f t="shared" si="26"/>
        <v>0.48043268974370085</v>
      </c>
      <c r="N140" s="150">
        <f t="shared" si="27"/>
        <v>9.3767420342983401E-5</v>
      </c>
      <c r="O140" s="148">
        <f t="shared" si="28"/>
        <v>-807734.8600000001</v>
      </c>
      <c r="P140" s="151">
        <f t="shared" si="29"/>
        <v>-0.51956731025629921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1968560.6800000002</v>
      </c>
      <c r="F141" s="153">
        <f>IFERROR(VLOOKUP($C141,'2025'!$C$8:$U$195,19,FALSE),0)</f>
        <v>898331.95</v>
      </c>
      <c r="G141" s="154">
        <f t="shared" si="22"/>
        <v>0.45633947641380296</v>
      </c>
      <c r="H141" s="155">
        <f t="shared" si="23"/>
        <v>1.1277926406709016E-4</v>
      </c>
      <c r="I141" s="156">
        <f t="shared" si="24"/>
        <v>-1070228.7300000002</v>
      </c>
      <c r="J141" s="157">
        <f t="shared" si="25"/>
        <v>-0.5436605235861971</v>
      </c>
      <c r="K141" s="163">
        <f>VLOOKUP($C141,'2025'!$C$205:$U$392,VLOOKUP($L$4,Master!$D$9:$G$20,4,FALSE),FALSE)</f>
        <v>1554629.87</v>
      </c>
      <c r="L141" s="164">
        <f>VLOOKUP($C141,'2025'!$C$8:$U$195,VLOOKUP($L$4,Master!$D$9:$G$20,4,FALSE),FALSE)</f>
        <v>746895.01</v>
      </c>
      <c r="M141" s="155">
        <f t="shared" si="26"/>
        <v>0.48043268974370085</v>
      </c>
      <c r="N141" s="155">
        <f t="shared" si="27"/>
        <v>9.3767420342983401E-5</v>
      </c>
      <c r="O141" s="156">
        <f t="shared" si="28"/>
        <v>-807734.8600000001</v>
      </c>
      <c r="P141" s="157">
        <f t="shared" si="29"/>
        <v>-0.51956731025629921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1366655.1</v>
      </c>
      <c r="F142" s="148">
        <f>IFERROR(VLOOKUP($C142,'2025'!$C$8:$U$195,19,FALSE),0)</f>
        <v>732926.07000000007</v>
      </c>
      <c r="G142" s="149">
        <f t="shared" si="22"/>
        <v>0.53629190715345809</v>
      </c>
      <c r="H142" s="150">
        <f t="shared" si="23"/>
        <v>9.201371808069903E-5</v>
      </c>
      <c r="I142" s="148">
        <f t="shared" si="24"/>
        <v>-633729.03</v>
      </c>
      <c r="J142" s="151">
        <f t="shared" si="25"/>
        <v>-0.46370809284654191</v>
      </c>
      <c r="K142" s="147">
        <f>VLOOKUP($C142,'2025'!$C$205:$U$392,VLOOKUP($L$4,Master!$D$9:$G$20,4,FALSE),FALSE)</f>
        <v>885327.55</v>
      </c>
      <c r="L142" s="148">
        <f>VLOOKUP($C142,'2025'!$C$8:$U$195,VLOOKUP($L$4,Master!$D$9:$G$20,4,FALSE),FALSE)</f>
        <v>362593.56</v>
      </c>
      <c r="M142" s="150">
        <f t="shared" si="26"/>
        <v>0.40955865430822747</v>
      </c>
      <c r="N142" s="150">
        <f t="shared" si="27"/>
        <v>4.5521073643508175E-5</v>
      </c>
      <c r="O142" s="148">
        <f t="shared" si="28"/>
        <v>-522733.99000000005</v>
      </c>
      <c r="P142" s="151">
        <f t="shared" si="29"/>
        <v>-0.59044134569177253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1366655.1</v>
      </c>
      <c r="F143" s="153">
        <f>IFERROR(VLOOKUP($C143,'2025'!$C$8:$U$195,19,FALSE),0)</f>
        <v>732926.07000000007</v>
      </c>
      <c r="G143" s="154">
        <f t="shared" si="22"/>
        <v>0.53629190715345809</v>
      </c>
      <c r="H143" s="155">
        <f t="shared" si="23"/>
        <v>9.201371808069903E-5</v>
      </c>
      <c r="I143" s="156">
        <f t="shared" si="24"/>
        <v>-633729.03</v>
      </c>
      <c r="J143" s="157">
        <f t="shared" si="25"/>
        <v>-0.46370809284654191</v>
      </c>
      <c r="K143" s="163">
        <f>VLOOKUP($C143,'2025'!$C$205:$U$392,VLOOKUP($L$4,Master!$D$9:$G$20,4,FALSE),FALSE)</f>
        <v>885327.55</v>
      </c>
      <c r="L143" s="164">
        <f>VLOOKUP($C143,'2025'!$C$8:$U$195,VLOOKUP($L$4,Master!$D$9:$G$20,4,FALSE),FALSE)</f>
        <v>362593.56</v>
      </c>
      <c r="M143" s="155">
        <f t="shared" si="26"/>
        <v>0.40955865430822747</v>
      </c>
      <c r="N143" s="155">
        <f t="shared" si="27"/>
        <v>4.5521073643508175E-5</v>
      </c>
      <c r="O143" s="156">
        <f t="shared" si="28"/>
        <v>-522733.99000000005</v>
      </c>
      <c r="P143" s="157">
        <f t="shared" si="29"/>
        <v>-0.59044134569177253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5958388.730000006</v>
      </c>
      <c r="F144" s="143">
        <f>IFERROR(VLOOKUP($C144,'2025'!$C$8:$U$195,19,FALSE),0)</f>
        <v>2959447.2699999996</v>
      </c>
      <c r="G144" s="144">
        <f t="shared" si="22"/>
        <v>0.4966858330507074</v>
      </c>
      <c r="H144" s="145">
        <f t="shared" si="23"/>
        <v>3.7153780977728669E-4</v>
      </c>
      <c r="I144" s="143">
        <f t="shared" si="24"/>
        <v>-2998941.4600000065</v>
      </c>
      <c r="J144" s="146">
        <f t="shared" si="25"/>
        <v>-0.50331416694929254</v>
      </c>
      <c r="K144" s="142">
        <f>VLOOKUP($C144,'2025'!$C$205:$U$392,VLOOKUP($L$4,Master!$D$9:$G$20,4,FALSE),FALSE)</f>
        <v>3101077.990000003</v>
      </c>
      <c r="L144" s="143">
        <f>VLOOKUP($C144,'2025'!$C$8:$U$195,VLOOKUP($L$4,Master!$D$9:$G$20,4,FALSE),FALSE)</f>
        <v>1975585.1499999997</v>
      </c>
      <c r="M144" s="145">
        <f t="shared" si="26"/>
        <v>0.63706400044456724</v>
      </c>
      <c r="N144" s="145">
        <f t="shared" si="27"/>
        <v>2.48020833856429E-4</v>
      </c>
      <c r="O144" s="143">
        <f t="shared" si="28"/>
        <v>-1125492.8400000033</v>
      </c>
      <c r="P144" s="146">
        <f t="shared" si="29"/>
        <v>-0.36293599955543276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978130.87000000023</v>
      </c>
      <c r="F145" s="148">
        <f>IFERROR(VLOOKUP($C145,'2025'!$C$8:$U$195,19,FALSE),0)</f>
        <v>101496.39000000001</v>
      </c>
      <c r="G145" s="149">
        <f t="shared" si="22"/>
        <v>0.10376565458975852</v>
      </c>
      <c r="H145" s="150">
        <f t="shared" si="23"/>
        <v>1.274215858588395E-5</v>
      </c>
      <c r="I145" s="148">
        <f t="shared" si="24"/>
        <v>-876634.48000000021</v>
      </c>
      <c r="J145" s="151">
        <f t="shared" si="25"/>
        <v>-0.8962343454102415</v>
      </c>
      <c r="K145" s="147">
        <f>VLOOKUP($C145,'2025'!$C$205:$U$392,VLOOKUP($L$4,Master!$D$9:$G$20,4,FALSE),FALSE)</f>
        <v>351736.87000000011</v>
      </c>
      <c r="L145" s="148">
        <f>VLOOKUP($C145,'2025'!$C$8:$U$195,VLOOKUP($L$4,Master!$D$9:$G$20,4,FALSE),FALSE)</f>
        <v>60680.830000000009</v>
      </c>
      <c r="M145" s="150">
        <f t="shared" si="26"/>
        <v>0.17251768346036625</v>
      </c>
      <c r="N145" s="150">
        <f t="shared" si="27"/>
        <v>7.6180518241394044E-6</v>
      </c>
      <c r="O145" s="148">
        <f t="shared" si="28"/>
        <v>-291056.0400000001</v>
      </c>
      <c r="P145" s="151">
        <f t="shared" si="29"/>
        <v>-0.82748231653963378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978130.87000000023</v>
      </c>
      <c r="F146" s="153">
        <f>IFERROR(VLOOKUP($C146,'2025'!$C$8:$U$195,19,FALSE),0)</f>
        <v>101496.39000000001</v>
      </c>
      <c r="G146" s="154">
        <f t="shared" si="22"/>
        <v>0.10376565458975852</v>
      </c>
      <c r="H146" s="155">
        <f t="shared" si="23"/>
        <v>1.274215858588395E-5</v>
      </c>
      <c r="I146" s="156">
        <f t="shared" si="24"/>
        <v>-876634.48000000021</v>
      </c>
      <c r="J146" s="157">
        <f t="shared" si="25"/>
        <v>-0.8962343454102415</v>
      </c>
      <c r="K146" s="163">
        <f>VLOOKUP($C146,'2025'!$C$205:$U$392,VLOOKUP($L$4,Master!$D$9:$G$20,4,FALSE),FALSE)</f>
        <v>351736.87000000011</v>
      </c>
      <c r="L146" s="164">
        <f>VLOOKUP($C146,'2025'!$C$8:$U$195,VLOOKUP($L$4,Master!$D$9:$G$20,4,FALSE),FALSE)</f>
        <v>60680.830000000009</v>
      </c>
      <c r="M146" s="155">
        <f t="shared" si="26"/>
        <v>0.17251768346036625</v>
      </c>
      <c r="N146" s="155">
        <f t="shared" si="27"/>
        <v>7.6180518241394044E-6</v>
      </c>
      <c r="O146" s="156">
        <f t="shared" si="28"/>
        <v>-291056.0400000001</v>
      </c>
      <c r="P146" s="157">
        <f t="shared" si="29"/>
        <v>-0.82748231653963378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2839732.0100000044</v>
      </c>
      <c r="F147" s="148">
        <f>IFERROR(VLOOKUP($C147,'2025'!$C$8:$U$195,19,FALSE),0)</f>
        <v>1839196.8399999999</v>
      </c>
      <c r="G147" s="149">
        <f t="shared" si="22"/>
        <v>0.64766563658941778</v>
      </c>
      <c r="H147" s="150">
        <f t="shared" si="23"/>
        <v>2.3089823988751347E-4</v>
      </c>
      <c r="I147" s="148">
        <f t="shared" si="24"/>
        <v>-1000535.1700000046</v>
      </c>
      <c r="J147" s="151">
        <f t="shared" si="25"/>
        <v>-0.35233436341058222</v>
      </c>
      <c r="K147" s="147">
        <f>VLOOKUP($C147,'2025'!$C$205:$U$392,VLOOKUP($L$4,Master!$D$9:$G$20,4,FALSE),FALSE)</f>
        <v>1442351.6300000022</v>
      </c>
      <c r="L147" s="148">
        <f>VLOOKUP($C147,'2025'!$C$8:$U$195,VLOOKUP($L$4,Master!$D$9:$G$20,4,FALSE),FALSE)</f>
        <v>1059718.2699999996</v>
      </c>
      <c r="M147" s="150">
        <f t="shared" si="26"/>
        <v>0.73471561854857681</v>
      </c>
      <c r="N147" s="150">
        <f t="shared" si="27"/>
        <v>1.3304018253948322E-4</v>
      </c>
      <c r="O147" s="148">
        <f t="shared" si="28"/>
        <v>-382633.36000000266</v>
      </c>
      <c r="P147" s="151">
        <f t="shared" si="29"/>
        <v>-0.26528438145142325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2839732.0100000044</v>
      </c>
      <c r="F148" s="153">
        <f>IFERROR(VLOOKUP($C148,'2025'!$C$8:$U$195,19,FALSE),0)</f>
        <v>1839196.8399999999</v>
      </c>
      <c r="G148" s="154">
        <f t="shared" si="22"/>
        <v>0.64766563658941778</v>
      </c>
      <c r="H148" s="155">
        <f t="shared" si="23"/>
        <v>2.3089823988751347E-4</v>
      </c>
      <c r="I148" s="156">
        <f t="shared" si="24"/>
        <v>-1000535.1700000046</v>
      </c>
      <c r="J148" s="157">
        <f t="shared" si="25"/>
        <v>-0.35233436341058222</v>
      </c>
      <c r="K148" s="163">
        <f>VLOOKUP($C148,'2025'!$C$205:$U$392,VLOOKUP($L$4,Master!$D$9:$G$20,4,FALSE),FALSE)</f>
        <v>1442351.6300000022</v>
      </c>
      <c r="L148" s="164">
        <f>VLOOKUP($C148,'2025'!$C$8:$U$195,VLOOKUP($L$4,Master!$D$9:$G$20,4,FALSE),FALSE)</f>
        <v>1059718.2699999996</v>
      </c>
      <c r="M148" s="155">
        <f t="shared" si="26"/>
        <v>0.73471561854857681</v>
      </c>
      <c r="N148" s="155">
        <f t="shared" si="27"/>
        <v>1.3304018253948322E-4</v>
      </c>
      <c r="O148" s="156">
        <f t="shared" si="28"/>
        <v>-382633.36000000266</v>
      </c>
      <c r="P148" s="157">
        <f t="shared" si="29"/>
        <v>-0.26528438145142325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153500.15000000002</v>
      </c>
      <c r="F153" s="148">
        <f>IFERROR(VLOOKUP($C153,'2025'!$C$8:$U$195,19,FALSE),0)</f>
        <v>1552.43</v>
      </c>
      <c r="G153" s="149">
        <f t="shared" si="22"/>
        <v>1.0113540605660646E-2</v>
      </c>
      <c r="H153" s="150">
        <f t="shared" si="23"/>
        <v>1.948966781329249E-7</v>
      </c>
      <c r="I153" s="148">
        <f t="shared" si="24"/>
        <v>-151947.72000000003</v>
      </c>
      <c r="J153" s="151">
        <f t="shared" si="25"/>
        <v>-0.98988645939433939</v>
      </c>
      <c r="K153" s="147">
        <f>VLOOKUP($C153,'2025'!$C$205:$U$392,VLOOKUP($L$4,Master!$D$9:$G$20,4,FALSE),FALSE)</f>
        <v>17336.949999999997</v>
      </c>
      <c r="L153" s="148">
        <f>VLOOKUP($C153,'2025'!$C$8:$U$195,VLOOKUP($L$4,Master!$D$9:$G$20,4,FALSE),FALSE)</f>
        <v>567.46</v>
      </c>
      <c r="M153" s="150">
        <f t="shared" si="26"/>
        <v>3.2731247422412832E-2</v>
      </c>
      <c r="N153" s="150">
        <f t="shared" si="27"/>
        <v>7.1240615662741357E-8</v>
      </c>
      <c r="O153" s="148">
        <f t="shared" si="28"/>
        <v>-16769.489999999998</v>
      </c>
      <c r="P153" s="151">
        <f t="shared" si="29"/>
        <v>-0.96726875257758727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153500.15000000002</v>
      </c>
      <c r="F154" s="153">
        <f>IFERROR(VLOOKUP($C154,'2025'!$C$8:$U$195,19,FALSE),0)</f>
        <v>1552.43</v>
      </c>
      <c r="G154" s="154">
        <f t="shared" si="22"/>
        <v>1.0113540605660646E-2</v>
      </c>
      <c r="H154" s="155">
        <f t="shared" si="23"/>
        <v>1.948966781329249E-7</v>
      </c>
      <c r="I154" s="156">
        <f t="shared" si="24"/>
        <v>-151947.72000000003</v>
      </c>
      <c r="J154" s="157">
        <f t="shared" si="25"/>
        <v>-0.98988645939433939</v>
      </c>
      <c r="K154" s="163">
        <f>VLOOKUP($C154,'2025'!$C$205:$U$392,VLOOKUP($L$4,Master!$D$9:$G$20,4,FALSE),FALSE)</f>
        <v>17336.949999999997</v>
      </c>
      <c r="L154" s="164">
        <f>VLOOKUP($C154,'2025'!$C$8:$U$195,VLOOKUP($L$4,Master!$D$9:$G$20,4,FALSE),FALSE)</f>
        <v>567.46</v>
      </c>
      <c r="M154" s="155">
        <f t="shared" si="26"/>
        <v>3.2731247422412832E-2</v>
      </c>
      <c r="N154" s="155">
        <f t="shared" si="27"/>
        <v>7.1240615662741357E-8</v>
      </c>
      <c r="O154" s="156">
        <f t="shared" si="28"/>
        <v>-16769.489999999998</v>
      </c>
      <c r="P154" s="157">
        <f t="shared" si="29"/>
        <v>-0.96726875257758727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1987025.7000000009</v>
      </c>
      <c r="F155" s="148">
        <f>IFERROR(VLOOKUP($C155,'2025'!$C$8:$U$195,19,FALSE),0)</f>
        <v>1017201.6100000001</v>
      </c>
      <c r="G155" s="149">
        <f t="shared" si="22"/>
        <v>0.51192171797274677</v>
      </c>
      <c r="H155" s="150">
        <f t="shared" si="23"/>
        <v>1.2770251462575642E-4</v>
      </c>
      <c r="I155" s="148">
        <f t="shared" si="24"/>
        <v>-969824.09000000078</v>
      </c>
      <c r="J155" s="151">
        <f t="shared" si="25"/>
        <v>-0.48807828202725329</v>
      </c>
      <c r="K155" s="147">
        <f>VLOOKUP($C155,'2025'!$C$205:$U$392,VLOOKUP($L$4,Master!$D$9:$G$20,4,FALSE),FALSE)</f>
        <v>1289652.5400000005</v>
      </c>
      <c r="L155" s="148">
        <f>VLOOKUP($C155,'2025'!$C$8:$U$195,VLOOKUP($L$4,Master!$D$9:$G$20,4,FALSE),FALSE)</f>
        <v>854618.59000000008</v>
      </c>
      <c r="M155" s="150">
        <f t="shared" si="26"/>
        <v>0.66267352135017676</v>
      </c>
      <c r="N155" s="150">
        <f t="shared" si="27"/>
        <v>1.0729135887714366E-4</v>
      </c>
      <c r="O155" s="148">
        <f t="shared" si="28"/>
        <v>-435033.95000000042</v>
      </c>
      <c r="P155" s="151">
        <f t="shared" si="29"/>
        <v>-0.33732647864982318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1987025.7000000009</v>
      </c>
      <c r="F156" s="153">
        <f>IFERROR(VLOOKUP($C156,'2025'!$C$8:$U$195,19,FALSE),0)</f>
        <v>1017201.6100000001</v>
      </c>
      <c r="G156" s="154">
        <f t="shared" si="22"/>
        <v>0.51192171797274677</v>
      </c>
      <c r="H156" s="155">
        <f t="shared" si="23"/>
        <v>1.2770251462575642E-4</v>
      </c>
      <c r="I156" s="156">
        <f t="shared" si="24"/>
        <v>-969824.09000000078</v>
      </c>
      <c r="J156" s="157">
        <f t="shared" si="25"/>
        <v>-0.48807828202725329</v>
      </c>
      <c r="K156" s="163">
        <f>VLOOKUP($C156,'2025'!$C$205:$U$392,VLOOKUP($L$4,Master!$D$9:$G$20,4,FALSE),FALSE)</f>
        <v>1289652.5400000005</v>
      </c>
      <c r="L156" s="164">
        <f>VLOOKUP($C156,'2025'!$C$8:$U$195,VLOOKUP($L$4,Master!$D$9:$G$20,4,FALSE),FALSE)</f>
        <v>854618.59000000008</v>
      </c>
      <c r="M156" s="155">
        <f t="shared" si="26"/>
        <v>0.66267352135017676</v>
      </c>
      <c r="N156" s="155">
        <f t="shared" si="27"/>
        <v>1.0729135887714366E-4</v>
      </c>
      <c r="O156" s="156">
        <f t="shared" si="28"/>
        <v>-435033.95000000042</v>
      </c>
      <c r="P156" s="157">
        <f t="shared" si="29"/>
        <v>-0.33732647864982318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53444368.359999992</v>
      </c>
      <c r="F157" s="143">
        <f>IFERROR(VLOOKUP($C157,'2025'!$C$8:$U$195,19,FALSE),0)</f>
        <v>49237163.450000003</v>
      </c>
      <c r="G157" s="144">
        <f t="shared" si="22"/>
        <v>0.92127879813902269</v>
      </c>
      <c r="H157" s="145">
        <f t="shared" si="23"/>
        <v>6.1813798993145359E-3</v>
      </c>
      <c r="I157" s="143">
        <f t="shared" si="24"/>
        <v>-4207204.909999989</v>
      </c>
      <c r="J157" s="146">
        <f t="shared" si="25"/>
        <v>-7.8721201860977322E-2</v>
      </c>
      <c r="K157" s="142">
        <f>VLOOKUP($C157,'2025'!$C$205:$U$392,VLOOKUP($L$4,Master!$D$9:$G$20,4,FALSE),FALSE)</f>
        <v>28823801.319999989</v>
      </c>
      <c r="L157" s="143">
        <f>VLOOKUP($C157,'2025'!$C$8:$U$195,VLOOKUP($L$4,Master!$D$9:$G$20,4,FALSE),FALSE)</f>
        <v>28412864.960000001</v>
      </c>
      <c r="M157" s="145">
        <f t="shared" si="26"/>
        <v>0.98574315873753782</v>
      </c>
      <c r="N157" s="145">
        <f t="shared" si="27"/>
        <v>3.5670355487483368E-3</v>
      </c>
      <c r="O157" s="143">
        <f t="shared" si="28"/>
        <v>-410936.35999998823</v>
      </c>
      <c r="P157" s="146">
        <f t="shared" si="29"/>
        <v>-1.4256841262462199E-2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29675460.799999997</v>
      </c>
      <c r="F158" s="148">
        <f>IFERROR(VLOOKUP($C158,'2025'!$C$8:$U$195,19,FALSE),0)</f>
        <v>28397974.900000006</v>
      </c>
      <c r="G158" s="149">
        <f t="shared" si="22"/>
        <v>0.95695143847606268</v>
      </c>
      <c r="H158" s="150">
        <f t="shared" si="23"/>
        <v>3.5651662063424317E-3</v>
      </c>
      <c r="I158" s="148">
        <f t="shared" si="24"/>
        <v>-1277485.8999999911</v>
      </c>
      <c r="J158" s="151">
        <f t="shared" si="25"/>
        <v>-4.3048561523937351E-2</v>
      </c>
      <c r="K158" s="147">
        <f>VLOOKUP($C158,'2025'!$C$205:$U$392,VLOOKUP($L$4,Master!$D$9:$G$20,4,FALSE),FALSE)</f>
        <v>15854771.269999998</v>
      </c>
      <c r="L158" s="148">
        <f>VLOOKUP($C158,'2025'!$C$8:$U$195,VLOOKUP($L$4,Master!$D$9:$G$20,4,FALSE),FALSE)</f>
        <v>15246194.070000002</v>
      </c>
      <c r="M158" s="150">
        <f t="shared" si="26"/>
        <v>0.96161551689165459</v>
      </c>
      <c r="N158" s="150">
        <f t="shared" si="27"/>
        <v>1.9140525359680621E-3</v>
      </c>
      <c r="O158" s="148">
        <f t="shared" si="28"/>
        <v>-608577.19999999553</v>
      </c>
      <c r="P158" s="151">
        <f t="shared" si="29"/>
        <v>-3.8384483108345441E-2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7652830.3900000006</v>
      </c>
      <c r="F159" s="153">
        <f>IFERROR(VLOOKUP($C159,'2025'!$C$8:$U$195,19,FALSE),0)</f>
        <v>7296946.9600000009</v>
      </c>
      <c r="G159" s="154">
        <f t="shared" si="22"/>
        <v>0.9534964958239458</v>
      </c>
      <c r="H159" s="155">
        <f t="shared" si="23"/>
        <v>9.1608041780701544E-4</v>
      </c>
      <c r="I159" s="156">
        <f t="shared" si="24"/>
        <v>-355883.4299999997</v>
      </c>
      <c r="J159" s="157">
        <f t="shared" si="25"/>
        <v>-4.6503504176054221E-2</v>
      </c>
      <c r="K159" s="163">
        <f>VLOOKUP($C159,'2025'!$C$205:$U$392,VLOOKUP($L$4,Master!$D$9:$G$20,4,FALSE),FALSE)</f>
        <v>4074115.68</v>
      </c>
      <c r="L159" s="164">
        <f>VLOOKUP($C159,'2025'!$C$8:$U$195,VLOOKUP($L$4,Master!$D$9:$G$20,4,FALSE),FALSE)</f>
        <v>3900501.35</v>
      </c>
      <c r="M159" s="155">
        <f t="shared" si="26"/>
        <v>0.95738600873502933</v>
      </c>
      <c r="N159" s="155">
        <f t="shared" si="27"/>
        <v>4.8968053707284002E-4</v>
      </c>
      <c r="O159" s="156">
        <f t="shared" si="28"/>
        <v>-173614.33000000007</v>
      </c>
      <c r="P159" s="157">
        <f t="shared" si="29"/>
        <v>-4.2613991264970674E-2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22022630.41</v>
      </c>
      <c r="F160" s="153">
        <f>IFERROR(VLOOKUP($C160,'2025'!$C$8:$U$195,19,FALSE),0)</f>
        <v>21101027.940000005</v>
      </c>
      <c r="G160" s="154">
        <f t="shared" si="22"/>
        <v>0.95815202576430125</v>
      </c>
      <c r="H160" s="155">
        <f t="shared" si="23"/>
        <v>2.6490857885354165E-3</v>
      </c>
      <c r="I160" s="156">
        <f t="shared" si="24"/>
        <v>-921602.46999999508</v>
      </c>
      <c r="J160" s="157">
        <f t="shared" si="25"/>
        <v>-4.1847974235698721E-2</v>
      </c>
      <c r="K160" s="163">
        <f>VLOOKUP($C160,'2025'!$C$205:$U$392,VLOOKUP($L$4,Master!$D$9:$G$20,4,FALSE),FALSE)</f>
        <v>11780655.589999998</v>
      </c>
      <c r="L160" s="164">
        <f>VLOOKUP($C160,'2025'!$C$8:$U$195,VLOOKUP($L$4,Master!$D$9:$G$20,4,FALSE),FALSE)</f>
        <v>11345692.720000003</v>
      </c>
      <c r="M160" s="155">
        <f t="shared" si="26"/>
        <v>0.96307821184678266</v>
      </c>
      <c r="N160" s="155">
        <f t="shared" si="27"/>
        <v>1.4243719988952222E-3</v>
      </c>
      <c r="O160" s="156">
        <f t="shared" si="28"/>
        <v>-434962.86999999546</v>
      </c>
      <c r="P160" s="157">
        <f t="shared" si="29"/>
        <v>-3.6921788153217332E-2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9587877.9099999964</v>
      </c>
      <c r="F161" s="148">
        <f>IFERROR(VLOOKUP($C161,'2025'!$C$8:$U$195,19,FALSE),0)</f>
        <v>9204179.299999997</v>
      </c>
      <c r="G161" s="149">
        <f t="shared" si="22"/>
        <v>0.95998086191733745</v>
      </c>
      <c r="H161" s="150">
        <f t="shared" si="23"/>
        <v>1.1555200366585479E-3</v>
      </c>
      <c r="I161" s="148">
        <f t="shared" si="24"/>
        <v>-383698.6099999994</v>
      </c>
      <c r="J161" s="151">
        <f t="shared" si="25"/>
        <v>-4.0019138082662498E-2</v>
      </c>
      <c r="K161" s="147">
        <f>VLOOKUP($C161,'2025'!$C$205:$U$392,VLOOKUP($L$4,Master!$D$9:$G$20,4,FALSE),FALSE)</f>
        <v>5224012.2399999974</v>
      </c>
      <c r="L161" s="148">
        <f>VLOOKUP($C161,'2025'!$C$8:$U$195,VLOOKUP($L$4,Master!$D$9:$G$20,4,FALSE),FALSE)</f>
        <v>5122616.5199999986</v>
      </c>
      <c r="M161" s="150">
        <f t="shared" si="26"/>
        <v>0.98059045129649258</v>
      </c>
      <c r="N161" s="150">
        <f t="shared" si="27"/>
        <v>6.4310850930273419E-4</v>
      </c>
      <c r="O161" s="148">
        <f t="shared" si="28"/>
        <v>-101395.71999999881</v>
      </c>
      <c r="P161" s="151">
        <f t="shared" si="29"/>
        <v>-1.9409548703507414E-2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9587877.9099999964</v>
      </c>
      <c r="F163" s="153">
        <f>IFERROR(VLOOKUP($C163,'2025'!$C$8:$U$195,19,FALSE),0)</f>
        <v>9204179.299999997</v>
      </c>
      <c r="G163" s="154">
        <f t="shared" si="22"/>
        <v>0.95998086191733745</v>
      </c>
      <c r="H163" s="155">
        <f t="shared" si="23"/>
        <v>1.1555200366585479E-3</v>
      </c>
      <c r="I163" s="156">
        <f t="shared" si="24"/>
        <v>-383698.6099999994</v>
      </c>
      <c r="J163" s="157">
        <f t="shared" si="25"/>
        <v>-4.0019138082662498E-2</v>
      </c>
      <c r="K163" s="163">
        <f>VLOOKUP($C163,'2025'!$C$205:$U$392,VLOOKUP($L$4,Master!$D$9:$G$20,4,FALSE),FALSE)</f>
        <v>5224012.2399999974</v>
      </c>
      <c r="L163" s="164">
        <f>VLOOKUP($C163,'2025'!$C$8:$U$195,VLOOKUP($L$4,Master!$D$9:$G$20,4,FALSE),FALSE)</f>
        <v>5122616.5199999986</v>
      </c>
      <c r="M163" s="155">
        <f t="shared" si="26"/>
        <v>0.98059045129649258</v>
      </c>
      <c r="N163" s="155">
        <f t="shared" si="27"/>
        <v>6.4310850930273419E-4</v>
      </c>
      <c r="O163" s="156">
        <f t="shared" si="28"/>
        <v>-101395.71999999881</v>
      </c>
      <c r="P163" s="157">
        <f t="shared" si="29"/>
        <v>-1.9409548703507414E-2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6820520.6999999993</v>
      </c>
      <c r="F166" s="148">
        <f>IFERROR(VLOOKUP($C166,'2025'!$C$8:$U$195,19,FALSE),0)</f>
        <v>6661949.9100000001</v>
      </c>
      <c r="G166" s="149">
        <f t="shared" si="22"/>
        <v>0.97675092606932501</v>
      </c>
      <c r="H166" s="150">
        <f t="shared" si="23"/>
        <v>8.363610000753258E-4</v>
      </c>
      <c r="I166" s="148">
        <f t="shared" si="24"/>
        <v>-158570.78999999911</v>
      </c>
      <c r="J166" s="151">
        <f t="shared" si="25"/>
        <v>-2.3249073930674987E-2</v>
      </c>
      <c r="K166" s="147">
        <f>VLOOKUP($C166,'2025'!$C$205:$U$392,VLOOKUP($L$4,Master!$D$9:$G$20,4,FALSE),FALSE)</f>
        <v>3559350.88</v>
      </c>
      <c r="L166" s="148">
        <f>VLOOKUP($C166,'2025'!$C$8:$U$195,VLOOKUP($L$4,Master!$D$9:$G$20,4,FALSE),FALSE)</f>
        <v>3700824.8300000005</v>
      </c>
      <c r="M166" s="150">
        <f t="shared" si="26"/>
        <v>1.0397471209694282</v>
      </c>
      <c r="N166" s="150">
        <f t="shared" si="27"/>
        <v>4.6461255304190631E-4</v>
      </c>
      <c r="O166" s="148">
        <f t="shared" si="28"/>
        <v>141473.95000000065</v>
      </c>
      <c r="P166" s="151">
        <f t="shared" si="29"/>
        <v>3.974712096942818E-2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6622520.6999999993</v>
      </c>
      <c r="F167" s="153">
        <f>IFERROR(VLOOKUP($C167,'2025'!$C$8:$U$195,19,FALSE),0)</f>
        <v>6465626.790000001</v>
      </c>
      <c r="G167" s="154">
        <f t="shared" si="22"/>
        <v>0.97630903441343742</v>
      </c>
      <c r="H167" s="155">
        <f t="shared" si="23"/>
        <v>8.1171401185125679E-4</v>
      </c>
      <c r="I167" s="156">
        <f t="shared" si="24"/>
        <v>-156893.90999999829</v>
      </c>
      <c r="J167" s="157">
        <f t="shared" si="25"/>
        <v>-2.3690965586562578E-2</v>
      </c>
      <c r="K167" s="163">
        <f>VLOOKUP($C167,'2025'!$C$205:$U$392,VLOOKUP($L$4,Master!$D$9:$G$20,4,FALSE),FALSE)</f>
        <v>3559350.88</v>
      </c>
      <c r="L167" s="164">
        <f>VLOOKUP($C167,'2025'!$C$8:$U$195,VLOOKUP($L$4,Master!$D$9:$G$20,4,FALSE),FALSE)</f>
        <v>3504501.7100000004</v>
      </c>
      <c r="M167" s="155">
        <f t="shared" si="26"/>
        <v>0.98459011998277635</v>
      </c>
      <c r="N167" s="155">
        <f t="shared" si="27"/>
        <v>4.399655648178372E-4</v>
      </c>
      <c r="O167" s="156">
        <f t="shared" si="28"/>
        <v>-54849.16999999946</v>
      </c>
      <c r="P167" s="157">
        <f t="shared" si="29"/>
        <v>-1.5409880017223664E-2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198000</v>
      </c>
      <c r="F168" s="153">
        <f>IFERROR(VLOOKUP($C168,'2025'!$C$8:$U$195,19,FALSE),0)</f>
        <v>196323.12</v>
      </c>
      <c r="G168" s="154">
        <f t="shared" si="22"/>
        <v>0.99153090909090902</v>
      </c>
      <c r="H168" s="155">
        <f t="shared" si="23"/>
        <v>2.4646988224069099E-5</v>
      </c>
      <c r="I168" s="156">
        <f t="shared" si="24"/>
        <v>-1676.8800000000047</v>
      </c>
      <c r="J168" s="157">
        <f t="shared" si="25"/>
        <v>-8.469090909090933E-3</v>
      </c>
      <c r="K168" s="163">
        <f>VLOOKUP($C168,'2025'!$C$205:$U$392,VLOOKUP($L$4,Master!$D$9:$G$20,4,FALSE),FALSE)</f>
        <v>0</v>
      </c>
      <c r="L168" s="164">
        <f>VLOOKUP($C168,'2025'!$C$8:$U$195,VLOOKUP($L$4,Master!$D$9:$G$20,4,FALSE),FALSE)</f>
        <v>196323.12</v>
      </c>
      <c r="M168" s="155">
        <f t="shared" si="26"/>
        <v>0</v>
      </c>
      <c r="N168" s="155">
        <f t="shared" si="27"/>
        <v>2.4646988224069099E-5</v>
      </c>
      <c r="O168" s="156">
        <f t="shared" si="28"/>
        <v>196323.12</v>
      </c>
      <c r="P168" s="157">
        <f t="shared" si="29"/>
        <v>0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5325698.5599999996</v>
      </c>
      <c r="F171" s="148">
        <f>IFERROR(VLOOKUP($C171,'2025'!$C$8:$U$195,19,FALSE),0)</f>
        <v>3673775.55</v>
      </c>
      <c r="G171" s="149">
        <f t="shared" si="22"/>
        <v>0.68982040733450756</v>
      </c>
      <c r="H171" s="150">
        <f t="shared" si="23"/>
        <v>4.6121670600346497E-4</v>
      </c>
      <c r="I171" s="148">
        <f t="shared" si="24"/>
        <v>-1651923.0099999998</v>
      </c>
      <c r="J171" s="151">
        <f t="shared" si="25"/>
        <v>-0.3101795926654925</v>
      </c>
      <c r="K171" s="147">
        <f>VLOOKUP($C171,'2025'!$C$205:$U$392,VLOOKUP($L$4,Master!$D$9:$G$20,4,FALSE),FALSE)</f>
        <v>2804881.4399999995</v>
      </c>
      <c r="L171" s="148">
        <f>VLOOKUP($C171,'2025'!$C$8:$U$195,VLOOKUP($L$4,Master!$D$9:$G$20,4,FALSE),FALSE)</f>
        <v>3370992.46</v>
      </c>
      <c r="M171" s="150">
        <f t="shared" si="26"/>
        <v>1.2018306413692839</v>
      </c>
      <c r="N171" s="150">
        <f t="shared" si="27"/>
        <v>4.232044166018028E-4</v>
      </c>
      <c r="O171" s="148">
        <f t="shared" si="28"/>
        <v>566111.02000000048</v>
      </c>
      <c r="P171" s="151">
        <f t="shared" si="29"/>
        <v>0.20183064136928389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5325698.5599999996</v>
      </c>
      <c r="F172" s="153">
        <f>IFERROR(VLOOKUP($C172,'2025'!$C$8:$U$195,19,FALSE),0)</f>
        <v>3673775.55</v>
      </c>
      <c r="G172" s="154">
        <f t="shared" si="22"/>
        <v>0.68982040733450756</v>
      </c>
      <c r="H172" s="155">
        <f t="shared" si="23"/>
        <v>4.6121670600346497E-4</v>
      </c>
      <c r="I172" s="156">
        <f t="shared" si="24"/>
        <v>-1651923.0099999998</v>
      </c>
      <c r="J172" s="157">
        <f t="shared" si="25"/>
        <v>-0.3101795926654925</v>
      </c>
      <c r="K172" s="163">
        <f>VLOOKUP($C172,'2025'!$C$205:$U$392,VLOOKUP($L$4,Master!$D$9:$G$20,4,FALSE),FALSE)</f>
        <v>2804881.4399999995</v>
      </c>
      <c r="L172" s="164">
        <f>VLOOKUP($C172,'2025'!$C$8:$U$195,VLOOKUP($L$4,Master!$D$9:$G$20,4,FALSE),FALSE)</f>
        <v>3370992.46</v>
      </c>
      <c r="M172" s="155">
        <f t="shared" si="26"/>
        <v>1.2018306413692839</v>
      </c>
      <c r="N172" s="155">
        <f t="shared" si="27"/>
        <v>4.232044166018028E-4</v>
      </c>
      <c r="O172" s="156">
        <f t="shared" si="28"/>
        <v>566111.02000000048</v>
      </c>
      <c r="P172" s="157">
        <f t="shared" si="29"/>
        <v>0.20183064136928389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2034810.3900000001</v>
      </c>
      <c r="F175" s="148">
        <f>IFERROR(VLOOKUP($C175,'2025'!$C$8:$U$195,19,FALSE),0)</f>
        <v>1299283.7899999998</v>
      </c>
      <c r="G175" s="149">
        <f t="shared" si="22"/>
        <v>0.63852818738555772</v>
      </c>
      <c r="H175" s="150">
        <f t="shared" si="23"/>
        <v>1.6311595023476533E-4</v>
      </c>
      <c r="I175" s="148">
        <f t="shared" si="24"/>
        <v>-735526.60000000033</v>
      </c>
      <c r="J175" s="151">
        <f t="shared" si="25"/>
        <v>-0.36147181261444233</v>
      </c>
      <c r="K175" s="147">
        <f>VLOOKUP($C175,'2025'!$C$205:$U$392,VLOOKUP($L$4,Master!$D$9:$G$20,4,FALSE),FALSE)</f>
        <v>1380785.4899999998</v>
      </c>
      <c r="L175" s="148">
        <f>VLOOKUP($C175,'2025'!$C$8:$U$195,VLOOKUP($L$4,Master!$D$9:$G$20,4,FALSE),FALSE)</f>
        <v>972237.07999999984</v>
      </c>
      <c r="M175" s="150">
        <f t="shared" si="26"/>
        <v>0.7041188418050367</v>
      </c>
      <c r="N175" s="150">
        <f t="shared" si="27"/>
        <v>1.2205753383383131E-4</v>
      </c>
      <c r="O175" s="148">
        <f t="shared" si="28"/>
        <v>-408548.40999999992</v>
      </c>
      <c r="P175" s="151">
        <f t="shared" si="29"/>
        <v>-0.29588115819496336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2034810.3900000001</v>
      </c>
      <c r="F176" s="153">
        <f>IFERROR(VLOOKUP($C176,'2025'!$C$8:$U$195,19,FALSE),0)</f>
        <v>1299283.7899999998</v>
      </c>
      <c r="G176" s="154">
        <f t="shared" si="22"/>
        <v>0.63852818738555772</v>
      </c>
      <c r="H176" s="155">
        <f t="shared" si="23"/>
        <v>1.6311595023476533E-4</v>
      </c>
      <c r="I176" s="156">
        <f t="shared" si="24"/>
        <v>-735526.60000000033</v>
      </c>
      <c r="J176" s="157">
        <f t="shared" si="25"/>
        <v>-0.36147181261444233</v>
      </c>
      <c r="K176" s="163">
        <f>VLOOKUP($C176,'2025'!$C$205:$U$392,VLOOKUP($L$4,Master!$D$9:$G$20,4,FALSE),FALSE)</f>
        <v>1380785.4899999998</v>
      </c>
      <c r="L176" s="164">
        <f>VLOOKUP($C176,'2025'!$C$8:$U$195,VLOOKUP($L$4,Master!$D$9:$G$20,4,FALSE),FALSE)</f>
        <v>972237.07999999984</v>
      </c>
      <c r="M176" s="155">
        <f t="shared" si="26"/>
        <v>0.7041188418050367</v>
      </c>
      <c r="N176" s="155">
        <f t="shared" si="27"/>
        <v>1.2205753383383131E-4</v>
      </c>
      <c r="O176" s="156">
        <f t="shared" si="28"/>
        <v>-408548.40999999992</v>
      </c>
      <c r="P176" s="157">
        <f t="shared" si="29"/>
        <v>-0.29588115819496336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185156266.27000004</v>
      </c>
      <c r="F177" s="143">
        <f>IFERROR(VLOOKUP($C177,'2025'!$C$8:$U$195,19,FALSE),0)</f>
        <v>180248460.69999999</v>
      </c>
      <c r="G177" s="144">
        <f t="shared" si="22"/>
        <v>0.97349371064307733</v>
      </c>
      <c r="H177" s="145">
        <f t="shared" si="23"/>
        <v>2.262892769980164E-2</v>
      </c>
      <c r="I177" s="143">
        <f t="shared" si="24"/>
        <v>-4907805.5700000525</v>
      </c>
      <c r="J177" s="146">
        <f t="shared" si="25"/>
        <v>-2.6506289356922726E-2</v>
      </c>
      <c r="K177" s="142">
        <f>VLOOKUP($C177,'2025'!$C$205:$U$392,VLOOKUP($L$4,Master!$D$9:$G$20,4,FALSE),FALSE)</f>
        <v>96024669.560000032</v>
      </c>
      <c r="L177" s="143">
        <f>VLOOKUP($C177,'2025'!$C$8:$U$195,VLOOKUP($L$4,Master!$D$9:$G$20,4,FALSE),FALSE)</f>
        <v>95443487.319999963</v>
      </c>
      <c r="M177" s="145">
        <f t="shared" si="26"/>
        <v>0.99394757365307129</v>
      </c>
      <c r="N177" s="145">
        <f t="shared" si="27"/>
        <v>1.1982259185979355E-2</v>
      </c>
      <c r="O177" s="143">
        <f t="shared" si="28"/>
        <v>-581182.24000006914</v>
      </c>
      <c r="P177" s="146">
        <f t="shared" si="29"/>
        <v>-6.0524263469287276E-3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129742870.31</v>
      </c>
      <c r="F181" s="148">
        <f>IFERROR(VLOOKUP($C181,'2025'!$C$8:$U$195,19,FALSE),0)</f>
        <v>128867672.04999997</v>
      </c>
      <c r="G181" s="149">
        <f t="shared" si="22"/>
        <v>0.99325436335801043</v>
      </c>
      <c r="H181" s="150">
        <f t="shared" si="23"/>
        <v>1.6178430719110147E-2</v>
      </c>
      <c r="I181" s="148">
        <f t="shared" si="24"/>
        <v>-875198.26000003517</v>
      </c>
      <c r="J181" s="151">
        <f t="shared" si="25"/>
        <v>-6.745636641989558E-3</v>
      </c>
      <c r="K181" s="147">
        <f>VLOOKUP($C181,'2025'!$C$205:$U$392,VLOOKUP($L$4,Master!$D$9:$G$20,4,FALSE),FALSE)</f>
        <v>66377696.090000004</v>
      </c>
      <c r="L181" s="148">
        <f>VLOOKUP($C181,'2025'!$C$8:$U$195,VLOOKUP($L$4,Master!$D$9:$G$20,4,FALSE),FALSE)</f>
        <v>65718966.999999963</v>
      </c>
      <c r="M181" s="150">
        <f t="shared" si="26"/>
        <v>0.99007604769670099</v>
      </c>
      <c r="N181" s="150">
        <f t="shared" si="27"/>
        <v>8.2505545233133252E-3</v>
      </c>
      <c r="O181" s="148">
        <f t="shared" si="28"/>
        <v>-658729.09000004083</v>
      </c>
      <c r="P181" s="151">
        <f t="shared" si="29"/>
        <v>-9.9239523032990645E-3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129742870.31</v>
      </c>
      <c r="F182" s="153">
        <f>IFERROR(VLOOKUP($C182,'2025'!$C$8:$U$195,19,FALSE),0)</f>
        <v>128867672.04999997</v>
      </c>
      <c r="G182" s="154">
        <f t="shared" si="22"/>
        <v>0.99325436335801043</v>
      </c>
      <c r="H182" s="155">
        <f t="shared" si="23"/>
        <v>1.6178430719110147E-2</v>
      </c>
      <c r="I182" s="156">
        <f t="shared" si="24"/>
        <v>-875198.26000003517</v>
      </c>
      <c r="J182" s="157">
        <f t="shared" si="25"/>
        <v>-6.745636641989558E-3</v>
      </c>
      <c r="K182" s="163">
        <f>VLOOKUP($C182,'2025'!$C$205:$U$392,VLOOKUP($L$4,Master!$D$9:$G$20,4,FALSE),FALSE)</f>
        <v>66377696.090000004</v>
      </c>
      <c r="L182" s="164">
        <f>VLOOKUP($C182,'2025'!$C$8:$U$195,VLOOKUP($L$4,Master!$D$9:$G$20,4,FALSE),FALSE)</f>
        <v>65718966.999999963</v>
      </c>
      <c r="M182" s="155">
        <f t="shared" si="26"/>
        <v>0.99007604769670099</v>
      </c>
      <c r="N182" s="155">
        <f t="shared" si="27"/>
        <v>8.2505545233133252E-3</v>
      </c>
      <c r="O182" s="156">
        <f t="shared" si="28"/>
        <v>-658729.09000004083</v>
      </c>
      <c r="P182" s="157">
        <f t="shared" si="29"/>
        <v>-9.9239523032990645E-3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9420799.5100000016</v>
      </c>
      <c r="F187" s="148">
        <f>IFERROR(VLOOKUP($C187,'2025'!$C$8:$U$195,19,FALSE),0)</f>
        <v>6889768.1699999981</v>
      </c>
      <c r="G187" s="149">
        <f t="shared" si="22"/>
        <v>0.731335823746874</v>
      </c>
      <c r="H187" s="150">
        <f t="shared" si="23"/>
        <v>8.6496198182137727E-4</v>
      </c>
      <c r="I187" s="148">
        <f t="shared" si="24"/>
        <v>-2531031.3400000036</v>
      </c>
      <c r="J187" s="151">
        <f t="shared" si="25"/>
        <v>-0.268664176253126</v>
      </c>
      <c r="K187" s="147">
        <f>VLOOKUP($C187,'2025'!$C$205:$U$392,VLOOKUP($L$4,Master!$D$9:$G$20,4,FALSE),FALSE)</f>
        <v>4710334.5100000007</v>
      </c>
      <c r="L187" s="148">
        <f>VLOOKUP($C187,'2025'!$C$8:$U$195,VLOOKUP($L$4,Master!$D$9:$G$20,4,FALSE),FALSE)</f>
        <v>5817501.3499999987</v>
      </c>
      <c r="M187" s="150">
        <f t="shared" si="26"/>
        <v>1.2350505760577071</v>
      </c>
      <c r="N187" s="150">
        <f t="shared" si="27"/>
        <v>7.303464170035402E-4</v>
      </c>
      <c r="O187" s="148">
        <f t="shared" si="28"/>
        <v>1107166.839999998</v>
      </c>
      <c r="P187" s="151">
        <f t="shared" si="29"/>
        <v>0.23505057605770716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9420799.5100000016</v>
      </c>
      <c r="F188" s="153">
        <f>IFERROR(VLOOKUP($C188,'2025'!$C$8:$U$195,19,FALSE),0)</f>
        <v>6889768.1699999981</v>
      </c>
      <c r="G188" s="154">
        <f t="shared" si="22"/>
        <v>0.731335823746874</v>
      </c>
      <c r="H188" s="155">
        <f t="shared" si="23"/>
        <v>8.6496198182137727E-4</v>
      </c>
      <c r="I188" s="156">
        <f t="shared" si="24"/>
        <v>-2531031.3400000036</v>
      </c>
      <c r="J188" s="157">
        <f t="shared" si="25"/>
        <v>-0.268664176253126</v>
      </c>
      <c r="K188" s="163">
        <f>VLOOKUP($C188,'2025'!$C$205:$U$392,VLOOKUP($L$4,Master!$D$9:$G$20,4,FALSE),FALSE)</f>
        <v>4710334.5100000007</v>
      </c>
      <c r="L188" s="164">
        <f>VLOOKUP($C188,'2025'!$C$8:$U$195,VLOOKUP($L$4,Master!$D$9:$G$20,4,FALSE),FALSE)</f>
        <v>5817501.3499999987</v>
      </c>
      <c r="M188" s="155">
        <f t="shared" si="26"/>
        <v>1.2350505760577071</v>
      </c>
      <c r="N188" s="155">
        <f t="shared" si="27"/>
        <v>7.303464170035402E-4</v>
      </c>
      <c r="O188" s="156">
        <f t="shared" si="28"/>
        <v>1107166.839999998</v>
      </c>
      <c r="P188" s="157">
        <f t="shared" si="29"/>
        <v>0.23505057605770716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20122.059999999998</v>
      </c>
      <c r="F191" s="148">
        <f>IFERROR(VLOOKUP($C191,'2025'!$C$8:$U$195,19,FALSE),0)</f>
        <v>5260.67</v>
      </c>
      <c r="G191" s="149">
        <f t="shared" si="22"/>
        <v>0.26143794422638639</v>
      </c>
      <c r="H191" s="150">
        <f t="shared" si="23"/>
        <v>6.6044015366459944E-7</v>
      </c>
      <c r="I191" s="148">
        <f t="shared" si="24"/>
        <v>-14861.389999999998</v>
      </c>
      <c r="J191" s="151">
        <f t="shared" si="25"/>
        <v>-0.73856205577361356</v>
      </c>
      <c r="K191" s="147">
        <f>VLOOKUP($C191,'2025'!$C$205:$U$392,VLOOKUP($L$4,Master!$D$9:$G$20,4,FALSE),FALSE)</f>
        <v>10061.029999999999</v>
      </c>
      <c r="L191" s="148">
        <f>VLOOKUP($C191,'2025'!$C$8:$U$195,VLOOKUP($L$4,Master!$D$9:$G$20,4,FALSE),FALSE)</f>
        <v>5260.67</v>
      </c>
      <c r="M191" s="150">
        <f t="shared" si="26"/>
        <v>0.52287588845277277</v>
      </c>
      <c r="N191" s="150">
        <f t="shared" si="27"/>
        <v>6.6044015366459944E-7</v>
      </c>
      <c r="O191" s="148">
        <f t="shared" si="28"/>
        <v>-4800.3599999999988</v>
      </c>
      <c r="P191" s="151">
        <f t="shared" si="29"/>
        <v>-0.47712411154722723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20122.059999999998</v>
      </c>
      <c r="F192" s="153">
        <f>IFERROR(VLOOKUP($C192,'2025'!$C$8:$U$195,19,FALSE),0)</f>
        <v>5260.67</v>
      </c>
      <c r="G192" s="154">
        <f t="shared" si="22"/>
        <v>0.26143794422638639</v>
      </c>
      <c r="H192" s="155">
        <f t="shared" si="23"/>
        <v>6.6044015366459944E-7</v>
      </c>
      <c r="I192" s="156">
        <f t="shared" si="24"/>
        <v>-14861.389999999998</v>
      </c>
      <c r="J192" s="157">
        <f t="shared" si="25"/>
        <v>-0.73856205577361356</v>
      </c>
      <c r="K192" s="163">
        <f>VLOOKUP($C192,'2025'!$C$205:$U$392,VLOOKUP($L$4,Master!$D$9:$G$20,4,FALSE),FALSE)</f>
        <v>10061.029999999999</v>
      </c>
      <c r="L192" s="164">
        <f>VLOOKUP($C192,'2025'!$C$8:$U$195,VLOOKUP($L$4,Master!$D$9:$G$20,4,FALSE),FALSE)</f>
        <v>5260.67</v>
      </c>
      <c r="M192" s="155">
        <f t="shared" si="26"/>
        <v>0.52287588845277277</v>
      </c>
      <c r="N192" s="155">
        <f t="shared" si="27"/>
        <v>6.6044015366459944E-7</v>
      </c>
      <c r="O192" s="156">
        <f t="shared" si="28"/>
        <v>-4800.3599999999988</v>
      </c>
      <c r="P192" s="157">
        <f t="shared" si="29"/>
        <v>-0.47712411154722723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45972474.390000045</v>
      </c>
      <c r="F195" s="148">
        <f>IFERROR(VLOOKUP($C195,'2025'!$C$8:$U$195,19,FALSE),0)</f>
        <v>44485759.810000002</v>
      </c>
      <c r="G195" s="149">
        <f t="shared" si="22"/>
        <v>0.96766076658420119</v>
      </c>
      <c r="H195" s="150">
        <f t="shared" si="23"/>
        <v>5.5848745587164491E-3</v>
      </c>
      <c r="I195" s="148">
        <f t="shared" si="24"/>
        <v>-1486714.5800000429</v>
      </c>
      <c r="J195" s="151">
        <f t="shared" si="25"/>
        <v>-3.2339233415798779E-2</v>
      </c>
      <c r="K195" s="147">
        <f>VLOOKUP($C195,'2025'!$C$205:$U$392,VLOOKUP($L$4,Master!$D$9:$G$20,4,FALSE),FALSE)</f>
        <v>24926577.930000018</v>
      </c>
      <c r="L195" s="148">
        <f>VLOOKUP($C195,'2025'!$C$8:$U$195,VLOOKUP($L$4,Master!$D$9:$G$20,4,FALSE),FALSE)</f>
        <v>23901758.299999997</v>
      </c>
      <c r="M195" s="150">
        <f t="shared" si="26"/>
        <v>0.95888646917848219</v>
      </c>
      <c r="N195" s="150">
        <f t="shared" si="27"/>
        <v>3.0006978055088251E-3</v>
      </c>
      <c r="O195" s="148">
        <f t="shared" si="28"/>
        <v>-1024819.6300000213</v>
      </c>
      <c r="P195" s="151">
        <f t="shared" si="29"/>
        <v>-4.1113530821517807E-2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45972474.390000045</v>
      </c>
      <c r="F196" s="159">
        <f>IFERROR(VLOOKUP($C196,'2025'!$C$8:$U$195,19,FALSE),0)</f>
        <v>44485759.810000002</v>
      </c>
      <c r="G196" s="160">
        <f t="shared" si="22"/>
        <v>0.96766076658420119</v>
      </c>
      <c r="H196" s="161">
        <f t="shared" si="23"/>
        <v>5.5848745587164491E-3</v>
      </c>
      <c r="I196" s="159">
        <f t="shared" si="24"/>
        <v>-1486714.5800000429</v>
      </c>
      <c r="J196" s="162">
        <f t="shared" si="25"/>
        <v>-3.2339233415798779E-2</v>
      </c>
      <c r="K196" s="158">
        <f>VLOOKUP($C196,'2025'!$C$205:$U$392,VLOOKUP($L$4,Master!$D$9:$G$20,4,FALSE),FALSE)</f>
        <v>24926577.930000018</v>
      </c>
      <c r="L196" s="159">
        <f>VLOOKUP($C196,'2025'!$C$8:$U$195,VLOOKUP($L$4,Master!$D$9:$G$20,4,FALSE),FALSE)</f>
        <v>23901758.299999997</v>
      </c>
      <c r="M196" s="161">
        <f t="shared" si="26"/>
        <v>0.95888646917848219</v>
      </c>
      <c r="N196" s="161">
        <f t="shared" si="27"/>
        <v>3.0006978055088251E-3</v>
      </c>
      <c r="O196" s="159">
        <f t="shared" si="28"/>
        <v>-1024819.6300000213</v>
      </c>
      <c r="P196" s="162">
        <f t="shared" si="29"/>
        <v>-4.1113530821517807E-2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HsHXBR2wGk0T41MPpimjgpqgg99iQM7WqtlqyLKS9BEgGrwcQLvohnlIDv2trqHAsLr03O0Y/Ffn1PlE4F/NyA==" saltValue="2K6gbCiP2ZE9yTgELy6aq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D1" sqref="D1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189011209.30000001</v>
      </c>
      <c r="F7" s="96">
        <v>222519236.14999998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>
        <f t="shared" ref="Q7:Q70" si="0">SUM(E7:P7)</f>
        <v>411530445.44999999</v>
      </c>
      <c r="R7" s="97"/>
      <c r="T7" s="95"/>
      <c r="U7" s="96">
        <f>SUM(U8:U195)</f>
        <v>1234591336.3500001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48278160.409999996</v>
      </c>
      <c r="F8" s="135">
        <v>22931109.969999999</v>
      </c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>
        <f t="shared" si="0"/>
        <v>71209270.379999995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71209270.379999995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43618008.480000004</v>
      </c>
      <c r="F9" s="136">
        <v>18076290.75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>
        <f t="shared" si="0"/>
        <v>61694299.230000004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61694299.230000004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1191024.1300000001</v>
      </c>
      <c r="F10" s="100">
        <v>2130747.5600000005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>
        <f t="shared" si="0"/>
        <v>3321771.6900000004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3321771.6900000004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41578902.68</v>
      </c>
      <c r="F11" s="100">
        <v>14106568.859999999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>
        <f t="shared" si="0"/>
        <v>55685471.539999999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55685471.539999999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1838974.3299999994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>
        <f t="shared" si="0"/>
        <v>2687055.9999999991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2687055.9999999991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588105.47</v>
      </c>
      <c r="F16" s="136">
        <v>965973.55999999994</v>
      </c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>
        <f t="shared" si="0"/>
        <v>1554079.0299999998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1554079.0299999998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>
        <v>371890.26999999996</v>
      </c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>
        <f t="shared" si="0"/>
        <v>570833.35999999987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570833.35999999987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>
        <v>151275.40000000002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>
        <f t="shared" si="0"/>
        <v>246045.14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246045.14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294392.64</v>
      </c>
      <c r="F19" s="100">
        <v>442807.88999999996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>
        <f t="shared" si="0"/>
        <v>737200.53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737200.53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66198.12</v>
      </c>
      <c r="F20" s="136">
        <v>206316.87000000002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>
        <f t="shared" si="0"/>
        <v>272514.99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272514.99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66198.12</v>
      </c>
      <c r="F21" s="100">
        <v>206316.87000000002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>
        <f t="shared" si="0"/>
        <v>272514.99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272514.99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</v>
      </c>
      <c r="F24" s="136">
        <v>188758.82000000007</v>
      </c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>
        <f t="shared" si="0"/>
        <v>325508.04000000004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325508.04000000004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</v>
      </c>
      <c r="F25" s="100">
        <v>188758.82000000007</v>
      </c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>
        <f t="shared" si="0"/>
        <v>325508.04000000004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325508.04000000004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3493769.97</v>
      </c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>
        <f t="shared" si="0"/>
        <v>7362869.0899999999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7362869.0899999999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3493769.97</v>
      </c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>
        <f t="shared" si="0"/>
        <v>7362869.0899999999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7362869.0899999999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3345745.0000000009</v>
      </c>
      <c r="F30" s="135">
        <v>5366535.6699999981</v>
      </c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8712280.6699999981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8712280.6699999981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3314414.3400000008</v>
      </c>
      <c r="F31" s="136">
        <v>5333561.1899999976</v>
      </c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>
        <f t="shared" si="0"/>
        <v>8647975.5299999975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8647975.5299999975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3314414.3400000008</v>
      </c>
      <c r="F32" s="100">
        <v>5333561.1899999976</v>
      </c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>
        <f t="shared" si="0"/>
        <v>8647975.5299999975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8647975.5299999975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>
        <f t="shared" si="0"/>
        <v>64305.14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64305.14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>
        <f t="shared" si="0"/>
        <v>64305.14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64305.14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11191385.730000004</v>
      </c>
      <c r="F41" s="135">
        <v>14349224.34</v>
      </c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25540610.070000004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25540610.070000004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6185453.0300000021</v>
      </c>
      <c r="F42" s="136">
        <v>7921400.0699999984</v>
      </c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>
        <f t="shared" si="0"/>
        <v>14106853.100000001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14106853.100000001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6185453.0300000021</v>
      </c>
      <c r="F43" s="100">
        <v>7921400.0699999984</v>
      </c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>
        <f t="shared" si="0"/>
        <v>14106853.100000001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14106853.100000001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2943755.5700000022</v>
      </c>
      <c r="F46" s="136">
        <v>3579296.9700000025</v>
      </c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>
        <f t="shared" si="0"/>
        <v>6523052.5400000047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6523052.5400000047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2943755.5700000022</v>
      </c>
      <c r="F47" s="100">
        <v>3579296.9700000025</v>
      </c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>
        <f t="shared" si="0"/>
        <v>6523052.5400000047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6523052.5400000047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732653.75999999989</v>
      </c>
      <c r="F48" s="136">
        <v>1008228.69</v>
      </c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>
        <f t="shared" si="0"/>
        <v>1740882.4499999997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1740882.4499999997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732653.75999999989</v>
      </c>
      <c r="F49" s="100">
        <v>1008228.69</v>
      </c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>
        <f t="shared" si="0"/>
        <v>1740882.4499999997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1740882.4499999997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1329523.3699999987</v>
      </c>
      <c r="F52" s="136">
        <v>1840298.6100000003</v>
      </c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>
        <f t="shared" si="0"/>
        <v>3169821.9799999991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3169821.9799999991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1329523.3699999987</v>
      </c>
      <c r="F53" s="100">
        <v>1840298.6100000003</v>
      </c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>
        <f t="shared" si="0"/>
        <v>3169821.9799999991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3169821.9799999991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4576098.2700000014</v>
      </c>
      <c r="F54" s="135">
        <v>15420050.409999998</v>
      </c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19996148.68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19996148.68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1308445.5000000005</v>
      </c>
      <c r="F55" s="136">
        <v>1936863.6599999988</v>
      </c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>
        <f t="shared" si="0"/>
        <v>3245309.1599999992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3245309.1599999992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1308445.5000000005</v>
      </c>
      <c r="F56" s="100">
        <v>1936863.6599999988</v>
      </c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>
        <f t="shared" si="0"/>
        <v>3245309.1599999992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3245309.1599999992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>
        <f t="shared" si="0"/>
        <v>2204099.6799999997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2204099.6799999997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>
        <f t="shared" si="0"/>
        <v>2157472.0199999996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2157472.0199999996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>
        <f t="shared" si="0"/>
        <v>19571.870000000003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19571.870000000003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>
        <f t="shared" si="0"/>
        <v>27055.79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27055.79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>
        <f t="shared" si="0"/>
        <v>25770.850000000006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25770.850000000006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>
        <f t="shared" si="0"/>
        <v>25770.850000000006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25770.850000000006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>
        <f t="shared" si="0"/>
        <v>125522.59999999998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125522.59999999998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>
        <f t="shared" si="1"/>
        <v>125522.59999999998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125522.59999999998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254862.24000000002</v>
      </c>
      <c r="F73" s="136">
        <v>8344896.2699999996</v>
      </c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>
        <f t="shared" si="1"/>
        <v>8599758.5099999998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8599758.5099999998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111455.52</v>
      </c>
      <c r="F74" s="100">
        <v>6761810.1799999997</v>
      </c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>
        <f t="shared" si="1"/>
        <v>6873265.6999999993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6873265.6999999993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</v>
      </c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>
        <f t="shared" si="1"/>
        <v>261428.97000000003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261428.97000000003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>
        <f t="shared" si="1"/>
        <v>1447697.1700000002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1447697.1700000002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>
        <f t="shared" si="1"/>
        <v>17366.669999999998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17366.669999999998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>
        <f t="shared" si="1"/>
        <v>2992958.33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2992958.33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>
        <f t="shared" si="1"/>
        <v>2992958.33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2992958.33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71297.790000000008</v>
      </c>
      <c r="F81" s="136">
        <v>1800122.2000000002</v>
      </c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>
        <f t="shared" si="1"/>
        <v>1871419.9900000002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1871419.9900000002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>
        <f t="shared" si="1"/>
        <v>1224129.5800000003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1224129.5800000003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34623.94</v>
      </c>
      <c r="F85" s="100">
        <v>612666.47</v>
      </c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>
        <f t="shared" si="1"/>
        <v>647290.40999999992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647290.40999999992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>
        <f t="shared" si="1"/>
        <v>906705.49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906705.49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>
        <f t="shared" si="1"/>
        <v>847239.06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847239.06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25444.860000000008</v>
      </c>
      <c r="F93" s="100">
        <v>34021.57</v>
      </c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>
        <f t="shared" si="1"/>
        <v>59466.430000000008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59466.430000000008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>
        <f t="shared" si="1"/>
        <v>24604.07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24604.07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>
        <f t="shared" si="1"/>
        <v>24604.07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24604.07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896353.54999999993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896353.54999999993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>
        <f t="shared" si="1"/>
        <v>896353.54999999993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896353.54999999993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>
        <f t="shared" si="1"/>
        <v>896353.54999999993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896353.54999999993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390982.63000000018</v>
      </c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>
        <f t="shared" si="1"/>
        <v>657789.64000000025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657789.64000000025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390982.63000000018</v>
      </c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>
        <f t="shared" si="1"/>
        <v>657789.64000000025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657789.64000000025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390982.63000000018</v>
      </c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>
        <f t="shared" si="1"/>
        <v>657789.64000000025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657789.64000000025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14641464.189999999</v>
      </c>
      <c r="F122" s="135">
        <v>37431456.850000001</v>
      </c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>
        <f t="shared" si="1"/>
        <v>52072921.039999999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52072921.039999999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</v>
      </c>
      <c r="F137" s="136">
        <v>36321968.280000001</v>
      </c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>
        <f t="shared" si="2"/>
        <v>50441663.020000003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50441663.020000003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</v>
      </c>
      <c r="F138" s="100">
        <v>36321968.280000001</v>
      </c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>
        <f t="shared" si="2"/>
        <v>50441663.020000003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50441663.020000003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746895.01</v>
      </c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>
        <f t="shared" si="2"/>
        <v>898331.95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898331.95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746895.01</v>
      </c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>
        <f t="shared" si="2"/>
        <v>898331.95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898331.95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>
        <f t="shared" si="2"/>
        <v>732926.07000000007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732926.07000000007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>
        <f t="shared" si="2"/>
        <v>732926.07000000007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732926.07000000007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1975585.1499999997</v>
      </c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>
        <f t="shared" si="2"/>
        <v>2959447.2699999996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2959447.2699999996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>
        <f t="shared" si="2"/>
        <v>101496.39000000001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101496.39000000001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>
        <f t="shared" si="2"/>
        <v>101496.39000000001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101496.39000000001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>
        <f t="shared" si="2"/>
        <v>1839196.8399999999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1839196.8399999999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>
        <f t="shared" si="2"/>
        <v>1839196.8399999999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1839196.8399999999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567.46</v>
      </c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>
        <f t="shared" si="2"/>
        <v>1552.43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1552.43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567.46</v>
      </c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>
        <f t="shared" si="2"/>
        <v>1552.43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1552.43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162583.02000000002</v>
      </c>
      <c r="F154" s="136">
        <v>854618.59000000008</v>
      </c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>
        <f t="shared" si="2"/>
        <v>1017201.6100000001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1017201.6100000001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162583.02000000002</v>
      </c>
      <c r="F155" s="100">
        <v>854618.59000000008</v>
      </c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>
        <f t="shared" si="2"/>
        <v>1017201.6100000001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1017201.6100000001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28412864.960000001</v>
      </c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>
        <f t="shared" si="2"/>
        <v>49237163.450000003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49237163.450000003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13151780.830000002</v>
      </c>
      <c r="F157" s="136">
        <v>15246194.070000002</v>
      </c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>
        <f t="shared" si="2"/>
        <v>28397974.900000006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28397974.900000006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3396445.6100000008</v>
      </c>
      <c r="F158" s="100">
        <v>3900501.35</v>
      </c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>
        <f t="shared" si="2"/>
        <v>7296946.9600000009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7296946.9600000009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11345692.720000003</v>
      </c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>
        <f t="shared" si="2"/>
        <v>21101027.940000005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21101027.940000005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>
        <v>5122616.5199999986</v>
      </c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>
        <f t="shared" si="2"/>
        <v>9204179.299999997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9204179.299999997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>
        <v>5122616.5199999986</v>
      </c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>
        <f t="shared" si="2"/>
        <v>9204179.299999997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9204179.299999997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>
        <f t="shared" si="2"/>
        <v>6661949.9100000001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6661949.9100000001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>
        <f t="shared" si="2"/>
        <v>6465626.790000001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6465626.790000001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>
        <f t="shared" si="2"/>
        <v>3673775.55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3673775.55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>
        <f t="shared" si="2"/>
        <v>3673775.55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3673775.55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>
        <f t="shared" si="2"/>
        <v>1299283.7899999998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1299283.7899999998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>
        <f t="shared" si="2"/>
        <v>1299283.7899999998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1299283.7899999998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84804973.38000001</v>
      </c>
      <c r="F176" s="135">
        <v>95443487.319999963</v>
      </c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>
        <f t="shared" si="2"/>
        <v>180248460.69999999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180248460.69999999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63148705.050000004</v>
      </c>
      <c r="F180" s="136">
        <v>65718966.999999963</v>
      </c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>
        <f t="shared" si="2"/>
        <v>128867672.04999997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128867672.04999997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63148705.050000004</v>
      </c>
      <c r="F181" s="100">
        <v>65718966.999999963</v>
      </c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>
        <f t="shared" si="2"/>
        <v>128867672.04999997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128867672.04999997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1072266.8199999998</v>
      </c>
      <c r="F186" s="136">
        <v>5817501.3499999987</v>
      </c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>
        <f t="shared" si="2"/>
        <v>6889768.1699999981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6889768.1699999981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1072266.8199999998</v>
      </c>
      <c r="F187" s="100">
        <v>5817501.3499999987</v>
      </c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>
        <f t="shared" si="2"/>
        <v>6889768.1699999981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6889768.1699999981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>
        <f t="shared" si="2"/>
        <v>5260.67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5260.67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>
        <f t="shared" si="2"/>
        <v>5260.67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5260.67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20584001.510000002</v>
      </c>
      <c r="F194" s="136">
        <v>23901758.299999997</v>
      </c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>
        <f t="shared" si="2"/>
        <v>44485759.810000002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44485759.810000002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20584001.510000002</v>
      </c>
      <c r="F195" s="100">
        <v>23901758.299999997</v>
      </c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>
        <f t="shared" si="2"/>
        <v>44485759.810000002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44485759.810000002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f>E205+E227+E238+E251+E293+E306+E319+E340+E353+E373</f>
        <v>245866008.25</v>
      </c>
      <c r="F204" s="96">
        <f t="shared" ref="F204:P204" si="3">F205+F227+F238+F251+F293+F306+F319+F340+F353+F373</f>
        <v>245667361.62000003</v>
      </c>
      <c r="G204" s="96">
        <f t="shared" si="3"/>
        <v>309561998.60999995</v>
      </c>
      <c r="H204" s="96">
        <f t="shared" si="3"/>
        <v>785215879.29999995</v>
      </c>
      <c r="I204" s="96">
        <f t="shared" si="3"/>
        <v>294791242.69000006</v>
      </c>
      <c r="J204" s="96">
        <f t="shared" si="3"/>
        <v>293679779.69</v>
      </c>
      <c r="K204" s="96">
        <f t="shared" si="3"/>
        <v>294443187.84000003</v>
      </c>
      <c r="L204" s="96">
        <f t="shared" si="3"/>
        <v>236657566.73999995</v>
      </c>
      <c r="M204" s="96">
        <f t="shared" si="3"/>
        <v>301155117.05000001</v>
      </c>
      <c r="N204" s="96">
        <f t="shared" si="3"/>
        <v>285166851.20000005</v>
      </c>
      <c r="O204" s="96">
        <f t="shared" si="3"/>
        <v>290791489.38999993</v>
      </c>
      <c r="P204" s="96">
        <f t="shared" si="3"/>
        <v>443838540.28880137</v>
      </c>
      <c r="Q204" s="96">
        <f t="shared" ref="Q204:Q235" si="4">SUM(E204:P204)</f>
        <v>4026835022.6688008</v>
      </c>
      <c r="R204" s="97"/>
      <c r="T204" s="95"/>
      <c r="U204" s="96">
        <f>SUM(U205:U392)</f>
        <v>1474600109.6099999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64233499.420000002</v>
      </c>
      <c r="F205" s="135">
        <f t="shared" ref="F205:P205" si="5">+F206+F210+F213+F217+F219+F221+F223+F225</f>
        <v>37503643.63000001</v>
      </c>
      <c r="G205" s="135">
        <f t="shared" si="5"/>
        <v>92391835.089999989</v>
      </c>
      <c r="H205" s="135">
        <f t="shared" si="5"/>
        <v>558926825.23000002</v>
      </c>
      <c r="I205" s="135">
        <f t="shared" si="5"/>
        <v>91933436.070000008</v>
      </c>
      <c r="J205" s="135">
        <f t="shared" si="5"/>
        <v>71986687.890000015</v>
      </c>
      <c r="K205" s="135">
        <f t="shared" si="5"/>
        <v>64679550.19000002</v>
      </c>
      <c r="L205" s="135">
        <f t="shared" si="5"/>
        <v>38736202.929999992</v>
      </c>
      <c r="M205" s="135">
        <f t="shared" si="5"/>
        <v>72707651.099999994</v>
      </c>
      <c r="N205" s="135">
        <f t="shared" si="5"/>
        <v>55122250.410000004</v>
      </c>
      <c r="O205" s="135">
        <f t="shared" si="5"/>
        <v>59339506.999999985</v>
      </c>
      <c r="P205" s="135">
        <f t="shared" si="5"/>
        <v>95787512.556800619</v>
      </c>
      <c r="Q205" s="135">
        <f t="shared" si="4"/>
        <v>1303348601.5168006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101737143.05000001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58736085.580000006</v>
      </c>
      <c r="F206" s="136">
        <f t="shared" ref="F206:P206" si="6">+F207+F208+F209</f>
        <v>32198290.260000005</v>
      </c>
      <c r="G206" s="136">
        <f t="shared" si="6"/>
        <v>62589291.599999994</v>
      </c>
      <c r="H206" s="136">
        <f t="shared" si="6"/>
        <v>532093282.90999997</v>
      </c>
      <c r="I206" s="136">
        <f t="shared" si="6"/>
        <v>74354251.970000014</v>
      </c>
      <c r="J206" s="136">
        <f t="shared" si="6"/>
        <v>61925282.790000014</v>
      </c>
      <c r="K206" s="136">
        <f t="shared" si="6"/>
        <v>56704288.660000026</v>
      </c>
      <c r="L206" s="136">
        <f t="shared" si="6"/>
        <v>31098507.269999992</v>
      </c>
      <c r="M206" s="136">
        <f t="shared" si="6"/>
        <v>46624543.819999993</v>
      </c>
      <c r="N206" s="136">
        <f t="shared" si="6"/>
        <v>37358347.420000002</v>
      </c>
      <c r="O206" s="136">
        <f t="shared" si="6"/>
        <v>45961697.209999986</v>
      </c>
      <c r="P206" s="136">
        <f t="shared" si="6"/>
        <v>63009534.683800586</v>
      </c>
      <c r="Q206" s="135">
        <f t="shared" si="4"/>
        <v>1102653404.1738005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90934375.840000004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2137878.0500000031</v>
      </c>
      <c r="F207" s="100">
        <v>4184895.9299999983</v>
      </c>
      <c r="G207" s="100">
        <v>5024935.2299999874</v>
      </c>
      <c r="H207" s="100">
        <v>4128776.0899999966</v>
      </c>
      <c r="I207" s="100">
        <v>5027970.5599999903</v>
      </c>
      <c r="J207" s="100">
        <v>3896563.0599999991</v>
      </c>
      <c r="K207" s="100">
        <v>3255340.1099999971</v>
      </c>
      <c r="L207" s="100">
        <v>3068868.6199999987</v>
      </c>
      <c r="M207" s="100">
        <v>3435711.6599999936</v>
      </c>
      <c r="N207" s="100">
        <v>3618146.1599999978</v>
      </c>
      <c r="O207" s="100">
        <v>3111965.3399999994</v>
      </c>
      <c r="P207" s="100">
        <v>4623226.8757998645</v>
      </c>
      <c r="Q207" s="135">
        <f t="shared" si="4"/>
        <v>45514277.685799822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6322773.9800000014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54865198.009999998</v>
      </c>
      <c r="F208" s="100">
        <v>26218305.900000002</v>
      </c>
      <c r="G208" s="100">
        <v>55413433.160000004</v>
      </c>
      <c r="H208" s="100">
        <v>525852716.72999996</v>
      </c>
      <c r="I208" s="100">
        <v>67006080.890000023</v>
      </c>
      <c r="J208" s="100">
        <v>56030332.470000006</v>
      </c>
      <c r="K208" s="100">
        <v>51211836.000000022</v>
      </c>
      <c r="L208" s="100">
        <v>26187781.939999994</v>
      </c>
      <c r="M208" s="100">
        <v>41362448.259999998</v>
      </c>
      <c r="N208" s="100">
        <v>31807223.800000001</v>
      </c>
      <c r="O208" s="100">
        <v>40781482.75999999</v>
      </c>
      <c r="P208" s="100">
        <v>55326055.01200036</v>
      </c>
      <c r="Q208" s="135">
        <f t="shared" si="4"/>
        <v>1032062894.9320002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81083503.909999996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1733009.5200000019</v>
      </c>
      <c r="F209" s="100">
        <v>1795088.430000002</v>
      </c>
      <c r="G209" s="100">
        <v>2150923.2100000018</v>
      </c>
      <c r="H209" s="100">
        <v>2111790.090000004</v>
      </c>
      <c r="I209" s="100">
        <v>2320200.5200000009</v>
      </c>
      <c r="J209" s="100">
        <v>1998387.2600000028</v>
      </c>
      <c r="K209" s="100">
        <v>2237112.5500000012</v>
      </c>
      <c r="L209" s="100">
        <v>1841856.7100000016</v>
      </c>
      <c r="M209" s="100">
        <v>1826383.9000000015</v>
      </c>
      <c r="N209" s="100">
        <v>1932977.4600000014</v>
      </c>
      <c r="O209" s="100">
        <v>2068249.1100000022</v>
      </c>
      <c r="P209" s="100">
        <v>3060252.7960003605</v>
      </c>
      <c r="Q209" s="135">
        <f t="shared" si="4"/>
        <v>25076231.556000382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3528097.9500000039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933362.05000000016</v>
      </c>
      <c r="F213" s="136">
        <f t="shared" ref="F213:P213" si="8">+F214+F215+F216</f>
        <v>971039.04000000015</v>
      </c>
      <c r="G213" s="136">
        <f t="shared" si="8"/>
        <v>1620032.9700000002</v>
      </c>
      <c r="H213" s="136">
        <f t="shared" si="8"/>
        <v>2168975.4800000009</v>
      </c>
      <c r="I213" s="136">
        <f t="shared" si="8"/>
        <v>2773375.7100000004</v>
      </c>
      <c r="J213" s="136">
        <f t="shared" si="8"/>
        <v>1264655.3900000001</v>
      </c>
      <c r="K213" s="136">
        <f t="shared" si="8"/>
        <v>1536725.5</v>
      </c>
      <c r="L213" s="136">
        <f t="shared" si="8"/>
        <v>1360435.5800000008</v>
      </c>
      <c r="M213" s="136">
        <f t="shared" si="8"/>
        <v>1231673.4700000002</v>
      </c>
      <c r="N213" s="136">
        <f t="shared" si="8"/>
        <v>1525066.4900000002</v>
      </c>
      <c r="O213" s="136">
        <f t="shared" si="8"/>
        <v>1470408.0600000003</v>
      </c>
      <c r="P213" s="136">
        <f t="shared" si="8"/>
        <v>2634906.1030000392</v>
      </c>
      <c r="Q213" s="135">
        <f t="shared" si="4"/>
        <v>19490655.843000039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1904401.0900000003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202284.72999999995</v>
      </c>
      <c r="F214" s="100">
        <v>224340.46999999997</v>
      </c>
      <c r="G214" s="100">
        <v>306547.65999999986</v>
      </c>
      <c r="H214" s="100">
        <v>307779.71000000008</v>
      </c>
      <c r="I214" s="100">
        <v>300863.66000000003</v>
      </c>
      <c r="J214" s="100">
        <v>318852.24999999994</v>
      </c>
      <c r="K214" s="100">
        <v>317587.39000000007</v>
      </c>
      <c r="L214" s="100">
        <v>261314.78999999998</v>
      </c>
      <c r="M214" s="100">
        <v>268429.16000000009</v>
      </c>
      <c r="N214" s="100">
        <v>312004.16999999987</v>
      </c>
      <c r="O214" s="100">
        <v>318325.11000000016</v>
      </c>
      <c r="P214" s="100">
        <v>405759.52500000107</v>
      </c>
      <c r="Q214" s="135">
        <f t="shared" si="4"/>
        <v>3544088.6250000019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426625.19999999995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190572.28000000003</v>
      </c>
      <c r="F215" s="100">
        <v>194084.87000000002</v>
      </c>
      <c r="G215" s="100">
        <v>274176.24000000005</v>
      </c>
      <c r="H215" s="100">
        <v>230791.57000000004</v>
      </c>
      <c r="I215" s="100">
        <v>219895.28</v>
      </c>
      <c r="J215" s="100">
        <v>208592.27000000005</v>
      </c>
      <c r="K215" s="100">
        <v>220297.02</v>
      </c>
      <c r="L215" s="100">
        <v>201757.56</v>
      </c>
      <c r="M215" s="100">
        <v>202187.76999999996</v>
      </c>
      <c r="N215" s="100">
        <v>221072.77000000002</v>
      </c>
      <c r="O215" s="100">
        <v>238510.40999999997</v>
      </c>
      <c r="P215" s="100">
        <v>370702.578999997</v>
      </c>
      <c r="Q215" s="135">
        <f t="shared" si="4"/>
        <v>2772640.6189999976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384657.15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540505.04000000015</v>
      </c>
      <c r="F216" s="100">
        <v>552613.70000000019</v>
      </c>
      <c r="G216" s="100">
        <v>1039309.0700000003</v>
      </c>
      <c r="H216" s="100">
        <v>1630404.2000000007</v>
      </c>
      <c r="I216" s="100">
        <v>2252616.7700000005</v>
      </c>
      <c r="J216" s="100">
        <v>737210.87000000023</v>
      </c>
      <c r="K216" s="100">
        <v>998841.09000000008</v>
      </c>
      <c r="L216" s="100">
        <v>897363.2300000008</v>
      </c>
      <c r="M216" s="100">
        <v>761056.54</v>
      </c>
      <c r="N216" s="100">
        <v>991989.55000000028</v>
      </c>
      <c r="O216" s="100">
        <v>913572.54000000015</v>
      </c>
      <c r="P216" s="100">
        <v>1858443.999000041</v>
      </c>
      <c r="Q216" s="135">
        <f t="shared" si="4"/>
        <v>13173926.599000044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1093118.7400000002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418104.54999999993</v>
      </c>
      <c r="F217" s="136">
        <f t="shared" ref="F217:P217" si="9">+F218</f>
        <v>396786.27999999997</v>
      </c>
      <c r="G217" s="136">
        <f t="shared" si="9"/>
        <v>1288631.48</v>
      </c>
      <c r="H217" s="136">
        <f t="shared" si="9"/>
        <v>1641553.82</v>
      </c>
      <c r="I217" s="136">
        <f t="shared" si="9"/>
        <v>1385426.1099999999</v>
      </c>
      <c r="J217" s="136">
        <f t="shared" si="9"/>
        <v>1315264.8900000001</v>
      </c>
      <c r="K217" s="136">
        <f t="shared" si="9"/>
        <v>1316322.5799999998</v>
      </c>
      <c r="L217" s="136">
        <f t="shared" si="9"/>
        <v>612681.70000000007</v>
      </c>
      <c r="M217" s="136">
        <f t="shared" si="9"/>
        <v>915923.81</v>
      </c>
      <c r="N217" s="136">
        <f t="shared" si="9"/>
        <v>1102491.54</v>
      </c>
      <c r="O217" s="136">
        <f t="shared" si="9"/>
        <v>1141261.3800000001</v>
      </c>
      <c r="P217" s="136">
        <f t="shared" si="9"/>
        <v>3465775.7299999846</v>
      </c>
      <c r="Q217" s="135">
        <f t="shared" si="4"/>
        <v>15000223.869999986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814890.82999999984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418104.54999999993</v>
      </c>
      <c r="F218" s="100">
        <v>396786.27999999997</v>
      </c>
      <c r="G218" s="100">
        <v>1288631.48</v>
      </c>
      <c r="H218" s="100">
        <v>1641553.82</v>
      </c>
      <c r="I218" s="100">
        <v>1385426.1099999999</v>
      </c>
      <c r="J218" s="100">
        <v>1315264.8900000001</v>
      </c>
      <c r="K218" s="100">
        <v>1316322.5799999998</v>
      </c>
      <c r="L218" s="100">
        <v>612681.70000000007</v>
      </c>
      <c r="M218" s="100">
        <v>915923.81</v>
      </c>
      <c r="N218" s="100">
        <v>1102491.54</v>
      </c>
      <c r="O218" s="100">
        <v>1141261.3800000001</v>
      </c>
      <c r="P218" s="100">
        <v>3465775.7299999846</v>
      </c>
      <c r="Q218" s="135">
        <f t="shared" si="4"/>
        <v>15000223.869999986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814890.82999999984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208070.8899999999</v>
      </c>
      <c r="F221" s="136">
        <f t="shared" ref="F221:P221" si="11">+F222</f>
        <v>226633.12999999992</v>
      </c>
      <c r="G221" s="136">
        <f t="shared" si="11"/>
        <v>362580.89999999991</v>
      </c>
      <c r="H221" s="136">
        <f t="shared" si="11"/>
        <v>280900.15999999997</v>
      </c>
      <c r="I221" s="136">
        <f t="shared" si="11"/>
        <v>287351</v>
      </c>
      <c r="J221" s="136">
        <f t="shared" si="11"/>
        <v>281055.91999999987</v>
      </c>
      <c r="K221" s="136">
        <f t="shared" si="11"/>
        <v>432800.0400000001</v>
      </c>
      <c r="L221" s="136">
        <f t="shared" si="11"/>
        <v>263449.3</v>
      </c>
      <c r="M221" s="136">
        <f t="shared" si="11"/>
        <v>263571.37999999995</v>
      </c>
      <c r="N221" s="136">
        <f t="shared" si="11"/>
        <v>306139.88</v>
      </c>
      <c r="O221" s="136">
        <f t="shared" si="11"/>
        <v>333941.11000000004</v>
      </c>
      <c r="P221" s="136">
        <f t="shared" si="11"/>
        <v>527819.91999999993</v>
      </c>
      <c r="Q221" s="135">
        <f t="shared" si="4"/>
        <v>3774313.629999999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434704.01999999979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208070.8899999999</v>
      </c>
      <c r="F222" s="100">
        <v>226633.12999999992</v>
      </c>
      <c r="G222" s="100">
        <v>362580.89999999991</v>
      </c>
      <c r="H222" s="100">
        <v>280900.15999999997</v>
      </c>
      <c r="I222" s="100">
        <v>287351</v>
      </c>
      <c r="J222" s="100">
        <v>281055.91999999987</v>
      </c>
      <c r="K222" s="100">
        <v>432800.0400000001</v>
      </c>
      <c r="L222" s="100">
        <v>263449.3</v>
      </c>
      <c r="M222" s="100">
        <v>263571.37999999995</v>
      </c>
      <c r="N222" s="100">
        <v>306139.88</v>
      </c>
      <c r="O222" s="100">
        <v>333941.11000000004</v>
      </c>
      <c r="P222" s="100">
        <v>527819.91999999993</v>
      </c>
      <c r="Q222" s="135">
        <f t="shared" si="4"/>
        <v>3774313.629999999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434704.01999999979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3937876.35</v>
      </c>
      <c r="F223" s="136">
        <f t="shared" ref="F223:P223" si="12">+F224</f>
        <v>3710894.9200000004</v>
      </c>
      <c r="G223" s="136">
        <f t="shared" si="12"/>
        <v>26531298.140000001</v>
      </c>
      <c r="H223" s="136">
        <f t="shared" si="12"/>
        <v>22742112.860000003</v>
      </c>
      <c r="I223" s="136">
        <f t="shared" si="12"/>
        <v>13133031.279999999</v>
      </c>
      <c r="J223" s="136">
        <f t="shared" si="12"/>
        <v>7200428.8999999985</v>
      </c>
      <c r="K223" s="136">
        <f t="shared" si="12"/>
        <v>4689413.4099999992</v>
      </c>
      <c r="L223" s="136">
        <f t="shared" si="12"/>
        <v>5401129.0799999991</v>
      </c>
      <c r="M223" s="136">
        <f t="shared" si="12"/>
        <v>23671938.620000005</v>
      </c>
      <c r="N223" s="136">
        <f t="shared" si="12"/>
        <v>14830205.08</v>
      </c>
      <c r="O223" s="136">
        <f t="shared" si="12"/>
        <v>10432199.239999998</v>
      </c>
      <c r="P223" s="136">
        <f t="shared" si="12"/>
        <v>26149476.120000005</v>
      </c>
      <c r="Q223" s="135">
        <f t="shared" si="4"/>
        <v>162430004.00000003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7648771.2700000005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3937876.35</v>
      </c>
      <c r="F224" s="100">
        <v>3710894.9200000004</v>
      </c>
      <c r="G224" s="100">
        <v>26531298.140000001</v>
      </c>
      <c r="H224" s="100">
        <v>22742112.860000003</v>
      </c>
      <c r="I224" s="100">
        <v>13133031.279999999</v>
      </c>
      <c r="J224" s="100">
        <v>7200428.8999999985</v>
      </c>
      <c r="K224" s="100">
        <v>4689413.4099999992</v>
      </c>
      <c r="L224" s="100">
        <v>5401129.0799999991</v>
      </c>
      <c r="M224" s="100">
        <v>23671938.620000005</v>
      </c>
      <c r="N224" s="100">
        <v>14830205.08</v>
      </c>
      <c r="O224" s="100">
        <v>10432199.239999998</v>
      </c>
      <c r="P224" s="100">
        <v>26149476.120000005</v>
      </c>
      <c r="Q224" s="135">
        <f t="shared" si="4"/>
        <v>162430004.00000003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7648771.2700000005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5067089.93</v>
      </c>
      <c r="F227" s="135">
        <f t="shared" ref="F227:P227" si="14">+F228+F230+F232+F234+F236</f>
        <v>5987707.6799999978</v>
      </c>
      <c r="G227" s="135">
        <f t="shared" si="14"/>
        <v>6970932.6099999938</v>
      </c>
      <c r="H227" s="135">
        <f t="shared" si="14"/>
        <v>7422548.6899999967</v>
      </c>
      <c r="I227" s="135">
        <f t="shared" si="14"/>
        <v>6631776.8200000012</v>
      </c>
      <c r="J227" s="135">
        <f t="shared" si="14"/>
        <v>6471707.3199999975</v>
      </c>
      <c r="K227" s="135">
        <f t="shared" si="14"/>
        <v>7508469.080000001</v>
      </c>
      <c r="L227" s="135">
        <f t="shared" si="14"/>
        <v>6179284.4399999985</v>
      </c>
      <c r="M227" s="135">
        <f t="shared" si="14"/>
        <v>7118595.5300000003</v>
      </c>
      <c r="N227" s="135">
        <f t="shared" si="14"/>
        <v>7302490.1099999966</v>
      </c>
      <c r="O227" s="135">
        <f t="shared" si="14"/>
        <v>6762539.1300000027</v>
      </c>
      <c r="P227" s="135">
        <f t="shared" si="14"/>
        <v>13044705.894000268</v>
      </c>
      <c r="Q227" s="135">
        <f t="shared" si="4"/>
        <v>86467847.234000251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11054797.609999998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5020439.26</v>
      </c>
      <c r="F228" s="136">
        <f t="shared" ref="F228:P228" si="15">+F229</f>
        <v>5913576.0699999975</v>
      </c>
      <c r="G228" s="136">
        <f t="shared" si="15"/>
        <v>6801972.3199999938</v>
      </c>
      <c r="H228" s="136">
        <f t="shared" si="15"/>
        <v>7235399.5599999968</v>
      </c>
      <c r="I228" s="136">
        <f t="shared" si="15"/>
        <v>6516659.6300000008</v>
      </c>
      <c r="J228" s="136">
        <f t="shared" si="15"/>
        <v>6348085.7099999972</v>
      </c>
      <c r="K228" s="136">
        <f t="shared" si="15"/>
        <v>7361978.5100000007</v>
      </c>
      <c r="L228" s="136">
        <f t="shared" si="15"/>
        <v>6076675.0799999982</v>
      </c>
      <c r="M228" s="136">
        <f t="shared" si="15"/>
        <v>6975209.8100000005</v>
      </c>
      <c r="N228" s="136">
        <f t="shared" si="15"/>
        <v>7155661.759999997</v>
      </c>
      <c r="O228" s="136">
        <f t="shared" si="15"/>
        <v>6621723.9700000025</v>
      </c>
      <c r="P228" s="136">
        <f t="shared" si="15"/>
        <v>12594769.765000269</v>
      </c>
      <c r="Q228" s="135">
        <f t="shared" si="4"/>
        <v>84622151.445000246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10934015.329999998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5020439.26</v>
      </c>
      <c r="F229" s="100">
        <v>5913576.0699999975</v>
      </c>
      <c r="G229" s="100">
        <v>6801972.3199999938</v>
      </c>
      <c r="H229" s="100">
        <v>7235399.5599999968</v>
      </c>
      <c r="I229" s="100">
        <v>6516659.6300000008</v>
      </c>
      <c r="J229" s="100">
        <v>6348085.7099999972</v>
      </c>
      <c r="K229" s="100">
        <v>7361978.5100000007</v>
      </c>
      <c r="L229" s="100">
        <v>6076675.0799999982</v>
      </c>
      <c r="M229" s="100">
        <v>6975209.8100000005</v>
      </c>
      <c r="N229" s="100">
        <v>7155661.759999997</v>
      </c>
      <c r="O229" s="100">
        <v>6621723.9700000025</v>
      </c>
      <c r="P229" s="100">
        <v>12594769.765000269</v>
      </c>
      <c r="Q229" s="135">
        <f t="shared" si="4"/>
        <v>84622151.445000246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10934015.329999998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46650.67</v>
      </c>
      <c r="F236" s="136">
        <f t="shared" ref="F236:P236" si="16">+F237</f>
        <v>74131.61</v>
      </c>
      <c r="G236" s="136">
        <f t="shared" si="16"/>
        <v>168960.28999999998</v>
      </c>
      <c r="H236" s="136">
        <f t="shared" si="16"/>
        <v>187149.13</v>
      </c>
      <c r="I236" s="136">
        <f t="shared" si="16"/>
        <v>115117.18999999999</v>
      </c>
      <c r="J236" s="136">
        <f t="shared" si="16"/>
        <v>123621.61</v>
      </c>
      <c r="K236" s="136">
        <f t="shared" si="16"/>
        <v>146490.57</v>
      </c>
      <c r="L236" s="136">
        <f t="shared" si="16"/>
        <v>102609.35999999999</v>
      </c>
      <c r="M236" s="136">
        <f t="shared" si="16"/>
        <v>143385.72</v>
      </c>
      <c r="N236" s="136">
        <f t="shared" si="16"/>
        <v>146828.35</v>
      </c>
      <c r="O236" s="136">
        <f t="shared" si="16"/>
        <v>140815.16</v>
      </c>
      <c r="P236" s="136">
        <f t="shared" si="16"/>
        <v>449936.12899999891</v>
      </c>
      <c r="Q236" s="135">
        <f t="shared" ref="Q236:Q267" si="17">SUM(E236:P236)</f>
        <v>1845695.7889999989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120782.28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46650.67</v>
      </c>
      <c r="F237" s="100">
        <v>74131.61</v>
      </c>
      <c r="G237" s="100">
        <v>168960.28999999998</v>
      </c>
      <c r="H237" s="100">
        <v>187149.13</v>
      </c>
      <c r="I237" s="100">
        <v>115117.18999999999</v>
      </c>
      <c r="J237" s="100">
        <v>123621.61</v>
      </c>
      <c r="K237" s="100">
        <v>146490.57</v>
      </c>
      <c r="L237" s="100">
        <v>102609.35999999999</v>
      </c>
      <c r="M237" s="100">
        <v>143385.72</v>
      </c>
      <c r="N237" s="100">
        <v>146828.35</v>
      </c>
      <c r="O237" s="100">
        <v>140815.16</v>
      </c>
      <c r="P237" s="100">
        <v>449936.12899999891</v>
      </c>
      <c r="Q237" s="135">
        <f t="shared" si="17"/>
        <v>1845695.7889999989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120782.28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13814610.739999993</v>
      </c>
      <c r="F238" s="135">
        <f t="shared" ref="F238:P238" si="18">+F239+F241+F243+F245+F247+F249</f>
        <v>16071667.599999985</v>
      </c>
      <c r="G238" s="135">
        <f t="shared" si="18"/>
        <v>16869433.859999985</v>
      </c>
      <c r="H238" s="135">
        <f t="shared" si="18"/>
        <v>17974650.249999989</v>
      </c>
      <c r="I238" s="135">
        <f t="shared" si="18"/>
        <v>17675723.119999997</v>
      </c>
      <c r="J238" s="135">
        <f t="shared" si="18"/>
        <v>17141896.409999996</v>
      </c>
      <c r="K238" s="135">
        <f t="shared" si="18"/>
        <v>19146012.300000001</v>
      </c>
      <c r="L238" s="135">
        <f t="shared" si="18"/>
        <v>16626860.729999997</v>
      </c>
      <c r="M238" s="135">
        <f t="shared" si="18"/>
        <v>18677839.260000002</v>
      </c>
      <c r="N238" s="135">
        <f t="shared" si="18"/>
        <v>18700037.489999976</v>
      </c>
      <c r="O238" s="135">
        <f t="shared" si="18"/>
        <v>18651060.329999994</v>
      </c>
      <c r="P238" s="135">
        <f t="shared" si="18"/>
        <v>30680675.327000439</v>
      </c>
      <c r="Q238" s="135">
        <f t="shared" si="17"/>
        <v>222030467.41700032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29886278.339999977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7308795.1499999939</v>
      </c>
      <c r="F239" s="136">
        <f t="shared" ref="F239:P239" si="19">+F240</f>
        <v>8935499.1999999937</v>
      </c>
      <c r="G239" s="136">
        <f t="shared" si="19"/>
        <v>7506116.1700000027</v>
      </c>
      <c r="H239" s="136">
        <f t="shared" si="19"/>
        <v>8790920.7400000021</v>
      </c>
      <c r="I239" s="136">
        <f t="shared" si="19"/>
        <v>9076712.1899999976</v>
      </c>
      <c r="J239" s="136">
        <f t="shared" si="19"/>
        <v>8668723.2899999991</v>
      </c>
      <c r="K239" s="136">
        <f t="shared" si="19"/>
        <v>9203062.3500000071</v>
      </c>
      <c r="L239" s="136">
        <f t="shared" si="19"/>
        <v>8530398.0799999963</v>
      </c>
      <c r="M239" s="136">
        <f t="shared" si="19"/>
        <v>8765554.5999999978</v>
      </c>
      <c r="N239" s="136">
        <f t="shared" si="19"/>
        <v>9246797.3099999987</v>
      </c>
      <c r="O239" s="136">
        <f t="shared" si="19"/>
        <v>9131076.860000005</v>
      </c>
      <c r="P239" s="136">
        <f t="shared" si="19"/>
        <v>14795994.150000004</v>
      </c>
      <c r="Q239" s="135">
        <f t="shared" si="17"/>
        <v>109959650.08999999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16244294.349999987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7308795.1499999939</v>
      </c>
      <c r="F240" s="100">
        <v>8935499.1999999937</v>
      </c>
      <c r="G240" s="100">
        <v>7506116.1700000027</v>
      </c>
      <c r="H240" s="100">
        <v>8790920.7400000021</v>
      </c>
      <c r="I240" s="100">
        <v>9076712.1899999976</v>
      </c>
      <c r="J240" s="100">
        <v>8668723.2899999991</v>
      </c>
      <c r="K240" s="100">
        <v>9203062.3500000071</v>
      </c>
      <c r="L240" s="100">
        <v>8530398.0799999963</v>
      </c>
      <c r="M240" s="100">
        <v>8765554.5999999978</v>
      </c>
      <c r="N240" s="100">
        <v>9246797.3099999987</v>
      </c>
      <c r="O240" s="100">
        <v>9131076.860000005</v>
      </c>
      <c r="P240" s="100">
        <v>14795994.150000004</v>
      </c>
      <c r="Q240" s="135">
        <f t="shared" si="17"/>
        <v>109959650.08999999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16244294.349999987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3265467.4499999969</v>
      </c>
      <c r="F243" s="136">
        <f t="shared" ref="F243:P243" si="20">+F244</f>
        <v>3291530.3499999898</v>
      </c>
      <c r="G243" s="136">
        <f t="shared" si="20"/>
        <v>4670235.8999999808</v>
      </c>
      <c r="H243" s="136">
        <f t="shared" si="20"/>
        <v>4576285.4699999858</v>
      </c>
      <c r="I243" s="136">
        <f t="shared" si="20"/>
        <v>4338962.0699999975</v>
      </c>
      <c r="J243" s="136">
        <f t="shared" si="20"/>
        <v>4432733.47</v>
      </c>
      <c r="K243" s="136">
        <f t="shared" si="20"/>
        <v>4557530.5299999937</v>
      </c>
      <c r="L243" s="136">
        <f t="shared" si="20"/>
        <v>4164000.1300000004</v>
      </c>
      <c r="M243" s="136">
        <f t="shared" si="20"/>
        <v>4863906.6099999985</v>
      </c>
      <c r="N243" s="136">
        <f t="shared" si="20"/>
        <v>4560543.729999979</v>
      </c>
      <c r="O243" s="136">
        <f t="shared" si="20"/>
        <v>4591817.7299999874</v>
      </c>
      <c r="P243" s="136">
        <f t="shared" si="20"/>
        <v>5755053.9200005997</v>
      </c>
      <c r="Q243" s="135">
        <f t="shared" si="17"/>
        <v>53068067.360000506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6556997.7999999868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3265467.4499999969</v>
      </c>
      <c r="F244" s="100">
        <v>3291530.3499999898</v>
      </c>
      <c r="G244" s="100">
        <v>4670235.8999999808</v>
      </c>
      <c r="H244" s="100">
        <v>4576285.4699999858</v>
      </c>
      <c r="I244" s="100">
        <v>4338962.0699999975</v>
      </c>
      <c r="J244" s="100">
        <v>4432733.47</v>
      </c>
      <c r="K244" s="100">
        <v>4557530.5299999937</v>
      </c>
      <c r="L244" s="100">
        <v>4164000.1300000004</v>
      </c>
      <c r="M244" s="100">
        <v>4863906.6099999985</v>
      </c>
      <c r="N244" s="100">
        <v>4560543.729999979</v>
      </c>
      <c r="O244" s="100">
        <v>4591817.7299999874</v>
      </c>
      <c r="P244" s="100">
        <v>5755053.9200005997</v>
      </c>
      <c r="Q244" s="135">
        <f t="shared" si="17"/>
        <v>53068067.360000506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6556997.7999999868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910107.3</v>
      </c>
      <c r="F245" s="136">
        <f t="shared" ref="F245:P245" si="21">+F246</f>
        <v>1280146.5300000003</v>
      </c>
      <c r="G245" s="136">
        <f t="shared" si="21"/>
        <v>1531487.0899999996</v>
      </c>
      <c r="H245" s="136">
        <f t="shared" si="21"/>
        <v>1482740.7000000002</v>
      </c>
      <c r="I245" s="136">
        <f t="shared" si="21"/>
        <v>1212964.93</v>
      </c>
      <c r="J245" s="136">
        <f t="shared" si="21"/>
        <v>1282694.22</v>
      </c>
      <c r="K245" s="136">
        <f t="shared" si="21"/>
        <v>1380567.6899999992</v>
      </c>
      <c r="L245" s="136">
        <f t="shared" si="21"/>
        <v>1240803.73</v>
      </c>
      <c r="M245" s="136">
        <f t="shared" si="21"/>
        <v>1400114.2299999997</v>
      </c>
      <c r="N245" s="136">
        <f t="shared" si="21"/>
        <v>1438941.4799999995</v>
      </c>
      <c r="O245" s="136">
        <f t="shared" si="21"/>
        <v>1390201.07</v>
      </c>
      <c r="P245" s="136">
        <f t="shared" si="21"/>
        <v>2584627.5999999996</v>
      </c>
      <c r="Q245" s="135">
        <f t="shared" si="17"/>
        <v>17135396.57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2190253.83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910107.3</v>
      </c>
      <c r="F246" s="100">
        <v>1280146.5300000003</v>
      </c>
      <c r="G246" s="100">
        <v>1531487.0899999996</v>
      </c>
      <c r="H246" s="100">
        <v>1482740.7000000002</v>
      </c>
      <c r="I246" s="100">
        <v>1212964.93</v>
      </c>
      <c r="J246" s="100">
        <v>1282694.22</v>
      </c>
      <c r="K246" s="100">
        <v>1380567.6899999992</v>
      </c>
      <c r="L246" s="100">
        <v>1240803.73</v>
      </c>
      <c r="M246" s="100">
        <v>1400114.2299999997</v>
      </c>
      <c r="N246" s="100">
        <v>1438941.4799999995</v>
      </c>
      <c r="O246" s="100">
        <v>1390201.07</v>
      </c>
      <c r="P246" s="100">
        <v>2584627.5999999996</v>
      </c>
      <c r="Q246" s="135">
        <f t="shared" si="17"/>
        <v>17135396.57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2190253.83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2330240.8400000017</v>
      </c>
      <c r="F249" s="136">
        <f t="shared" ref="F249:P249" si="22">+F250</f>
        <v>2564491.5200000019</v>
      </c>
      <c r="G249" s="136">
        <f t="shared" si="22"/>
        <v>3161594.7000000016</v>
      </c>
      <c r="H249" s="136">
        <f t="shared" si="22"/>
        <v>3124703.3400000008</v>
      </c>
      <c r="I249" s="136">
        <f t="shared" si="22"/>
        <v>3047083.9300000016</v>
      </c>
      <c r="J249" s="136">
        <f t="shared" si="22"/>
        <v>2757745.4299999997</v>
      </c>
      <c r="K249" s="136">
        <f t="shared" si="22"/>
        <v>4004851.73</v>
      </c>
      <c r="L249" s="136">
        <f t="shared" si="22"/>
        <v>2691658.7899999991</v>
      </c>
      <c r="M249" s="136">
        <f t="shared" si="22"/>
        <v>3648263.820000004</v>
      </c>
      <c r="N249" s="136">
        <f t="shared" si="22"/>
        <v>3453754.97</v>
      </c>
      <c r="O249" s="136">
        <f t="shared" si="22"/>
        <v>3537964.6700000023</v>
      </c>
      <c r="P249" s="136">
        <f t="shared" si="22"/>
        <v>7544999.656999832</v>
      </c>
      <c r="Q249" s="135">
        <f t="shared" si="17"/>
        <v>41867353.396999843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4894732.3600000031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2330240.8400000017</v>
      </c>
      <c r="F250" s="100">
        <v>2564491.5200000019</v>
      </c>
      <c r="G250" s="100">
        <v>3161594.7000000016</v>
      </c>
      <c r="H250" s="100">
        <v>3124703.3400000008</v>
      </c>
      <c r="I250" s="100">
        <v>3047083.9300000016</v>
      </c>
      <c r="J250" s="100">
        <v>2757745.4299999997</v>
      </c>
      <c r="K250" s="100">
        <v>4004851.73</v>
      </c>
      <c r="L250" s="100">
        <v>2691658.7899999991</v>
      </c>
      <c r="M250" s="100">
        <v>3648263.820000004</v>
      </c>
      <c r="N250" s="100">
        <v>3453754.97</v>
      </c>
      <c r="O250" s="100">
        <v>3537964.6700000023</v>
      </c>
      <c r="P250" s="100">
        <v>7544999.656999832</v>
      </c>
      <c r="Q250" s="135">
        <f t="shared" si="17"/>
        <v>41867353.396999843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4894732.3600000031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14192007.459999997</v>
      </c>
      <c r="F251" s="135">
        <f t="shared" ref="F251:P251" si="23">+F252+F255+F259+F266+F270+F276+F278+F283+F291</f>
        <v>18175880.849999998</v>
      </c>
      <c r="G251" s="135">
        <f t="shared" si="23"/>
        <v>26686726.370000012</v>
      </c>
      <c r="H251" s="135">
        <f t="shared" si="23"/>
        <v>30097224.240000006</v>
      </c>
      <c r="I251" s="135">
        <f t="shared" si="23"/>
        <v>21536042.559999995</v>
      </c>
      <c r="J251" s="135">
        <f t="shared" si="23"/>
        <v>32447428.640000004</v>
      </c>
      <c r="K251" s="135">
        <f t="shared" si="23"/>
        <v>34940324.899999999</v>
      </c>
      <c r="L251" s="135">
        <f t="shared" si="23"/>
        <v>19627385.739999998</v>
      </c>
      <c r="M251" s="135">
        <f t="shared" si="23"/>
        <v>34883206.859999999</v>
      </c>
      <c r="N251" s="135">
        <f t="shared" si="23"/>
        <v>38041273.76000002</v>
      </c>
      <c r="O251" s="135">
        <f t="shared" si="23"/>
        <v>42382550.739999995</v>
      </c>
      <c r="P251" s="135">
        <f t="shared" si="23"/>
        <v>91129678.651000202</v>
      </c>
      <c r="Q251" s="135">
        <f t="shared" si="17"/>
        <v>404139730.77100033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32367888.309999995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3185852.7399999984</v>
      </c>
      <c r="F252" s="136">
        <f t="shared" ref="F252:P252" si="24">+F253+F254</f>
        <v>3339638.9099999988</v>
      </c>
      <c r="G252" s="136">
        <f t="shared" si="24"/>
        <v>4853965.2300000014</v>
      </c>
      <c r="H252" s="136">
        <f t="shared" si="24"/>
        <v>3860762.2699999991</v>
      </c>
      <c r="I252" s="136">
        <f t="shared" si="24"/>
        <v>3684289.7899999968</v>
      </c>
      <c r="J252" s="136">
        <f t="shared" si="24"/>
        <v>3893543.060000007</v>
      </c>
      <c r="K252" s="136">
        <f t="shared" si="24"/>
        <v>3912637.5399999977</v>
      </c>
      <c r="L252" s="136">
        <f t="shared" si="24"/>
        <v>3257067.6999999993</v>
      </c>
      <c r="M252" s="136">
        <f t="shared" si="24"/>
        <v>3700237.5700000003</v>
      </c>
      <c r="N252" s="136">
        <f t="shared" si="24"/>
        <v>4785786.3699999917</v>
      </c>
      <c r="O252" s="136">
        <f t="shared" si="24"/>
        <v>5810662.2599999793</v>
      </c>
      <c r="P252" s="136">
        <f t="shared" si="24"/>
        <v>10828977.809000077</v>
      </c>
      <c r="Q252" s="135">
        <f t="shared" si="17"/>
        <v>55113421.249000043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6525491.6499999966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3185852.7399999984</v>
      </c>
      <c r="F253" s="100">
        <v>3339638.9099999988</v>
      </c>
      <c r="G253" s="100">
        <v>4853965.2300000014</v>
      </c>
      <c r="H253" s="100">
        <v>3860762.2699999991</v>
      </c>
      <c r="I253" s="100">
        <v>3684289.7899999968</v>
      </c>
      <c r="J253" s="100">
        <v>3893543.060000007</v>
      </c>
      <c r="K253" s="100">
        <v>3912637.5399999977</v>
      </c>
      <c r="L253" s="100">
        <v>3257067.6999999993</v>
      </c>
      <c r="M253" s="100">
        <v>3700237.5700000003</v>
      </c>
      <c r="N253" s="100">
        <v>4785786.3699999917</v>
      </c>
      <c r="O253" s="100">
        <v>5810662.2599999793</v>
      </c>
      <c r="P253" s="100">
        <v>10828977.809000077</v>
      </c>
      <c r="Q253" s="135">
        <f t="shared" si="17"/>
        <v>55113421.249000043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6525491.6499999966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3790812.4299999992</v>
      </c>
      <c r="F255" s="136">
        <f t="shared" ref="F255:P255" si="25">+F256+F257+F258</f>
        <v>3223414.7900000005</v>
      </c>
      <c r="G255" s="136">
        <f t="shared" si="25"/>
        <v>2644308.94</v>
      </c>
      <c r="H255" s="136">
        <f t="shared" si="25"/>
        <v>2775456.3900000006</v>
      </c>
      <c r="I255" s="136">
        <f t="shared" si="25"/>
        <v>3109895.5099999993</v>
      </c>
      <c r="J255" s="136">
        <f t="shared" si="25"/>
        <v>2733272.1199999992</v>
      </c>
      <c r="K255" s="136">
        <f t="shared" si="25"/>
        <v>5945762.1399999978</v>
      </c>
      <c r="L255" s="136">
        <f t="shared" si="25"/>
        <v>2528478.8800000004</v>
      </c>
      <c r="M255" s="136">
        <f t="shared" si="25"/>
        <v>4055463.1500000004</v>
      </c>
      <c r="N255" s="136">
        <f t="shared" si="25"/>
        <v>5639866.2299999977</v>
      </c>
      <c r="O255" s="136">
        <f t="shared" si="25"/>
        <v>5968389.5399999972</v>
      </c>
      <c r="P255" s="136">
        <f t="shared" si="25"/>
        <v>9171684.8220001124</v>
      </c>
      <c r="Q255" s="135">
        <f t="shared" si="17"/>
        <v>51586804.942000106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7014227.2199999997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3675217.6099999994</v>
      </c>
      <c r="F256" s="100">
        <v>3107616.7700000005</v>
      </c>
      <c r="G256" s="100">
        <v>2529944.6599999997</v>
      </c>
      <c r="H256" s="100">
        <v>2674667.5000000009</v>
      </c>
      <c r="I256" s="100">
        <v>3016204.8299999996</v>
      </c>
      <c r="J256" s="100">
        <v>2630100.0499999993</v>
      </c>
      <c r="K256" s="100">
        <v>5818706.8099999977</v>
      </c>
      <c r="L256" s="100">
        <v>2428572.8800000004</v>
      </c>
      <c r="M256" s="100">
        <v>3945297.47</v>
      </c>
      <c r="N256" s="100">
        <v>5459949.299999998</v>
      </c>
      <c r="O256" s="100">
        <v>5734748.3899999978</v>
      </c>
      <c r="P256" s="100">
        <v>8783996.462000113</v>
      </c>
      <c r="Q256" s="135">
        <f t="shared" si="17"/>
        <v>49805022.732000113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6782834.3799999999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18451.57</v>
      </c>
      <c r="F257" s="100">
        <v>18523.23</v>
      </c>
      <c r="G257" s="100">
        <v>34559.100000000006</v>
      </c>
      <c r="H257" s="100">
        <v>31886.359999999993</v>
      </c>
      <c r="I257" s="100">
        <v>25616.299999999996</v>
      </c>
      <c r="J257" s="100">
        <v>29744.589999999997</v>
      </c>
      <c r="K257" s="100">
        <v>37109.900000000009</v>
      </c>
      <c r="L257" s="100">
        <v>25370.089999999993</v>
      </c>
      <c r="M257" s="100">
        <v>26090.079999999998</v>
      </c>
      <c r="N257" s="100">
        <v>34277.68</v>
      </c>
      <c r="O257" s="100">
        <v>35419.050000000017</v>
      </c>
      <c r="P257" s="100">
        <v>78978.986999999848</v>
      </c>
      <c r="Q257" s="135">
        <f t="shared" si="17"/>
        <v>396026.9369999998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36974.800000000003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97143.250000000015</v>
      </c>
      <c r="F258" s="100">
        <v>97274.790000000008</v>
      </c>
      <c r="G258" s="100">
        <v>79805.179999999993</v>
      </c>
      <c r="H258" s="100">
        <v>68902.53</v>
      </c>
      <c r="I258" s="100">
        <v>68074.37999999999</v>
      </c>
      <c r="J258" s="100">
        <v>73427.48000000001</v>
      </c>
      <c r="K258" s="100">
        <v>89945.43</v>
      </c>
      <c r="L258" s="100">
        <v>74535.91</v>
      </c>
      <c r="M258" s="100">
        <v>84075.6</v>
      </c>
      <c r="N258" s="100">
        <v>145639.25</v>
      </c>
      <c r="O258" s="100">
        <v>198222.1</v>
      </c>
      <c r="P258" s="100">
        <v>308709.37300000002</v>
      </c>
      <c r="Q258" s="135">
        <f t="shared" si="17"/>
        <v>1385755.273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194418.04000000004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14372.560000000001</v>
      </c>
      <c r="F259" s="136">
        <f t="shared" ref="F259:P259" si="26">+F260+F261+F262+F263+F264+F265</f>
        <v>52484.159999999989</v>
      </c>
      <c r="G259" s="136">
        <f t="shared" si="26"/>
        <v>74387.799999999974</v>
      </c>
      <c r="H259" s="136">
        <f t="shared" si="26"/>
        <v>56005.02</v>
      </c>
      <c r="I259" s="136">
        <f t="shared" si="26"/>
        <v>52331.58</v>
      </c>
      <c r="J259" s="136">
        <f t="shared" si="26"/>
        <v>55061.37000000001</v>
      </c>
      <c r="K259" s="136">
        <f t="shared" si="26"/>
        <v>62231.109999999986</v>
      </c>
      <c r="L259" s="136">
        <f t="shared" si="26"/>
        <v>45253.109999999993</v>
      </c>
      <c r="M259" s="136">
        <f t="shared" si="26"/>
        <v>46868.21</v>
      </c>
      <c r="N259" s="136">
        <f t="shared" si="26"/>
        <v>67774.110000000015</v>
      </c>
      <c r="O259" s="136">
        <f t="shared" si="26"/>
        <v>23896.229999999996</v>
      </c>
      <c r="P259" s="136">
        <f t="shared" si="26"/>
        <v>152348.16999999998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66856.719999999987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14372.560000000001</v>
      </c>
      <c r="F261" s="100">
        <v>52484.159999999989</v>
      </c>
      <c r="G261" s="100">
        <v>74387.799999999974</v>
      </c>
      <c r="H261" s="100">
        <v>56005.02</v>
      </c>
      <c r="I261" s="100">
        <v>52331.58</v>
      </c>
      <c r="J261" s="100">
        <v>55061.37000000001</v>
      </c>
      <c r="K261" s="100">
        <v>62231.109999999986</v>
      </c>
      <c r="L261" s="100">
        <v>45253.109999999993</v>
      </c>
      <c r="M261" s="100">
        <v>46868.21</v>
      </c>
      <c r="N261" s="100">
        <v>67774.110000000015</v>
      </c>
      <c r="O261" s="100">
        <v>23896.229999999996</v>
      </c>
      <c r="P261" s="100">
        <v>152348.16999999998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66856.719999999987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97023.360000000001</v>
      </c>
      <c r="F266" s="136">
        <f t="shared" ref="F266:P266" si="27">+F267+F268+F269</f>
        <v>137956.02000000002</v>
      </c>
      <c r="G266" s="136">
        <f t="shared" si="27"/>
        <v>276948.63</v>
      </c>
      <c r="H266" s="136">
        <f t="shared" si="27"/>
        <v>199899.43000000002</v>
      </c>
      <c r="I266" s="136">
        <f t="shared" si="27"/>
        <v>92454.359999999986</v>
      </c>
      <c r="J266" s="136">
        <f t="shared" si="27"/>
        <v>174088</v>
      </c>
      <c r="K266" s="136">
        <f t="shared" si="27"/>
        <v>274967.39999999997</v>
      </c>
      <c r="L266" s="136">
        <f t="shared" si="27"/>
        <v>138572.24000000002</v>
      </c>
      <c r="M266" s="136">
        <f t="shared" si="27"/>
        <v>170843.53000000003</v>
      </c>
      <c r="N266" s="136">
        <f t="shared" si="27"/>
        <v>278305.57999999996</v>
      </c>
      <c r="O266" s="136">
        <f t="shared" si="27"/>
        <v>286896.78999999998</v>
      </c>
      <c r="P266" s="136">
        <f t="shared" si="27"/>
        <v>961998.65999999992</v>
      </c>
      <c r="Q266" s="135">
        <f t="shared" si="17"/>
        <v>3089954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234979.38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28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97023.360000000001</v>
      </c>
      <c r="F269" s="100">
        <v>137956.02000000002</v>
      </c>
      <c r="G269" s="100">
        <v>276948.63</v>
      </c>
      <c r="H269" s="100">
        <v>199899.43000000002</v>
      </c>
      <c r="I269" s="100">
        <v>92454.359999999986</v>
      </c>
      <c r="J269" s="100">
        <v>174088</v>
      </c>
      <c r="K269" s="100">
        <v>274967.39999999997</v>
      </c>
      <c r="L269" s="100">
        <v>138572.24000000002</v>
      </c>
      <c r="M269" s="100">
        <v>170843.53000000003</v>
      </c>
      <c r="N269" s="100">
        <v>278305.57999999996</v>
      </c>
      <c r="O269" s="100">
        <v>286896.78999999998</v>
      </c>
      <c r="P269" s="100">
        <v>961998.65999999992</v>
      </c>
      <c r="Q269" s="135">
        <f t="shared" si="28"/>
        <v>3089954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234979.38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3756991.8499999996</v>
      </c>
      <c r="F270" s="136">
        <f t="shared" ref="F270:P270" si="29">+F271+F272+F273+F274+F275</f>
        <v>7265359.5799999982</v>
      </c>
      <c r="G270" s="136">
        <f t="shared" si="29"/>
        <v>15309033.860000005</v>
      </c>
      <c r="H270" s="136">
        <f t="shared" si="29"/>
        <v>19253982.190000005</v>
      </c>
      <c r="I270" s="136">
        <f t="shared" si="29"/>
        <v>10693908.25</v>
      </c>
      <c r="J270" s="136">
        <f t="shared" si="29"/>
        <v>13298522.520000003</v>
      </c>
      <c r="K270" s="136">
        <f t="shared" si="29"/>
        <v>20640879.299999997</v>
      </c>
      <c r="L270" s="136">
        <f t="shared" si="29"/>
        <v>10184996.330000002</v>
      </c>
      <c r="M270" s="136">
        <f t="shared" si="29"/>
        <v>22536158.169999998</v>
      </c>
      <c r="N270" s="136">
        <f t="shared" si="29"/>
        <v>22777067.760000028</v>
      </c>
      <c r="O270" s="136">
        <f t="shared" si="29"/>
        <v>26455821.170000013</v>
      </c>
      <c r="P270" s="136">
        <f t="shared" si="29"/>
        <v>61851497.590000011</v>
      </c>
      <c r="Q270" s="135">
        <f t="shared" si="28"/>
        <v>234024218.57000005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11022351.429999998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2213115.4699999997</v>
      </c>
      <c r="F271" s="100">
        <v>4811926.6499999994</v>
      </c>
      <c r="G271" s="100">
        <v>13076243.210000006</v>
      </c>
      <c r="H271" s="100">
        <v>16669586.770000003</v>
      </c>
      <c r="I271" s="100">
        <v>8803323.1599999983</v>
      </c>
      <c r="J271" s="100">
        <v>10826106.990000002</v>
      </c>
      <c r="K271" s="100">
        <v>18748151.309999999</v>
      </c>
      <c r="L271" s="100">
        <v>8676981.8000000026</v>
      </c>
      <c r="M271" s="100">
        <v>20061911.779999997</v>
      </c>
      <c r="N271" s="100">
        <v>20271573.580000024</v>
      </c>
      <c r="O271" s="100">
        <v>24024743.700000014</v>
      </c>
      <c r="P271" s="100">
        <v>58692601.690000005</v>
      </c>
      <c r="Q271" s="135">
        <f t="shared" si="28"/>
        <v>206876266.11000004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7025042.1199999992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181414.64999999991</v>
      </c>
      <c r="F272" s="100">
        <v>234509.88999999987</v>
      </c>
      <c r="G272" s="100">
        <v>275590.44999999995</v>
      </c>
      <c r="H272" s="100">
        <v>304818.5999999998</v>
      </c>
      <c r="I272" s="100">
        <v>278766.98999999976</v>
      </c>
      <c r="J272" s="100">
        <v>299071.00999999995</v>
      </c>
      <c r="K272" s="100">
        <v>319075.25999999995</v>
      </c>
      <c r="L272" s="100">
        <v>259977.35999999993</v>
      </c>
      <c r="M272" s="100">
        <v>292783.62</v>
      </c>
      <c r="N272" s="100">
        <v>328008.42999999976</v>
      </c>
      <c r="O272" s="100">
        <v>314315.39999999973</v>
      </c>
      <c r="P272" s="100">
        <v>622791.18000000005</v>
      </c>
      <c r="Q272" s="135">
        <f t="shared" si="28"/>
        <v>3711122.8399999994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415924.5399999998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1303709.0600000003</v>
      </c>
      <c r="F273" s="100">
        <v>2189796.7199999988</v>
      </c>
      <c r="G273" s="100">
        <v>1814605.85</v>
      </c>
      <c r="H273" s="100">
        <v>2120618.31</v>
      </c>
      <c r="I273" s="100">
        <v>1575334.9400000004</v>
      </c>
      <c r="J273" s="100">
        <v>2128316.9500000002</v>
      </c>
      <c r="K273" s="100">
        <v>1514007.7599999998</v>
      </c>
      <c r="L273" s="100">
        <v>1210340.77</v>
      </c>
      <c r="M273" s="100">
        <v>2141658.8400000008</v>
      </c>
      <c r="N273" s="100">
        <v>2118194.810000001</v>
      </c>
      <c r="O273" s="100">
        <v>2053501.8000000003</v>
      </c>
      <c r="P273" s="100">
        <v>2475696.8800000004</v>
      </c>
      <c r="Q273" s="135">
        <f t="shared" si="28"/>
        <v>22645782.690000001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3493505.7799999993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58752.67</v>
      </c>
      <c r="F274" s="100">
        <v>29126.319999999996</v>
      </c>
      <c r="G274" s="100">
        <v>142594.34999999998</v>
      </c>
      <c r="H274" s="100">
        <v>158958.51</v>
      </c>
      <c r="I274" s="100">
        <v>36483.159999999989</v>
      </c>
      <c r="J274" s="100">
        <v>45027.57</v>
      </c>
      <c r="K274" s="100">
        <v>59644.969999999994</v>
      </c>
      <c r="L274" s="100">
        <v>37696.400000000001</v>
      </c>
      <c r="M274" s="100">
        <v>39803.93</v>
      </c>
      <c r="N274" s="100">
        <v>59290.94</v>
      </c>
      <c r="O274" s="100">
        <v>63260.26999999999</v>
      </c>
      <c r="P274" s="100">
        <v>60407.839999999997</v>
      </c>
      <c r="Q274" s="135">
        <f t="shared" si="28"/>
        <v>791046.93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87878.989999999991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28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30">+F277</f>
        <v>1559333.33</v>
      </c>
      <c r="G276" s="136">
        <f t="shared" si="30"/>
        <v>1474677.35</v>
      </c>
      <c r="H276" s="136">
        <f t="shared" si="30"/>
        <v>1778978.27</v>
      </c>
      <c r="I276" s="136">
        <f t="shared" si="30"/>
        <v>2319883.0699999998</v>
      </c>
      <c r="J276" s="136">
        <f t="shared" si="30"/>
        <v>1626827.81</v>
      </c>
      <c r="K276" s="136">
        <f t="shared" si="30"/>
        <v>1626827.81</v>
      </c>
      <c r="L276" s="136">
        <f t="shared" si="30"/>
        <v>1626827.81</v>
      </c>
      <c r="M276" s="136">
        <f t="shared" si="30"/>
        <v>1626827.81</v>
      </c>
      <c r="N276" s="136">
        <f t="shared" si="30"/>
        <v>1626827.81</v>
      </c>
      <c r="O276" s="136">
        <f t="shared" si="30"/>
        <v>1474677.35</v>
      </c>
      <c r="P276" s="136">
        <f t="shared" si="30"/>
        <v>1778978.25</v>
      </c>
      <c r="Q276" s="135">
        <f t="shared" si="28"/>
        <v>20080000.000000004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3118666.66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1474677.35</v>
      </c>
      <c r="H277" s="100">
        <v>1778978.27</v>
      </c>
      <c r="I277" s="100">
        <v>2319883.0699999998</v>
      </c>
      <c r="J277" s="100">
        <v>1626827.81</v>
      </c>
      <c r="K277" s="100">
        <v>1626827.81</v>
      </c>
      <c r="L277" s="100">
        <v>1626827.81</v>
      </c>
      <c r="M277" s="100">
        <v>1626827.81</v>
      </c>
      <c r="N277" s="100">
        <v>1626827.81</v>
      </c>
      <c r="O277" s="100">
        <v>1474677.35</v>
      </c>
      <c r="P277" s="100">
        <v>1778978.25</v>
      </c>
      <c r="Q277" s="135">
        <f t="shared" si="28"/>
        <v>20080000.000000004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3118666.66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845667.16</v>
      </c>
      <c r="F278" s="136">
        <f t="shared" ref="F278:P278" si="31">+F279+F280+F281+F282</f>
        <v>2020239.56</v>
      </c>
      <c r="G278" s="136">
        <f t="shared" si="31"/>
        <v>1385960.94</v>
      </c>
      <c r="H278" s="136">
        <f t="shared" si="31"/>
        <v>1501771.3199999991</v>
      </c>
      <c r="I278" s="136">
        <f t="shared" si="31"/>
        <v>873678.84999999963</v>
      </c>
      <c r="J278" s="136">
        <f t="shared" si="31"/>
        <v>1222946.3399999999</v>
      </c>
      <c r="K278" s="136">
        <f t="shared" si="31"/>
        <v>1751772.7599999993</v>
      </c>
      <c r="L278" s="136">
        <f t="shared" si="31"/>
        <v>1160560.8999999994</v>
      </c>
      <c r="M278" s="136">
        <f t="shared" si="31"/>
        <v>1989484.8899999994</v>
      </c>
      <c r="N278" s="136">
        <f t="shared" si="31"/>
        <v>2028795.9000000013</v>
      </c>
      <c r="O278" s="136">
        <f t="shared" si="31"/>
        <v>1606113.29</v>
      </c>
      <c r="P278" s="136">
        <f t="shared" si="31"/>
        <v>5406331.8000000007</v>
      </c>
      <c r="Q278" s="135">
        <f t="shared" si="28"/>
        <v>21793323.709999997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2865906.72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28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28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310281.53000000003</v>
      </c>
      <c r="F281" s="100">
        <v>1519926.22</v>
      </c>
      <c r="G281" s="100">
        <v>866339.8899999999</v>
      </c>
      <c r="H281" s="100">
        <v>869972.3899999992</v>
      </c>
      <c r="I281" s="100">
        <v>495383.6799999997</v>
      </c>
      <c r="J281" s="100">
        <v>810237.2699999999</v>
      </c>
      <c r="K281" s="100">
        <v>1177535.2199999993</v>
      </c>
      <c r="L281" s="100">
        <v>784943.8399999995</v>
      </c>
      <c r="M281" s="100">
        <v>1386416.6199999994</v>
      </c>
      <c r="N281" s="100">
        <v>1399253.0100000012</v>
      </c>
      <c r="O281" s="100">
        <v>1032741.4400000002</v>
      </c>
      <c r="P281" s="100">
        <v>3362300.4400000004</v>
      </c>
      <c r="Q281" s="135">
        <f t="shared" si="28"/>
        <v>14015331.549999997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1830207.75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535385.63</v>
      </c>
      <c r="F282" s="100">
        <v>500313.34</v>
      </c>
      <c r="G282" s="100">
        <v>519621.04999999993</v>
      </c>
      <c r="H282" s="100">
        <v>631798.92999999993</v>
      </c>
      <c r="I282" s="100">
        <v>378295.17</v>
      </c>
      <c r="J282" s="100">
        <v>412709.06999999995</v>
      </c>
      <c r="K282" s="100">
        <v>574237.54</v>
      </c>
      <c r="L282" s="100">
        <v>375617.05999999994</v>
      </c>
      <c r="M282" s="100">
        <v>603068.27</v>
      </c>
      <c r="N282" s="100">
        <v>629542.89</v>
      </c>
      <c r="O282" s="100">
        <v>573371.85</v>
      </c>
      <c r="P282" s="100">
        <v>2044031.3599999999</v>
      </c>
      <c r="Q282" s="135">
        <f t="shared" si="28"/>
        <v>7777992.1600000001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1035698.97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567590.42000000004</v>
      </c>
      <c r="F283" s="136">
        <f t="shared" ref="F283:P283" si="32">+F284+F285+F286+F287+F288+F289+F290</f>
        <v>552776.30000000005</v>
      </c>
      <c r="G283" s="136">
        <f t="shared" si="32"/>
        <v>614119.21000000008</v>
      </c>
      <c r="H283" s="136">
        <f t="shared" si="32"/>
        <v>616572.84000000008</v>
      </c>
      <c r="I283" s="136">
        <f t="shared" si="32"/>
        <v>666990.17999999993</v>
      </c>
      <c r="J283" s="136">
        <f t="shared" si="32"/>
        <v>739991.20000000007</v>
      </c>
      <c r="K283" s="136">
        <f t="shared" si="32"/>
        <v>677181.52999999991</v>
      </c>
      <c r="L283" s="136">
        <f t="shared" si="32"/>
        <v>655622.61</v>
      </c>
      <c r="M283" s="136">
        <f t="shared" si="32"/>
        <v>714157.58000000007</v>
      </c>
      <c r="N283" s="136">
        <f t="shared" si="32"/>
        <v>788418.78000000014</v>
      </c>
      <c r="O283" s="136">
        <f t="shared" si="32"/>
        <v>710957.5900000002</v>
      </c>
      <c r="P283" s="136">
        <f t="shared" si="32"/>
        <v>829580.48000000021</v>
      </c>
      <c r="Q283" s="135">
        <f t="shared" si="28"/>
        <v>8133958.7200000016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1120366.7200000002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28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524879.07000000007</v>
      </c>
      <c r="F285" s="100">
        <v>511832.65</v>
      </c>
      <c r="G285" s="100">
        <v>557661.12000000011</v>
      </c>
      <c r="H285" s="100">
        <v>573887.51000000013</v>
      </c>
      <c r="I285" s="100">
        <v>622768.34</v>
      </c>
      <c r="J285" s="100">
        <v>655735.13000000012</v>
      </c>
      <c r="K285" s="100">
        <v>603840.85999999987</v>
      </c>
      <c r="L285" s="100">
        <v>614334.63</v>
      </c>
      <c r="M285" s="100">
        <v>669347.52000000014</v>
      </c>
      <c r="N285" s="100">
        <v>731259.84000000008</v>
      </c>
      <c r="O285" s="100">
        <v>660634.74000000022</v>
      </c>
      <c r="P285" s="100">
        <v>771778.03000000014</v>
      </c>
      <c r="Q285" s="135">
        <f t="shared" si="28"/>
        <v>7497959.4400000013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1036711.7200000001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28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28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28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28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42711.349999999991</v>
      </c>
      <c r="F290" s="100">
        <v>40943.65</v>
      </c>
      <c r="G290" s="100">
        <v>56458.090000000004</v>
      </c>
      <c r="H290" s="100">
        <v>42685.33</v>
      </c>
      <c r="I290" s="100">
        <v>44221.840000000018</v>
      </c>
      <c r="J290" s="100">
        <v>84256.069999999992</v>
      </c>
      <c r="K290" s="100">
        <v>73340.67</v>
      </c>
      <c r="L290" s="100">
        <v>41287.980000000003</v>
      </c>
      <c r="M290" s="100">
        <v>44810.06</v>
      </c>
      <c r="N290" s="100">
        <v>57158.94000000001</v>
      </c>
      <c r="O290" s="100">
        <v>50322.85000000002</v>
      </c>
      <c r="P290" s="100">
        <v>57802.450000000019</v>
      </c>
      <c r="Q290" s="135">
        <f t="shared" si="28"/>
        <v>635999.28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83655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374363.61000000028</v>
      </c>
      <c r="F291" s="136">
        <f t="shared" ref="F291:P291" si="33">+F292</f>
        <v>24678.2</v>
      </c>
      <c r="G291" s="136">
        <f t="shared" si="33"/>
        <v>53324.410000000033</v>
      </c>
      <c r="H291" s="136">
        <f t="shared" si="33"/>
        <v>53796.509999999987</v>
      </c>
      <c r="I291" s="136">
        <f t="shared" si="33"/>
        <v>42610.969999999987</v>
      </c>
      <c r="J291" s="136">
        <f t="shared" si="33"/>
        <v>8703176.2199999988</v>
      </c>
      <c r="K291" s="136">
        <f t="shared" si="33"/>
        <v>48065.31</v>
      </c>
      <c r="L291" s="136">
        <f t="shared" si="33"/>
        <v>30006.159999999993</v>
      </c>
      <c r="M291" s="136">
        <f t="shared" si="33"/>
        <v>43165.94999999999</v>
      </c>
      <c r="N291" s="136">
        <f t="shared" si="33"/>
        <v>48431.219999999994</v>
      </c>
      <c r="O291" s="136">
        <f t="shared" si="33"/>
        <v>45136.52</v>
      </c>
      <c r="P291" s="136">
        <f t="shared" si="33"/>
        <v>148281.06999999998</v>
      </c>
      <c r="Q291" s="135">
        <f t="shared" si="28"/>
        <v>9615036.1500000004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399041.81000000029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374363.61000000028</v>
      </c>
      <c r="F292" s="100">
        <v>24678.2</v>
      </c>
      <c r="G292" s="100">
        <v>53324.410000000033</v>
      </c>
      <c r="H292" s="100">
        <v>53796.509999999987</v>
      </c>
      <c r="I292" s="100">
        <v>42610.969999999987</v>
      </c>
      <c r="J292" s="100">
        <v>8703176.2199999988</v>
      </c>
      <c r="K292" s="100">
        <v>48065.31</v>
      </c>
      <c r="L292" s="100">
        <v>30006.159999999993</v>
      </c>
      <c r="M292" s="100">
        <v>43165.94999999999</v>
      </c>
      <c r="N292" s="100">
        <v>48431.219999999994</v>
      </c>
      <c r="O292" s="100">
        <v>45136.52</v>
      </c>
      <c r="P292" s="100">
        <v>148281.06999999998</v>
      </c>
      <c r="Q292" s="135">
        <f t="shared" si="28"/>
        <v>9615036.1500000004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399041.81000000029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783774.3</v>
      </c>
      <c r="F293" s="135">
        <f t="shared" ref="F293:P293" si="34">+F294+F296++F298+F300+F302+F304</f>
        <v>1532108.9900000002</v>
      </c>
      <c r="G293" s="135">
        <f t="shared" si="34"/>
        <v>1638695.94</v>
      </c>
      <c r="H293" s="135">
        <f t="shared" si="34"/>
        <v>1263160.8999999999</v>
      </c>
      <c r="I293" s="135">
        <f t="shared" si="34"/>
        <v>677943.74999999977</v>
      </c>
      <c r="J293" s="135">
        <f t="shared" si="34"/>
        <v>1134240.4300000004</v>
      </c>
      <c r="K293" s="135">
        <f t="shared" si="34"/>
        <v>1497420.2300000011</v>
      </c>
      <c r="L293" s="135">
        <f t="shared" si="34"/>
        <v>906014.51</v>
      </c>
      <c r="M293" s="135">
        <f t="shared" si="34"/>
        <v>2060636.6800000006</v>
      </c>
      <c r="N293" s="135">
        <f t="shared" si="34"/>
        <v>2161244.4100000006</v>
      </c>
      <c r="O293" s="135">
        <f t="shared" si="34"/>
        <v>1732705.6400000006</v>
      </c>
      <c r="P293" s="135">
        <f t="shared" si="34"/>
        <v>5980368.6870000744</v>
      </c>
      <c r="Q293" s="135">
        <f t="shared" si="28"/>
        <v>21368314.467000075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2315883.29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5">+F295</f>
        <v>0</v>
      </c>
      <c r="G294" s="136">
        <f t="shared" si="35"/>
        <v>0</v>
      </c>
      <c r="H294" s="136">
        <f t="shared" si="35"/>
        <v>0</v>
      </c>
      <c r="I294" s="136">
        <f t="shared" si="35"/>
        <v>0</v>
      </c>
      <c r="J294" s="136">
        <f t="shared" si="35"/>
        <v>0</v>
      </c>
      <c r="K294" s="136">
        <f t="shared" si="35"/>
        <v>0</v>
      </c>
      <c r="L294" s="136">
        <f t="shared" si="35"/>
        <v>0</v>
      </c>
      <c r="M294" s="136">
        <f t="shared" si="35"/>
        <v>0</v>
      </c>
      <c r="N294" s="136">
        <f t="shared" si="35"/>
        <v>0</v>
      </c>
      <c r="O294" s="136">
        <f t="shared" si="35"/>
        <v>0</v>
      </c>
      <c r="P294" s="136">
        <f t="shared" si="35"/>
        <v>0</v>
      </c>
      <c r="Q294" s="135">
        <f t="shared" si="28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28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28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28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28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28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3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783774.3</v>
      </c>
      <c r="F304" s="136">
        <f t="shared" ref="F304:P304" si="37">+F305</f>
        <v>1532108.9900000002</v>
      </c>
      <c r="G304" s="136">
        <f t="shared" si="37"/>
        <v>1638695.94</v>
      </c>
      <c r="H304" s="136">
        <f t="shared" si="37"/>
        <v>1263160.8999999999</v>
      </c>
      <c r="I304" s="136">
        <f t="shared" si="37"/>
        <v>677943.74999999977</v>
      </c>
      <c r="J304" s="136">
        <f t="shared" si="37"/>
        <v>1134240.4300000004</v>
      </c>
      <c r="K304" s="136">
        <f t="shared" si="37"/>
        <v>1497420.2300000011</v>
      </c>
      <c r="L304" s="136">
        <f t="shared" si="37"/>
        <v>906014.51</v>
      </c>
      <c r="M304" s="136">
        <f t="shared" si="37"/>
        <v>2060636.6800000006</v>
      </c>
      <c r="N304" s="136">
        <f t="shared" si="37"/>
        <v>2161244.4100000006</v>
      </c>
      <c r="O304" s="136">
        <f t="shared" si="37"/>
        <v>1732705.6400000006</v>
      </c>
      <c r="P304" s="136">
        <f t="shared" si="37"/>
        <v>5980368.6870000744</v>
      </c>
      <c r="Q304" s="135">
        <f t="shared" si="36"/>
        <v>21368314.467000075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2315883.29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783774.3</v>
      </c>
      <c r="F305" s="100">
        <v>1532108.9900000002</v>
      </c>
      <c r="G305" s="100">
        <v>1638695.94</v>
      </c>
      <c r="H305" s="100">
        <v>1263160.8999999999</v>
      </c>
      <c r="I305" s="100">
        <v>677943.74999999977</v>
      </c>
      <c r="J305" s="100">
        <v>1134240.4300000004</v>
      </c>
      <c r="K305" s="100">
        <v>1497420.2300000011</v>
      </c>
      <c r="L305" s="100">
        <v>906014.51</v>
      </c>
      <c r="M305" s="100">
        <v>2060636.6800000006</v>
      </c>
      <c r="N305" s="100">
        <v>2161244.4100000006</v>
      </c>
      <c r="O305" s="100">
        <v>1732705.6400000006</v>
      </c>
      <c r="P305" s="100">
        <v>5980368.6870000744</v>
      </c>
      <c r="Q305" s="135">
        <f t="shared" si="36"/>
        <v>21368314.467000075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2315883.29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403469.73000000027</v>
      </c>
      <c r="F306" s="135">
        <f t="shared" ref="F306:P306" si="38">+F307+F309+F311+F313+F315+F317</f>
        <v>445698.69000000024</v>
      </c>
      <c r="G306" s="135">
        <f t="shared" si="38"/>
        <v>1362882.98</v>
      </c>
      <c r="H306" s="135">
        <f t="shared" si="38"/>
        <v>1310102.2700000003</v>
      </c>
      <c r="I306" s="135">
        <f t="shared" si="38"/>
        <v>858721.6399999999</v>
      </c>
      <c r="J306" s="135">
        <f t="shared" si="38"/>
        <v>1097472.3699999996</v>
      </c>
      <c r="K306" s="135">
        <f t="shared" si="38"/>
        <v>1417291.71</v>
      </c>
      <c r="L306" s="135">
        <f t="shared" si="38"/>
        <v>991486.29999999981</v>
      </c>
      <c r="M306" s="135">
        <f t="shared" si="38"/>
        <v>1665624.6099999999</v>
      </c>
      <c r="N306" s="135">
        <f t="shared" si="38"/>
        <v>1650741.7600000002</v>
      </c>
      <c r="O306" s="135">
        <f t="shared" si="38"/>
        <v>1435101.7599999998</v>
      </c>
      <c r="P306" s="135">
        <f t="shared" si="38"/>
        <v>4096855.9699999997</v>
      </c>
      <c r="Q306" s="135">
        <f t="shared" si="36"/>
        <v>16735449.789999999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849168.42000000051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403469.73000000027</v>
      </c>
      <c r="F317" s="136">
        <f t="shared" ref="F317:P317" si="39">+F318</f>
        <v>445698.69000000024</v>
      </c>
      <c r="G317" s="136">
        <f t="shared" si="39"/>
        <v>1362882.98</v>
      </c>
      <c r="H317" s="136">
        <f t="shared" si="39"/>
        <v>1310102.2700000003</v>
      </c>
      <c r="I317" s="136">
        <f t="shared" si="39"/>
        <v>858721.6399999999</v>
      </c>
      <c r="J317" s="136">
        <f t="shared" si="39"/>
        <v>1097472.3699999996</v>
      </c>
      <c r="K317" s="136">
        <f t="shared" si="39"/>
        <v>1417291.71</v>
      </c>
      <c r="L317" s="136">
        <f t="shared" si="39"/>
        <v>991486.29999999981</v>
      </c>
      <c r="M317" s="136">
        <f t="shared" si="39"/>
        <v>1665624.6099999999</v>
      </c>
      <c r="N317" s="136">
        <f t="shared" si="39"/>
        <v>1650741.7600000002</v>
      </c>
      <c r="O317" s="136">
        <f t="shared" si="39"/>
        <v>1435101.7599999998</v>
      </c>
      <c r="P317" s="136">
        <f t="shared" si="39"/>
        <v>4096855.9699999997</v>
      </c>
      <c r="Q317" s="135">
        <f t="shared" si="36"/>
        <v>16735449.789999999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849168.42000000051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403469.73000000027</v>
      </c>
      <c r="F318" s="100">
        <v>445698.69000000024</v>
      </c>
      <c r="G318" s="100">
        <v>1362882.98</v>
      </c>
      <c r="H318" s="100">
        <v>1310102.2700000003</v>
      </c>
      <c r="I318" s="100">
        <v>858721.6399999999</v>
      </c>
      <c r="J318" s="100">
        <v>1097472.3699999996</v>
      </c>
      <c r="K318" s="100">
        <v>1417291.71</v>
      </c>
      <c r="L318" s="100">
        <v>991486.29999999981</v>
      </c>
      <c r="M318" s="100">
        <v>1665624.6099999999</v>
      </c>
      <c r="N318" s="100">
        <v>1650741.7600000002</v>
      </c>
      <c r="O318" s="100">
        <v>1435101.7599999998</v>
      </c>
      <c r="P318" s="100">
        <v>4096855.9699999997</v>
      </c>
      <c r="Q318" s="135">
        <f t="shared" si="36"/>
        <v>16735449.789999999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849168.42000000051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30762082.180000011</v>
      </c>
      <c r="F319" s="135">
        <f t="shared" ref="F319:P319" si="40">+F320+F324+F329+F334+F336+F338</f>
        <v>38001105.31000001</v>
      </c>
      <c r="G319" s="135">
        <f t="shared" si="40"/>
        <v>40022583.570000008</v>
      </c>
      <c r="H319" s="135">
        <f t="shared" si="40"/>
        <v>42596926.840000011</v>
      </c>
      <c r="I319" s="135">
        <f t="shared" si="40"/>
        <v>32598939.620000001</v>
      </c>
      <c r="J319" s="135">
        <f t="shared" si="40"/>
        <v>38366408.959999979</v>
      </c>
      <c r="K319" s="135">
        <f t="shared" si="40"/>
        <v>36583738.030000001</v>
      </c>
      <c r="L319" s="135">
        <f t="shared" si="40"/>
        <v>32775098.280000001</v>
      </c>
      <c r="M319" s="135">
        <f t="shared" si="40"/>
        <v>39803478.289999992</v>
      </c>
      <c r="N319" s="135">
        <f t="shared" si="40"/>
        <v>37882039.139999993</v>
      </c>
      <c r="O319" s="135">
        <f t="shared" si="40"/>
        <v>36834661.18999999</v>
      </c>
      <c r="P319" s="135">
        <f t="shared" si="40"/>
        <v>68279767.224999666</v>
      </c>
      <c r="Q319" s="135">
        <f t="shared" si="36"/>
        <v>474506828.63499969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68763187.490000024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1">+F321+F322+F323</f>
        <v>0</v>
      </c>
      <c r="G320" s="136">
        <f t="shared" si="41"/>
        <v>0</v>
      </c>
      <c r="H320" s="136">
        <f t="shared" si="41"/>
        <v>0</v>
      </c>
      <c r="I320" s="136">
        <f t="shared" si="41"/>
        <v>0</v>
      </c>
      <c r="J320" s="136">
        <f t="shared" si="41"/>
        <v>0</v>
      </c>
      <c r="K320" s="136">
        <f t="shared" si="41"/>
        <v>0</v>
      </c>
      <c r="L320" s="136">
        <f t="shared" si="41"/>
        <v>0</v>
      </c>
      <c r="M320" s="136">
        <f t="shared" si="41"/>
        <v>0</v>
      </c>
      <c r="N320" s="136">
        <f t="shared" si="41"/>
        <v>0</v>
      </c>
      <c r="O320" s="136">
        <f t="shared" si="41"/>
        <v>0</v>
      </c>
      <c r="P320" s="136">
        <f t="shared" si="41"/>
        <v>0</v>
      </c>
      <c r="Q320" s="135">
        <f t="shared" si="3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42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42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29866823.820000011</v>
      </c>
      <c r="F334" s="136">
        <f t="shared" ref="F334:P334" si="43">+F335</f>
        <v>35561147.890000015</v>
      </c>
      <c r="G334" s="136">
        <f t="shared" si="43"/>
        <v>37466516.400000006</v>
      </c>
      <c r="H334" s="136">
        <f t="shared" si="43"/>
        <v>40034434.960000008</v>
      </c>
      <c r="I334" s="136">
        <f t="shared" si="43"/>
        <v>30968127.800000001</v>
      </c>
      <c r="J334" s="136">
        <f t="shared" si="43"/>
        <v>36196823.269999973</v>
      </c>
      <c r="K334" s="136">
        <f t="shared" si="43"/>
        <v>34341239.909999996</v>
      </c>
      <c r="L334" s="136">
        <f t="shared" si="43"/>
        <v>31280385.390000001</v>
      </c>
      <c r="M334" s="136">
        <f t="shared" si="43"/>
        <v>37509840.929999992</v>
      </c>
      <c r="N334" s="136">
        <f t="shared" si="43"/>
        <v>35646703.439999998</v>
      </c>
      <c r="O334" s="136">
        <f t="shared" si="43"/>
        <v>34566105.43999999</v>
      </c>
      <c r="P334" s="136">
        <f t="shared" si="43"/>
        <v>61937567.90199963</v>
      </c>
      <c r="Q334" s="135">
        <f t="shared" si="42"/>
        <v>445375717.15199971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65427971.710000023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29866823.820000011</v>
      </c>
      <c r="F335" s="100">
        <v>35561147.890000015</v>
      </c>
      <c r="G335" s="100">
        <v>37466516.400000006</v>
      </c>
      <c r="H335" s="100">
        <v>40034434.960000008</v>
      </c>
      <c r="I335" s="100">
        <v>30968127.800000001</v>
      </c>
      <c r="J335" s="100">
        <v>36196823.269999973</v>
      </c>
      <c r="K335" s="100">
        <v>34341239.909999996</v>
      </c>
      <c r="L335" s="100">
        <v>31280385.390000001</v>
      </c>
      <c r="M335" s="100">
        <v>37509840.929999992</v>
      </c>
      <c r="N335" s="100">
        <v>35646703.439999998</v>
      </c>
      <c r="O335" s="100">
        <v>34566105.43999999</v>
      </c>
      <c r="P335" s="100">
        <v>61937567.90199963</v>
      </c>
      <c r="Q335" s="135">
        <f t="shared" si="42"/>
        <v>445375717.15199971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65427971.710000023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413930.81000000006</v>
      </c>
      <c r="F336" s="136">
        <f t="shared" ref="F336:P336" si="44">+F337</f>
        <v>1554629.87</v>
      </c>
      <c r="G336" s="136">
        <f t="shared" si="44"/>
        <v>1566454.3600000003</v>
      </c>
      <c r="H336" s="136">
        <f t="shared" si="44"/>
        <v>1455513.24</v>
      </c>
      <c r="I336" s="136">
        <f t="shared" si="44"/>
        <v>907900.89000000013</v>
      </c>
      <c r="J336" s="136">
        <f t="shared" si="44"/>
        <v>1171866.1600000001</v>
      </c>
      <c r="K336" s="136">
        <f t="shared" si="44"/>
        <v>1271300.9800000004</v>
      </c>
      <c r="L336" s="136">
        <f t="shared" si="44"/>
        <v>772799.38000000012</v>
      </c>
      <c r="M336" s="136">
        <f t="shared" si="44"/>
        <v>1298608.6900000004</v>
      </c>
      <c r="N336" s="136">
        <f t="shared" si="44"/>
        <v>1231753.8</v>
      </c>
      <c r="O336" s="136">
        <f t="shared" si="44"/>
        <v>1314695.4200000002</v>
      </c>
      <c r="P336" s="136">
        <f t="shared" si="44"/>
        <v>3710968.8630000455</v>
      </c>
      <c r="Q336" s="135">
        <f t="shared" si="42"/>
        <v>16670422.463000048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1968560.6800000002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413930.81000000006</v>
      </c>
      <c r="F337" s="100">
        <v>1554629.87</v>
      </c>
      <c r="G337" s="100">
        <v>1566454.3600000003</v>
      </c>
      <c r="H337" s="100">
        <v>1455513.24</v>
      </c>
      <c r="I337" s="100">
        <v>907900.89000000013</v>
      </c>
      <c r="J337" s="100">
        <v>1171866.1600000001</v>
      </c>
      <c r="K337" s="100">
        <v>1271300.9800000004</v>
      </c>
      <c r="L337" s="100">
        <v>772799.38000000012</v>
      </c>
      <c r="M337" s="100">
        <v>1298608.6900000004</v>
      </c>
      <c r="N337" s="100">
        <v>1231753.8</v>
      </c>
      <c r="O337" s="100">
        <v>1314695.4200000002</v>
      </c>
      <c r="P337" s="100">
        <v>3710968.8630000455</v>
      </c>
      <c r="Q337" s="135">
        <f t="shared" si="42"/>
        <v>16670422.463000048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1968560.6800000002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481327.5500000001</v>
      </c>
      <c r="F338" s="136">
        <f t="shared" ref="F338:P338" si="45">+F339</f>
        <v>885327.55</v>
      </c>
      <c r="G338" s="136">
        <f t="shared" si="45"/>
        <v>989612.81</v>
      </c>
      <c r="H338" s="136">
        <f t="shared" si="45"/>
        <v>1106978.6400000001</v>
      </c>
      <c r="I338" s="136">
        <f t="shared" si="45"/>
        <v>722910.93</v>
      </c>
      <c r="J338" s="136">
        <f t="shared" si="45"/>
        <v>997719.53000000014</v>
      </c>
      <c r="K338" s="136">
        <f t="shared" si="45"/>
        <v>971197.14000000013</v>
      </c>
      <c r="L338" s="136">
        <f t="shared" si="45"/>
        <v>721913.51</v>
      </c>
      <c r="M338" s="136">
        <f t="shared" si="45"/>
        <v>995028.67000000016</v>
      </c>
      <c r="N338" s="136">
        <f t="shared" si="45"/>
        <v>1003581.8999999999</v>
      </c>
      <c r="O338" s="136">
        <f t="shared" si="45"/>
        <v>953860.33</v>
      </c>
      <c r="P338" s="136">
        <f t="shared" si="45"/>
        <v>2631230.4599999995</v>
      </c>
      <c r="Q338" s="135">
        <f t="shared" si="42"/>
        <v>12460689.02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1366655.1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481327.5500000001</v>
      </c>
      <c r="F339" s="100">
        <v>885327.55</v>
      </c>
      <c r="G339" s="100">
        <v>989612.81</v>
      </c>
      <c r="H339" s="100">
        <v>1106978.6400000001</v>
      </c>
      <c r="I339" s="100">
        <v>722910.93</v>
      </c>
      <c r="J339" s="100">
        <v>997719.53000000014</v>
      </c>
      <c r="K339" s="100">
        <v>971197.14000000013</v>
      </c>
      <c r="L339" s="100">
        <v>721913.51</v>
      </c>
      <c r="M339" s="100">
        <v>995028.67000000016</v>
      </c>
      <c r="N339" s="100">
        <v>1003581.8999999999</v>
      </c>
      <c r="O339" s="100">
        <v>953860.33</v>
      </c>
      <c r="P339" s="100">
        <v>2631230.4599999995</v>
      </c>
      <c r="Q339" s="135">
        <f t="shared" si="42"/>
        <v>12460689.02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1366655.1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2857310.740000003</v>
      </c>
      <c r="F340" s="135">
        <f t="shared" ref="F340:P340" si="46">+F341+F343+F345+F347+F349+F351</f>
        <v>3101077.990000003</v>
      </c>
      <c r="G340" s="135">
        <f t="shared" si="46"/>
        <v>7158142.3500000015</v>
      </c>
      <c r="H340" s="135">
        <f t="shared" si="46"/>
        <v>5165961.8600000022</v>
      </c>
      <c r="I340" s="135">
        <f t="shared" si="46"/>
        <v>3577205.3200000045</v>
      </c>
      <c r="J340" s="135">
        <f t="shared" si="46"/>
        <v>5492646.6200000057</v>
      </c>
      <c r="K340" s="135">
        <f t="shared" si="46"/>
        <v>8632402.9499999993</v>
      </c>
      <c r="L340" s="135">
        <f t="shared" si="46"/>
        <v>3020027.3200000012</v>
      </c>
      <c r="M340" s="135">
        <f t="shared" si="46"/>
        <v>4471941.6700000037</v>
      </c>
      <c r="N340" s="135">
        <f t="shared" si="46"/>
        <v>4285359.3500000015</v>
      </c>
      <c r="O340" s="135">
        <f t="shared" si="46"/>
        <v>3994435.6500000041</v>
      </c>
      <c r="P340" s="135">
        <f t="shared" si="46"/>
        <v>8845310.0420001037</v>
      </c>
      <c r="Q340" s="135">
        <f t="shared" si="42"/>
        <v>60601821.862000123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5958388.730000006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626394.00000000012</v>
      </c>
      <c r="F341" s="136">
        <f t="shared" ref="F341:P341" si="47">+F342</f>
        <v>351736.87000000011</v>
      </c>
      <c r="G341" s="136">
        <f t="shared" si="47"/>
        <v>3824433.3200000008</v>
      </c>
      <c r="H341" s="136">
        <f t="shared" si="47"/>
        <v>1301523.4000000004</v>
      </c>
      <c r="I341" s="136">
        <f t="shared" si="47"/>
        <v>579508.1</v>
      </c>
      <c r="J341" s="136">
        <f t="shared" si="47"/>
        <v>356909.85000000003</v>
      </c>
      <c r="K341" s="136">
        <f t="shared" si="47"/>
        <v>3689264.8100000005</v>
      </c>
      <c r="L341" s="136">
        <f t="shared" si="47"/>
        <v>336895.96999999991</v>
      </c>
      <c r="M341" s="136">
        <f t="shared" si="47"/>
        <v>337268.2</v>
      </c>
      <c r="N341" s="136">
        <f t="shared" si="47"/>
        <v>287466.61000000004</v>
      </c>
      <c r="O341" s="136">
        <f t="shared" si="47"/>
        <v>272522.28999999998</v>
      </c>
      <c r="P341" s="136">
        <f t="shared" si="47"/>
        <v>285361.41100000951</v>
      </c>
      <c r="Q341" s="135">
        <f t="shared" si="42"/>
        <v>12249284.83100001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978130.87000000023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626394.00000000012</v>
      </c>
      <c r="F342" s="100">
        <v>351736.87000000011</v>
      </c>
      <c r="G342" s="100">
        <v>3824433.3200000008</v>
      </c>
      <c r="H342" s="100">
        <v>1301523.4000000004</v>
      </c>
      <c r="I342" s="100">
        <v>579508.1</v>
      </c>
      <c r="J342" s="100">
        <v>356909.85000000003</v>
      </c>
      <c r="K342" s="100">
        <v>3689264.8100000005</v>
      </c>
      <c r="L342" s="100">
        <v>336895.96999999991</v>
      </c>
      <c r="M342" s="100">
        <v>337268.2</v>
      </c>
      <c r="N342" s="100">
        <v>287466.61000000004</v>
      </c>
      <c r="O342" s="100">
        <v>272522.28999999998</v>
      </c>
      <c r="P342" s="100">
        <v>285361.41100000951</v>
      </c>
      <c r="Q342" s="135">
        <f t="shared" si="42"/>
        <v>12249284.83100001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978130.87000000023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1397380.3800000024</v>
      </c>
      <c r="F343" s="136">
        <f t="shared" ref="F343:P343" si="48">+F344</f>
        <v>1442351.6300000022</v>
      </c>
      <c r="G343" s="136">
        <f t="shared" si="48"/>
        <v>2161233.8400000008</v>
      </c>
      <c r="H343" s="136">
        <f t="shared" si="48"/>
        <v>2342888.9200000013</v>
      </c>
      <c r="I343" s="136">
        <f t="shared" si="48"/>
        <v>2194368.4400000041</v>
      </c>
      <c r="J343" s="136">
        <f t="shared" si="48"/>
        <v>2425739.5300000058</v>
      </c>
      <c r="K343" s="136">
        <f t="shared" si="48"/>
        <v>2877397.8599999989</v>
      </c>
      <c r="L343" s="136">
        <f t="shared" si="48"/>
        <v>1752273.8600000013</v>
      </c>
      <c r="M343" s="136">
        <f t="shared" si="48"/>
        <v>2162526.700000003</v>
      </c>
      <c r="N343" s="136">
        <f t="shared" si="48"/>
        <v>2024288.1300000013</v>
      </c>
      <c r="O343" s="136">
        <f t="shared" si="48"/>
        <v>1818592.7700000012</v>
      </c>
      <c r="P343" s="136">
        <f t="shared" si="48"/>
        <v>3363742.2630000277</v>
      </c>
      <c r="Q343" s="135">
        <f t="shared" si="42"/>
        <v>25962784.323000047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2839732.0100000044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1397380.3800000024</v>
      </c>
      <c r="F344" s="100">
        <v>1442351.6300000022</v>
      </c>
      <c r="G344" s="100">
        <v>2161233.8400000008</v>
      </c>
      <c r="H344" s="100">
        <v>2342888.9200000013</v>
      </c>
      <c r="I344" s="100">
        <v>2194368.4400000041</v>
      </c>
      <c r="J344" s="100">
        <v>2425739.5300000058</v>
      </c>
      <c r="K344" s="100">
        <v>2877397.8599999989</v>
      </c>
      <c r="L344" s="100">
        <v>1752273.8600000013</v>
      </c>
      <c r="M344" s="100">
        <v>2162526.700000003</v>
      </c>
      <c r="N344" s="100">
        <v>2024288.1300000013</v>
      </c>
      <c r="O344" s="100">
        <v>1818592.7700000012</v>
      </c>
      <c r="P344" s="100">
        <v>3363742.2630000277</v>
      </c>
      <c r="Q344" s="135">
        <f t="shared" si="42"/>
        <v>25962784.323000047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2839732.0100000044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42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42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42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42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136163.20000000001</v>
      </c>
      <c r="F349" s="136">
        <f t="shared" ref="F349:P349" si="49">+F350</f>
        <v>17336.949999999997</v>
      </c>
      <c r="G349" s="136">
        <f t="shared" si="49"/>
        <v>14736.26</v>
      </c>
      <c r="H349" s="136">
        <f t="shared" si="49"/>
        <v>332832.68</v>
      </c>
      <c r="I349" s="136">
        <f t="shared" si="49"/>
        <v>4090.65</v>
      </c>
      <c r="J349" s="136">
        <f t="shared" si="49"/>
        <v>281985.52999999997</v>
      </c>
      <c r="K349" s="136">
        <f t="shared" si="49"/>
        <v>902277.68</v>
      </c>
      <c r="L349" s="136">
        <f t="shared" si="49"/>
        <v>155498.12</v>
      </c>
      <c r="M349" s="136">
        <f t="shared" si="49"/>
        <v>4068.2900000000004</v>
      </c>
      <c r="N349" s="136">
        <f t="shared" si="49"/>
        <v>4422.1899999999996</v>
      </c>
      <c r="O349" s="136">
        <f t="shared" si="49"/>
        <v>37333</v>
      </c>
      <c r="P349" s="136">
        <f t="shared" si="49"/>
        <v>1312657.8700000001</v>
      </c>
      <c r="Q349" s="135">
        <f t="shared" si="42"/>
        <v>3203402.4200000004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153500.15000000002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136163.20000000001</v>
      </c>
      <c r="F350" s="100">
        <v>17336.949999999997</v>
      </c>
      <c r="G350" s="100">
        <v>14736.26</v>
      </c>
      <c r="H350" s="100">
        <v>332832.68</v>
      </c>
      <c r="I350" s="100">
        <v>4090.65</v>
      </c>
      <c r="J350" s="100">
        <v>281985.52999999997</v>
      </c>
      <c r="K350" s="100">
        <v>902277.68</v>
      </c>
      <c r="L350" s="100">
        <v>155498.12</v>
      </c>
      <c r="M350" s="100">
        <v>4068.2900000000004</v>
      </c>
      <c r="N350" s="100">
        <v>4422.1899999999996</v>
      </c>
      <c r="O350" s="100">
        <v>37333</v>
      </c>
      <c r="P350" s="100">
        <v>1312657.8700000001</v>
      </c>
      <c r="Q350" s="135">
        <f t="shared" si="42"/>
        <v>3203402.4200000004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153500.15000000002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697373.16000000038</v>
      </c>
      <c r="F351" s="136">
        <f t="shared" ref="F351:P351" si="50">+F352</f>
        <v>1289652.5400000005</v>
      </c>
      <c r="G351" s="136">
        <f t="shared" si="50"/>
        <v>1157738.9300000002</v>
      </c>
      <c r="H351" s="136">
        <f t="shared" si="50"/>
        <v>1188716.8600000003</v>
      </c>
      <c r="I351" s="136">
        <f t="shared" si="50"/>
        <v>799238.13000000024</v>
      </c>
      <c r="J351" s="136">
        <f t="shared" si="50"/>
        <v>2428011.71</v>
      </c>
      <c r="K351" s="136">
        <f t="shared" si="50"/>
        <v>1163462.5999999999</v>
      </c>
      <c r="L351" s="136">
        <f t="shared" si="50"/>
        <v>775359.37000000034</v>
      </c>
      <c r="M351" s="136">
        <f t="shared" si="50"/>
        <v>1968078.4800000004</v>
      </c>
      <c r="N351" s="136">
        <f t="shared" si="50"/>
        <v>1969182.4200000009</v>
      </c>
      <c r="O351" s="136">
        <f t="shared" si="50"/>
        <v>1865987.5900000024</v>
      </c>
      <c r="P351" s="136">
        <f t="shared" si="50"/>
        <v>3883548.4980000677</v>
      </c>
      <c r="Q351" s="135">
        <f t="shared" si="42"/>
        <v>19186350.288000073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1987025.7000000009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697373.16000000038</v>
      </c>
      <c r="F352" s="100">
        <v>1289652.5400000005</v>
      </c>
      <c r="G352" s="100">
        <v>1157738.9300000002</v>
      </c>
      <c r="H352" s="100">
        <v>1188716.8600000003</v>
      </c>
      <c r="I352" s="100">
        <v>799238.13000000024</v>
      </c>
      <c r="J352" s="100">
        <v>2428011.71</v>
      </c>
      <c r="K352" s="100">
        <v>1163462.5999999999</v>
      </c>
      <c r="L352" s="100">
        <v>775359.37000000034</v>
      </c>
      <c r="M352" s="100">
        <v>1968078.4800000004</v>
      </c>
      <c r="N352" s="100">
        <v>1969182.4200000009</v>
      </c>
      <c r="O352" s="100">
        <v>1865987.5900000024</v>
      </c>
      <c r="P352" s="100">
        <v>3883548.4980000677</v>
      </c>
      <c r="Q352" s="135">
        <f t="shared" si="42"/>
        <v>19186350.288000073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1987025.7000000009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24620567.040000003</v>
      </c>
      <c r="F353" s="135">
        <f t="shared" ref="F353:P353" si="51">+F354+F357+F360+F362+F365+F367+F369+F371</f>
        <v>28823801.319999989</v>
      </c>
      <c r="G353" s="135">
        <f t="shared" si="51"/>
        <v>28955713.32</v>
      </c>
      <c r="H353" s="135">
        <f t="shared" si="51"/>
        <v>28648741.640000001</v>
      </c>
      <c r="I353" s="135">
        <f t="shared" si="51"/>
        <v>28131938.31000001</v>
      </c>
      <c r="J353" s="135">
        <f t="shared" si="51"/>
        <v>28073037.680000003</v>
      </c>
      <c r="K353" s="135">
        <f t="shared" si="51"/>
        <v>27025481.039999999</v>
      </c>
      <c r="L353" s="135">
        <f t="shared" si="51"/>
        <v>26647648.769999996</v>
      </c>
      <c r="M353" s="135">
        <f t="shared" si="51"/>
        <v>27968383.73</v>
      </c>
      <c r="N353" s="135">
        <f t="shared" si="51"/>
        <v>28042865.300000004</v>
      </c>
      <c r="O353" s="135">
        <f t="shared" si="51"/>
        <v>27842319.020000003</v>
      </c>
      <c r="P353" s="135">
        <f t="shared" si="51"/>
        <v>32137629.615999959</v>
      </c>
      <c r="Q353" s="135">
        <f t="shared" si="42"/>
        <v>336918126.78599989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53444368.359999992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13820689.530000001</v>
      </c>
      <c r="F354" s="136">
        <f t="shared" ref="F354:P354" si="52">+F355+F356</f>
        <v>15854771.269999998</v>
      </c>
      <c r="G354" s="136">
        <f t="shared" si="52"/>
        <v>14625983.150000002</v>
      </c>
      <c r="H354" s="136">
        <f t="shared" si="52"/>
        <v>14758954.010000002</v>
      </c>
      <c r="I354" s="136">
        <f t="shared" si="52"/>
        <v>14237647.85</v>
      </c>
      <c r="J354" s="136">
        <f t="shared" si="52"/>
        <v>14326460.099999998</v>
      </c>
      <c r="K354" s="136">
        <f t="shared" si="52"/>
        <v>14234740.020000001</v>
      </c>
      <c r="L354" s="136">
        <f t="shared" si="52"/>
        <v>14029001.749999998</v>
      </c>
      <c r="M354" s="136">
        <f t="shared" si="52"/>
        <v>14341748.449999999</v>
      </c>
      <c r="N354" s="136">
        <f t="shared" si="52"/>
        <v>14624188.720000003</v>
      </c>
      <c r="O354" s="136">
        <f t="shared" si="52"/>
        <v>14551946.350000001</v>
      </c>
      <c r="P354" s="136">
        <f t="shared" si="52"/>
        <v>15915472.629999999</v>
      </c>
      <c r="Q354" s="135">
        <f t="shared" si="42"/>
        <v>175321603.82999998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29675460.799999997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3578714.71</v>
      </c>
      <c r="F355" s="100">
        <v>4074115.68</v>
      </c>
      <c r="G355" s="100">
        <v>3661156.9600000004</v>
      </c>
      <c r="H355" s="100">
        <v>3644827.4699999997</v>
      </c>
      <c r="I355" s="100">
        <v>3570288.9799999991</v>
      </c>
      <c r="J355" s="100">
        <v>3557225.59</v>
      </c>
      <c r="K355" s="100">
        <v>3546134.16</v>
      </c>
      <c r="L355" s="100">
        <v>3489578.26</v>
      </c>
      <c r="M355" s="100">
        <v>3552311.6499999994</v>
      </c>
      <c r="N355" s="100">
        <v>3580621.3200000003</v>
      </c>
      <c r="O355" s="100">
        <v>3623692.1300000008</v>
      </c>
      <c r="P355" s="100">
        <v>3766410.5399999996</v>
      </c>
      <c r="Q355" s="135">
        <f t="shared" si="42"/>
        <v>43645077.450000003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7652830.3900000006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10241974.820000002</v>
      </c>
      <c r="F356" s="100">
        <v>11780655.589999998</v>
      </c>
      <c r="G356" s="100">
        <v>10964826.190000001</v>
      </c>
      <c r="H356" s="100">
        <v>11114126.540000003</v>
      </c>
      <c r="I356" s="100">
        <v>10667358.870000001</v>
      </c>
      <c r="J356" s="100">
        <v>10769234.509999998</v>
      </c>
      <c r="K356" s="100">
        <v>10688605.860000001</v>
      </c>
      <c r="L356" s="100">
        <v>10539423.489999998</v>
      </c>
      <c r="M356" s="100">
        <v>10789436.800000001</v>
      </c>
      <c r="N356" s="100">
        <v>11043567.400000002</v>
      </c>
      <c r="O356" s="100">
        <v>10928254.220000001</v>
      </c>
      <c r="P356" s="100">
        <v>12149062.09</v>
      </c>
      <c r="Q356" s="135">
        <f t="shared" si="42"/>
        <v>131676526.38000001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22022630.41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4363865.6699999981</v>
      </c>
      <c r="F357" s="136">
        <f t="shared" ref="F357:P357" si="53">+F358+F359</f>
        <v>5224012.2399999974</v>
      </c>
      <c r="G357" s="136">
        <f t="shared" si="53"/>
        <v>5071819.6499999994</v>
      </c>
      <c r="H357" s="136">
        <f t="shared" si="53"/>
        <v>4742848.8299999982</v>
      </c>
      <c r="I357" s="136">
        <f t="shared" si="53"/>
        <v>4663600.5000000047</v>
      </c>
      <c r="J357" s="136">
        <f t="shared" si="53"/>
        <v>4674233.7900000028</v>
      </c>
      <c r="K357" s="136">
        <f t="shared" si="53"/>
        <v>4568913.8000000007</v>
      </c>
      <c r="L357" s="136">
        <f t="shared" si="53"/>
        <v>4520770.469999996</v>
      </c>
      <c r="M357" s="136">
        <f t="shared" si="53"/>
        <v>4658100.3299999973</v>
      </c>
      <c r="N357" s="136">
        <f t="shared" si="53"/>
        <v>4727965.3199999994</v>
      </c>
      <c r="O357" s="136">
        <f t="shared" si="53"/>
        <v>4643375.3599999994</v>
      </c>
      <c r="P357" s="136">
        <f t="shared" si="53"/>
        <v>4991391.3199999984</v>
      </c>
      <c r="Q357" s="135">
        <f t="shared" si="42"/>
        <v>56850897.279999994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9587877.9099999964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42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4363865.6699999981</v>
      </c>
      <c r="F359" s="100">
        <v>5224012.2399999974</v>
      </c>
      <c r="G359" s="100">
        <v>5071819.6499999994</v>
      </c>
      <c r="H359" s="100">
        <v>4742848.8299999982</v>
      </c>
      <c r="I359" s="100">
        <v>4663600.5000000047</v>
      </c>
      <c r="J359" s="100">
        <v>4674233.7900000028</v>
      </c>
      <c r="K359" s="100">
        <v>4568913.8000000007</v>
      </c>
      <c r="L359" s="100">
        <v>4520770.469999996</v>
      </c>
      <c r="M359" s="100">
        <v>4658100.3299999973</v>
      </c>
      <c r="N359" s="100">
        <v>4727965.3199999994</v>
      </c>
      <c r="O359" s="100">
        <v>4643375.3599999994</v>
      </c>
      <c r="P359" s="100">
        <v>4991391.3199999984</v>
      </c>
      <c r="Q359" s="135">
        <f t="shared" si="42"/>
        <v>56850897.279999994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9587877.9099999964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42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42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3261169.82</v>
      </c>
      <c r="F362" s="136">
        <f t="shared" ref="F362:P362" si="54">+F363+F364</f>
        <v>3559350.88</v>
      </c>
      <c r="G362" s="136">
        <f t="shared" si="54"/>
        <v>3675650.6700000004</v>
      </c>
      <c r="H362" s="136">
        <f t="shared" si="54"/>
        <v>3632111.5000000009</v>
      </c>
      <c r="I362" s="136">
        <f t="shared" si="54"/>
        <v>3588790.51</v>
      </c>
      <c r="J362" s="136">
        <f t="shared" si="54"/>
        <v>3596797.600000001</v>
      </c>
      <c r="K362" s="136">
        <f t="shared" si="54"/>
        <v>3613275.81</v>
      </c>
      <c r="L362" s="136">
        <f t="shared" si="54"/>
        <v>3594327.5700000008</v>
      </c>
      <c r="M362" s="136">
        <f t="shared" si="54"/>
        <v>3601082.4100000006</v>
      </c>
      <c r="N362" s="136">
        <f t="shared" si="54"/>
        <v>3561223.4200000004</v>
      </c>
      <c r="O362" s="136">
        <f t="shared" si="54"/>
        <v>3674929.99</v>
      </c>
      <c r="P362" s="136">
        <f t="shared" si="54"/>
        <v>3779229.8149999357</v>
      </c>
      <c r="Q362" s="135">
        <f t="shared" si="42"/>
        <v>43137939.994999945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6820520.6999999993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3063169.82</v>
      </c>
      <c r="F363" s="100">
        <v>3559350.88</v>
      </c>
      <c r="G363" s="100">
        <v>3646236.6400000006</v>
      </c>
      <c r="H363" s="100">
        <v>3596922.8200000008</v>
      </c>
      <c r="I363" s="100">
        <v>3579105.98</v>
      </c>
      <c r="J363" s="100">
        <v>3581552.4300000011</v>
      </c>
      <c r="K363" s="100">
        <v>3587379.27</v>
      </c>
      <c r="L363" s="100">
        <v>3578712.1900000009</v>
      </c>
      <c r="M363" s="100">
        <v>3572444.0900000008</v>
      </c>
      <c r="N363" s="100">
        <v>3532791.49</v>
      </c>
      <c r="O363" s="100">
        <v>3647452.6500000004</v>
      </c>
      <c r="P363" s="100">
        <v>3672821.7349999356</v>
      </c>
      <c r="Q363" s="135">
        <f t="shared" si="42"/>
        <v>42617939.99499993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6622520.6999999993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198000</v>
      </c>
      <c r="F364" s="100">
        <v>0</v>
      </c>
      <c r="G364" s="100">
        <v>29414.03</v>
      </c>
      <c r="H364" s="100">
        <v>35188.68</v>
      </c>
      <c r="I364" s="100">
        <v>9684.5300000000007</v>
      </c>
      <c r="J364" s="100">
        <v>15245.17</v>
      </c>
      <c r="K364" s="100">
        <v>25896.54</v>
      </c>
      <c r="L364" s="100">
        <v>15615.380000000001</v>
      </c>
      <c r="M364" s="100">
        <v>28638.32</v>
      </c>
      <c r="N364" s="100">
        <v>28431.93</v>
      </c>
      <c r="O364" s="100">
        <v>27477.34</v>
      </c>
      <c r="P364" s="100">
        <v>106408.08</v>
      </c>
      <c r="Q364" s="135">
        <f t="shared" si="42"/>
        <v>520000.00000000006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198000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42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42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2520817.12</v>
      </c>
      <c r="F367" s="136">
        <f t="shared" ref="F367:P367" si="55">+F368</f>
        <v>2804881.4399999995</v>
      </c>
      <c r="G367" s="136">
        <f t="shared" si="55"/>
        <v>4708740.99</v>
      </c>
      <c r="H367" s="136">
        <f t="shared" si="55"/>
        <v>4543517.2200000007</v>
      </c>
      <c r="I367" s="136">
        <f t="shared" si="55"/>
        <v>4615980.3100000005</v>
      </c>
      <c r="J367" s="136">
        <f t="shared" si="55"/>
        <v>3804956.91</v>
      </c>
      <c r="K367" s="136">
        <f t="shared" si="55"/>
        <v>3006053.6800000006</v>
      </c>
      <c r="L367" s="136">
        <f t="shared" si="55"/>
        <v>2625848.9299999997</v>
      </c>
      <c r="M367" s="136">
        <f t="shared" si="55"/>
        <v>4225183.8000000007</v>
      </c>
      <c r="N367" s="136">
        <f t="shared" si="55"/>
        <v>4309418.8599999994</v>
      </c>
      <c r="O367" s="136">
        <f t="shared" si="55"/>
        <v>3979595.7299999991</v>
      </c>
      <c r="P367" s="136">
        <f t="shared" si="55"/>
        <v>6097237.2010000329</v>
      </c>
      <c r="Q367" s="135">
        <f t="shared" si="42"/>
        <v>47242232.191000037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5325698.5599999996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2520817.12</v>
      </c>
      <c r="F368" s="100">
        <v>2804881.4399999995</v>
      </c>
      <c r="G368" s="100">
        <v>4708740.99</v>
      </c>
      <c r="H368" s="100">
        <v>4543517.2200000007</v>
      </c>
      <c r="I368" s="100">
        <v>4615980.3100000005</v>
      </c>
      <c r="J368" s="100">
        <v>3804956.91</v>
      </c>
      <c r="K368" s="100">
        <v>3006053.6800000006</v>
      </c>
      <c r="L368" s="100">
        <v>2625848.9299999997</v>
      </c>
      <c r="M368" s="100">
        <v>4225183.8000000007</v>
      </c>
      <c r="N368" s="100">
        <v>4309418.8599999994</v>
      </c>
      <c r="O368" s="100">
        <v>3979595.7299999991</v>
      </c>
      <c r="P368" s="100">
        <v>6097237.2010000329</v>
      </c>
      <c r="Q368" s="135">
        <f t="shared" si="42"/>
        <v>47242232.191000037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5325698.5599999996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42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42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654024.90000000049</v>
      </c>
      <c r="F371" s="136">
        <f t="shared" ref="F371:P371" si="56">+F372</f>
        <v>1380785.4899999998</v>
      </c>
      <c r="G371" s="136">
        <f t="shared" si="56"/>
        <v>873518.85999999987</v>
      </c>
      <c r="H371" s="136">
        <f t="shared" si="56"/>
        <v>971310.07999999996</v>
      </c>
      <c r="I371" s="136">
        <f t="shared" si="56"/>
        <v>1025919.1400000002</v>
      </c>
      <c r="J371" s="136">
        <f t="shared" si="56"/>
        <v>1670589.28</v>
      </c>
      <c r="K371" s="136">
        <f t="shared" si="56"/>
        <v>1602497.7300000002</v>
      </c>
      <c r="L371" s="136">
        <f t="shared" si="56"/>
        <v>1877700.0499999998</v>
      </c>
      <c r="M371" s="136">
        <f t="shared" si="56"/>
        <v>1142268.7400000005</v>
      </c>
      <c r="N371" s="136">
        <f t="shared" si="56"/>
        <v>820068.9800000001</v>
      </c>
      <c r="O371" s="136">
        <f t="shared" si="56"/>
        <v>992471.59000000032</v>
      </c>
      <c r="P371" s="136">
        <f t="shared" si="56"/>
        <v>1354298.6500000001</v>
      </c>
      <c r="Q371" s="135">
        <f t="shared" si="42"/>
        <v>14365453.490000002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2034810.3900000001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654024.90000000049</v>
      </c>
      <c r="F372" s="100">
        <v>1380785.4899999998</v>
      </c>
      <c r="G372" s="100">
        <v>873518.85999999987</v>
      </c>
      <c r="H372" s="100">
        <v>971310.07999999996</v>
      </c>
      <c r="I372" s="100">
        <v>1025919.1400000002</v>
      </c>
      <c r="J372" s="100">
        <v>1670589.28</v>
      </c>
      <c r="K372" s="100">
        <v>1602497.7300000002</v>
      </c>
      <c r="L372" s="100">
        <v>1877700.0499999998</v>
      </c>
      <c r="M372" s="100">
        <v>1142268.7400000005</v>
      </c>
      <c r="N372" s="100">
        <v>820068.9800000001</v>
      </c>
      <c r="O372" s="100">
        <v>992471.59000000032</v>
      </c>
      <c r="P372" s="100">
        <v>1354298.6500000001</v>
      </c>
      <c r="Q372" s="135">
        <f t="shared" si="42"/>
        <v>14365453.490000002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2034810.3900000001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89131596.710000023</v>
      </c>
      <c r="F373" s="135">
        <f t="shared" ref="F373:P373" si="57">+F374+F377+F379+F381+F383+F385+F387+F389+F391</f>
        <v>96024669.560000032</v>
      </c>
      <c r="G373" s="135">
        <f t="shared" si="57"/>
        <v>87505052.519999996</v>
      </c>
      <c r="H373" s="135">
        <f t="shared" si="57"/>
        <v>91809737.38000004</v>
      </c>
      <c r="I373" s="135">
        <f t="shared" si="57"/>
        <v>91169515.480000049</v>
      </c>
      <c r="J373" s="135">
        <f t="shared" si="57"/>
        <v>91468253.370000005</v>
      </c>
      <c r="K373" s="135">
        <f t="shared" si="57"/>
        <v>93012497.409999996</v>
      </c>
      <c r="L373" s="135">
        <f t="shared" si="57"/>
        <v>91147557.719999954</v>
      </c>
      <c r="M373" s="135">
        <f t="shared" si="57"/>
        <v>91797759.319999978</v>
      </c>
      <c r="N373" s="135">
        <f t="shared" si="57"/>
        <v>91978549.470000044</v>
      </c>
      <c r="O373" s="135">
        <f t="shared" si="57"/>
        <v>91816608.929999948</v>
      </c>
      <c r="P373" s="135">
        <f t="shared" si="57"/>
        <v>93856036.320000038</v>
      </c>
      <c r="Q373" s="135">
        <f t="shared" si="42"/>
        <v>1100717834.1899998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185156266.27000004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42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42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42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63365174.220000006</v>
      </c>
      <c r="F377" s="136">
        <f t="shared" ref="F377:P377" si="58">+F378</f>
        <v>66377696.090000004</v>
      </c>
      <c r="G377" s="136">
        <f t="shared" si="58"/>
        <v>64388143.319999985</v>
      </c>
      <c r="H377" s="136">
        <f t="shared" si="58"/>
        <v>65464822.680000007</v>
      </c>
      <c r="I377" s="136">
        <f t="shared" si="58"/>
        <v>65402869.029999994</v>
      </c>
      <c r="J377" s="136">
        <f t="shared" si="58"/>
        <v>65448831.50999999</v>
      </c>
      <c r="K377" s="136">
        <f t="shared" si="58"/>
        <v>65516124.950000003</v>
      </c>
      <c r="L377" s="136">
        <f t="shared" si="58"/>
        <v>65418695.210000001</v>
      </c>
      <c r="M377" s="136">
        <f t="shared" si="58"/>
        <v>65434742.780000001</v>
      </c>
      <c r="N377" s="136">
        <f t="shared" si="58"/>
        <v>65552055.669999994</v>
      </c>
      <c r="O377" s="136">
        <f t="shared" si="58"/>
        <v>65513239.060000002</v>
      </c>
      <c r="P377" s="136">
        <f t="shared" si="58"/>
        <v>65840779.589999996</v>
      </c>
      <c r="Q377" s="135">
        <f t="shared" si="42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129742870.31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63365174.220000006</v>
      </c>
      <c r="F378" s="100">
        <v>66377696.090000004</v>
      </c>
      <c r="G378" s="100">
        <v>64388143.319999985</v>
      </c>
      <c r="H378" s="100">
        <v>65464822.680000007</v>
      </c>
      <c r="I378" s="100">
        <v>65402869.029999994</v>
      </c>
      <c r="J378" s="100">
        <v>65448831.50999999</v>
      </c>
      <c r="K378" s="100">
        <v>65516124.950000003</v>
      </c>
      <c r="L378" s="100">
        <v>65418695.210000001</v>
      </c>
      <c r="M378" s="100">
        <v>65434742.780000001</v>
      </c>
      <c r="N378" s="100">
        <v>65552055.669999994</v>
      </c>
      <c r="O378" s="100">
        <v>65513239.060000002</v>
      </c>
      <c r="P378" s="100">
        <v>65840779.589999996</v>
      </c>
      <c r="Q378" s="135">
        <f t="shared" si="42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129742870.31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42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42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42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42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4710465</v>
      </c>
      <c r="F383" s="136">
        <f t="shared" ref="F383:P383" si="59">+F384</f>
        <v>4710334.5100000007</v>
      </c>
      <c r="G383" s="136">
        <f t="shared" si="59"/>
        <v>4949289.24</v>
      </c>
      <c r="H383" s="136">
        <f t="shared" si="59"/>
        <v>4929301.42</v>
      </c>
      <c r="I383" s="136">
        <f t="shared" si="59"/>
        <v>4749921.55</v>
      </c>
      <c r="J383" s="136">
        <f t="shared" si="59"/>
        <v>4944527.1400000006</v>
      </c>
      <c r="K383" s="136">
        <f t="shared" si="59"/>
        <v>6020987.870000001</v>
      </c>
      <c r="L383" s="136">
        <f t="shared" si="59"/>
        <v>4695101.09</v>
      </c>
      <c r="M383" s="136">
        <f t="shared" si="59"/>
        <v>5096222.53</v>
      </c>
      <c r="N383" s="136">
        <f t="shared" si="59"/>
        <v>5053258.18</v>
      </c>
      <c r="O383" s="136">
        <f t="shared" si="59"/>
        <v>4952813.7999999989</v>
      </c>
      <c r="P383" s="136">
        <f t="shared" si="59"/>
        <v>5421143.75</v>
      </c>
      <c r="Q383" s="135">
        <f t="shared" si="42"/>
        <v>60233366.080000006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9420799.5100000016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4710465</v>
      </c>
      <c r="F384" s="100">
        <v>4710334.5100000007</v>
      </c>
      <c r="G384" s="100">
        <v>4949289.24</v>
      </c>
      <c r="H384" s="100">
        <v>4929301.42</v>
      </c>
      <c r="I384" s="100">
        <v>4749921.55</v>
      </c>
      <c r="J384" s="100">
        <v>4944527.1400000006</v>
      </c>
      <c r="K384" s="100">
        <v>6020987.870000001</v>
      </c>
      <c r="L384" s="100">
        <v>4695101.09</v>
      </c>
      <c r="M384" s="100">
        <v>5096222.53</v>
      </c>
      <c r="N384" s="100">
        <v>5053258.18</v>
      </c>
      <c r="O384" s="100">
        <v>4952813.7999999989</v>
      </c>
      <c r="P384" s="100">
        <v>5421143.75</v>
      </c>
      <c r="Q384" s="135">
        <f t="shared" si="42"/>
        <v>60233366.080000006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9420799.5100000016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42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42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10061.029999999999</v>
      </c>
      <c r="F387" s="136">
        <f t="shared" ref="F387:P387" si="60">+F388</f>
        <v>10061.029999999999</v>
      </c>
      <c r="G387" s="136">
        <f t="shared" si="60"/>
        <v>43171.91</v>
      </c>
      <c r="H387" s="136">
        <f t="shared" si="60"/>
        <v>40433.17</v>
      </c>
      <c r="I387" s="136">
        <f t="shared" si="60"/>
        <v>69548.27</v>
      </c>
      <c r="J387" s="136">
        <f t="shared" si="60"/>
        <v>39710.560000000005</v>
      </c>
      <c r="K387" s="136">
        <f t="shared" si="60"/>
        <v>42474.22</v>
      </c>
      <c r="L387" s="136">
        <f t="shared" si="60"/>
        <v>39037.420000000006</v>
      </c>
      <c r="M387" s="136">
        <f t="shared" si="60"/>
        <v>67686.48</v>
      </c>
      <c r="N387" s="136">
        <f t="shared" si="60"/>
        <v>43391.29</v>
      </c>
      <c r="O387" s="136">
        <f t="shared" si="60"/>
        <v>42011.630000000005</v>
      </c>
      <c r="P387" s="136">
        <f t="shared" si="60"/>
        <v>56216.590000000004</v>
      </c>
      <c r="Q387" s="135">
        <f t="shared" si="42"/>
        <v>503803.6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20122.059999999998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10061.029999999999</v>
      </c>
      <c r="F388" s="100">
        <v>10061.029999999999</v>
      </c>
      <c r="G388" s="100">
        <v>43171.91</v>
      </c>
      <c r="H388" s="100">
        <v>40433.17</v>
      </c>
      <c r="I388" s="100">
        <v>69548.27</v>
      </c>
      <c r="J388" s="100">
        <v>39710.560000000005</v>
      </c>
      <c r="K388" s="100">
        <v>42474.22</v>
      </c>
      <c r="L388" s="100">
        <v>39037.420000000006</v>
      </c>
      <c r="M388" s="100">
        <v>67686.48</v>
      </c>
      <c r="N388" s="100">
        <v>43391.29</v>
      </c>
      <c r="O388" s="100">
        <v>42011.630000000005</v>
      </c>
      <c r="P388" s="100">
        <v>56216.590000000004</v>
      </c>
      <c r="Q388" s="135">
        <f t="shared" si="42"/>
        <v>503803.6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20122.059999999998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42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42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21045896.460000023</v>
      </c>
      <c r="F391" s="136">
        <f t="shared" ref="F391:P391" si="61">+F392</f>
        <v>24926577.930000018</v>
      </c>
      <c r="G391" s="136">
        <f t="shared" si="61"/>
        <v>18124448.050000008</v>
      </c>
      <c r="H391" s="136">
        <f t="shared" si="61"/>
        <v>21375180.110000033</v>
      </c>
      <c r="I391" s="136">
        <f t="shared" si="61"/>
        <v>20947176.630000062</v>
      </c>
      <c r="J391" s="136">
        <f t="shared" si="61"/>
        <v>21035184.160000011</v>
      </c>
      <c r="K391" s="136">
        <f t="shared" si="61"/>
        <v>21432910.369999982</v>
      </c>
      <c r="L391" s="136">
        <f t="shared" si="61"/>
        <v>20994723.999999952</v>
      </c>
      <c r="M391" s="136">
        <f t="shared" si="61"/>
        <v>21199107.529999975</v>
      </c>
      <c r="N391" s="136">
        <f t="shared" si="61"/>
        <v>21329844.330000047</v>
      </c>
      <c r="O391" s="136">
        <f t="shared" si="61"/>
        <v>21308544.439999949</v>
      </c>
      <c r="P391" s="136">
        <f t="shared" si="61"/>
        <v>22537896.39000003</v>
      </c>
      <c r="Q391" s="135">
        <f t="shared" si="42"/>
        <v>256257490.4000001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45972474.390000045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21045896.460000023</v>
      </c>
      <c r="F392" s="100">
        <v>24926577.930000018</v>
      </c>
      <c r="G392" s="100">
        <v>18124448.050000008</v>
      </c>
      <c r="H392" s="100">
        <v>21375180.110000033</v>
      </c>
      <c r="I392" s="100">
        <v>20947176.630000062</v>
      </c>
      <c r="J392" s="100">
        <v>21035184.160000011</v>
      </c>
      <c r="K392" s="100">
        <v>21432910.369999982</v>
      </c>
      <c r="L392" s="100">
        <v>20994723.999999952</v>
      </c>
      <c r="M392" s="100">
        <v>21199107.529999975</v>
      </c>
      <c r="N392" s="100">
        <v>21329844.330000047</v>
      </c>
      <c r="O392" s="100">
        <v>21308544.439999949</v>
      </c>
      <c r="P392" s="100">
        <v>22537896.39000003</v>
      </c>
      <c r="Q392" s="135">
        <f t="shared" si="42"/>
        <v>256257490.4000001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45972474.390000045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b1i5nPM7BAYlviKxh8Tmb++6svK+zmrKExKSSPlWC6E/DcyZCfRPp03RSo9OlIDugf34Rs5sDaKXPkzHPVcPNA==" saltValue="a67sFLfqdvFiXh+DB5Qj0A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2025-03-31T12:05:41Z</dcterms:modified>
</cp:coreProperties>
</file>