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MART 2025\Izvještaji 29.04\"/>
    </mc:Choice>
  </mc:AlternateContent>
  <xr:revisionPtr revIDLastSave="0" documentId="13_ncr:1_{93AD17A4-8713-463F-8A65-610B4372F0C8}" xr6:coauthVersionLast="36" xr6:coauthVersionMax="36" xr10:uidLastSave="{00000000-0000-0000-0000-000000000000}"/>
  <workbookProtection workbookAlgorithmName="SHA-512" workbookHashValue="QulhLQK2nfCRAJ14RYlo0g19laKme2eydLDHBfbdLV2+h0mGRuCZj8SeVgbkJndhbPWyQEU2knYv4CPG9azWVQ==" workbookSaltValue="30sG2XVwFILoPQ+3RxTm5A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Q387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H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Q371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Q362" i="1" s="1"/>
  <c r="P357" i="1"/>
  <c r="O357" i="1"/>
  <c r="N357" i="1"/>
  <c r="M357" i="1"/>
  <c r="L357" i="1"/>
  <c r="K357" i="1"/>
  <c r="J357" i="1"/>
  <c r="I357" i="1"/>
  <c r="H357" i="1"/>
  <c r="G357" i="1"/>
  <c r="F357" i="1"/>
  <c r="F353" i="1" s="1"/>
  <c r="E357" i="1"/>
  <c r="Q357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Q354" i="1" s="1"/>
  <c r="P353" i="1"/>
  <c r="O353" i="1"/>
  <c r="N353" i="1"/>
  <c r="M353" i="1"/>
  <c r="L353" i="1"/>
  <c r="K353" i="1"/>
  <c r="J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P349" i="1"/>
  <c r="O349" i="1"/>
  <c r="N349" i="1"/>
  <c r="M349" i="1"/>
  <c r="M340" i="1" s="1"/>
  <c r="L349" i="1"/>
  <c r="K349" i="1"/>
  <c r="J349" i="1"/>
  <c r="I349" i="1"/>
  <c r="H349" i="1"/>
  <c r="G349" i="1"/>
  <c r="F349" i="1"/>
  <c r="E349" i="1"/>
  <c r="P343" i="1"/>
  <c r="O343" i="1"/>
  <c r="N343" i="1"/>
  <c r="N340" i="1" s="1"/>
  <c r="M343" i="1"/>
  <c r="L343" i="1"/>
  <c r="K343" i="1"/>
  <c r="J343" i="1"/>
  <c r="I343" i="1"/>
  <c r="H343" i="1"/>
  <c r="G343" i="1"/>
  <c r="G340" i="1" s="1"/>
  <c r="F343" i="1"/>
  <c r="F340" i="1" s="1"/>
  <c r="E343" i="1"/>
  <c r="Q343" i="1" s="1"/>
  <c r="P341" i="1"/>
  <c r="O341" i="1"/>
  <c r="N341" i="1"/>
  <c r="M341" i="1"/>
  <c r="L341" i="1"/>
  <c r="K341" i="1"/>
  <c r="J341" i="1"/>
  <c r="I341" i="1"/>
  <c r="I340" i="1" s="1"/>
  <c r="H341" i="1"/>
  <c r="G341" i="1"/>
  <c r="F341" i="1"/>
  <c r="E341" i="1"/>
  <c r="Q341" i="1" s="1"/>
  <c r="P340" i="1"/>
  <c r="O340" i="1"/>
  <c r="L340" i="1"/>
  <c r="K340" i="1"/>
  <c r="J340" i="1"/>
  <c r="H340" i="1"/>
  <c r="P338" i="1"/>
  <c r="O338" i="1"/>
  <c r="N338" i="1"/>
  <c r="M338" i="1"/>
  <c r="M319" i="1" s="1"/>
  <c r="L338" i="1"/>
  <c r="K338" i="1"/>
  <c r="J338" i="1"/>
  <c r="I338" i="1"/>
  <c r="H338" i="1"/>
  <c r="G338" i="1"/>
  <c r="F338" i="1"/>
  <c r="E338" i="1"/>
  <c r="Q338" i="1" s="1"/>
  <c r="P336" i="1"/>
  <c r="O336" i="1"/>
  <c r="N336" i="1"/>
  <c r="M336" i="1"/>
  <c r="L336" i="1"/>
  <c r="K336" i="1"/>
  <c r="J336" i="1"/>
  <c r="I336" i="1"/>
  <c r="H336" i="1"/>
  <c r="G336" i="1"/>
  <c r="G319" i="1" s="1"/>
  <c r="F336" i="1"/>
  <c r="F319" i="1" s="1"/>
  <c r="E336" i="1"/>
  <c r="Q336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I319" i="1" s="1"/>
  <c r="H320" i="1"/>
  <c r="G320" i="1"/>
  <c r="F320" i="1"/>
  <c r="E320" i="1"/>
  <c r="Q320" i="1" s="1"/>
  <c r="P319" i="1"/>
  <c r="O319" i="1"/>
  <c r="N319" i="1"/>
  <c r="L319" i="1"/>
  <c r="K319" i="1"/>
  <c r="J319" i="1"/>
  <c r="H319" i="1"/>
  <c r="P317" i="1"/>
  <c r="O317" i="1"/>
  <c r="O306" i="1" s="1"/>
  <c r="N317" i="1"/>
  <c r="M317" i="1"/>
  <c r="L317" i="1"/>
  <c r="K317" i="1"/>
  <c r="J317" i="1"/>
  <c r="I317" i="1"/>
  <c r="H317" i="1"/>
  <c r="G317" i="1"/>
  <c r="F317" i="1"/>
  <c r="E317" i="1"/>
  <c r="P306" i="1"/>
  <c r="N306" i="1"/>
  <c r="M306" i="1"/>
  <c r="L306" i="1"/>
  <c r="K306" i="1"/>
  <c r="J306" i="1"/>
  <c r="I306" i="1"/>
  <c r="H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Q293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Q291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K251" i="1" s="1"/>
  <c r="J278" i="1"/>
  <c r="I278" i="1"/>
  <c r="H278" i="1"/>
  <c r="G278" i="1"/>
  <c r="G251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Q276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P259" i="1"/>
  <c r="O259" i="1"/>
  <c r="N259" i="1"/>
  <c r="M259" i="1"/>
  <c r="L259" i="1"/>
  <c r="K259" i="1"/>
  <c r="J259" i="1"/>
  <c r="J251" i="1" s="1"/>
  <c r="I259" i="1"/>
  <c r="H259" i="1"/>
  <c r="G259" i="1"/>
  <c r="F259" i="1"/>
  <c r="F251" i="1" s="1"/>
  <c r="E259" i="1"/>
  <c r="Q259" i="1" s="1"/>
  <c r="P255" i="1"/>
  <c r="O255" i="1"/>
  <c r="N255" i="1"/>
  <c r="M255" i="1"/>
  <c r="M251" i="1" s="1"/>
  <c r="L255" i="1"/>
  <c r="K255" i="1"/>
  <c r="J255" i="1"/>
  <c r="I255" i="1"/>
  <c r="H255" i="1"/>
  <c r="G255" i="1"/>
  <c r="F255" i="1"/>
  <c r="E255" i="1"/>
  <c r="Q255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Q252" i="1" s="1"/>
  <c r="P251" i="1"/>
  <c r="O251" i="1"/>
  <c r="N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G238" i="1" s="1"/>
  <c r="F249" i="1"/>
  <c r="E249" i="1"/>
  <c r="Q249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Q245" i="1" s="1"/>
  <c r="P243" i="1"/>
  <c r="O243" i="1"/>
  <c r="N243" i="1"/>
  <c r="M243" i="1"/>
  <c r="L243" i="1"/>
  <c r="K243" i="1"/>
  <c r="J243" i="1"/>
  <c r="I243" i="1"/>
  <c r="I238" i="1" s="1"/>
  <c r="H243" i="1"/>
  <c r="G243" i="1"/>
  <c r="F243" i="1"/>
  <c r="F238" i="1" s="1"/>
  <c r="E243" i="1"/>
  <c r="P239" i="1"/>
  <c r="O239" i="1"/>
  <c r="N239" i="1"/>
  <c r="M239" i="1"/>
  <c r="L239" i="1"/>
  <c r="K239" i="1"/>
  <c r="J239" i="1"/>
  <c r="J238" i="1" s="1"/>
  <c r="I239" i="1"/>
  <c r="H239" i="1"/>
  <c r="G239" i="1"/>
  <c r="F239" i="1"/>
  <c r="E239" i="1"/>
  <c r="Q239" i="1" s="1"/>
  <c r="P238" i="1"/>
  <c r="O238" i="1"/>
  <c r="N238" i="1"/>
  <c r="M238" i="1"/>
  <c r="L238" i="1"/>
  <c r="K238" i="1"/>
  <c r="H238" i="1"/>
  <c r="P236" i="1"/>
  <c r="O236" i="1"/>
  <c r="N236" i="1"/>
  <c r="M236" i="1"/>
  <c r="L236" i="1"/>
  <c r="K236" i="1"/>
  <c r="J236" i="1"/>
  <c r="I236" i="1"/>
  <c r="I227" i="1" s="1"/>
  <c r="H236" i="1"/>
  <c r="G236" i="1"/>
  <c r="F236" i="1"/>
  <c r="F227" i="1" s="1"/>
  <c r="E236" i="1"/>
  <c r="E227" i="1" s="1"/>
  <c r="Q227" i="1" s="1"/>
  <c r="P228" i="1"/>
  <c r="O228" i="1"/>
  <c r="N228" i="1"/>
  <c r="M228" i="1"/>
  <c r="L228" i="1"/>
  <c r="K228" i="1"/>
  <c r="J228" i="1"/>
  <c r="J227" i="1" s="1"/>
  <c r="I228" i="1"/>
  <c r="H228" i="1"/>
  <c r="G228" i="1"/>
  <c r="F228" i="1"/>
  <c r="E228" i="1"/>
  <c r="P227" i="1"/>
  <c r="O227" i="1"/>
  <c r="N227" i="1"/>
  <c r="M227" i="1"/>
  <c r="L227" i="1"/>
  <c r="K227" i="1"/>
  <c r="H227" i="1"/>
  <c r="G227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Q225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Q221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Q219" i="1" s="1"/>
  <c r="P217" i="1"/>
  <c r="O217" i="1"/>
  <c r="O205" i="1" s="1"/>
  <c r="N217" i="1"/>
  <c r="M217" i="1"/>
  <c r="L217" i="1"/>
  <c r="K217" i="1"/>
  <c r="J217" i="1"/>
  <c r="I217" i="1"/>
  <c r="H217" i="1"/>
  <c r="G217" i="1"/>
  <c r="G205" i="1" s="1"/>
  <c r="F217" i="1"/>
  <c r="F205" i="1" s="1"/>
  <c r="E217" i="1"/>
  <c r="Q217" i="1" s="1"/>
  <c r="P213" i="1"/>
  <c r="O213" i="1"/>
  <c r="N213" i="1"/>
  <c r="N205" i="1" s="1"/>
  <c r="M213" i="1"/>
  <c r="L213" i="1"/>
  <c r="K213" i="1"/>
  <c r="J213" i="1"/>
  <c r="J205" i="1" s="1"/>
  <c r="I213" i="1"/>
  <c r="H213" i="1"/>
  <c r="G213" i="1"/>
  <c r="F213" i="1"/>
  <c r="E213" i="1"/>
  <c r="Q213" i="1" s="1"/>
  <c r="P210" i="1"/>
  <c r="O210" i="1"/>
  <c r="N210" i="1"/>
  <c r="M210" i="1"/>
  <c r="M205" i="1" s="1"/>
  <c r="L210" i="1"/>
  <c r="K210" i="1"/>
  <c r="J210" i="1"/>
  <c r="I210" i="1"/>
  <c r="H210" i="1"/>
  <c r="G210" i="1"/>
  <c r="F210" i="1"/>
  <c r="E210" i="1"/>
  <c r="Q210" i="1" s="1"/>
  <c r="P206" i="1"/>
  <c r="P205" i="1" s="1"/>
  <c r="P204" i="1" s="1"/>
  <c r="O206" i="1"/>
  <c r="N206" i="1"/>
  <c r="M206" i="1"/>
  <c r="L206" i="1"/>
  <c r="K206" i="1"/>
  <c r="J206" i="1"/>
  <c r="I206" i="1"/>
  <c r="H206" i="1"/>
  <c r="G206" i="1"/>
  <c r="F206" i="1"/>
  <c r="E206" i="1"/>
  <c r="Q206" i="1" s="1"/>
  <c r="L205" i="1"/>
  <c r="K205" i="1"/>
  <c r="H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1" i="1"/>
  <c r="Q350" i="1"/>
  <c r="Q349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5" i="1"/>
  <c r="Q304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8" i="1"/>
  <c r="Q277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3" i="1"/>
  <c r="Q242" i="1"/>
  <c r="Q241" i="1"/>
  <c r="Q240" i="1"/>
  <c r="Q237" i="1"/>
  <c r="Q235" i="1"/>
  <c r="Q234" i="1"/>
  <c r="Q233" i="1"/>
  <c r="Q232" i="1"/>
  <c r="Q231" i="1"/>
  <c r="Q230" i="1"/>
  <c r="Q229" i="1"/>
  <c r="Q228" i="1"/>
  <c r="Q226" i="1"/>
  <c r="Q224" i="1"/>
  <c r="Q223" i="1"/>
  <c r="Q222" i="1"/>
  <c r="Q220" i="1"/>
  <c r="Q218" i="1"/>
  <c r="Q216" i="1"/>
  <c r="Q215" i="1"/>
  <c r="Q214" i="1"/>
  <c r="Q212" i="1"/>
  <c r="Q211" i="1"/>
  <c r="Q209" i="1"/>
  <c r="Q208" i="1"/>
  <c r="Q207" i="1"/>
  <c r="I373" i="1" l="1"/>
  <c r="E373" i="1"/>
  <c r="Q373" i="1" s="1"/>
  <c r="I353" i="1"/>
  <c r="E353" i="1"/>
  <c r="E340" i="1"/>
  <c r="Q340" i="1" s="1"/>
  <c r="E319" i="1"/>
  <c r="Q319" i="1" s="1"/>
  <c r="Q306" i="1"/>
  <c r="O204" i="1"/>
  <c r="K204" i="1"/>
  <c r="I251" i="1"/>
  <c r="L204" i="1"/>
  <c r="E251" i="1"/>
  <c r="Q251" i="1" s="1"/>
  <c r="E238" i="1"/>
  <c r="G204" i="1"/>
  <c r="Q238" i="1"/>
  <c r="Q236" i="1"/>
  <c r="M204" i="1"/>
  <c r="H204" i="1"/>
  <c r="N204" i="1"/>
  <c r="F204" i="1"/>
  <c r="J204" i="1"/>
  <c r="I205" i="1"/>
  <c r="E205" i="1"/>
  <c r="Q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I204" i="1" l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<sst xmlns="http://schemas.openxmlformats.org/spreadsheetml/2006/main" count="1239" uniqueCount="365">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</sst>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246528</xdr:colOff>
      <xdr:row>7</xdr:row>
      <xdr:rowOff>190500</xdr:rowOff>
    </xdr:from>
    <xdr:to>
      <xdr:col>21</xdr:col>
      <xdr:colOff>392205</xdr:colOff>
      <xdr:row>35</xdr:row>
      <xdr:rowOff>33618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7575175" y="1557618"/>
          <a:ext cx="3776383" cy="433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3</v>
      </c>
      <c r="D6" t="str">
        <f>VLOOKUP(C6,E9:F20,2,FALSE)</f>
        <v>Januar - Mart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H5" sqref="H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Mart</v>
      </c>
      <c r="K10" s="167"/>
      <c r="L10" s="120" t="s">
        <v>6</v>
      </c>
      <c r="M10" s="166" t="str">
        <f>IF(J10="Januar","-",'Analitika 2025'!F4)</f>
        <v>Januar - Mart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92406751.000000015</v>
      </c>
      <c r="K13" s="116">
        <f>IFERROR($J13/$J$33,0)</f>
        <v>0.29351783564057038</v>
      </c>
      <c r="L13" s="109"/>
      <c r="M13" s="121">
        <f>IF($J$10="Januar","-",
VLOOKUP(D13,'Analitika 2025'!$C$9:$L$196,4,FALSE))</f>
        <v>163616012.38</v>
      </c>
      <c r="N13" s="116">
        <f>IF($J$10="Januar","-",IFERROR($M13/$M$33,0))</f>
        <v>0.22525612861357558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4420179.3299999991</v>
      </c>
      <c r="K15" s="116">
        <f>IFERROR($J15/$J$33,0)</f>
        <v>1.4040115641386266E-2</v>
      </c>
      <c r="L15" s="109"/>
      <c r="M15" s="121">
        <f>IF($J$10="Januar","-",
VLOOKUP(D15,'Analitika 2025'!$C$9:$L$196,4,FALSE))</f>
        <v>13132459.999999996</v>
      </c>
      <c r="N15" s="116">
        <f>IF($J$10="Januar","-",IFERROR($M15/$M$33,0))</f>
        <v>1.8079936405626731E-2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16619185.83</v>
      </c>
      <c r="K17" s="116">
        <f>IFERROR($J17/$J$33,0)</f>
        <v>5.2788648038605265E-2</v>
      </c>
      <c r="L17" s="109"/>
      <c r="M17" s="121">
        <f>IF($J$10="Januar","-",
VLOOKUP(D17,'Analitika 2025'!$C$9:$L$196,4,FALSE))</f>
        <v>42159795.900000006</v>
      </c>
      <c r="N17" s="116">
        <f>IF($J$10="Januar","-",IFERROR($M17/$M$33,0))</f>
        <v>5.8042927886032235E-2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19638338.960000001</v>
      </c>
      <c r="K19" s="116">
        <f>IFERROR($J19/$J$33,0)</f>
        <v>6.2378589061259052E-2</v>
      </c>
      <c r="L19" s="109"/>
      <c r="M19" s="121">
        <f>IF($J$10="Januar","-",
VLOOKUP(D19,'Analitika 2025'!$C$9:$L$196,4,FALSE))</f>
        <v>39634487.640000001</v>
      </c>
      <c r="N19" s="116">
        <f>IF($J$10="Januar","-",IFERROR($M19/$M$33,0))</f>
        <v>5.4566243948262462E-2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1862092.1300000001</v>
      </c>
      <c r="K21" s="116">
        <f>IFERROR($J21/$J$33,0)</f>
        <v>5.9146896286932493E-3</v>
      </c>
      <c r="L21" s="109"/>
      <c r="M21" s="121">
        <f>IF($J$10="Januar","-",
VLOOKUP(D21,'Analitika 2025'!$C$9:$L$196,4,FALSE))</f>
        <v>2758445.68</v>
      </c>
      <c r="N21" s="116">
        <f>IF($J$10="Januar","-",IFERROR($M21/$M$33,0))</f>
        <v>3.7976527225497582E-3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722765.12</v>
      </c>
      <c r="K23" s="116">
        <f>IFERROR($J23/$J$33,0)</f>
        <v>2.2957679109278182E-3</v>
      </c>
      <c r="L23" s="109"/>
      <c r="M23" s="121">
        <f>IF($J$10="Januar","-",
VLOOKUP(D23,'Analitika 2025'!$C$9:$L$196,4,FALSE))</f>
        <v>1380554.7600000002</v>
      </c>
      <c r="N23" s="116">
        <f>IF($J$10="Januar","-",IFERROR($M23/$M$33,0))</f>
        <v>1.9006600640919741E-3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47355466.600000009</v>
      </c>
      <c r="K25" s="116">
        <f>IFERROR($J25/$J$33,0)</f>
        <v>0.15041838298352594</v>
      </c>
      <c r="L25" s="109"/>
      <c r="M25" s="121">
        <f>IF($J$10="Januar","-",
VLOOKUP(D25,'Analitika 2025'!$C$9:$L$196,4,FALSE))</f>
        <v>99428387.640000015</v>
      </c>
      <c r="N25" s="116">
        <f>IF($J$10="Januar","-",IFERROR($M25/$M$33,0))</f>
        <v>0.13688668577290192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5551474.46</v>
      </c>
      <c r="K27" s="116">
        <f>IFERROR($J27/$J$33,0)</f>
        <v>1.7633525153515069E-2</v>
      </c>
      <c r="L27" s="109"/>
      <c r="M27" s="121">
        <f>IF($J$10="Januar","-",
VLOOKUP(D27,'Analitika 2025'!$C$9:$L$196,4,FALSE))</f>
        <v>8510921.7300000004</v>
      </c>
      <c r="N27" s="116">
        <f>IF($J$10="Januar","-",IFERROR($M27/$M$33,0))</f>
        <v>1.1717296198249733E-2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29279117.539999999</v>
      </c>
      <c r="K29" s="116">
        <f>IFERROR($J29/$J$33,0)</f>
        <v>9.3001248467297154E-2</v>
      </c>
      <c r="L29" s="109"/>
      <c r="M29" s="121">
        <f>IF($J$10="Januar","-",
VLOOKUP(D29,'Analitika 2025'!$C$9:$L$196,4,FALSE))</f>
        <v>78516280.98999998</v>
      </c>
      <c r="N29" s="116">
        <f>IF($J$10="Januar","-",IFERROR($M29/$M$33,0))</f>
        <v>0.10809622622916948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96969623.559999987</v>
      </c>
      <c r="K31" s="116">
        <f>IFERROR($J31/$J$33,0)</f>
        <v>0.30801119747421973</v>
      </c>
      <c r="L31" s="109"/>
      <c r="M31" s="121">
        <f>IF($J$10="Januar","-",
VLOOKUP(D31,'Analitika 2025'!$C$9:$L$196,4,FALSE))</f>
        <v>277218084.25999993</v>
      </c>
      <c r="N31" s="116">
        <f>IF($J$10="Januar","-",IFERROR($M31/$M$33,0))</f>
        <v>0.38165624215954003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314824994.53000003</v>
      </c>
      <c r="K33" s="118">
        <f>IFERROR($J33/$J$33,0)</f>
        <v>1</v>
      </c>
      <c r="L33" s="115"/>
      <c r="M33" s="124">
        <f>SUM(M13:M31)</f>
        <v>726355430.98000002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chTAUHdqnPbSw3jcq9+phBssaJIyzUPiDYRCJ8GmuKT8R2pkZ12ptCv1vCfV/mQCTxupxGsHh2UwC+pV/iUVaw==" saltValue="efOYJS0rfZ+ft2jyHeW26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7965400000</v>
      </c>
      <c r="E4" s="41" t="s">
        <v>9</v>
      </c>
      <c r="F4" s="42" t="str">
        <f>Master!D6</f>
        <v>Januar - Mart</v>
      </c>
      <c r="G4" s="42"/>
      <c r="H4" s="42"/>
      <c r="I4" s="42"/>
      <c r="J4" s="42"/>
      <c r="K4" s="43" t="s">
        <v>10</v>
      </c>
      <c r="L4" s="44" t="str">
        <f>Master!D4</f>
        <v>Mart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801095368.48000002</v>
      </c>
      <c r="F8" s="138">
        <f>F9+F31+F42+F55+F97+F110+F123+F144+F157+F177</f>
        <v>726355430.98000002</v>
      </c>
      <c r="G8" s="139">
        <f t="shared" ref="G8" si="0">IFERROR(F8/E8,0)</f>
        <v>0.9067028216106009</v>
      </c>
      <c r="H8" s="140">
        <f>F8/$D$4</f>
        <v>9.1188820521254432E-2</v>
      </c>
      <c r="I8" s="138">
        <f>I9+I31+I42+I55+I97+I110+I123+I144+I157+I177</f>
        <v>-74739937.500000075</v>
      </c>
      <c r="J8" s="141">
        <f t="shared" ref="J8:J9" si="1">IFERROR(I8/E8,0)</f>
        <v>-9.329717838939923E-2</v>
      </c>
      <c r="K8" s="137">
        <f>K9+K31+K42+K55+K97+K110+K123+K144+K157+K177</f>
        <v>309561998.60999995</v>
      </c>
      <c r="L8" s="138">
        <f>L9+L31+L42+L55+L97+L110+L123+L144+L157+L177</f>
        <v>314824994.53000003</v>
      </c>
      <c r="M8" s="139">
        <f>IFERROR(L8/K8,0)</f>
        <v>1.0170014276417392</v>
      </c>
      <c r="N8" s="140">
        <f>L8/$D$4</f>
        <v>3.9524065901273012E-2</v>
      </c>
      <c r="O8" s="138">
        <f>O9+O31+O42+O55+O97+O110+O123+O144+O157+O177</f>
        <v>5262995.9200000251</v>
      </c>
      <c r="P8" s="141">
        <f t="shared" ref="P8:P9" si="2">IFERROR(O8/K8,0)</f>
        <v>1.7001427641739005E-2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194128978.13999999</v>
      </c>
      <c r="F9" s="143">
        <f>IFERROR(VLOOKUP($C9,'2025'!$C$8:$U$195,19,FALSE),0)</f>
        <v>163616012.38</v>
      </c>
      <c r="G9" s="144">
        <f t="shared" ref="G9" si="3">IFERROR(F9/E9,0)</f>
        <v>0.84282116944954522</v>
      </c>
      <c r="H9" s="145">
        <f t="shared" ref="H9" si="4">F9/$D$4</f>
        <v>2.0540840683455946E-2</v>
      </c>
      <c r="I9" s="143">
        <f t="shared" ref="I9" si="5">F9-E9</f>
        <v>-30512965.75999999</v>
      </c>
      <c r="J9" s="146">
        <f t="shared" si="1"/>
        <v>-0.15717883055045473</v>
      </c>
      <c r="K9" s="142">
        <f>VLOOKUP($C9,'2025'!$C$205:$U$392,VLOOKUP($L$4,Master!$D$9:$G$20,4,FALSE),FALSE)</f>
        <v>92391835.089999989</v>
      </c>
      <c r="L9" s="143">
        <f>VLOOKUP($C9,'2025'!$C$8:$U$195,VLOOKUP($L$4,Master!$D$9:$G$20,4,FALSE),FALSE)</f>
        <v>92406751.000000015</v>
      </c>
      <c r="M9" s="145">
        <f>IFERROR(L9/K9,0)</f>
        <v>1.0001614418631852</v>
      </c>
      <c r="N9" s="145">
        <f>L9/$D$4</f>
        <v>1.1601018279056923E-2</v>
      </c>
      <c r="O9" s="143">
        <f>L9-K9</f>
        <v>14915.910000026226</v>
      </c>
      <c r="P9" s="146">
        <f t="shared" si="2"/>
        <v>1.6144186318516632E-4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153523667.44</v>
      </c>
      <c r="F10" s="148">
        <f>IFERROR(VLOOKUP($C10,'2025'!$C$8:$U$195,19,FALSE),0)</f>
        <v>127526950.62</v>
      </c>
      <c r="G10" s="149">
        <f t="shared" ref="G10:G73" si="6">IFERROR(F10/E10,0)</f>
        <v>0.83066639005246534</v>
      </c>
      <c r="H10" s="150">
        <f t="shared" ref="H10:H73" si="7">F10/$D$4</f>
        <v>1.6010112564340775E-2</v>
      </c>
      <c r="I10" s="148">
        <f t="shared" ref="I10:I73" si="8">F10-E10</f>
        <v>-25996716.819999993</v>
      </c>
      <c r="J10" s="151">
        <f t="shared" ref="J10:J73" si="9">IFERROR(I10/E10,0)</f>
        <v>-0.16933360994753471</v>
      </c>
      <c r="K10" s="147">
        <f>VLOOKUP($C10,'2025'!$C$205:$U$392,VLOOKUP($L$4,Master!$D$9:$G$20,4,FALSE),FALSE)</f>
        <v>62589291.599999994</v>
      </c>
      <c r="L10" s="148">
        <f>VLOOKUP($C10,'2025'!$C$8:$U$195,VLOOKUP($L$4,Master!$D$9:$G$20,4,FALSE),FALSE)</f>
        <v>65832660.390000001</v>
      </c>
      <c r="M10" s="150">
        <f t="shared" ref="M10:M73" si="10">IFERROR(L10/K10,0)</f>
        <v>1.0518198673780805</v>
      </c>
      <c r="N10" s="150">
        <f t="shared" ref="N10:N73" si="11">L10/$D$4</f>
        <v>8.2648279295452834E-3</v>
      </c>
      <c r="O10" s="148">
        <f t="shared" ref="O10:O73" si="12">L10-K10</f>
        <v>3243368.7900000066</v>
      </c>
      <c r="P10" s="151">
        <f t="shared" ref="P10:P73" si="13">IFERROR(O10/K10,0)</f>
        <v>5.1819867378080482E-2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11347709.20999999</v>
      </c>
      <c r="F11" s="153">
        <f>IFERROR(VLOOKUP($C11,'2025'!$C$8:$U$195,19,FALSE),0)</f>
        <v>7642123.4400000004</v>
      </c>
      <c r="G11" s="154">
        <f t="shared" si="6"/>
        <v>0.67345076425341421</v>
      </c>
      <c r="H11" s="155">
        <f t="shared" si="7"/>
        <v>9.5941489944007842E-4</v>
      </c>
      <c r="I11" s="156">
        <f t="shared" si="8"/>
        <v>-3705585.7699999893</v>
      </c>
      <c r="J11" s="157">
        <f t="shared" si="9"/>
        <v>-0.32654923574658579</v>
      </c>
      <c r="K11" s="163">
        <f>VLOOKUP($C11,'2025'!$C$205:$U$392,VLOOKUP($L$4,Master!$D$9:$G$20,4,FALSE),FALSE)</f>
        <v>5024935.2299999874</v>
      </c>
      <c r="L11" s="164">
        <f>VLOOKUP($C11,'2025'!$C$8:$U$195,VLOOKUP($L$4,Master!$D$9:$G$20,4,FALSE),FALSE)</f>
        <v>4320351.75</v>
      </c>
      <c r="M11" s="155">
        <f t="shared" si="10"/>
        <v>0.85978257474972686</v>
      </c>
      <c r="N11" s="155">
        <f t="shared" si="11"/>
        <v>5.4238980465513343E-4</v>
      </c>
      <c r="O11" s="156">
        <f t="shared" si="12"/>
        <v>-704583.47999998741</v>
      </c>
      <c r="P11" s="157">
        <f t="shared" si="13"/>
        <v>-0.14021742525027317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136496937.06999999</v>
      </c>
      <c r="F12" s="153">
        <f>IFERROR(VLOOKUP($C12,'2025'!$C$8:$U$195,19,FALSE),0)</f>
        <v>115122589.02000001</v>
      </c>
      <c r="G12" s="154">
        <f t="shared" si="6"/>
        <v>0.84340785581848965</v>
      </c>
      <c r="H12" s="155">
        <f t="shared" si="7"/>
        <v>1.4452832126446885E-2</v>
      </c>
      <c r="I12" s="156">
        <f t="shared" si="8"/>
        <v>-21374348.049999982</v>
      </c>
      <c r="J12" s="157">
        <f t="shared" si="9"/>
        <v>-0.15659214418151035</v>
      </c>
      <c r="K12" s="163">
        <f>VLOOKUP($C12,'2025'!$C$205:$U$392,VLOOKUP($L$4,Master!$D$9:$G$20,4,FALSE),FALSE)</f>
        <v>55413433.160000004</v>
      </c>
      <c r="L12" s="164">
        <f>VLOOKUP($C12,'2025'!$C$8:$U$195,VLOOKUP($L$4,Master!$D$9:$G$20,4,FALSE),FALSE)</f>
        <v>59437126.480000004</v>
      </c>
      <c r="M12" s="155">
        <f t="shared" si="10"/>
        <v>1.0726122366102464</v>
      </c>
      <c r="N12" s="155">
        <f t="shared" si="11"/>
        <v>7.4619135862605771E-3</v>
      </c>
      <c r="O12" s="156">
        <f t="shared" si="12"/>
        <v>4023693.3200000003</v>
      </c>
      <c r="P12" s="157">
        <f t="shared" si="13"/>
        <v>7.2612236610246517E-2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5679021.1600000057</v>
      </c>
      <c r="F13" s="153">
        <f>IFERROR(VLOOKUP($C13,'2025'!$C$8:$U$195,19,FALSE),0)</f>
        <v>4762238.1599999983</v>
      </c>
      <c r="G13" s="154">
        <f t="shared" si="6"/>
        <v>0.83856672229761398</v>
      </c>
      <c r="H13" s="155">
        <f t="shared" si="7"/>
        <v>5.9786553845381251E-4</v>
      </c>
      <c r="I13" s="156">
        <f t="shared" si="8"/>
        <v>-916783.00000000745</v>
      </c>
      <c r="J13" s="157">
        <f t="shared" si="9"/>
        <v>-0.16143327770238605</v>
      </c>
      <c r="K13" s="163">
        <f>VLOOKUP($C13,'2025'!$C$205:$U$392,VLOOKUP($L$4,Master!$D$9:$G$20,4,FALSE),FALSE)</f>
        <v>2150923.2100000018</v>
      </c>
      <c r="L13" s="164">
        <f>VLOOKUP($C13,'2025'!$C$8:$U$195,VLOOKUP($L$4,Master!$D$9:$G$20,4,FALSE),FALSE)</f>
        <v>2075182.1599999997</v>
      </c>
      <c r="M13" s="155">
        <f t="shared" si="10"/>
        <v>0.96478672523134745</v>
      </c>
      <c r="N13" s="155">
        <f t="shared" si="11"/>
        <v>2.6052453862957284E-4</v>
      </c>
      <c r="O13" s="156">
        <f t="shared" si="12"/>
        <v>-75741.050000002142</v>
      </c>
      <c r="P13" s="157">
        <f t="shared" si="13"/>
        <v>-3.5213274768652519E-2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3524434.0600000005</v>
      </c>
      <c r="F17" s="148">
        <f>IFERROR(VLOOKUP($C17,'2025'!$C$8:$U$195,19,FALSE),0)</f>
        <v>2531341.12</v>
      </c>
      <c r="G17" s="149">
        <f t="shared" si="6"/>
        <v>0.71822626751030771</v>
      </c>
      <c r="H17" s="150">
        <f t="shared" si="7"/>
        <v>3.1779209079267834E-4</v>
      </c>
      <c r="I17" s="148">
        <f t="shared" si="8"/>
        <v>-993092.94000000041</v>
      </c>
      <c r="J17" s="151">
        <f t="shared" si="9"/>
        <v>-0.28177373248969234</v>
      </c>
      <c r="K17" s="147">
        <f>VLOOKUP($C17,'2025'!$C$205:$U$392,VLOOKUP($L$4,Master!$D$9:$G$20,4,FALSE),FALSE)</f>
        <v>1620032.9700000002</v>
      </c>
      <c r="L17" s="148">
        <f>VLOOKUP($C17,'2025'!$C$8:$U$195,VLOOKUP($L$4,Master!$D$9:$G$20,4,FALSE),FALSE)</f>
        <v>977262.09000000008</v>
      </c>
      <c r="M17" s="150">
        <f t="shared" si="10"/>
        <v>0.60323592673549109</v>
      </c>
      <c r="N17" s="150">
        <f t="shared" si="11"/>
        <v>1.2268838853039398E-4</v>
      </c>
      <c r="O17" s="148">
        <f t="shared" si="12"/>
        <v>-642770.88000000012</v>
      </c>
      <c r="P17" s="151">
        <f t="shared" si="13"/>
        <v>-0.39676407326450897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733172.85999999987</v>
      </c>
      <c r="F18" s="153">
        <f>IFERROR(VLOOKUP($C18,'2025'!$C$8:$U$195,19,FALSE),0)</f>
        <v>834355.23999999976</v>
      </c>
      <c r="G18" s="154">
        <f t="shared" si="6"/>
        <v>1.1380061722415638</v>
      </c>
      <c r="H18" s="155">
        <f t="shared" si="7"/>
        <v>1.047474376679137E-4</v>
      </c>
      <c r="I18" s="156">
        <f t="shared" si="8"/>
        <v>101182.37999999989</v>
      </c>
      <c r="J18" s="157">
        <f t="shared" si="9"/>
        <v>0.13800617224156375</v>
      </c>
      <c r="K18" s="163">
        <f>VLOOKUP($C18,'2025'!$C$205:$U$392,VLOOKUP($L$4,Master!$D$9:$G$20,4,FALSE),FALSE)</f>
        <v>306547.65999999986</v>
      </c>
      <c r="L18" s="164">
        <f>VLOOKUP($C18,'2025'!$C$8:$U$195,VLOOKUP($L$4,Master!$D$9:$G$20,4,FALSE),FALSE)</f>
        <v>263521.87999999995</v>
      </c>
      <c r="M18" s="155">
        <f t="shared" si="10"/>
        <v>0.85964407622618966</v>
      </c>
      <c r="N18" s="155">
        <f t="shared" si="11"/>
        <v>3.3083320360559412E-5</v>
      </c>
      <c r="O18" s="156">
        <f t="shared" si="12"/>
        <v>-43025.779999999912</v>
      </c>
      <c r="P18" s="157">
        <f t="shared" si="13"/>
        <v>-0.14035592377381034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658833.39000000013</v>
      </c>
      <c r="F19" s="153">
        <f>IFERROR(VLOOKUP($C19,'2025'!$C$8:$U$195,19,FALSE),0)</f>
        <v>473774.31000000006</v>
      </c>
      <c r="G19" s="154">
        <f t="shared" si="6"/>
        <v>0.71911095762769395</v>
      </c>
      <c r="H19" s="155">
        <f t="shared" si="7"/>
        <v>5.947903557887866E-5</v>
      </c>
      <c r="I19" s="156">
        <f t="shared" si="8"/>
        <v>-185059.08000000007</v>
      </c>
      <c r="J19" s="157">
        <f t="shared" si="9"/>
        <v>-0.28088904237230605</v>
      </c>
      <c r="K19" s="163">
        <f>VLOOKUP($C19,'2025'!$C$205:$U$392,VLOOKUP($L$4,Master!$D$9:$G$20,4,FALSE),FALSE)</f>
        <v>274176.24000000005</v>
      </c>
      <c r="L19" s="164">
        <f>VLOOKUP($C19,'2025'!$C$8:$U$195,VLOOKUP($L$4,Master!$D$9:$G$20,4,FALSE),FALSE)</f>
        <v>227729.17000000007</v>
      </c>
      <c r="M19" s="155">
        <f t="shared" si="10"/>
        <v>0.83059410983242032</v>
      </c>
      <c r="N19" s="155">
        <f t="shared" si="11"/>
        <v>2.858979712255506E-5</v>
      </c>
      <c r="O19" s="156">
        <f t="shared" si="12"/>
        <v>-46447.069999999978</v>
      </c>
      <c r="P19" s="157">
        <f t="shared" si="13"/>
        <v>-0.1694058901675797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2132427.8100000005</v>
      </c>
      <c r="F20" s="153">
        <f>IFERROR(VLOOKUP($C20,'2025'!$C$8:$U$195,19,FALSE),0)</f>
        <v>1223211.57</v>
      </c>
      <c r="G20" s="154">
        <f t="shared" si="6"/>
        <v>0.5736239061710604</v>
      </c>
      <c r="H20" s="155">
        <f t="shared" si="7"/>
        <v>1.5356561754588597E-4</v>
      </c>
      <c r="I20" s="156">
        <f t="shared" si="8"/>
        <v>-909216.24000000046</v>
      </c>
      <c r="J20" s="157">
        <f t="shared" si="9"/>
        <v>-0.4263760938289396</v>
      </c>
      <c r="K20" s="163">
        <f>VLOOKUP($C20,'2025'!$C$205:$U$392,VLOOKUP($L$4,Master!$D$9:$G$20,4,FALSE),FALSE)</f>
        <v>1039309.0700000003</v>
      </c>
      <c r="L20" s="164">
        <f>VLOOKUP($C20,'2025'!$C$8:$U$195,VLOOKUP($L$4,Master!$D$9:$G$20,4,FALSE),FALSE)</f>
        <v>486011.0400000001</v>
      </c>
      <c r="M20" s="155">
        <f t="shared" si="10"/>
        <v>0.46762897970283274</v>
      </c>
      <c r="N20" s="155">
        <f t="shared" si="11"/>
        <v>6.1015271047279494E-5</v>
      </c>
      <c r="O20" s="156">
        <f t="shared" si="12"/>
        <v>-553298.03000000026</v>
      </c>
      <c r="P20" s="157">
        <f t="shared" si="13"/>
        <v>-0.53237102029716732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2103522.3099999996</v>
      </c>
      <c r="F21" s="148">
        <f>IFERROR(VLOOKUP($C21,'2025'!$C$8:$U$195,19,FALSE),0)</f>
        <v>638274.16</v>
      </c>
      <c r="G21" s="149">
        <f t="shared" si="6"/>
        <v>0.30343113403917271</v>
      </c>
      <c r="H21" s="150">
        <f t="shared" si="7"/>
        <v>8.0130835865116631E-5</v>
      </c>
      <c r="I21" s="148">
        <f t="shared" si="8"/>
        <v>-1465248.1499999994</v>
      </c>
      <c r="J21" s="151">
        <f t="shared" si="9"/>
        <v>-0.69656886596082723</v>
      </c>
      <c r="K21" s="147">
        <f>VLOOKUP($C21,'2025'!$C$205:$U$392,VLOOKUP($L$4,Master!$D$9:$G$20,4,FALSE),FALSE)</f>
        <v>1288631.48</v>
      </c>
      <c r="L21" s="148">
        <f>VLOOKUP($C21,'2025'!$C$8:$U$195,VLOOKUP($L$4,Master!$D$9:$G$20,4,FALSE),FALSE)</f>
        <v>365759.17000000004</v>
      </c>
      <c r="M21" s="150">
        <f t="shared" si="10"/>
        <v>0.28383535221411793</v>
      </c>
      <c r="N21" s="150">
        <f t="shared" si="11"/>
        <v>4.5918493735405631E-5</v>
      </c>
      <c r="O21" s="148">
        <f t="shared" si="12"/>
        <v>-922872.30999999994</v>
      </c>
      <c r="P21" s="151">
        <f t="shared" si="13"/>
        <v>-0.71616464778588207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2103522.3099999996</v>
      </c>
      <c r="F22" s="153">
        <f>IFERROR(VLOOKUP($C22,'2025'!$C$8:$U$195,19,FALSE),0)</f>
        <v>638274.16</v>
      </c>
      <c r="G22" s="154">
        <f t="shared" si="6"/>
        <v>0.30343113403917271</v>
      </c>
      <c r="H22" s="155">
        <f t="shared" si="7"/>
        <v>8.0130835865116631E-5</v>
      </c>
      <c r="I22" s="156">
        <f t="shared" si="8"/>
        <v>-1465248.1499999994</v>
      </c>
      <c r="J22" s="157">
        <f t="shared" si="9"/>
        <v>-0.69656886596082723</v>
      </c>
      <c r="K22" s="163">
        <f>VLOOKUP($C22,'2025'!$C$205:$U$392,VLOOKUP($L$4,Master!$D$9:$G$20,4,FALSE),FALSE)</f>
        <v>1288631.48</v>
      </c>
      <c r="L22" s="164">
        <f>VLOOKUP($C22,'2025'!$C$8:$U$195,VLOOKUP($L$4,Master!$D$9:$G$20,4,FALSE),FALSE)</f>
        <v>365759.17000000004</v>
      </c>
      <c r="M22" s="155">
        <f t="shared" si="10"/>
        <v>0.28383535221411793</v>
      </c>
      <c r="N22" s="155">
        <f t="shared" si="11"/>
        <v>4.5918493735405631E-5</v>
      </c>
      <c r="O22" s="156">
        <f t="shared" si="12"/>
        <v>-922872.30999999994</v>
      </c>
      <c r="P22" s="157">
        <f t="shared" si="13"/>
        <v>-0.71616464778588207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797284.91999999969</v>
      </c>
      <c r="F25" s="148">
        <f>IFERROR(VLOOKUP($C25,'2025'!$C$8:$U$195,19,FALSE),0)</f>
        <v>572757.97</v>
      </c>
      <c r="G25" s="149">
        <f t="shared" si="6"/>
        <v>0.71838555531691251</v>
      </c>
      <c r="H25" s="150">
        <f t="shared" si="7"/>
        <v>7.1905738569312273E-5</v>
      </c>
      <c r="I25" s="148">
        <f t="shared" si="8"/>
        <v>-224526.94999999972</v>
      </c>
      <c r="J25" s="151">
        <f t="shared" si="9"/>
        <v>-0.28161444468308744</v>
      </c>
      <c r="K25" s="147">
        <f>VLOOKUP($C25,'2025'!$C$205:$U$392,VLOOKUP($L$4,Master!$D$9:$G$20,4,FALSE),FALSE)</f>
        <v>362580.89999999991</v>
      </c>
      <c r="L25" s="148">
        <f>VLOOKUP($C25,'2025'!$C$8:$U$195,VLOOKUP($L$4,Master!$D$9:$G$20,4,FALSE),FALSE)</f>
        <v>247249.93</v>
      </c>
      <c r="M25" s="150">
        <f t="shared" si="10"/>
        <v>0.68191658744296801</v>
      </c>
      <c r="N25" s="150">
        <f t="shared" si="11"/>
        <v>3.1040491375197727E-5</v>
      </c>
      <c r="O25" s="148">
        <f t="shared" si="12"/>
        <v>-115330.96999999991</v>
      </c>
      <c r="P25" s="151">
        <f t="shared" si="13"/>
        <v>-0.31808341255703193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797284.91999999969</v>
      </c>
      <c r="F26" s="153">
        <f>IFERROR(VLOOKUP($C26,'2025'!$C$8:$U$195,19,FALSE),0)</f>
        <v>572757.97</v>
      </c>
      <c r="G26" s="154">
        <f t="shared" si="6"/>
        <v>0.71838555531691251</v>
      </c>
      <c r="H26" s="155">
        <f t="shared" si="7"/>
        <v>7.1905738569312273E-5</v>
      </c>
      <c r="I26" s="156">
        <f t="shared" si="8"/>
        <v>-224526.94999999972</v>
      </c>
      <c r="J26" s="157">
        <f t="shared" si="9"/>
        <v>-0.28161444468308744</v>
      </c>
      <c r="K26" s="163">
        <f>VLOOKUP($C26,'2025'!$C$205:$U$392,VLOOKUP($L$4,Master!$D$9:$G$20,4,FALSE),FALSE)</f>
        <v>362580.89999999991</v>
      </c>
      <c r="L26" s="164">
        <f>VLOOKUP($C26,'2025'!$C$8:$U$195,VLOOKUP($L$4,Master!$D$9:$G$20,4,FALSE),FALSE)</f>
        <v>247249.93</v>
      </c>
      <c r="M26" s="155">
        <f t="shared" si="10"/>
        <v>0.68191658744296801</v>
      </c>
      <c r="N26" s="155">
        <f t="shared" si="11"/>
        <v>3.1040491375197727E-5</v>
      </c>
      <c r="O26" s="156">
        <f t="shared" si="12"/>
        <v>-115330.96999999991</v>
      </c>
      <c r="P26" s="157">
        <f t="shared" si="13"/>
        <v>-0.31808341255703193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34180069.410000004</v>
      </c>
      <c r="F27" s="148">
        <f>IFERROR(VLOOKUP($C27,'2025'!$C$8:$U$195,19,FALSE),0)</f>
        <v>32346688.510000002</v>
      </c>
      <c r="G27" s="149">
        <f t="shared" si="6"/>
        <v>0.94636111243637167</v>
      </c>
      <c r="H27" s="150">
        <f t="shared" si="7"/>
        <v>4.0608994538880658E-3</v>
      </c>
      <c r="I27" s="148">
        <f t="shared" si="8"/>
        <v>-1833380.9000000022</v>
      </c>
      <c r="J27" s="151">
        <f t="shared" si="9"/>
        <v>-5.3638887563628328E-2</v>
      </c>
      <c r="K27" s="147">
        <f>VLOOKUP($C27,'2025'!$C$205:$U$392,VLOOKUP($L$4,Master!$D$9:$G$20,4,FALSE),FALSE)</f>
        <v>26531298.140000001</v>
      </c>
      <c r="L27" s="148">
        <f>VLOOKUP($C27,'2025'!$C$8:$U$195,VLOOKUP($L$4,Master!$D$9:$G$20,4,FALSE),FALSE)</f>
        <v>24983819.420000002</v>
      </c>
      <c r="M27" s="150">
        <f t="shared" si="10"/>
        <v>0.94167346385260597</v>
      </c>
      <c r="N27" s="150">
        <f t="shared" si="11"/>
        <v>3.1365429758706408E-3</v>
      </c>
      <c r="O27" s="148">
        <f t="shared" si="12"/>
        <v>-1547478.7199999988</v>
      </c>
      <c r="P27" s="151">
        <f t="shared" si="13"/>
        <v>-5.8326536147394061E-2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34180069.410000004</v>
      </c>
      <c r="F28" s="153">
        <f>IFERROR(VLOOKUP($C28,'2025'!$C$8:$U$195,19,FALSE),0)</f>
        <v>32346688.510000002</v>
      </c>
      <c r="G28" s="154">
        <f t="shared" si="6"/>
        <v>0.94636111243637167</v>
      </c>
      <c r="H28" s="155">
        <f t="shared" si="7"/>
        <v>4.0608994538880658E-3</v>
      </c>
      <c r="I28" s="156">
        <f t="shared" si="8"/>
        <v>-1833380.9000000022</v>
      </c>
      <c r="J28" s="157">
        <f t="shared" si="9"/>
        <v>-5.3638887563628328E-2</v>
      </c>
      <c r="K28" s="163">
        <f>VLOOKUP($C28,'2025'!$C$205:$U$392,VLOOKUP($L$4,Master!$D$9:$G$20,4,FALSE),FALSE)</f>
        <v>26531298.140000001</v>
      </c>
      <c r="L28" s="164">
        <f>VLOOKUP($C28,'2025'!$C$8:$U$195,VLOOKUP($L$4,Master!$D$9:$G$20,4,FALSE),FALSE)</f>
        <v>24983819.420000002</v>
      </c>
      <c r="M28" s="155">
        <f t="shared" si="10"/>
        <v>0.94167346385260597</v>
      </c>
      <c r="N28" s="155">
        <f t="shared" si="11"/>
        <v>3.1365429758706408E-3</v>
      </c>
      <c r="O28" s="156">
        <f t="shared" si="12"/>
        <v>-1547478.7199999988</v>
      </c>
      <c r="P28" s="157">
        <f t="shared" si="13"/>
        <v>-5.8326536147394061E-2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18025730.219999991</v>
      </c>
      <c r="F31" s="143">
        <f>IFERROR(VLOOKUP($C31,'2025'!$C$8:$U$195,19,FALSE),0)</f>
        <v>13132459.999999996</v>
      </c>
      <c r="G31" s="144">
        <f t="shared" si="6"/>
        <v>0.7285396951868951</v>
      </c>
      <c r="H31" s="145">
        <f t="shared" si="7"/>
        <v>1.6486880759283898E-3</v>
      </c>
      <c r="I31" s="143">
        <f t="shared" si="8"/>
        <v>-4893270.2199999951</v>
      </c>
      <c r="J31" s="146">
        <f t="shared" si="9"/>
        <v>-0.27146030481310496</v>
      </c>
      <c r="K31" s="142">
        <f>VLOOKUP($C31,'2025'!$C$205:$U$392,VLOOKUP($L$4,Master!$D$9:$G$20,4,FALSE),FALSE)</f>
        <v>6970932.6099999938</v>
      </c>
      <c r="L31" s="143">
        <f>VLOOKUP($C31,'2025'!$C$8:$U$195,VLOOKUP($L$4,Master!$D$9:$G$20,4,FALSE),FALSE)</f>
        <v>4420179.3299999991</v>
      </c>
      <c r="M31" s="145">
        <f t="shared" si="10"/>
        <v>0.63408722724691535</v>
      </c>
      <c r="N31" s="145">
        <f t="shared" si="11"/>
        <v>5.5492245587164481E-4</v>
      </c>
      <c r="O31" s="143">
        <f t="shared" si="12"/>
        <v>-2550753.2799999947</v>
      </c>
      <c r="P31" s="146">
        <f t="shared" si="13"/>
        <v>-0.36591277275308459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17735987.649999991</v>
      </c>
      <c r="F32" s="148">
        <f>IFERROR(VLOOKUP($C32,'2025'!$C$8:$U$195,19,FALSE),0)</f>
        <v>13030571.979999997</v>
      </c>
      <c r="G32" s="149">
        <f t="shared" si="6"/>
        <v>0.73469672155528387</v>
      </c>
      <c r="H32" s="150">
        <f t="shared" si="7"/>
        <v>1.635896750947849E-3</v>
      </c>
      <c r="I32" s="148">
        <f t="shared" si="8"/>
        <v>-4705415.6699999943</v>
      </c>
      <c r="J32" s="151">
        <f t="shared" si="9"/>
        <v>-0.26530327844471613</v>
      </c>
      <c r="K32" s="147">
        <f>VLOOKUP($C32,'2025'!$C$205:$U$392,VLOOKUP($L$4,Master!$D$9:$G$20,4,FALSE),FALSE)</f>
        <v>6801972.3199999938</v>
      </c>
      <c r="L32" s="148">
        <f>VLOOKUP($C32,'2025'!$C$8:$U$195,VLOOKUP($L$4,Master!$D$9:$G$20,4,FALSE),FALSE)</f>
        <v>4382596.4499999993</v>
      </c>
      <c r="M32" s="150">
        <f t="shared" si="10"/>
        <v>0.64431259696746357</v>
      </c>
      <c r="N32" s="150">
        <f t="shared" si="11"/>
        <v>5.5020418936902089E-4</v>
      </c>
      <c r="O32" s="148">
        <f t="shared" si="12"/>
        <v>-2419375.8699999945</v>
      </c>
      <c r="P32" s="151">
        <f t="shared" si="13"/>
        <v>-0.35568740303253643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17735987.649999991</v>
      </c>
      <c r="F33" s="153">
        <f>IFERROR(VLOOKUP($C33,'2025'!$C$8:$U$195,19,FALSE),0)</f>
        <v>13030571.979999997</v>
      </c>
      <c r="G33" s="154">
        <f t="shared" si="6"/>
        <v>0.73469672155528387</v>
      </c>
      <c r="H33" s="155">
        <f t="shared" si="7"/>
        <v>1.635896750947849E-3</v>
      </c>
      <c r="I33" s="156">
        <f t="shared" si="8"/>
        <v>-4705415.6699999943</v>
      </c>
      <c r="J33" s="157">
        <f t="shared" si="9"/>
        <v>-0.26530327844471613</v>
      </c>
      <c r="K33" s="163">
        <f>VLOOKUP($C33,'2025'!$C$205:$U$392,VLOOKUP($L$4,Master!$D$9:$G$20,4,FALSE),FALSE)</f>
        <v>6801972.3199999938</v>
      </c>
      <c r="L33" s="164">
        <f>VLOOKUP($C33,'2025'!$C$8:$U$195,VLOOKUP($L$4,Master!$D$9:$G$20,4,FALSE),FALSE)</f>
        <v>4382596.4499999993</v>
      </c>
      <c r="M33" s="155">
        <f t="shared" si="10"/>
        <v>0.64431259696746357</v>
      </c>
      <c r="N33" s="155">
        <f t="shared" si="11"/>
        <v>5.5020418936902089E-4</v>
      </c>
      <c r="O33" s="156">
        <f t="shared" si="12"/>
        <v>-2419375.8699999945</v>
      </c>
      <c r="P33" s="157">
        <f t="shared" si="13"/>
        <v>-0.35568740303253643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289742.56999999995</v>
      </c>
      <c r="F40" s="148">
        <f>IFERROR(VLOOKUP($C40,'2025'!$C$8:$U$195,19,FALSE),0)</f>
        <v>101888.01999999999</v>
      </c>
      <c r="G40" s="149">
        <f t="shared" si="6"/>
        <v>0.35165015620590379</v>
      </c>
      <c r="H40" s="150">
        <f t="shared" si="7"/>
        <v>1.2791324980540838E-5</v>
      </c>
      <c r="I40" s="148">
        <f t="shared" si="8"/>
        <v>-187854.54999999996</v>
      </c>
      <c r="J40" s="151">
        <f t="shared" si="9"/>
        <v>-0.64834984379409621</v>
      </c>
      <c r="K40" s="147">
        <f>VLOOKUP($C40,'2025'!$C$205:$U$392,VLOOKUP($L$4,Master!$D$9:$G$20,4,FALSE),FALSE)</f>
        <v>168960.28999999998</v>
      </c>
      <c r="L40" s="148">
        <f>VLOOKUP($C40,'2025'!$C$8:$U$195,VLOOKUP($L$4,Master!$D$9:$G$20,4,FALSE),FALSE)</f>
        <v>37582.87999999999</v>
      </c>
      <c r="M40" s="150">
        <f t="shared" si="10"/>
        <v>0.22243617124473444</v>
      </c>
      <c r="N40" s="150">
        <f t="shared" si="11"/>
        <v>4.7182665026238466E-6</v>
      </c>
      <c r="O40" s="148">
        <f t="shared" si="12"/>
        <v>-131377.40999999997</v>
      </c>
      <c r="P40" s="151">
        <f t="shared" si="13"/>
        <v>-0.77756382875526542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289742.56999999995</v>
      </c>
      <c r="F41" s="153">
        <f>IFERROR(VLOOKUP($C41,'2025'!$C$8:$U$195,19,FALSE),0)</f>
        <v>101888.01999999999</v>
      </c>
      <c r="G41" s="154">
        <f t="shared" si="6"/>
        <v>0.35165015620590379</v>
      </c>
      <c r="H41" s="155">
        <f t="shared" si="7"/>
        <v>1.2791324980540838E-5</v>
      </c>
      <c r="I41" s="156">
        <f t="shared" si="8"/>
        <v>-187854.54999999996</v>
      </c>
      <c r="J41" s="157">
        <f t="shared" si="9"/>
        <v>-0.64834984379409621</v>
      </c>
      <c r="K41" s="163">
        <f>VLOOKUP($C41,'2025'!$C$205:$U$392,VLOOKUP($L$4,Master!$D$9:$G$20,4,FALSE),FALSE)</f>
        <v>168960.28999999998</v>
      </c>
      <c r="L41" s="164">
        <f>VLOOKUP($C41,'2025'!$C$8:$U$195,VLOOKUP($L$4,Master!$D$9:$G$20,4,FALSE),FALSE)</f>
        <v>37582.87999999999</v>
      </c>
      <c r="M41" s="155">
        <f t="shared" si="10"/>
        <v>0.22243617124473444</v>
      </c>
      <c r="N41" s="155">
        <f t="shared" si="11"/>
        <v>4.7182665026238466E-6</v>
      </c>
      <c r="O41" s="156">
        <f t="shared" si="12"/>
        <v>-131377.40999999997</v>
      </c>
      <c r="P41" s="157">
        <f t="shared" si="13"/>
        <v>-0.77756382875526542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46755712.199999958</v>
      </c>
      <c r="F42" s="143">
        <f>IFERROR(VLOOKUP($C42,'2025'!$C$8:$U$195,19,FALSE),0)</f>
        <v>42159795.900000006</v>
      </c>
      <c r="G42" s="144">
        <f t="shared" si="6"/>
        <v>0.90170364039498141</v>
      </c>
      <c r="H42" s="145">
        <f t="shared" si="7"/>
        <v>5.292866133527507E-3</v>
      </c>
      <c r="I42" s="143">
        <f t="shared" si="8"/>
        <v>-4595916.2999999523</v>
      </c>
      <c r="J42" s="146">
        <f t="shared" si="9"/>
        <v>-9.8296359605018618E-2</v>
      </c>
      <c r="K42" s="142">
        <f>VLOOKUP($C42,'2025'!$C$205:$U$392,VLOOKUP($L$4,Master!$D$9:$G$20,4,FALSE),FALSE)</f>
        <v>16869433.859999985</v>
      </c>
      <c r="L42" s="143">
        <f>VLOOKUP($C42,'2025'!$C$8:$U$195,VLOOKUP($L$4,Master!$D$9:$G$20,4,FALSE),FALSE)</f>
        <v>16619185.83</v>
      </c>
      <c r="M42" s="145">
        <f t="shared" si="10"/>
        <v>0.98516559405153714</v>
      </c>
      <c r="N42" s="145">
        <f t="shared" si="11"/>
        <v>2.0864220039169407E-3</v>
      </c>
      <c r="O42" s="143">
        <f t="shared" si="12"/>
        <v>-250248.02999998443</v>
      </c>
      <c r="P42" s="146">
        <f t="shared" si="13"/>
        <v>-1.4834405948462852E-2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23750410.519999988</v>
      </c>
      <c r="F43" s="148">
        <f>IFERROR(VLOOKUP($C43,'2025'!$C$8:$U$195,19,FALSE),0)</f>
        <v>22537776.220000006</v>
      </c>
      <c r="G43" s="149">
        <f t="shared" si="6"/>
        <v>0.94894259621412291</v>
      </c>
      <c r="H43" s="150">
        <f t="shared" si="7"/>
        <v>2.8294594395761679E-3</v>
      </c>
      <c r="I43" s="148">
        <f t="shared" si="8"/>
        <v>-1212634.2999999821</v>
      </c>
      <c r="J43" s="151">
        <f t="shared" si="9"/>
        <v>-5.1057403785877073E-2</v>
      </c>
      <c r="K43" s="147">
        <f>VLOOKUP($C43,'2025'!$C$205:$U$392,VLOOKUP($L$4,Master!$D$9:$G$20,4,FALSE),FALSE)</f>
        <v>7506116.1700000027</v>
      </c>
      <c r="L43" s="148">
        <f>VLOOKUP($C43,'2025'!$C$8:$U$195,VLOOKUP($L$4,Master!$D$9:$G$20,4,FALSE),FALSE)</f>
        <v>8430923.1200000029</v>
      </c>
      <c r="M43" s="150">
        <f t="shared" si="10"/>
        <v>1.1232071192418009</v>
      </c>
      <c r="N43" s="150">
        <f t="shared" si="11"/>
        <v>1.0584431566525226E-3</v>
      </c>
      <c r="O43" s="148">
        <f t="shared" si="12"/>
        <v>924806.95000000019</v>
      </c>
      <c r="P43" s="151">
        <f t="shared" si="13"/>
        <v>0.1232071192418009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23750410.519999988</v>
      </c>
      <c r="F44" s="153">
        <f>IFERROR(VLOOKUP($C44,'2025'!$C$8:$U$195,19,FALSE),0)</f>
        <v>22537776.220000006</v>
      </c>
      <c r="G44" s="154">
        <f t="shared" si="6"/>
        <v>0.94894259621412291</v>
      </c>
      <c r="H44" s="155">
        <f t="shared" si="7"/>
        <v>2.8294594395761679E-3</v>
      </c>
      <c r="I44" s="156">
        <f t="shared" si="8"/>
        <v>-1212634.2999999821</v>
      </c>
      <c r="J44" s="157">
        <f t="shared" si="9"/>
        <v>-5.1057403785877073E-2</v>
      </c>
      <c r="K44" s="163">
        <f>VLOOKUP($C44,'2025'!$C$205:$U$392,VLOOKUP($L$4,Master!$D$9:$G$20,4,FALSE),FALSE)</f>
        <v>7506116.1700000027</v>
      </c>
      <c r="L44" s="164">
        <f>VLOOKUP($C44,'2025'!$C$8:$U$195,VLOOKUP($L$4,Master!$D$9:$G$20,4,FALSE),FALSE)</f>
        <v>8430923.1200000029</v>
      </c>
      <c r="M44" s="155">
        <f t="shared" si="10"/>
        <v>1.1232071192418009</v>
      </c>
      <c r="N44" s="155">
        <f t="shared" si="11"/>
        <v>1.0584431566525226E-3</v>
      </c>
      <c r="O44" s="156">
        <f t="shared" si="12"/>
        <v>924806.95000000019</v>
      </c>
      <c r="P44" s="157">
        <f t="shared" si="13"/>
        <v>0.1232071192418009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11227233.699999968</v>
      </c>
      <c r="F47" s="148">
        <f>IFERROR(VLOOKUP($C47,'2025'!$C$8:$U$195,19,FALSE),0)</f>
        <v>10781746.040000003</v>
      </c>
      <c r="G47" s="149">
        <f t="shared" si="6"/>
        <v>0.96032079923659508</v>
      </c>
      <c r="H47" s="150">
        <f t="shared" si="7"/>
        <v>1.3535724558716453E-3</v>
      </c>
      <c r="I47" s="148">
        <f t="shared" si="8"/>
        <v>-445487.65999996476</v>
      </c>
      <c r="J47" s="151">
        <f t="shared" si="9"/>
        <v>-3.9679200763404976E-2</v>
      </c>
      <c r="K47" s="147">
        <f>VLOOKUP($C47,'2025'!$C$205:$U$392,VLOOKUP($L$4,Master!$D$9:$G$20,4,FALSE),FALSE)</f>
        <v>4670235.8999999808</v>
      </c>
      <c r="L47" s="148">
        <f>VLOOKUP($C47,'2025'!$C$8:$U$195,VLOOKUP($L$4,Master!$D$9:$G$20,4,FALSE),FALSE)</f>
        <v>4258693.4999999991</v>
      </c>
      <c r="M47" s="150">
        <f t="shared" si="10"/>
        <v>0.91187974037885677</v>
      </c>
      <c r="N47" s="150">
        <f t="shared" si="11"/>
        <v>5.3464904461797262E-4</v>
      </c>
      <c r="O47" s="148">
        <f t="shared" si="12"/>
        <v>-411542.39999998175</v>
      </c>
      <c r="P47" s="151">
        <f t="shared" si="13"/>
        <v>-8.8120259621143213E-2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11227233.699999968</v>
      </c>
      <c r="F48" s="153">
        <f>IFERROR(VLOOKUP($C48,'2025'!$C$8:$U$195,19,FALSE),0)</f>
        <v>10781746.040000003</v>
      </c>
      <c r="G48" s="154">
        <f t="shared" si="6"/>
        <v>0.96032079923659508</v>
      </c>
      <c r="H48" s="155">
        <f t="shared" si="7"/>
        <v>1.3535724558716453E-3</v>
      </c>
      <c r="I48" s="156">
        <f t="shared" si="8"/>
        <v>-445487.65999996476</v>
      </c>
      <c r="J48" s="157">
        <f t="shared" si="9"/>
        <v>-3.9679200763404976E-2</v>
      </c>
      <c r="K48" s="163">
        <f>VLOOKUP($C48,'2025'!$C$205:$U$392,VLOOKUP($L$4,Master!$D$9:$G$20,4,FALSE),FALSE)</f>
        <v>4670235.8999999808</v>
      </c>
      <c r="L48" s="164">
        <f>VLOOKUP($C48,'2025'!$C$8:$U$195,VLOOKUP($L$4,Master!$D$9:$G$20,4,FALSE),FALSE)</f>
        <v>4258693.4999999991</v>
      </c>
      <c r="M48" s="155">
        <f t="shared" si="10"/>
        <v>0.91187974037885677</v>
      </c>
      <c r="N48" s="155">
        <f t="shared" si="11"/>
        <v>5.3464904461797262E-4</v>
      </c>
      <c r="O48" s="156">
        <f t="shared" si="12"/>
        <v>-411542.39999998175</v>
      </c>
      <c r="P48" s="157">
        <f t="shared" si="13"/>
        <v>-8.8120259621143213E-2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3721740.92</v>
      </c>
      <c r="F49" s="148">
        <f>IFERROR(VLOOKUP($C49,'2025'!$C$8:$U$195,19,FALSE),0)</f>
        <v>3000620.9399999995</v>
      </c>
      <c r="G49" s="149">
        <f t="shared" si="6"/>
        <v>0.80624122003634779</v>
      </c>
      <c r="H49" s="150">
        <f t="shared" si="7"/>
        <v>3.7670687473322111E-4</v>
      </c>
      <c r="I49" s="148">
        <f t="shared" si="8"/>
        <v>-721119.98000000045</v>
      </c>
      <c r="J49" s="151">
        <f t="shared" si="9"/>
        <v>-0.19375877996365218</v>
      </c>
      <c r="K49" s="147">
        <f>VLOOKUP($C49,'2025'!$C$205:$U$392,VLOOKUP($L$4,Master!$D$9:$G$20,4,FALSE),FALSE)</f>
        <v>1531487.0899999996</v>
      </c>
      <c r="L49" s="148">
        <f>VLOOKUP($C49,'2025'!$C$8:$U$195,VLOOKUP($L$4,Master!$D$9:$G$20,4,FALSE),FALSE)</f>
        <v>1259738.4899999998</v>
      </c>
      <c r="M49" s="150">
        <f t="shared" si="10"/>
        <v>0.82255900048102926</v>
      </c>
      <c r="N49" s="150">
        <f t="shared" si="11"/>
        <v>1.5815131569036077E-4</v>
      </c>
      <c r="O49" s="148">
        <f t="shared" si="12"/>
        <v>-271748.59999999986</v>
      </c>
      <c r="P49" s="151">
        <f t="shared" si="13"/>
        <v>-0.17744099951897077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3721740.92</v>
      </c>
      <c r="F50" s="153">
        <f>IFERROR(VLOOKUP($C50,'2025'!$C$8:$U$195,19,FALSE),0)</f>
        <v>3000620.9399999995</v>
      </c>
      <c r="G50" s="154">
        <f t="shared" si="6"/>
        <v>0.80624122003634779</v>
      </c>
      <c r="H50" s="155">
        <f t="shared" si="7"/>
        <v>3.7670687473322111E-4</v>
      </c>
      <c r="I50" s="156">
        <f t="shared" si="8"/>
        <v>-721119.98000000045</v>
      </c>
      <c r="J50" s="157">
        <f t="shared" si="9"/>
        <v>-0.19375877996365218</v>
      </c>
      <c r="K50" s="163">
        <f>VLOOKUP($C50,'2025'!$C$205:$U$392,VLOOKUP($L$4,Master!$D$9:$G$20,4,FALSE),FALSE)</f>
        <v>1531487.0899999996</v>
      </c>
      <c r="L50" s="164">
        <f>VLOOKUP($C50,'2025'!$C$8:$U$195,VLOOKUP($L$4,Master!$D$9:$G$20,4,FALSE),FALSE)</f>
        <v>1259738.4899999998</v>
      </c>
      <c r="M50" s="155">
        <f t="shared" si="10"/>
        <v>0.82255900048102926</v>
      </c>
      <c r="N50" s="155">
        <f t="shared" si="11"/>
        <v>1.5815131569036077E-4</v>
      </c>
      <c r="O50" s="156">
        <f t="shared" si="12"/>
        <v>-271748.59999999986</v>
      </c>
      <c r="P50" s="157">
        <f t="shared" si="13"/>
        <v>-0.17744099951897077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8056327.0600000042</v>
      </c>
      <c r="F53" s="148">
        <f>IFERROR(VLOOKUP($C53,'2025'!$C$8:$U$195,19,FALSE),0)</f>
        <v>5839652.6999999983</v>
      </c>
      <c r="G53" s="149">
        <f t="shared" si="6"/>
        <v>0.72485298281820187</v>
      </c>
      <c r="H53" s="150">
        <f t="shared" si="7"/>
        <v>7.3312736334647333E-4</v>
      </c>
      <c r="I53" s="148">
        <f t="shared" si="8"/>
        <v>-2216674.3600000059</v>
      </c>
      <c r="J53" s="151">
        <f t="shared" si="9"/>
        <v>-0.27514701718179807</v>
      </c>
      <c r="K53" s="147">
        <f>VLOOKUP($C53,'2025'!$C$205:$U$392,VLOOKUP($L$4,Master!$D$9:$G$20,4,FALSE),FALSE)</f>
        <v>3161594.7000000016</v>
      </c>
      <c r="L53" s="148">
        <f>VLOOKUP($C53,'2025'!$C$8:$U$195,VLOOKUP($L$4,Master!$D$9:$G$20,4,FALSE),FALSE)</f>
        <v>2669830.7199999993</v>
      </c>
      <c r="M53" s="150">
        <f t="shared" si="10"/>
        <v>0.84445698242092759</v>
      </c>
      <c r="N53" s="150">
        <f t="shared" si="11"/>
        <v>3.3517848695608499E-4</v>
      </c>
      <c r="O53" s="148">
        <f t="shared" si="12"/>
        <v>-491763.98000000231</v>
      </c>
      <c r="P53" s="151">
        <f t="shared" si="13"/>
        <v>-0.15554301757907238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8056327.0600000042</v>
      </c>
      <c r="F54" s="153">
        <f>IFERROR(VLOOKUP($C54,'2025'!$C$8:$U$195,19,FALSE),0)</f>
        <v>5839652.6999999983</v>
      </c>
      <c r="G54" s="154">
        <f t="shared" si="6"/>
        <v>0.72485298281820187</v>
      </c>
      <c r="H54" s="155">
        <f t="shared" si="7"/>
        <v>7.3312736334647333E-4</v>
      </c>
      <c r="I54" s="156">
        <f t="shared" si="8"/>
        <v>-2216674.3600000059</v>
      </c>
      <c r="J54" s="157">
        <f t="shared" si="9"/>
        <v>-0.27514701718179807</v>
      </c>
      <c r="K54" s="163">
        <f>VLOOKUP($C54,'2025'!$C$205:$U$392,VLOOKUP($L$4,Master!$D$9:$G$20,4,FALSE),FALSE)</f>
        <v>3161594.7000000016</v>
      </c>
      <c r="L54" s="164">
        <f>VLOOKUP($C54,'2025'!$C$8:$U$195,VLOOKUP($L$4,Master!$D$9:$G$20,4,FALSE),FALSE)</f>
        <v>2669830.7199999993</v>
      </c>
      <c r="M54" s="155">
        <f t="shared" si="10"/>
        <v>0.84445698242092759</v>
      </c>
      <c r="N54" s="155">
        <f t="shared" si="11"/>
        <v>3.3517848695608499E-4</v>
      </c>
      <c r="O54" s="156">
        <f t="shared" si="12"/>
        <v>-491763.98000000231</v>
      </c>
      <c r="P54" s="157">
        <f t="shared" si="13"/>
        <v>-0.15554301757907238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59054614.680000007</v>
      </c>
      <c r="F55" s="143">
        <f>IFERROR(VLOOKUP($C55,'2025'!$C$8:$U$195,19,FALSE),0)</f>
        <v>39634487.640000001</v>
      </c>
      <c r="G55" s="144">
        <f t="shared" si="6"/>
        <v>0.67114971208885033</v>
      </c>
      <c r="H55" s="145">
        <f t="shared" si="7"/>
        <v>4.9758314259170915E-3</v>
      </c>
      <c r="I55" s="143">
        <f t="shared" si="8"/>
        <v>-19420127.040000007</v>
      </c>
      <c r="J55" s="146">
        <f t="shared" si="9"/>
        <v>-0.32885028791114962</v>
      </c>
      <c r="K55" s="142">
        <f>VLOOKUP($C55,'2025'!$C$205:$U$392,VLOOKUP($L$4,Master!$D$9:$G$20,4,FALSE),FALSE)</f>
        <v>26686726.370000012</v>
      </c>
      <c r="L55" s="143">
        <f>VLOOKUP($C55,'2025'!$C$8:$U$195,VLOOKUP($L$4,Master!$D$9:$G$20,4,FALSE),FALSE)</f>
        <v>19638338.960000001</v>
      </c>
      <c r="M55" s="145">
        <f t="shared" si="10"/>
        <v>0.73588415033462162</v>
      </c>
      <c r="N55" s="145">
        <f t="shared" si="11"/>
        <v>2.4654554648856305E-3</v>
      </c>
      <c r="O55" s="143">
        <f t="shared" si="12"/>
        <v>-7048387.4100000113</v>
      </c>
      <c r="P55" s="146">
        <f t="shared" si="13"/>
        <v>-0.26411584966537838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11379456.879999999</v>
      </c>
      <c r="F56" s="148">
        <f>IFERROR(VLOOKUP($C56,'2025'!$C$8:$U$195,19,FALSE),0)</f>
        <v>6526232.8999999985</v>
      </c>
      <c r="G56" s="149">
        <f t="shared" si="6"/>
        <v>0.57351005138656486</v>
      </c>
      <c r="H56" s="150">
        <f t="shared" si="7"/>
        <v>8.1932268310442647E-4</v>
      </c>
      <c r="I56" s="148">
        <f t="shared" si="8"/>
        <v>-4853223.9800000004</v>
      </c>
      <c r="J56" s="151">
        <f t="shared" si="9"/>
        <v>-0.42648994861343514</v>
      </c>
      <c r="K56" s="147">
        <f>VLOOKUP($C56,'2025'!$C$205:$U$392,VLOOKUP($L$4,Master!$D$9:$G$20,4,FALSE),FALSE)</f>
        <v>4853965.2300000014</v>
      </c>
      <c r="L56" s="148">
        <f>VLOOKUP($C56,'2025'!$C$8:$U$195,VLOOKUP($L$4,Master!$D$9:$G$20,4,FALSE),FALSE)</f>
        <v>3280923.7399999993</v>
      </c>
      <c r="M56" s="150">
        <f t="shared" si="10"/>
        <v>0.67592650225885498</v>
      </c>
      <c r="N56" s="150">
        <f t="shared" si="11"/>
        <v>4.1189692168629313E-4</v>
      </c>
      <c r="O56" s="148">
        <f t="shared" si="12"/>
        <v>-1573041.4900000021</v>
      </c>
      <c r="P56" s="151">
        <f t="shared" si="13"/>
        <v>-0.32407349774114508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11379456.879999999</v>
      </c>
      <c r="F57" s="153">
        <f>IFERROR(VLOOKUP($C57,'2025'!$C$8:$U$195,19,FALSE),0)</f>
        <v>6526232.8999999985</v>
      </c>
      <c r="G57" s="154">
        <f t="shared" si="6"/>
        <v>0.57351005138656486</v>
      </c>
      <c r="H57" s="155">
        <f t="shared" si="7"/>
        <v>8.1932268310442647E-4</v>
      </c>
      <c r="I57" s="156">
        <f t="shared" si="8"/>
        <v>-4853223.9800000004</v>
      </c>
      <c r="J57" s="157">
        <f t="shared" si="9"/>
        <v>-0.42648994861343514</v>
      </c>
      <c r="K57" s="163">
        <f>VLOOKUP($C57,'2025'!$C$205:$U$392,VLOOKUP($L$4,Master!$D$9:$G$20,4,FALSE),FALSE)</f>
        <v>4853965.2300000014</v>
      </c>
      <c r="L57" s="164">
        <f>VLOOKUP($C57,'2025'!$C$8:$U$195,VLOOKUP($L$4,Master!$D$9:$G$20,4,FALSE),FALSE)</f>
        <v>3280923.7399999993</v>
      </c>
      <c r="M57" s="155">
        <f t="shared" si="10"/>
        <v>0.67592650225885498</v>
      </c>
      <c r="N57" s="155">
        <f t="shared" si="11"/>
        <v>4.1189692168629313E-4</v>
      </c>
      <c r="O57" s="156">
        <f t="shared" si="12"/>
        <v>-1573041.4900000021</v>
      </c>
      <c r="P57" s="157">
        <f t="shared" si="13"/>
        <v>-0.32407349774114508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9658536.1600000001</v>
      </c>
      <c r="F59" s="148">
        <f>IFERROR(VLOOKUP($C59,'2025'!$C$8:$U$195,19,FALSE),0)</f>
        <v>2819703.3499999992</v>
      </c>
      <c r="G59" s="149">
        <f t="shared" si="6"/>
        <v>0.29193899606418194</v>
      </c>
      <c r="H59" s="150">
        <f t="shared" si="7"/>
        <v>3.5399394255153529E-4</v>
      </c>
      <c r="I59" s="148">
        <f t="shared" si="8"/>
        <v>-6838832.8100000005</v>
      </c>
      <c r="J59" s="151">
        <f t="shared" si="9"/>
        <v>-0.70806100393581795</v>
      </c>
      <c r="K59" s="147">
        <f>VLOOKUP($C59,'2025'!$C$205:$U$392,VLOOKUP($L$4,Master!$D$9:$G$20,4,FALSE),FALSE)</f>
        <v>2644308.94</v>
      </c>
      <c r="L59" s="148">
        <f>VLOOKUP($C59,'2025'!$C$8:$U$195,VLOOKUP($L$4,Master!$D$9:$G$20,4,FALSE),FALSE)</f>
        <v>615603.66999999993</v>
      </c>
      <c r="M59" s="150">
        <f t="shared" si="10"/>
        <v>0.23280323289305219</v>
      </c>
      <c r="N59" s="150">
        <f t="shared" si="11"/>
        <v>7.7284715142993436E-5</v>
      </c>
      <c r="O59" s="148">
        <f t="shared" si="12"/>
        <v>-2028705.27</v>
      </c>
      <c r="P59" s="151">
        <f t="shared" si="13"/>
        <v>-0.76719676710694784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9312779.0399999991</v>
      </c>
      <c r="F60" s="153">
        <f>IFERROR(VLOOKUP($C60,'2025'!$C$8:$U$195,19,FALSE),0)</f>
        <v>2747762.7299999995</v>
      </c>
      <c r="G60" s="154">
        <f t="shared" si="6"/>
        <v>0.29505292869055333</v>
      </c>
      <c r="H60" s="155">
        <f t="shared" si="7"/>
        <v>3.4496230321138919E-4</v>
      </c>
      <c r="I60" s="156">
        <f t="shared" si="8"/>
        <v>-6565016.3099999996</v>
      </c>
      <c r="J60" s="157">
        <f t="shared" si="9"/>
        <v>-0.70494707130944667</v>
      </c>
      <c r="K60" s="163">
        <f>VLOOKUP($C60,'2025'!$C$205:$U$392,VLOOKUP($L$4,Master!$D$9:$G$20,4,FALSE),FALSE)</f>
        <v>2529944.6599999997</v>
      </c>
      <c r="L60" s="164">
        <f>VLOOKUP($C60,'2025'!$C$8:$U$195,VLOOKUP($L$4,Master!$D$9:$G$20,4,FALSE),FALSE)</f>
        <v>590290.70999999985</v>
      </c>
      <c r="M60" s="155">
        <f t="shared" si="10"/>
        <v>0.23332158972995082</v>
      </c>
      <c r="N60" s="155">
        <f t="shared" si="11"/>
        <v>7.4106850880056218E-5</v>
      </c>
      <c r="O60" s="156">
        <f t="shared" si="12"/>
        <v>-1939653.9499999997</v>
      </c>
      <c r="P60" s="157">
        <f t="shared" si="13"/>
        <v>-0.76667841027004913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71533.900000000009</v>
      </c>
      <c r="F61" s="153">
        <f>IFERROR(VLOOKUP($C61,'2025'!$C$8:$U$195,19,FALSE),0)</f>
        <v>29333.520000000004</v>
      </c>
      <c r="G61" s="154">
        <f t="shared" si="6"/>
        <v>0.41006459874269402</v>
      </c>
      <c r="H61" s="155">
        <f t="shared" si="7"/>
        <v>3.6826173199086054E-6</v>
      </c>
      <c r="I61" s="156">
        <f t="shared" si="8"/>
        <v>-42200.380000000005</v>
      </c>
      <c r="J61" s="157">
        <f t="shared" si="9"/>
        <v>-0.58993540125730592</v>
      </c>
      <c r="K61" s="163">
        <f>VLOOKUP($C61,'2025'!$C$205:$U$392,VLOOKUP($L$4,Master!$D$9:$G$20,4,FALSE),FALSE)</f>
        <v>34559.100000000006</v>
      </c>
      <c r="L61" s="164">
        <f>VLOOKUP($C61,'2025'!$C$8:$U$195,VLOOKUP($L$4,Master!$D$9:$G$20,4,FALSE),FALSE)</f>
        <v>9761.65</v>
      </c>
      <c r="M61" s="155">
        <f t="shared" si="10"/>
        <v>0.28246250625739672</v>
      </c>
      <c r="N61" s="155">
        <f t="shared" si="11"/>
        <v>1.2255065658975067E-6</v>
      </c>
      <c r="O61" s="156">
        <f t="shared" si="12"/>
        <v>-24797.450000000004</v>
      </c>
      <c r="P61" s="157">
        <f t="shared" si="13"/>
        <v>-0.71753749374260323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274223.22000000003</v>
      </c>
      <c r="F62" s="153">
        <f>IFERROR(VLOOKUP($C62,'2025'!$C$8:$U$195,19,FALSE),0)</f>
        <v>42607.1</v>
      </c>
      <c r="G62" s="154">
        <f t="shared" si="6"/>
        <v>0.15537378636280325</v>
      </c>
      <c r="H62" s="155">
        <f t="shared" si="7"/>
        <v>5.3490220202375273E-6</v>
      </c>
      <c r="I62" s="156">
        <f t="shared" si="8"/>
        <v>-231616.12000000002</v>
      </c>
      <c r="J62" s="157">
        <f t="shared" si="9"/>
        <v>-0.8446262136371967</v>
      </c>
      <c r="K62" s="163">
        <f>VLOOKUP($C62,'2025'!$C$205:$U$392,VLOOKUP($L$4,Master!$D$9:$G$20,4,FALSE),FALSE)</f>
        <v>79805.179999999993</v>
      </c>
      <c r="L62" s="164">
        <f>VLOOKUP($C62,'2025'!$C$8:$U$195,VLOOKUP($L$4,Master!$D$9:$G$20,4,FALSE),FALSE)</f>
        <v>15551.31</v>
      </c>
      <c r="M62" s="155">
        <f t="shared" si="10"/>
        <v>0.19486592223712798</v>
      </c>
      <c r="N62" s="155">
        <f t="shared" si="11"/>
        <v>1.9523576970396965E-6</v>
      </c>
      <c r="O62" s="156">
        <f t="shared" si="12"/>
        <v>-64253.869999999995</v>
      </c>
      <c r="P62" s="157">
        <f t="shared" si="13"/>
        <v>-0.80513407776287205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141244.51999999996</v>
      </c>
      <c r="F63" s="148">
        <f>IFERROR(VLOOKUP($C63,'2025'!$C$8:$U$195,19,FALSE),0)</f>
        <v>50334.8</v>
      </c>
      <c r="G63" s="149">
        <f t="shared" si="6"/>
        <v>0.35636639212622206</v>
      </c>
      <c r="H63" s="150">
        <f t="shared" si="7"/>
        <v>6.319180455469908E-6</v>
      </c>
      <c r="I63" s="148">
        <f t="shared" si="8"/>
        <v>-90909.719999999958</v>
      </c>
      <c r="J63" s="151">
        <f t="shared" si="9"/>
        <v>-0.64363360787377788</v>
      </c>
      <c r="K63" s="147">
        <f>VLOOKUP($C63,'2025'!$C$205:$U$392,VLOOKUP($L$4,Master!$D$9:$G$20,4,FALSE),FALSE)</f>
        <v>74387.799999999974</v>
      </c>
      <c r="L63" s="148">
        <f>VLOOKUP($C63,'2025'!$C$8:$U$195,VLOOKUP($L$4,Master!$D$9:$G$20,4,FALSE),FALSE)</f>
        <v>24563.950000000004</v>
      </c>
      <c r="M63" s="150">
        <f t="shared" si="10"/>
        <v>0.3302147663998668</v>
      </c>
      <c r="N63" s="150">
        <f t="shared" si="11"/>
        <v>3.0838313204609944E-6</v>
      </c>
      <c r="O63" s="148">
        <f t="shared" si="12"/>
        <v>-49823.849999999969</v>
      </c>
      <c r="P63" s="151">
        <f t="shared" si="13"/>
        <v>-0.6697852336001332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141244.51999999996</v>
      </c>
      <c r="F65" s="153">
        <f>IFERROR(VLOOKUP($C65,'2025'!$C$8:$U$195,19,FALSE),0)</f>
        <v>50334.8</v>
      </c>
      <c r="G65" s="154">
        <f t="shared" si="6"/>
        <v>0.35636639212622206</v>
      </c>
      <c r="H65" s="155">
        <f t="shared" si="7"/>
        <v>6.319180455469908E-6</v>
      </c>
      <c r="I65" s="156">
        <f t="shared" si="8"/>
        <v>-90909.719999999958</v>
      </c>
      <c r="J65" s="157">
        <f t="shared" si="9"/>
        <v>-0.64363360787377788</v>
      </c>
      <c r="K65" s="163">
        <f>VLOOKUP($C65,'2025'!$C$205:$U$392,VLOOKUP($L$4,Master!$D$9:$G$20,4,FALSE),FALSE)</f>
        <v>74387.799999999974</v>
      </c>
      <c r="L65" s="164">
        <f>VLOOKUP($C65,'2025'!$C$8:$U$195,VLOOKUP($L$4,Master!$D$9:$G$20,4,FALSE),FALSE)</f>
        <v>24563.950000000004</v>
      </c>
      <c r="M65" s="155">
        <f t="shared" si="10"/>
        <v>0.3302147663998668</v>
      </c>
      <c r="N65" s="155">
        <f t="shared" si="11"/>
        <v>3.0838313204609944E-6</v>
      </c>
      <c r="O65" s="156">
        <f t="shared" si="12"/>
        <v>-49823.849999999969</v>
      </c>
      <c r="P65" s="157">
        <f t="shared" si="13"/>
        <v>-0.6697852336001332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511928.01</v>
      </c>
      <c r="F70" s="148">
        <f>IFERROR(VLOOKUP($C70,'2025'!$C$8:$U$195,19,FALSE),0)</f>
        <v>258701.29999999993</v>
      </c>
      <c r="G70" s="149">
        <f t="shared" si="6"/>
        <v>0.50534703111869173</v>
      </c>
      <c r="H70" s="150">
        <f t="shared" si="7"/>
        <v>3.2478130414040715E-5</v>
      </c>
      <c r="I70" s="148">
        <f t="shared" si="8"/>
        <v>-253226.71000000008</v>
      </c>
      <c r="J70" s="151">
        <f t="shared" si="9"/>
        <v>-0.49465296888130827</v>
      </c>
      <c r="K70" s="147">
        <f>VLOOKUP($C70,'2025'!$C$205:$U$392,VLOOKUP($L$4,Master!$D$9:$G$20,4,FALSE),FALSE)</f>
        <v>276948.63</v>
      </c>
      <c r="L70" s="148">
        <f>VLOOKUP($C70,'2025'!$C$8:$U$195,VLOOKUP($L$4,Master!$D$9:$G$20,4,FALSE),FALSE)</f>
        <v>133178.69999999995</v>
      </c>
      <c r="M70" s="150">
        <f t="shared" si="10"/>
        <v>0.48087871025034479</v>
      </c>
      <c r="N70" s="150">
        <f t="shared" si="11"/>
        <v>1.6719649986190268E-5</v>
      </c>
      <c r="O70" s="148">
        <f t="shared" si="12"/>
        <v>-143769.93000000005</v>
      </c>
      <c r="P70" s="151">
        <f t="shared" si="13"/>
        <v>-0.51912128974965521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511928.01</v>
      </c>
      <c r="F73" s="153">
        <f>IFERROR(VLOOKUP($C73,'2025'!$C$8:$U$195,19,FALSE),0)</f>
        <v>258701.29999999993</v>
      </c>
      <c r="G73" s="154">
        <f t="shared" si="6"/>
        <v>0.50534703111869173</v>
      </c>
      <c r="H73" s="155">
        <f t="shared" si="7"/>
        <v>3.2478130414040715E-5</v>
      </c>
      <c r="I73" s="156">
        <f t="shared" si="8"/>
        <v>-253226.71000000008</v>
      </c>
      <c r="J73" s="157">
        <f t="shared" si="9"/>
        <v>-0.49465296888130827</v>
      </c>
      <c r="K73" s="163">
        <f>VLOOKUP($C73,'2025'!$C$205:$U$392,VLOOKUP($L$4,Master!$D$9:$G$20,4,FALSE),FALSE)</f>
        <v>276948.63</v>
      </c>
      <c r="L73" s="164">
        <f>VLOOKUP($C73,'2025'!$C$8:$U$195,VLOOKUP($L$4,Master!$D$9:$G$20,4,FALSE),FALSE)</f>
        <v>133178.69999999995</v>
      </c>
      <c r="M73" s="155">
        <f t="shared" si="10"/>
        <v>0.48087871025034479</v>
      </c>
      <c r="N73" s="155">
        <f t="shared" si="11"/>
        <v>1.6719649986190268E-5</v>
      </c>
      <c r="O73" s="156">
        <f t="shared" si="12"/>
        <v>-143769.93000000005</v>
      </c>
      <c r="P73" s="157">
        <f t="shared" si="13"/>
        <v>-0.51912128974965521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26331385.290000003</v>
      </c>
      <c r="F74" s="148">
        <f>IFERROR(VLOOKUP($C74,'2025'!$C$8:$U$195,19,FALSE),0)</f>
        <v>19461566.359999999</v>
      </c>
      <c r="G74" s="149">
        <f t="shared" ref="G74:G137" si="14">IFERROR(F74/E74,0)</f>
        <v>0.739101499813267</v>
      </c>
      <c r="H74" s="150">
        <f t="shared" ref="H74:H137" si="15">F74/$D$4</f>
        <v>2.443262907073091E-3</v>
      </c>
      <c r="I74" s="148">
        <f t="shared" ref="I74:I137" si="16">F74-E74</f>
        <v>-6869818.9300000034</v>
      </c>
      <c r="J74" s="151">
        <f t="shared" ref="J74:J137" si="17">IFERROR(I74/E74,0)</f>
        <v>-0.26089850018673294</v>
      </c>
      <c r="K74" s="147">
        <f>VLOOKUP($C74,'2025'!$C$205:$U$392,VLOOKUP($L$4,Master!$D$9:$G$20,4,FALSE),FALSE)</f>
        <v>15309033.860000005</v>
      </c>
      <c r="L74" s="148">
        <f>VLOOKUP($C74,'2025'!$C$8:$U$195,VLOOKUP($L$4,Master!$D$9:$G$20,4,FALSE),FALSE)</f>
        <v>10861807.85</v>
      </c>
      <c r="M74" s="150">
        <f t="shared" ref="M74:M137" si="18">IFERROR(L74/K74,0)</f>
        <v>0.70950315671977982</v>
      </c>
      <c r="N74" s="150">
        <f t="shared" ref="N74:N137" si="19">L74/$D$4</f>
        <v>1.3636236535516106E-3</v>
      </c>
      <c r="O74" s="148">
        <f t="shared" ref="O74:O137" si="20">L74-K74</f>
        <v>-4447226.0100000054</v>
      </c>
      <c r="P74" s="151">
        <f t="shared" ref="P74:P137" si="21">IFERROR(O74/K74,0)</f>
        <v>-0.29049684328022018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20101285.330000006</v>
      </c>
      <c r="F75" s="153">
        <f>IFERROR(VLOOKUP($C75,'2025'!$C$8:$U$195,19,FALSE),0)</f>
        <v>14696823.749999998</v>
      </c>
      <c r="G75" s="154">
        <f t="shared" si="14"/>
        <v>0.73113850725086915</v>
      </c>
      <c r="H75" s="155">
        <f t="shared" si="15"/>
        <v>1.8450829525196472E-3</v>
      </c>
      <c r="I75" s="156">
        <f t="shared" si="16"/>
        <v>-5404461.5800000075</v>
      </c>
      <c r="J75" s="157">
        <f t="shared" si="17"/>
        <v>-0.2688614927491309</v>
      </c>
      <c r="K75" s="163">
        <f>VLOOKUP($C75,'2025'!$C$205:$U$392,VLOOKUP($L$4,Master!$D$9:$G$20,4,FALSE),FALSE)</f>
        <v>13076243.210000006</v>
      </c>
      <c r="L75" s="164">
        <f>VLOOKUP($C75,'2025'!$C$8:$U$195,VLOOKUP($L$4,Master!$D$9:$G$20,4,FALSE),FALSE)</f>
        <v>7823558.0499999989</v>
      </c>
      <c r="M75" s="155">
        <f t="shared" si="18"/>
        <v>0.59830319185383174</v>
      </c>
      <c r="N75" s="155">
        <f t="shared" si="19"/>
        <v>9.8219273984985044E-4</v>
      </c>
      <c r="O75" s="156">
        <f t="shared" si="20"/>
        <v>-5252685.1600000076</v>
      </c>
      <c r="P75" s="157">
        <f t="shared" si="21"/>
        <v>-0.4016968081461682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691514.98999999976</v>
      </c>
      <c r="F76" s="153">
        <f>IFERROR(VLOOKUP($C76,'2025'!$C$8:$U$195,19,FALSE),0)</f>
        <v>418195.43</v>
      </c>
      <c r="G76" s="154">
        <f t="shared" si="14"/>
        <v>0.60475251592160006</v>
      </c>
      <c r="H76" s="155">
        <f t="shared" si="15"/>
        <v>5.2501497727672179E-5</v>
      </c>
      <c r="I76" s="156">
        <f t="shared" si="16"/>
        <v>-273319.55999999976</v>
      </c>
      <c r="J76" s="157">
        <f t="shared" si="17"/>
        <v>-0.39524748407839988</v>
      </c>
      <c r="K76" s="163">
        <f>VLOOKUP($C76,'2025'!$C$205:$U$392,VLOOKUP($L$4,Master!$D$9:$G$20,4,FALSE),FALSE)</f>
        <v>275590.44999999995</v>
      </c>
      <c r="L76" s="164">
        <f>VLOOKUP($C76,'2025'!$C$8:$U$195,VLOOKUP($L$4,Master!$D$9:$G$20,4,FALSE),FALSE)</f>
        <v>156766.45999999996</v>
      </c>
      <c r="M76" s="155">
        <f t="shared" si="18"/>
        <v>0.56883850655928025</v>
      </c>
      <c r="N76" s="155">
        <f t="shared" si="19"/>
        <v>1.9680927511487178E-5</v>
      </c>
      <c r="O76" s="156">
        <f t="shared" si="20"/>
        <v>-118823.98999999999</v>
      </c>
      <c r="P76" s="157">
        <f t="shared" si="21"/>
        <v>-0.4311614934407198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5308111.629999999</v>
      </c>
      <c r="F77" s="153">
        <f>IFERROR(VLOOKUP($C77,'2025'!$C$8:$U$195,19,FALSE),0)</f>
        <v>4228453.1800000006</v>
      </c>
      <c r="G77" s="154">
        <f t="shared" si="14"/>
        <v>0.79660215812002455</v>
      </c>
      <c r="H77" s="155">
        <f t="shared" si="15"/>
        <v>5.3085258492982154E-4</v>
      </c>
      <c r="I77" s="156">
        <f t="shared" si="16"/>
        <v>-1079658.4499999983</v>
      </c>
      <c r="J77" s="157">
        <f t="shared" si="17"/>
        <v>-0.20339784187997542</v>
      </c>
      <c r="K77" s="163">
        <f>VLOOKUP($C77,'2025'!$C$205:$U$392,VLOOKUP($L$4,Master!$D$9:$G$20,4,FALSE),FALSE)</f>
        <v>1814605.85</v>
      </c>
      <c r="L77" s="164">
        <f>VLOOKUP($C77,'2025'!$C$8:$U$195,VLOOKUP($L$4,Master!$D$9:$G$20,4,FALSE),FALSE)</f>
        <v>2780756.0100000002</v>
      </c>
      <c r="M77" s="155">
        <f t="shared" si="18"/>
        <v>1.5324297615374711</v>
      </c>
      <c r="N77" s="155">
        <f t="shared" si="19"/>
        <v>3.491043776834811E-4</v>
      </c>
      <c r="O77" s="156">
        <f t="shared" si="20"/>
        <v>966150.16000000015</v>
      </c>
      <c r="P77" s="157">
        <f t="shared" si="21"/>
        <v>0.53242976153747112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230473.33999999997</v>
      </c>
      <c r="F78" s="153">
        <f>IFERROR(VLOOKUP($C78,'2025'!$C$8:$U$195,19,FALSE),0)</f>
        <v>118094</v>
      </c>
      <c r="G78" s="154">
        <f t="shared" si="14"/>
        <v>0.51239765952973138</v>
      </c>
      <c r="H78" s="155">
        <f t="shared" si="15"/>
        <v>1.4825871895949983E-5</v>
      </c>
      <c r="I78" s="156">
        <f t="shared" si="16"/>
        <v>-112379.33999999997</v>
      </c>
      <c r="J78" s="157">
        <f t="shared" si="17"/>
        <v>-0.48760234047026862</v>
      </c>
      <c r="K78" s="163">
        <f>VLOOKUP($C78,'2025'!$C$205:$U$392,VLOOKUP($L$4,Master!$D$9:$G$20,4,FALSE),FALSE)</f>
        <v>142594.34999999998</v>
      </c>
      <c r="L78" s="164">
        <f>VLOOKUP($C78,'2025'!$C$8:$U$195,VLOOKUP($L$4,Master!$D$9:$G$20,4,FALSE),FALSE)</f>
        <v>100727.33</v>
      </c>
      <c r="M78" s="155">
        <f t="shared" si="18"/>
        <v>0.70639075110619753</v>
      </c>
      <c r="N78" s="155">
        <f t="shared" si="19"/>
        <v>1.2645608506791876E-5</v>
      </c>
      <c r="O78" s="156">
        <f t="shared" si="20"/>
        <v>-41867.019999999975</v>
      </c>
      <c r="P78" s="157">
        <f t="shared" si="21"/>
        <v>-0.29360924889380247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4593344.01</v>
      </c>
      <c r="F80" s="148">
        <f>IFERROR(VLOOKUP($C80,'2025'!$C$8:$U$195,19,FALSE),0)</f>
        <v>4689091.66</v>
      </c>
      <c r="G80" s="149">
        <f t="shared" si="14"/>
        <v>1.0208448680942581</v>
      </c>
      <c r="H80" s="150">
        <f t="shared" si="15"/>
        <v>5.8868250935295151E-4</v>
      </c>
      <c r="I80" s="148">
        <f t="shared" si="16"/>
        <v>95747.650000000373</v>
      </c>
      <c r="J80" s="151">
        <f t="shared" si="17"/>
        <v>2.0844868094258059E-2</v>
      </c>
      <c r="K80" s="147">
        <f>VLOOKUP($C80,'2025'!$C$205:$U$392,VLOOKUP($L$4,Master!$D$9:$G$20,4,FALSE),FALSE)</f>
        <v>1474677.35</v>
      </c>
      <c r="L80" s="148">
        <f>VLOOKUP($C80,'2025'!$C$8:$U$195,VLOOKUP($L$4,Master!$D$9:$G$20,4,FALSE),FALSE)</f>
        <v>1696133.33</v>
      </c>
      <c r="M80" s="150">
        <f t="shared" si="18"/>
        <v>1.1501724970550338</v>
      </c>
      <c r="N80" s="150">
        <f t="shared" si="19"/>
        <v>2.1293762146282674E-4</v>
      </c>
      <c r="O80" s="148">
        <f t="shared" si="20"/>
        <v>221455.97999999998</v>
      </c>
      <c r="P80" s="151">
        <f t="shared" si="21"/>
        <v>0.15017249705503374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4593344.01</v>
      </c>
      <c r="F81" s="153">
        <f>IFERROR(VLOOKUP($C81,'2025'!$C$8:$U$195,19,FALSE),0)</f>
        <v>4689091.66</v>
      </c>
      <c r="G81" s="154">
        <f t="shared" si="14"/>
        <v>1.0208448680942581</v>
      </c>
      <c r="H81" s="155">
        <f t="shared" si="15"/>
        <v>5.8868250935295151E-4</v>
      </c>
      <c r="I81" s="156">
        <f t="shared" si="16"/>
        <v>95747.650000000373</v>
      </c>
      <c r="J81" s="157">
        <f t="shared" si="17"/>
        <v>2.0844868094258059E-2</v>
      </c>
      <c r="K81" s="163">
        <f>VLOOKUP($C81,'2025'!$C$205:$U$392,VLOOKUP($L$4,Master!$D$9:$G$20,4,FALSE),FALSE)</f>
        <v>1474677.35</v>
      </c>
      <c r="L81" s="164">
        <f>VLOOKUP($C81,'2025'!$C$8:$U$195,VLOOKUP($L$4,Master!$D$9:$G$20,4,FALSE),FALSE)</f>
        <v>1696133.33</v>
      </c>
      <c r="M81" s="155">
        <f t="shared" si="18"/>
        <v>1.1501724970550338</v>
      </c>
      <c r="N81" s="155">
        <f t="shared" si="19"/>
        <v>2.1293762146282674E-4</v>
      </c>
      <c r="O81" s="156">
        <f t="shared" si="20"/>
        <v>221455.97999999998</v>
      </c>
      <c r="P81" s="157">
        <f t="shared" si="21"/>
        <v>0.15017249705503374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4251867.66</v>
      </c>
      <c r="F82" s="148">
        <f>IFERROR(VLOOKUP($C82,'2025'!$C$8:$U$195,19,FALSE),0)</f>
        <v>4308047.9400000004</v>
      </c>
      <c r="G82" s="149">
        <f t="shared" si="14"/>
        <v>1.0132130829302435</v>
      </c>
      <c r="H82" s="150">
        <f t="shared" si="15"/>
        <v>5.408451477640797E-4</v>
      </c>
      <c r="I82" s="148">
        <f t="shared" si="16"/>
        <v>56180.280000000261</v>
      </c>
      <c r="J82" s="151">
        <f t="shared" si="17"/>
        <v>1.3213082930243474E-2</v>
      </c>
      <c r="K82" s="147">
        <f>VLOOKUP($C82,'2025'!$C$205:$U$392,VLOOKUP($L$4,Master!$D$9:$G$20,4,FALSE),FALSE)</f>
        <v>1385960.94</v>
      </c>
      <c r="L82" s="148">
        <f>VLOOKUP($C82,'2025'!$C$8:$U$195,VLOOKUP($L$4,Master!$D$9:$G$20,4,FALSE),FALSE)</f>
        <v>2436627.9500000002</v>
      </c>
      <c r="M82" s="150">
        <f t="shared" si="18"/>
        <v>1.7580783697987912</v>
      </c>
      <c r="N82" s="150">
        <f t="shared" si="19"/>
        <v>3.0590151781454794E-4</v>
      </c>
      <c r="O82" s="148">
        <f t="shared" si="20"/>
        <v>1050667.0100000002</v>
      </c>
      <c r="P82" s="151">
        <f t="shared" si="21"/>
        <v>0.75807836979879117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2696547.6399999997</v>
      </c>
      <c r="F85" s="153">
        <f>IFERROR(VLOOKUP($C85,'2025'!$C$8:$U$195,19,FALSE),0)</f>
        <v>1909641.6100000003</v>
      </c>
      <c r="G85" s="154">
        <f t="shared" si="14"/>
        <v>0.70818018627699841</v>
      </c>
      <c r="H85" s="155">
        <f t="shared" si="15"/>
        <v>2.3974208577095944E-4</v>
      </c>
      <c r="I85" s="156">
        <f t="shared" si="16"/>
        <v>-786906.02999999933</v>
      </c>
      <c r="J85" s="157">
        <f t="shared" si="17"/>
        <v>-0.29181981372300153</v>
      </c>
      <c r="K85" s="163">
        <f>VLOOKUP($C85,'2025'!$C$205:$U$392,VLOOKUP($L$4,Master!$D$9:$G$20,4,FALSE),FALSE)</f>
        <v>866339.8899999999</v>
      </c>
      <c r="L85" s="164">
        <f>VLOOKUP($C85,'2025'!$C$8:$U$195,VLOOKUP($L$4,Master!$D$9:$G$20,4,FALSE),FALSE)</f>
        <v>685512.03</v>
      </c>
      <c r="M85" s="155">
        <f t="shared" si="18"/>
        <v>0.79127376900537283</v>
      </c>
      <c r="N85" s="155">
        <f t="shared" si="19"/>
        <v>8.6061218520099437E-5</v>
      </c>
      <c r="O85" s="156">
        <f t="shared" si="20"/>
        <v>-180827.85999999987</v>
      </c>
      <c r="P85" s="157">
        <f t="shared" si="21"/>
        <v>-0.20872623099462717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1555320.02</v>
      </c>
      <c r="F86" s="153">
        <f>IFERROR(VLOOKUP($C86,'2025'!$C$8:$U$195,19,FALSE),0)</f>
        <v>2398406.33</v>
      </c>
      <c r="G86" s="154">
        <f t="shared" si="14"/>
        <v>1.5420661337594048</v>
      </c>
      <c r="H86" s="155">
        <f t="shared" si="15"/>
        <v>3.0110306199312027E-4</v>
      </c>
      <c r="I86" s="156">
        <f t="shared" si="16"/>
        <v>843086.31</v>
      </c>
      <c r="J86" s="157">
        <f t="shared" si="17"/>
        <v>0.54206613375940471</v>
      </c>
      <c r="K86" s="163">
        <f>VLOOKUP($C86,'2025'!$C$205:$U$392,VLOOKUP($L$4,Master!$D$9:$G$20,4,FALSE),FALSE)</f>
        <v>519621.04999999993</v>
      </c>
      <c r="L86" s="164">
        <f>VLOOKUP($C86,'2025'!$C$8:$U$195,VLOOKUP($L$4,Master!$D$9:$G$20,4,FALSE),FALSE)</f>
        <v>1751115.92</v>
      </c>
      <c r="M86" s="155">
        <f t="shared" si="18"/>
        <v>3.3699864930414196</v>
      </c>
      <c r="N86" s="155">
        <f t="shared" si="19"/>
        <v>2.1984029929444847E-4</v>
      </c>
      <c r="O86" s="156">
        <f t="shared" si="20"/>
        <v>1231494.8700000001</v>
      </c>
      <c r="P86" s="157">
        <f t="shared" si="21"/>
        <v>2.3699864930414201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1734485.9300000002</v>
      </c>
      <c r="F87" s="148">
        <f>IFERROR(VLOOKUP($C87,'2025'!$C$8:$U$195,19,FALSE),0)</f>
        <v>1478070.6400000001</v>
      </c>
      <c r="G87" s="149">
        <f t="shared" si="14"/>
        <v>0.85216640529335397</v>
      </c>
      <c r="H87" s="150">
        <f t="shared" si="15"/>
        <v>1.8556138298139456E-4</v>
      </c>
      <c r="I87" s="148">
        <f t="shared" si="16"/>
        <v>-256415.29000000004</v>
      </c>
      <c r="J87" s="151">
        <f t="shared" si="17"/>
        <v>-0.14783359470664603</v>
      </c>
      <c r="K87" s="147">
        <f>VLOOKUP($C87,'2025'!$C$205:$U$392,VLOOKUP($L$4,Master!$D$9:$G$20,4,FALSE),FALSE)</f>
        <v>614119.21000000008</v>
      </c>
      <c r="L87" s="148">
        <f>VLOOKUP($C87,'2025'!$C$8:$U$195,VLOOKUP($L$4,Master!$D$9:$G$20,4,FALSE),FALSE)</f>
        <v>571365.15</v>
      </c>
      <c r="M87" s="150">
        <f t="shared" si="18"/>
        <v>0.93038149710379514</v>
      </c>
      <c r="N87" s="150">
        <f t="shared" si="19"/>
        <v>7.1730879805157309E-5</v>
      </c>
      <c r="O87" s="148">
        <f t="shared" si="20"/>
        <v>-42754.060000000056</v>
      </c>
      <c r="P87" s="151">
        <f t="shared" si="21"/>
        <v>-6.9618502896204873E-2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1594372.8400000003</v>
      </c>
      <c r="F89" s="153">
        <f>IFERROR(VLOOKUP($C89,'2025'!$C$8:$U$195,19,FALSE),0)</f>
        <v>1364939.47</v>
      </c>
      <c r="G89" s="154">
        <f t="shared" si="14"/>
        <v>0.85609804416889068</v>
      </c>
      <c r="H89" s="155">
        <f t="shared" si="15"/>
        <v>1.7135855951992367E-4</v>
      </c>
      <c r="I89" s="156">
        <f t="shared" si="16"/>
        <v>-229433.37000000034</v>
      </c>
      <c r="J89" s="157">
        <f t="shared" si="17"/>
        <v>-0.14390195583110929</v>
      </c>
      <c r="K89" s="163">
        <f>VLOOKUP($C89,'2025'!$C$205:$U$392,VLOOKUP($L$4,Master!$D$9:$G$20,4,FALSE),FALSE)</f>
        <v>557661.12000000011</v>
      </c>
      <c r="L89" s="164">
        <f>VLOOKUP($C89,'2025'!$C$8:$U$195,VLOOKUP($L$4,Master!$D$9:$G$20,4,FALSE),FALSE)</f>
        <v>517700.41</v>
      </c>
      <c r="M89" s="155">
        <f t="shared" si="18"/>
        <v>0.92834230580751242</v>
      </c>
      <c r="N89" s="155">
        <f t="shared" si="19"/>
        <v>6.4993648780977732E-5</v>
      </c>
      <c r="O89" s="156">
        <f t="shared" si="20"/>
        <v>-39960.710000000137</v>
      </c>
      <c r="P89" s="157">
        <f t="shared" si="21"/>
        <v>-7.1657694192487603E-2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140113.09</v>
      </c>
      <c r="F94" s="153">
        <f>IFERROR(VLOOKUP($C94,'2025'!$C$8:$U$195,19,FALSE),0)</f>
        <v>113131.17000000001</v>
      </c>
      <c r="G94" s="154">
        <f t="shared" si="14"/>
        <v>0.80742755726820392</v>
      </c>
      <c r="H94" s="155">
        <f t="shared" si="15"/>
        <v>1.4202823461470863E-5</v>
      </c>
      <c r="I94" s="156">
        <f t="shared" si="16"/>
        <v>-26981.919999999984</v>
      </c>
      <c r="J94" s="157">
        <f t="shared" si="17"/>
        <v>-0.19257244273179605</v>
      </c>
      <c r="K94" s="163">
        <f>VLOOKUP($C94,'2025'!$C$205:$U$392,VLOOKUP($L$4,Master!$D$9:$G$20,4,FALSE),FALSE)</f>
        <v>56458.090000000004</v>
      </c>
      <c r="L94" s="164">
        <f>VLOOKUP($C94,'2025'!$C$8:$U$195,VLOOKUP($L$4,Master!$D$9:$G$20,4,FALSE),FALSE)</f>
        <v>53664.740000000005</v>
      </c>
      <c r="M94" s="155">
        <f t="shared" si="18"/>
        <v>0.95052347679491112</v>
      </c>
      <c r="N94" s="155">
        <f t="shared" si="19"/>
        <v>6.7372310241795773E-6</v>
      </c>
      <c r="O94" s="156">
        <f t="shared" si="20"/>
        <v>-2793.3499999999985</v>
      </c>
      <c r="P94" s="157">
        <f t="shared" si="21"/>
        <v>-4.9476523205088913E-2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452366.22000000032</v>
      </c>
      <c r="F95" s="148">
        <f>IFERROR(VLOOKUP($C95,'2025'!$C$8:$U$195,19,FALSE),0)</f>
        <v>42738.69</v>
      </c>
      <c r="G95" s="149">
        <f t="shared" si="14"/>
        <v>9.4478075750218424E-2</v>
      </c>
      <c r="H95" s="150">
        <f t="shared" si="15"/>
        <v>5.3655422201019412E-6</v>
      </c>
      <c r="I95" s="148">
        <f t="shared" si="16"/>
        <v>-409627.53000000032</v>
      </c>
      <c r="J95" s="151">
        <f t="shared" si="17"/>
        <v>-0.90552192424978162</v>
      </c>
      <c r="K95" s="147">
        <f>VLOOKUP($C95,'2025'!$C$205:$U$392,VLOOKUP($L$4,Master!$D$9:$G$20,4,FALSE),FALSE)</f>
        <v>53324.410000000033</v>
      </c>
      <c r="L95" s="148">
        <f>VLOOKUP($C95,'2025'!$C$8:$U$195,VLOOKUP($L$4,Master!$D$9:$G$20,4,FALSE),FALSE)</f>
        <v>18134.62</v>
      </c>
      <c r="M95" s="150">
        <f t="shared" si="18"/>
        <v>0.34008102480646268</v>
      </c>
      <c r="N95" s="150">
        <f t="shared" si="19"/>
        <v>2.2766741155497527E-6</v>
      </c>
      <c r="O95" s="148">
        <f t="shared" si="20"/>
        <v>-35189.790000000037</v>
      </c>
      <c r="P95" s="151">
        <f t="shared" si="21"/>
        <v>-0.65991897519353737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452366.22000000032</v>
      </c>
      <c r="F96" s="153">
        <f>IFERROR(VLOOKUP($C96,'2025'!$C$8:$U$195,19,FALSE),0)</f>
        <v>42738.69</v>
      </c>
      <c r="G96" s="154">
        <f t="shared" si="14"/>
        <v>9.4478075750218424E-2</v>
      </c>
      <c r="H96" s="155">
        <f t="shared" si="15"/>
        <v>5.3655422201019412E-6</v>
      </c>
      <c r="I96" s="156">
        <f t="shared" si="16"/>
        <v>-409627.53000000032</v>
      </c>
      <c r="J96" s="157">
        <f t="shared" si="17"/>
        <v>-0.90552192424978162</v>
      </c>
      <c r="K96" s="163">
        <f>VLOOKUP($C96,'2025'!$C$205:$U$392,VLOOKUP($L$4,Master!$D$9:$G$20,4,FALSE),FALSE)</f>
        <v>53324.410000000033</v>
      </c>
      <c r="L96" s="164">
        <f>VLOOKUP($C96,'2025'!$C$8:$U$195,VLOOKUP($L$4,Master!$D$9:$G$20,4,FALSE),FALSE)</f>
        <v>18134.62</v>
      </c>
      <c r="M96" s="155">
        <f t="shared" si="18"/>
        <v>0.34008102480646268</v>
      </c>
      <c r="N96" s="155">
        <f t="shared" si="19"/>
        <v>2.2766741155497527E-6</v>
      </c>
      <c r="O96" s="156">
        <f t="shared" si="20"/>
        <v>-35189.790000000037</v>
      </c>
      <c r="P96" s="157">
        <f t="shared" si="21"/>
        <v>-0.65991897519353737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3954579.23</v>
      </c>
      <c r="F97" s="143">
        <f>IFERROR(VLOOKUP($C97,'2025'!$C$8:$U$195,19,FALSE),0)</f>
        <v>2758445.68</v>
      </c>
      <c r="G97" s="144">
        <f t="shared" si="14"/>
        <v>0.69753203048102796</v>
      </c>
      <c r="H97" s="145">
        <f t="shared" si="15"/>
        <v>3.4630347251864314E-4</v>
      </c>
      <c r="I97" s="143">
        <f t="shared" si="16"/>
        <v>-1196133.5499999998</v>
      </c>
      <c r="J97" s="146">
        <f t="shared" si="17"/>
        <v>-0.30246796951897204</v>
      </c>
      <c r="K97" s="142">
        <f>VLOOKUP($C97,'2025'!$C$205:$U$392,VLOOKUP($L$4,Master!$D$9:$G$20,4,FALSE),FALSE)</f>
        <v>1638695.94</v>
      </c>
      <c r="L97" s="143">
        <f>VLOOKUP($C97,'2025'!$C$8:$U$195,VLOOKUP($L$4,Master!$D$9:$G$20,4,FALSE),FALSE)</f>
        <v>1862092.1300000001</v>
      </c>
      <c r="M97" s="145">
        <f t="shared" si="18"/>
        <v>1.136325589480621</v>
      </c>
      <c r="N97" s="145">
        <f t="shared" si="19"/>
        <v>2.3377258267004796E-4</v>
      </c>
      <c r="O97" s="143">
        <f t="shared" si="20"/>
        <v>223396.19000000018</v>
      </c>
      <c r="P97" s="146">
        <f t="shared" si="21"/>
        <v>0.1363255894806209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3954579.23</v>
      </c>
      <c r="F108" s="148">
        <f>IFERROR(VLOOKUP($C108,'2025'!$C$8:$U$195,19,FALSE),0)</f>
        <v>2758445.68</v>
      </c>
      <c r="G108" s="149">
        <f t="shared" si="14"/>
        <v>0.69753203048102796</v>
      </c>
      <c r="H108" s="150">
        <f t="shared" si="15"/>
        <v>3.4630347251864314E-4</v>
      </c>
      <c r="I108" s="148">
        <f t="shared" si="16"/>
        <v>-1196133.5499999998</v>
      </c>
      <c r="J108" s="151">
        <f t="shared" si="17"/>
        <v>-0.30246796951897204</v>
      </c>
      <c r="K108" s="147">
        <f>VLOOKUP($C108,'2025'!$C$205:$U$392,VLOOKUP($L$4,Master!$D$9:$G$20,4,FALSE),FALSE)</f>
        <v>1638695.94</v>
      </c>
      <c r="L108" s="148">
        <f>VLOOKUP($C108,'2025'!$C$8:$U$195,VLOOKUP($L$4,Master!$D$9:$G$20,4,FALSE),FALSE)</f>
        <v>1862092.1300000001</v>
      </c>
      <c r="M108" s="150">
        <f t="shared" si="18"/>
        <v>1.136325589480621</v>
      </c>
      <c r="N108" s="150">
        <f t="shared" si="19"/>
        <v>2.3377258267004796E-4</v>
      </c>
      <c r="O108" s="148">
        <f t="shared" si="20"/>
        <v>223396.19000000018</v>
      </c>
      <c r="P108" s="151">
        <f t="shared" si="21"/>
        <v>0.1363255894806209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3954579.23</v>
      </c>
      <c r="F109" s="153">
        <f>IFERROR(VLOOKUP($C109,'2025'!$C$8:$U$195,19,FALSE),0)</f>
        <v>2758445.68</v>
      </c>
      <c r="G109" s="154">
        <f t="shared" si="14"/>
        <v>0.69753203048102796</v>
      </c>
      <c r="H109" s="155">
        <f t="shared" si="15"/>
        <v>3.4630347251864314E-4</v>
      </c>
      <c r="I109" s="156">
        <f t="shared" si="16"/>
        <v>-1196133.5499999998</v>
      </c>
      <c r="J109" s="157">
        <f t="shared" si="17"/>
        <v>-0.30246796951897204</v>
      </c>
      <c r="K109" s="163">
        <f>VLOOKUP($C109,'2025'!$C$205:$U$392,VLOOKUP($L$4,Master!$D$9:$G$20,4,FALSE),FALSE)</f>
        <v>1638695.94</v>
      </c>
      <c r="L109" s="164">
        <f>VLOOKUP($C109,'2025'!$C$8:$U$195,VLOOKUP($L$4,Master!$D$9:$G$20,4,FALSE),FALSE)</f>
        <v>1862092.1300000001</v>
      </c>
      <c r="M109" s="155">
        <f t="shared" si="18"/>
        <v>1.136325589480621</v>
      </c>
      <c r="N109" s="155">
        <f t="shared" si="19"/>
        <v>2.3377258267004796E-4</v>
      </c>
      <c r="O109" s="156">
        <f t="shared" si="20"/>
        <v>223396.19000000018</v>
      </c>
      <c r="P109" s="157">
        <f t="shared" si="21"/>
        <v>0.1363255894806209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2212051.4000000004</v>
      </c>
      <c r="F110" s="143">
        <f>IFERROR(VLOOKUP($C110,'2025'!$C$8:$U$195,19,FALSE),0)</f>
        <v>1380554.7600000002</v>
      </c>
      <c r="G110" s="144">
        <f t="shared" si="14"/>
        <v>0.62410609446055365</v>
      </c>
      <c r="H110" s="145">
        <f t="shared" si="15"/>
        <v>1.7331894945639894E-4</v>
      </c>
      <c r="I110" s="143">
        <f t="shared" si="16"/>
        <v>-831496.64000000013</v>
      </c>
      <c r="J110" s="146">
        <f t="shared" si="17"/>
        <v>-0.37589390553944635</v>
      </c>
      <c r="K110" s="142">
        <f>VLOOKUP($C110,'2025'!$C$205:$U$392,VLOOKUP($L$4,Master!$D$9:$G$20,4,FALSE),FALSE)</f>
        <v>1362882.98</v>
      </c>
      <c r="L110" s="143">
        <f>VLOOKUP($C110,'2025'!$C$8:$U$195,VLOOKUP($L$4,Master!$D$9:$G$20,4,FALSE),FALSE)</f>
        <v>722765.12</v>
      </c>
      <c r="M110" s="145">
        <f t="shared" si="18"/>
        <v>0.53032074698005249</v>
      </c>
      <c r="N110" s="145">
        <f t="shared" si="19"/>
        <v>9.073808220553895E-5</v>
      </c>
      <c r="O110" s="143">
        <f t="shared" si="20"/>
        <v>-640117.86</v>
      </c>
      <c r="P110" s="146">
        <f t="shared" si="21"/>
        <v>-0.46967925301994745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2212051.4000000004</v>
      </c>
      <c r="F121" s="148">
        <f>IFERROR(VLOOKUP($C121,'2025'!$C$8:$U$195,19,FALSE),0)</f>
        <v>1380554.7600000002</v>
      </c>
      <c r="G121" s="149">
        <f t="shared" si="14"/>
        <v>0.62410609446055365</v>
      </c>
      <c r="H121" s="150">
        <f t="shared" si="15"/>
        <v>1.7331894945639894E-4</v>
      </c>
      <c r="I121" s="148">
        <f t="shared" si="16"/>
        <v>-831496.64000000013</v>
      </c>
      <c r="J121" s="151">
        <f t="shared" si="17"/>
        <v>-0.37589390553944635</v>
      </c>
      <c r="K121" s="147">
        <f>VLOOKUP($C121,'2025'!$C$205:$U$392,VLOOKUP($L$4,Master!$D$9:$G$20,4,FALSE),FALSE)</f>
        <v>1362882.98</v>
      </c>
      <c r="L121" s="148">
        <f>VLOOKUP($C121,'2025'!$C$8:$U$195,VLOOKUP($L$4,Master!$D$9:$G$20,4,FALSE),FALSE)</f>
        <v>722765.12</v>
      </c>
      <c r="M121" s="150">
        <f t="shared" si="18"/>
        <v>0.53032074698005249</v>
      </c>
      <c r="N121" s="150">
        <f t="shared" si="19"/>
        <v>9.073808220553895E-5</v>
      </c>
      <c r="O121" s="148">
        <f t="shared" si="20"/>
        <v>-640117.86</v>
      </c>
      <c r="P121" s="151">
        <f t="shared" si="21"/>
        <v>-0.46967925301994745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2212051.4000000004</v>
      </c>
      <c r="F122" s="153">
        <f>IFERROR(VLOOKUP($C122,'2025'!$C$8:$U$195,19,FALSE),0)</f>
        <v>1380554.7600000002</v>
      </c>
      <c r="G122" s="154">
        <f t="shared" si="14"/>
        <v>0.62410609446055365</v>
      </c>
      <c r="H122" s="155">
        <f t="shared" si="15"/>
        <v>1.7331894945639894E-4</v>
      </c>
      <c r="I122" s="156">
        <f t="shared" si="16"/>
        <v>-831496.64000000013</v>
      </c>
      <c r="J122" s="157">
        <f t="shared" si="17"/>
        <v>-0.37589390553944635</v>
      </c>
      <c r="K122" s="163">
        <f>VLOOKUP($C122,'2025'!$C$205:$U$392,VLOOKUP($L$4,Master!$D$9:$G$20,4,FALSE),FALSE)</f>
        <v>1362882.98</v>
      </c>
      <c r="L122" s="164">
        <f>VLOOKUP($C122,'2025'!$C$8:$U$195,VLOOKUP($L$4,Master!$D$9:$G$20,4,FALSE),FALSE)</f>
        <v>722765.12</v>
      </c>
      <c r="M122" s="155">
        <f t="shared" si="18"/>
        <v>0.53032074698005249</v>
      </c>
      <c r="N122" s="155">
        <f t="shared" si="19"/>
        <v>9.073808220553895E-5</v>
      </c>
      <c r="O122" s="156">
        <f t="shared" si="20"/>
        <v>-640117.86</v>
      </c>
      <c r="P122" s="157">
        <f t="shared" si="21"/>
        <v>-0.46967925301994745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108785771.06000003</v>
      </c>
      <c r="F123" s="143">
        <f>IFERROR(VLOOKUP($C123,'2025'!$C$8:$U$195,19,FALSE),0)</f>
        <v>99428387.640000015</v>
      </c>
      <c r="G123" s="144">
        <f t="shared" si="14"/>
        <v>0.91398338837126947</v>
      </c>
      <c r="H123" s="145">
        <f t="shared" si="15"/>
        <v>1.2482535420694506E-2</v>
      </c>
      <c r="I123" s="143">
        <f t="shared" si="16"/>
        <v>-9357383.4200000167</v>
      </c>
      <c r="J123" s="146">
        <f t="shared" si="17"/>
        <v>-8.6016611628730533E-2</v>
      </c>
      <c r="K123" s="142">
        <f>VLOOKUP($C123,'2025'!$C$205:$U$392,VLOOKUP($L$4,Master!$D$9:$G$20,4,FALSE),FALSE)</f>
        <v>40022583.570000008</v>
      </c>
      <c r="L123" s="143">
        <f>VLOOKUP($C123,'2025'!$C$8:$U$195,VLOOKUP($L$4,Master!$D$9:$G$20,4,FALSE),FALSE)</f>
        <v>47355466.600000009</v>
      </c>
      <c r="M123" s="145">
        <f t="shared" si="18"/>
        <v>1.1832186324797023</v>
      </c>
      <c r="N123" s="145">
        <f t="shared" si="19"/>
        <v>5.9451460818038026E-3</v>
      </c>
      <c r="O123" s="143">
        <f t="shared" si="20"/>
        <v>7332883.0300000012</v>
      </c>
      <c r="P123" s="146">
        <f t="shared" si="21"/>
        <v>0.18321863247970224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102894488.11000003</v>
      </c>
      <c r="F138" s="148">
        <f>IFERROR(VLOOKUP($C138,'2025'!$C$8:$U$195,19,FALSE),0)</f>
        <v>95862405.700000018</v>
      </c>
      <c r="G138" s="149">
        <f t="shared" ref="G138:G196" si="22">IFERROR(F138/E138,0)</f>
        <v>0.93165734589706772</v>
      </c>
      <c r="H138" s="150">
        <f t="shared" ref="H138:H196" si="23">F138/$D$4</f>
        <v>1.2034851444999625E-2</v>
      </c>
      <c r="I138" s="148">
        <f t="shared" ref="I138:I196" si="24">F138-E138</f>
        <v>-7032082.4100000113</v>
      </c>
      <c r="J138" s="151">
        <f t="shared" ref="J138:J196" si="25">IFERROR(I138/E138,0)</f>
        <v>-6.834265410293229E-2</v>
      </c>
      <c r="K138" s="147">
        <f>VLOOKUP($C138,'2025'!$C$205:$U$392,VLOOKUP($L$4,Master!$D$9:$G$20,4,FALSE),FALSE)</f>
        <v>37466516.400000006</v>
      </c>
      <c r="L138" s="148">
        <f>VLOOKUP($C138,'2025'!$C$8:$U$195,VLOOKUP($L$4,Master!$D$9:$G$20,4,FALSE),FALSE)</f>
        <v>45420742.680000007</v>
      </c>
      <c r="M138" s="150">
        <f t="shared" ref="M138:M196" si="26">IFERROR(L138/K138,0)</f>
        <v>1.2123022646428905</v>
      </c>
      <c r="N138" s="150">
        <f t="shared" ref="N138:N196" si="27">L138/$D$4</f>
        <v>5.7022550882567108E-3</v>
      </c>
      <c r="O138" s="148">
        <f t="shared" ref="O138:O196" si="28">L138-K138</f>
        <v>7954226.2800000012</v>
      </c>
      <c r="P138" s="151">
        <f t="shared" ref="P138:P196" si="29">IFERROR(O138/K138,0)</f>
        <v>0.21230226464289056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102894488.11000003</v>
      </c>
      <c r="F139" s="153">
        <f>IFERROR(VLOOKUP($C139,'2025'!$C$8:$U$195,19,FALSE),0)</f>
        <v>95862405.700000018</v>
      </c>
      <c r="G139" s="154">
        <f t="shared" si="22"/>
        <v>0.93165734589706772</v>
      </c>
      <c r="H139" s="155">
        <f t="shared" si="23"/>
        <v>1.2034851444999625E-2</v>
      </c>
      <c r="I139" s="156">
        <f t="shared" si="24"/>
        <v>-7032082.4100000113</v>
      </c>
      <c r="J139" s="157">
        <f t="shared" si="25"/>
        <v>-6.834265410293229E-2</v>
      </c>
      <c r="K139" s="163">
        <f>VLOOKUP($C139,'2025'!$C$205:$U$392,VLOOKUP($L$4,Master!$D$9:$G$20,4,FALSE),FALSE)</f>
        <v>37466516.400000006</v>
      </c>
      <c r="L139" s="164">
        <f>VLOOKUP($C139,'2025'!$C$8:$U$195,VLOOKUP($L$4,Master!$D$9:$G$20,4,FALSE),FALSE)</f>
        <v>45420742.680000007</v>
      </c>
      <c r="M139" s="155">
        <f t="shared" si="26"/>
        <v>1.2123022646428905</v>
      </c>
      <c r="N139" s="155">
        <f t="shared" si="27"/>
        <v>5.7022550882567108E-3</v>
      </c>
      <c r="O139" s="156">
        <f t="shared" si="28"/>
        <v>7954226.2800000012</v>
      </c>
      <c r="P139" s="157">
        <f t="shared" si="29"/>
        <v>0.21230226464289056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3535015.0400000005</v>
      </c>
      <c r="F140" s="148">
        <f>IFERROR(VLOOKUP($C140,'2025'!$C$8:$U$195,19,FALSE),0)</f>
        <v>2056313.59</v>
      </c>
      <c r="G140" s="149">
        <f t="shared" si="22"/>
        <v>0.58169868210801157</v>
      </c>
      <c r="H140" s="150">
        <f t="shared" si="23"/>
        <v>2.5815572224872576E-4</v>
      </c>
      <c r="I140" s="148">
        <f t="shared" si="24"/>
        <v>-1478701.4500000004</v>
      </c>
      <c r="J140" s="151">
        <f t="shared" si="25"/>
        <v>-0.41830131789198843</v>
      </c>
      <c r="K140" s="147">
        <f>VLOOKUP($C140,'2025'!$C$205:$U$392,VLOOKUP($L$4,Master!$D$9:$G$20,4,FALSE),FALSE)</f>
        <v>1566454.3600000003</v>
      </c>
      <c r="L140" s="148">
        <f>VLOOKUP($C140,'2025'!$C$8:$U$195,VLOOKUP($L$4,Master!$D$9:$G$20,4,FALSE),FALSE)</f>
        <v>1157981.6400000001</v>
      </c>
      <c r="M140" s="150">
        <f t="shared" si="26"/>
        <v>0.73923739469817673</v>
      </c>
      <c r="N140" s="150">
        <f t="shared" si="27"/>
        <v>1.453764581816356E-4</v>
      </c>
      <c r="O140" s="148">
        <f t="shared" si="28"/>
        <v>-408472.7200000002</v>
      </c>
      <c r="P140" s="151">
        <f t="shared" si="29"/>
        <v>-0.26076260530182321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3535015.0400000005</v>
      </c>
      <c r="F141" s="153">
        <f>IFERROR(VLOOKUP($C141,'2025'!$C$8:$U$195,19,FALSE),0)</f>
        <v>2056313.59</v>
      </c>
      <c r="G141" s="154">
        <f t="shared" si="22"/>
        <v>0.58169868210801157</v>
      </c>
      <c r="H141" s="155">
        <f t="shared" si="23"/>
        <v>2.5815572224872576E-4</v>
      </c>
      <c r="I141" s="156">
        <f t="shared" si="24"/>
        <v>-1478701.4500000004</v>
      </c>
      <c r="J141" s="157">
        <f t="shared" si="25"/>
        <v>-0.41830131789198843</v>
      </c>
      <c r="K141" s="163">
        <f>VLOOKUP($C141,'2025'!$C$205:$U$392,VLOOKUP($L$4,Master!$D$9:$G$20,4,FALSE),FALSE)</f>
        <v>1566454.3600000003</v>
      </c>
      <c r="L141" s="164">
        <f>VLOOKUP($C141,'2025'!$C$8:$U$195,VLOOKUP($L$4,Master!$D$9:$G$20,4,FALSE),FALSE)</f>
        <v>1157981.6400000001</v>
      </c>
      <c r="M141" s="155">
        <f t="shared" si="26"/>
        <v>0.73923739469817673</v>
      </c>
      <c r="N141" s="155">
        <f t="shared" si="27"/>
        <v>1.453764581816356E-4</v>
      </c>
      <c r="O141" s="156">
        <f t="shared" si="28"/>
        <v>-408472.7200000002</v>
      </c>
      <c r="P141" s="157">
        <f t="shared" si="29"/>
        <v>-0.26076260530182321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2356267.91</v>
      </c>
      <c r="F142" s="148">
        <f>IFERROR(VLOOKUP($C142,'2025'!$C$8:$U$195,19,FALSE),0)</f>
        <v>1509668.35</v>
      </c>
      <c r="G142" s="149">
        <f t="shared" si="22"/>
        <v>0.64070318302641571</v>
      </c>
      <c r="H142" s="150">
        <f t="shared" si="23"/>
        <v>1.8952825344615464E-4</v>
      </c>
      <c r="I142" s="148">
        <f t="shared" si="24"/>
        <v>-846599.56</v>
      </c>
      <c r="J142" s="151">
        <f t="shared" si="25"/>
        <v>-0.35929681697358429</v>
      </c>
      <c r="K142" s="147">
        <f>VLOOKUP($C142,'2025'!$C$205:$U$392,VLOOKUP($L$4,Master!$D$9:$G$20,4,FALSE),FALSE)</f>
        <v>989612.81</v>
      </c>
      <c r="L142" s="148">
        <f>VLOOKUP($C142,'2025'!$C$8:$U$195,VLOOKUP($L$4,Master!$D$9:$G$20,4,FALSE),FALSE)</f>
        <v>776742.28</v>
      </c>
      <c r="M142" s="150">
        <f t="shared" si="26"/>
        <v>0.78489513489624285</v>
      </c>
      <c r="N142" s="150">
        <f t="shared" si="27"/>
        <v>9.7514535365455596E-5</v>
      </c>
      <c r="O142" s="148">
        <f t="shared" si="28"/>
        <v>-212870.53000000003</v>
      </c>
      <c r="P142" s="151">
        <f t="shared" si="29"/>
        <v>-0.21510486510375712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2356267.91</v>
      </c>
      <c r="F143" s="153">
        <f>IFERROR(VLOOKUP($C143,'2025'!$C$8:$U$195,19,FALSE),0)</f>
        <v>1509668.35</v>
      </c>
      <c r="G143" s="154">
        <f t="shared" si="22"/>
        <v>0.64070318302641571</v>
      </c>
      <c r="H143" s="155">
        <f t="shared" si="23"/>
        <v>1.8952825344615464E-4</v>
      </c>
      <c r="I143" s="156">
        <f t="shared" si="24"/>
        <v>-846599.56</v>
      </c>
      <c r="J143" s="157">
        <f t="shared" si="25"/>
        <v>-0.35929681697358429</v>
      </c>
      <c r="K143" s="163">
        <f>VLOOKUP($C143,'2025'!$C$205:$U$392,VLOOKUP($L$4,Master!$D$9:$G$20,4,FALSE),FALSE)</f>
        <v>989612.81</v>
      </c>
      <c r="L143" s="164">
        <f>VLOOKUP($C143,'2025'!$C$8:$U$195,VLOOKUP($L$4,Master!$D$9:$G$20,4,FALSE),FALSE)</f>
        <v>776742.28</v>
      </c>
      <c r="M143" s="155">
        <f t="shared" si="26"/>
        <v>0.78489513489624285</v>
      </c>
      <c r="N143" s="155">
        <f t="shared" si="27"/>
        <v>9.7514535365455596E-5</v>
      </c>
      <c r="O143" s="156">
        <f t="shared" si="28"/>
        <v>-212870.53000000003</v>
      </c>
      <c r="P143" s="157">
        <f t="shared" si="29"/>
        <v>-0.21510486510375712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13116531.080000008</v>
      </c>
      <c r="F144" s="143">
        <f>IFERROR(VLOOKUP($C144,'2025'!$C$8:$U$195,19,FALSE),0)</f>
        <v>8510921.7300000004</v>
      </c>
      <c r="G144" s="144">
        <f t="shared" si="22"/>
        <v>0.64886986338769037</v>
      </c>
      <c r="H144" s="145">
        <f t="shared" si="23"/>
        <v>1.0684864200165717E-3</v>
      </c>
      <c r="I144" s="143">
        <f t="shared" si="24"/>
        <v>-4605609.3500000071</v>
      </c>
      <c r="J144" s="146">
        <f t="shared" si="25"/>
        <v>-0.35113013661230957</v>
      </c>
      <c r="K144" s="142">
        <f>VLOOKUP($C144,'2025'!$C$205:$U$392,VLOOKUP($L$4,Master!$D$9:$G$20,4,FALSE),FALSE)</f>
        <v>7158142.3500000015</v>
      </c>
      <c r="L144" s="143">
        <f>VLOOKUP($C144,'2025'!$C$8:$U$195,VLOOKUP($L$4,Master!$D$9:$G$20,4,FALSE),FALSE)</f>
        <v>5551474.46</v>
      </c>
      <c r="M144" s="145">
        <f t="shared" si="26"/>
        <v>0.77554680929193853</v>
      </c>
      <c r="N144" s="145">
        <f t="shared" si="27"/>
        <v>6.9694861023928485E-4</v>
      </c>
      <c r="O144" s="143">
        <f t="shared" si="28"/>
        <v>-1606667.8900000015</v>
      </c>
      <c r="P144" s="146">
        <f t="shared" si="29"/>
        <v>-0.22445319070806147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4802564.1900000013</v>
      </c>
      <c r="F145" s="148">
        <f>IFERROR(VLOOKUP($C145,'2025'!$C$8:$U$195,19,FALSE),0)</f>
        <v>3845058.5900000003</v>
      </c>
      <c r="G145" s="149">
        <f t="shared" si="22"/>
        <v>0.8006261734109168</v>
      </c>
      <c r="H145" s="150">
        <f t="shared" si="23"/>
        <v>4.8272008813116736E-4</v>
      </c>
      <c r="I145" s="148">
        <f t="shared" si="24"/>
        <v>-957505.60000000102</v>
      </c>
      <c r="J145" s="151">
        <f t="shared" si="25"/>
        <v>-0.19937382658908318</v>
      </c>
      <c r="K145" s="147">
        <f>VLOOKUP($C145,'2025'!$C$205:$U$392,VLOOKUP($L$4,Master!$D$9:$G$20,4,FALSE),FALSE)</f>
        <v>3824433.3200000008</v>
      </c>
      <c r="L145" s="148">
        <f>VLOOKUP($C145,'2025'!$C$8:$U$195,VLOOKUP($L$4,Master!$D$9:$G$20,4,FALSE),FALSE)</f>
        <v>3743562.2</v>
      </c>
      <c r="M145" s="150">
        <f t="shared" si="26"/>
        <v>0.97885409072840091</v>
      </c>
      <c r="N145" s="150">
        <f t="shared" si="27"/>
        <v>4.6997792954528336E-4</v>
      </c>
      <c r="O145" s="148">
        <f t="shared" si="28"/>
        <v>-80871.120000000577</v>
      </c>
      <c r="P145" s="151">
        <f t="shared" si="29"/>
        <v>-2.1145909271599109E-2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4802564.1900000013</v>
      </c>
      <c r="F146" s="153">
        <f>IFERROR(VLOOKUP($C146,'2025'!$C$8:$U$195,19,FALSE),0)</f>
        <v>3845058.5900000003</v>
      </c>
      <c r="G146" s="154">
        <f t="shared" si="22"/>
        <v>0.8006261734109168</v>
      </c>
      <c r="H146" s="155">
        <f t="shared" si="23"/>
        <v>4.8272008813116736E-4</v>
      </c>
      <c r="I146" s="156">
        <f t="shared" si="24"/>
        <v>-957505.60000000102</v>
      </c>
      <c r="J146" s="157">
        <f t="shared" si="25"/>
        <v>-0.19937382658908318</v>
      </c>
      <c r="K146" s="163">
        <f>VLOOKUP($C146,'2025'!$C$205:$U$392,VLOOKUP($L$4,Master!$D$9:$G$20,4,FALSE),FALSE)</f>
        <v>3824433.3200000008</v>
      </c>
      <c r="L146" s="164">
        <f>VLOOKUP($C146,'2025'!$C$8:$U$195,VLOOKUP($L$4,Master!$D$9:$G$20,4,FALSE),FALSE)</f>
        <v>3743562.2</v>
      </c>
      <c r="M146" s="155">
        <f t="shared" si="26"/>
        <v>0.97885409072840091</v>
      </c>
      <c r="N146" s="155">
        <f t="shared" si="27"/>
        <v>4.6997792954528336E-4</v>
      </c>
      <c r="O146" s="156">
        <f t="shared" si="28"/>
        <v>-80871.120000000577</v>
      </c>
      <c r="P146" s="157">
        <f t="shared" si="29"/>
        <v>-2.1145909271599109E-2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5000965.8500000052</v>
      </c>
      <c r="F147" s="148">
        <f>IFERROR(VLOOKUP($C147,'2025'!$C$8:$U$195,19,FALSE),0)</f>
        <v>3074643.5999999996</v>
      </c>
      <c r="G147" s="149">
        <f t="shared" si="22"/>
        <v>0.61480995716057463</v>
      </c>
      <c r="H147" s="150">
        <f t="shared" si="23"/>
        <v>3.8599989956562125E-4</v>
      </c>
      <c r="I147" s="148">
        <f t="shared" si="24"/>
        <v>-1926322.2500000056</v>
      </c>
      <c r="J147" s="151">
        <f t="shared" si="25"/>
        <v>-0.38519004283942543</v>
      </c>
      <c r="K147" s="147">
        <f>VLOOKUP($C147,'2025'!$C$205:$U$392,VLOOKUP($L$4,Master!$D$9:$G$20,4,FALSE),FALSE)</f>
        <v>2161233.8400000008</v>
      </c>
      <c r="L147" s="148">
        <f>VLOOKUP($C147,'2025'!$C$8:$U$195,VLOOKUP($L$4,Master!$D$9:$G$20,4,FALSE),FALSE)</f>
        <v>1235446.76</v>
      </c>
      <c r="M147" s="150">
        <f t="shared" si="26"/>
        <v>0.57163955937317712</v>
      </c>
      <c r="N147" s="150">
        <f t="shared" si="27"/>
        <v>1.5510165967810781E-4</v>
      </c>
      <c r="O147" s="148">
        <f t="shared" si="28"/>
        <v>-925787.08000000077</v>
      </c>
      <c r="P147" s="151">
        <f t="shared" si="29"/>
        <v>-0.42836044062682288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5000965.8500000052</v>
      </c>
      <c r="F148" s="153">
        <f>IFERROR(VLOOKUP($C148,'2025'!$C$8:$U$195,19,FALSE),0)</f>
        <v>3074643.5999999996</v>
      </c>
      <c r="G148" s="154">
        <f t="shared" si="22"/>
        <v>0.61480995716057463</v>
      </c>
      <c r="H148" s="155">
        <f t="shared" si="23"/>
        <v>3.8599989956562125E-4</v>
      </c>
      <c r="I148" s="156">
        <f t="shared" si="24"/>
        <v>-1926322.2500000056</v>
      </c>
      <c r="J148" s="157">
        <f t="shared" si="25"/>
        <v>-0.38519004283942543</v>
      </c>
      <c r="K148" s="163">
        <f>VLOOKUP($C148,'2025'!$C$205:$U$392,VLOOKUP($L$4,Master!$D$9:$G$20,4,FALSE),FALSE)</f>
        <v>2161233.8400000008</v>
      </c>
      <c r="L148" s="164">
        <f>VLOOKUP($C148,'2025'!$C$8:$U$195,VLOOKUP($L$4,Master!$D$9:$G$20,4,FALSE),FALSE)</f>
        <v>1235446.76</v>
      </c>
      <c r="M148" s="155">
        <f t="shared" si="26"/>
        <v>0.57163955937317712</v>
      </c>
      <c r="N148" s="155">
        <f t="shared" si="27"/>
        <v>1.5510165967810781E-4</v>
      </c>
      <c r="O148" s="156">
        <f t="shared" si="28"/>
        <v>-925787.08000000077</v>
      </c>
      <c r="P148" s="157">
        <f t="shared" si="29"/>
        <v>-0.42836044062682288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168236.41000000003</v>
      </c>
      <c r="F153" s="148">
        <f>IFERROR(VLOOKUP($C153,'2025'!$C$8:$U$195,19,FALSE),0)</f>
        <v>3104.86</v>
      </c>
      <c r="G153" s="149">
        <f t="shared" si="22"/>
        <v>1.8455339126649217E-2</v>
      </c>
      <c r="H153" s="150">
        <f t="shared" si="23"/>
        <v>3.8979335626584981E-7</v>
      </c>
      <c r="I153" s="148">
        <f t="shared" si="24"/>
        <v>-165131.55000000005</v>
      </c>
      <c r="J153" s="151">
        <f t="shared" si="25"/>
        <v>-0.9815446608733509</v>
      </c>
      <c r="K153" s="147">
        <f>VLOOKUP($C153,'2025'!$C$205:$U$392,VLOOKUP($L$4,Master!$D$9:$G$20,4,FALSE),FALSE)</f>
        <v>14736.26</v>
      </c>
      <c r="L153" s="148">
        <f>VLOOKUP($C153,'2025'!$C$8:$U$195,VLOOKUP($L$4,Master!$D$9:$G$20,4,FALSE),FALSE)</f>
        <v>1552.43</v>
      </c>
      <c r="M153" s="150">
        <f t="shared" si="26"/>
        <v>0.10534762551692221</v>
      </c>
      <c r="N153" s="150">
        <f t="shared" si="27"/>
        <v>1.948966781329249E-7</v>
      </c>
      <c r="O153" s="148">
        <f t="shared" si="28"/>
        <v>-13183.83</v>
      </c>
      <c r="P153" s="151">
        <f t="shared" si="29"/>
        <v>-0.89465237448307777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168236.41000000003</v>
      </c>
      <c r="F154" s="153">
        <f>IFERROR(VLOOKUP($C154,'2025'!$C$8:$U$195,19,FALSE),0)</f>
        <v>3104.86</v>
      </c>
      <c r="G154" s="154">
        <f t="shared" si="22"/>
        <v>1.8455339126649217E-2</v>
      </c>
      <c r="H154" s="155">
        <f t="shared" si="23"/>
        <v>3.8979335626584981E-7</v>
      </c>
      <c r="I154" s="156">
        <f t="shared" si="24"/>
        <v>-165131.55000000005</v>
      </c>
      <c r="J154" s="157">
        <f t="shared" si="25"/>
        <v>-0.9815446608733509</v>
      </c>
      <c r="K154" s="163">
        <f>VLOOKUP($C154,'2025'!$C$205:$U$392,VLOOKUP($L$4,Master!$D$9:$G$20,4,FALSE),FALSE)</f>
        <v>14736.26</v>
      </c>
      <c r="L154" s="164">
        <f>VLOOKUP($C154,'2025'!$C$8:$U$195,VLOOKUP($L$4,Master!$D$9:$G$20,4,FALSE),FALSE)</f>
        <v>1552.43</v>
      </c>
      <c r="M154" s="155">
        <f t="shared" si="26"/>
        <v>0.10534762551692221</v>
      </c>
      <c r="N154" s="155">
        <f t="shared" si="27"/>
        <v>1.948966781329249E-7</v>
      </c>
      <c r="O154" s="156">
        <f t="shared" si="28"/>
        <v>-13183.83</v>
      </c>
      <c r="P154" s="157">
        <f t="shared" si="29"/>
        <v>-0.89465237448307777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3144764.6300000008</v>
      </c>
      <c r="F155" s="148">
        <f>IFERROR(VLOOKUP($C155,'2025'!$C$8:$U$195,19,FALSE),0)</f>
        <v>1588114.6800000002</v>
      </c>
      <c r="G155" s="149">
        <f t="shared" si="22"/>
        <v>0.50500271621281867</v>
      </c>
      <c r="H155" s="150">
        <f t="shared" si="23"/>
        <v>1.9937663896351724E-4</v>
      </c>
      <c r="I155" s="148">
        <f t="shared" si="24"/>
        <v>-1556649.9500000007</v>
      </c>
      <c r="J155" s="151">
        <f t="shared" si="25"/>
        <v>-0.49499728378718133</v>
      </c>
      <c r="K155" s="147">
        <f>VLOOKUP($C155,'2025'!$C$205:$U$392,VLOOKUP($L$4,Master!$D$9:$G$20,4,FALSE),FALSE)</f>
        <v>1157738.9300000002</v>
      </c>
      <c r="L155" s="148">
        <f>VLOOKUP($C155,'2025'!$C$8:$U$195,VLOOKUP($L$4,Master!$D$9:$G$20,4,FALSE),FALSE)</f>
        <v>570913.06999999995</v>
      </c>
      <c r="M155" s="150">
        <f t="shared" si="26"/>
        <v>0.49312764320709146</v>
      </c>
      <c r="N155" s="150">
        <f t="shared" si="27"/>
        <v>7.1674124337760809E-5</v>
      </c>
      <c r="O155" s="148">
        <f t="shared" si="28"/>
        <v>-586825.86000000022</v>
      </c>
      <c r="P155" s="151">
        <f t="shared" si="29"/>
        <v>-0.50687235679290854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3144764.6300000008</v>
      </c>
      <c r="F156" s="153">
        <f>IFERROR(VLOOKUP($C156,'2025'!$C$8:$U$195,19,FALSE),0)</f>
        <v>1588114.6800000002</v>
      </c>
      <c r="G156" s="154">
        <f t="shared" si="22"/>
        <v>0.50500271621281867</v>
      </c>
      <c r="H156" s="155">
        <f t="shared" si="23"/>
        <v>1.9937663896351724E-4</v>
      </c>
      <c r="I156" s="156">
        <f t="shared" si="24"/>
        <v>-1556649.9500000007</v>
      </c>
      <c r="J156" s="157">
        <f t="shared" si="25"/>
        <v>-0.49499728378718133</v>
      </c>
      <c r="K156" s="163">
        <f>VLOOKUP($C156,'2025'!$C$205:$U$392,VLOOKUP($L$4,Master!$D$9:$G$20,4,FALSE),FALSE)</f>
        <v>1157738.9300000002</v>
      </c>
      <c r="L156" s="164">
        <f>VLOOKUP($C156,'2025'!$C$8:$U$195,VLOOKUP($L$4,Master!$D$9:$G$20,4,FALSE),FALSE)</f>
        <v>570913.06999999995</v>
      </c>
      <c r="M156" s="155">
        <f t="shared" si="26"/>
        <v>0.49312764320709146</v>
      </c>
      <c r="N156" s="155">
        <f t="shared" si="27"/>
        <v>7.1674124337760809E-5</v>
      </c>
      <c r="O156" s="156">
        <f t="shared" si="28"/>
        <v>-586825.86000000022</v>
      </c>
      <c r="P156" s="157">
        <f t="shared" si="29"/>
        <v>-0.50687235679290854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82400081.679999992</v>
      </c>
      <c r="F157" s="143">
        <f>IFERROR(VLOOKUP($C157,'2025'!$C$8:$U$195,19,FALSE),0)</f>
        <v>78516280.98999998</v>
      </c>
      <c r="G157" s="144">
        <f t="shared" si="22"/>
        <v>0.95286654320219344</v>
      </c>
      <c r="H157" s="145">
        <f t="shared" si="23"/>
        <v>9.8571673726366507E-3</v>
      </c>
      <c r="I157" s="143">
        <f t="shared" si="24"/>
        <v>-3883800.6900000125</v>
      </c>
      <c r="J157" s="146">
        <f t="shared" si="25"/>
        <v>-4.7133456797806575E-2</v>
      </c>
      <c r="K157" s="142">
        <f>VLOOKUP($C157,'2025'!$C$205:$U$392,VLOOKUP($L$4,Master!$D$9:$G$20,4,FALSE),FALSE)</f>
        <v>28955713.32</v>
      </c>
      <c r="L157" s="143">
        <f>VLOOKUP($C157,'2025'!$C$8:$U$195,VLOOKUP($L$4,Master!$D$9:$G$20,4,FALSE),FALSE)</f>
        <v>29279117.539999999</v>
      </c>
      <c r="M157" s="145">
        <f t="shared" si="26"/>
        <v>1.011168926022507</v>
      </c>
      <c r="N157" s="145">
        <f t="shared" si="27"/>
        <v>3.6757874733221178E-3</v>
      </c>
      <c r="O157" s="143">
        <f t="shared" si="28"/>
        <v>323404.21999999881</v>
      </c>
      <c r="P157" s="146">
        <f t="shared" si="29"/>
        <v>1.116892602250694E-2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44301443.950000003</v>
      </c>
      <c r="F158" s="148">
        <f>IFERROR(VLOOKUP($C158,'2025'!$C$8:$U$195,19,FALSE),0)</f>
        <v>43831765.839999996</v>
      </c>
      <c r="G158" s="149">
        <f t="shared" si="22"/>
        <v>0.98939813089320294</v>
      </c>
      <c r="H158" s="150">
        <f t="shared" si="23"/>
        <v>5.502770211163281E-3</v>
      </c>
      <c r="I158" s="148">
        <f t="shared" si="24"/>
        <v>-469678.11000000685</v>
      </c>
      <c r="J158" s="151">
        <f t="shared" si="25"/>
        <v>-1.0601869106797068E-2</v>
      </c>
      <c r="K158" s="147">
        <f>VLOOKUP($C158,'2025'!$C$205:$U$392,VLOOKUP($L$4,Master!$D$9:$G$20,4,FALSE),FALSE)</f>
        <v>14625983.150000002</v>
      </c>
      <c r="L158" s="148">
        <f>VLOOKUP($C158,'2025'!$C$8:$U$195,VLOOKUP($L$4,Master!$D$9:$G$20,4,FALSE),FALSE)</f>
        <v>15433790.939999999</v>
      </c>
      <c r="M158" s="150">
        <f t="shared" si="26"/>
        <v>1.0552310078382661</v>
      </c>
      <c r="N158" s="150">
        <f t="shared" si="27"/>
        <v>1.9376040048208502E-3</v>
      </c>
      <c r="O158" s="148">
        <f t="shared" si="28"/>
        <v>807807.78999999724</v>
      </c>
      <c r="P158" s="151">
        <f t="shared" si="29"/>
        <v>5.5231007838266045E-2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11313987.350000001</v>
      </c>
      <c r="F159" s="153">
        <f>IFERROR(VLOOKUP($C159,'2025'!$C$8:$U$195,19,FALSE),0)</f>
        <v>11453016.800000001</v>
      </c>
      <c r="G159" s="154">
        <f t="shared" si="22"/>
        <v>1.0122882804884874</v>
      </c>
      <c r="H159" s="155">
        <f t="shared" si="23"/>
        <v>1.4378457830115249E-3</v>
      </c>
      <c r="I159" s="156">
        <f t="shared" si="24"/>
        <v>139029.44999999925</v>
      </c>
      <c r="J159" s="157">
        <f t="shared" si="25"/>
        <v>1.2288280488487485E-2</v>
      </c>
      <c r="K159" s="163">
        <f>VLOOKUP($C159,'2025'!$C$205:$U$392,VLOOKUP($L$4,Master!$D$9:$G$20,4,FALSE),FALSE)</f>
        <v>3661156.9600000004</v>
      </c>
      <c r="L159" s="164">
        <f>VLOOKUP($C159,'2025'!$C$8:$U$195,VLOOKUP($L$4,Master!$D$9:$G$20,4,FALSE),FALSE)</f>
        <v>4156069.8400000003</v>
      </c>
      <c r="M159" s="155">
        <f t="shared" si="26"/>
        <v>1.1351793669070118</v>
      </c>
      <c r="N159" s="155">
        <f t="shared" si="27"/>
        <v>5.2176536520450953E-4</v>
      </c>
      <c r="O159" s="156">
        <f t="shared" si="28"/>
        <v>494912.87999999989</v>
      </c>
      <c r="P159" s="157">
        <f t="shared" si="29"/>
        <v>0.13517936690701177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32987456.600000001</v>
      </c>
      <c r="F160" s="153">
        <f>IFERROR(VLOOKUP($C160,'2025'!$C$8:$U$195,19,FALSE),0)</f>
        <v>32378749.039999999</v>
      </c>
      <c r="G160" s="154">
        <f t="shared" si="22"/>
        <v>0.98154730243737542</v>
      </c>
      <c r="H160" s="155">
        <f t="shared" si="23"/>
        <v>4.0649244281517564E-3</v>
      </c>
      <c r="I160" s="156">
        <f t="shared" si="24"/>
        <v>-608707.56000000238</v>
      </c>
      <c r="J160" s="157">
        <f t="shared" si="25"/>
        <v>-1.8452697562624527E-2</v>
      </c>
      <c r="K160" s="163">
        <f>VLOOKUP($C160,'2025'!$C$205:$U$392,VLOOKUP($L$4,Master!$D$9:$G$20,4,FALSE),FALSE)</f>
        <v>10964826.190000001</v>
      </c>
      <c r="L160" s="164">
        <f>VLOOKUP($C160,'2025'!$C$8:$U$195,VLOOKUP($L$4,Master!$D$9:$G$20,4,FALSE),FALSE)</f>
        <v>11277721.1</v>
      </c>
      <c r="M160" s="155">
        <f t="shared" si="26"/>
        <v>1.0285362398434879</v>
      </c>
      <c r="N160" s="155">
        <f t="shared" si="27"/>
        <v>1.4158386396163406E-3</v>
      </c>
      <c r="O160" s="156">
        <f t="shared" si="28"/>
        <v>312894.90999999829</v>
      </c>
      <c r="P160" s="157">
        <f t="shared" si="29"/>
        <v>2.8536239843487958E-2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14659697.559999995</v>
      </c>
      <c r="F161" s="148">
        <f>IFERROR(VLOOKUP($C161,'2025'!$C$8:$U$195,19,FALSE),0)</f>
        <v>13891830.739999996</v>
      </c>
      <c r="G161" s="149">
        <f t="shared" si="22"/>
        <v>0.94762055514056598</v>
      </c>
      <c r="H161" s="150">
        <f t="shared" si="23"/>
        <v>1.744021736510407E-3</v>
      </c>
      <c r="I161" s="148">
        <f t="shared" si="24"/>
        <v>-767866.81999999844</v>
      </c>
      <c r="J161" s="151">
        <f t="shared" si="25"/>
        <v>-5.2379444859433973E-2</v>
      </c>
      <c r="K161" s="147">
        <f>VLOOKUP($C161,'2025'!$C$205:$U$392,VLOOKUP($L$4,Master!$D$9:$G$20,4,FALSE),FALSE)</f>
        <v>5071819.6499999994</v>
      </c>
      <c r="L161" s="148">
        <f>VLOOKUP($C161,'2025'!$C$8:$U$195,VLOOKUP($L$4,Master!$D$9:$G$20,4,FALSE),FALSE)</f>
        <v>4687651.4399999995</v>
      </c>
      <c r="M161" s="150">
        <f t="shared" si="26"/>
        <v>0.92425436302728159</v>
      </c>
      <c r="N161" s="150">
        <f t="shared" si="27"/>
        <v>5.8850169985185925E-4</v>
      </c>
      <c r="O161" s="148">
        <f t="shared" si="28"/>
        <v>-384168.20999999996</v>
      </c>
      <c r="P161" s="151">
        <f t="shared" si="29"/>
        <v>-7.5745636972718466E-2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14659697.559999995</v>
      </c>
      <c r="F163" s="153">
        <f>IFERROR(VLOOKUP($C163,'2025'!$C$8:$U$195,19,FALSE),0)</f>
        <v>13891830.739999996</v>
      </c>
      <c r="G163" s="154">
        <f t="shared" si="22"/>
        <v>0.94762055514056598</v>
      </c>
      <c r="H163" s="155">
        <f t="shared" si="23"/>
        <v>1.744021736510407E-3</v>
      </c>
      <c r="I163" s="156">
        <f t="shared" si="24"/>
        <v>-767866.81999999844</v>
      </c>
      <c r="J163" s="157">
        <f t="shared" si="25"/>
        <v>-5.2379444859433973E-2</v>
      </c>
      <c r="K163" s="163">
        <f>VLOOKUP($C163,'2025'!$C$205:$U$392,VLOOKUP($L$4,Master!$D$9:$G$20,4,FALSE),FALSE)</f>
        <v>5071819.6499999994</v>
      </c>
      <c r="L163" s="164">
        <f>VLOOKUP($C163,'2025'!$C$8:$U$195,VLOOKUP($L$4,Master!$D$9:$G$20,4,FALSE),FALSE)</f>
        <v>4687651.4399999995</v>
      </c>
      <c r="M163" s="155">
        <f t="shared" si="26"/>
        <v>0.92425436302728159</v>
      </c>
      <c r="N163" s="155">
        <f t="shared" si="27"/>
        <v>5.8850169985185925E-4</v>
      </c>
      <c r="O163" s="156">
        <f t="shared" si="28"/>
        <v>-384168.20999999996</v>
      </c>
      <c r="P163" s="157">
        <f t="shared" si="29"/>
        <v>-7.5745636972718466E-2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10496171.369999999</v>
      </c>
      <c r="F166" s="148">
        <f>IFERROR(VLOOKUP($C166,'2025'!$C$8:$U$195,19,FALSE),0)</f>
        <v>10189453.950000001</v>
      </c>
      <c r="G166" s="149">
        <f t="shared" si="22"/>
        <v>0.97077816194230082</v>
      </c>
      <c r="H166" s="150">
        <f t="shared" si="23"/>
        <v>1.2792143457955659E-3</v>
      </c>
      <c r="I166" s="148">
        <f t="shared" si="24"/>
        <v>-306717.41999999806</v>
      </c>
      <c r="J166" s="151">
        <f t="shared" si="25"/>
        <v>-2.9221838057699137E-2</v>
      </c>
      <c r="K166" s="147">
        <f>VLOOKUP($C166,'2025'!$C$205:$U$392,VLOOKUP($L$4,Master!$D$9:$G$20,4,FALSE),FALSE)</f>
        <v>3675650.6700000004</v>
      </c>
      <c r="L166" s="148">
        <f>VLOOKUP($C166,'2025'!$C$8:$U$195,VLOOKUP($L$4,Master!$D$9:$G$20,4,FALSE),FALSE)</f>
        <v>3527504.0400000005</v>
      </c>
      <c r="M166" s="150">
        <f t="shared" si="26"/>
        <v>0.95969512793771561</v>
      </c>
      <c r="N166" s="150">
        <f t="shared" si="27"/>
        <v>4.4285334572024008E-4</v>
      </c>
      <c r="O166" s="148">
        <f t="shared" si="28"/>
        <v>-148146.62999999989</v>
      </c>
      <c r="P166" s="151">
        <f t="shared" si="29"/>
        <v>-4.0304872062284385E-2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10268757.34</v>
      </c>
      <c r="F167" s="153">
        <f>IFERROR(VLOOKUP($C167,'2025'!$C$8:$U$195,19,FALSE),0)</f>
        <v>9993130.8300000019</v>
      </c>
      <c r="G167" s="154">
        <f t="shared" si="22"/>
        <v>0.97315872788946456</v>
      </c>
      <c r="H167" s="155">
        <f t="shared" si="23"/>
        <v>1.254567357571497E-3</v>
      </c>
      <c r="I167" s="156">
        <f t="shared" si="24"/>
        <v>-275626.50999999791</v>
      </c>
      <c r="J167" s="157">
        <f t="shared" si="25"/>
        <v>-2.6841272110535424E-2</v>
      </c>
      <c r="K167" s="163">
        <f>VLOOKUP($C167,'2025'!$C$205:$U$392,VLOOKUP($L$4,Master!$D$9:$G$20,4,FALSE),FALSE)</f>
        <v>3646236.6400000006</v>
      </c>
      <c r="L167" s="164">
        <f>VLOOKUP($C167,'2025'!$C$8:$U$195,VLOOKUP($L$4,Master!$D$9:$G$20,4,FALSE),FALSE)</f>
        <v>3527504.0400000005</v>
      </c>
      <c r="M167" s="155">
        <f t="shared" si="26"/>
        <v>0.96743694616595155</v>
      </c>
      <c r="N167" s="155">
        <f t="shared" si="27"/>
        <v>4.4285334572024008E-4</v>
      </c>
      <c r="O167" s="156">
        <f t="shared" si="28"/>
        <v>-118732.60000000009</v>
      </c>
      <c r="P167" s="157">
        <f t="shared" si="29"/>
        <v>-3.2563053834048485E-2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227414.03</v>
      </c>
      <c r="F168" s="153">
        <f>IFERROR(VLOOKUP($C168,'2025'!$C$8:$U$195,19,FALSE),0)</f>
        <v>196323.12</v>
      </c>
      <c r="G168" s="154">
        <f t="shared" si="22"/>
        <v>0.86328499609280918</v>
      </c>
      <c r="H168" s="155">
        <f t="shared" si="23"/>
        <v>2.4646988224069099E-5</v>
      </c>
      <c r="I168" s="156">
        <f t="shared" si="24"/>
        <v>-31090.910000000003</v>
      </c>
      <c r="J168" s="157">
        <f t="shared" si="25"/>
        <v>-0.1367150039071908</v>
      </c>
      <c r="K168" s="163">
        <f>VLOOKUP($C168,'2025'!$C$205:$U$392,VLOOKUP($L$4,Master!$D$9:$G$20,4,FALSE),FALSE)</f>
        <v>29414.03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-29414.03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10034439.550000001</v>
      </c>
      <c r="F171" s="148">
        <f>IFERROR(VLOOKUP($C171,'2025'!$C$8:$U$195,19,FALSE),0)</f>
        <v>7942976.7100000009</v>
      </c>
      <c r="G171" s="149">
        <f t="shared" si="22"/>
        <v>0.79157153425673887</v>
      </c>
      <c r="H171" s="150">
        <f t="shared" si="23"/>
        <v>9.9718491350089138E-4</v>
      </c>
      <c r="I171" s="148">
        <f t="shared" si="24"/>
        <v>-2091462.8399999999</v>
      </c>
      <c r="J171" s="151">
        <f t="shared" si="25"/>
        <v>-0.20842846574326113</v>
      </c>
      <c r="K171" s="147">
        <f>VLOOKUP($C171,'2025'!$C$205:$U$392,VLOOKUP($L$4,Master!$D$9:$G$20,4,FALSE),FALSE)</f>
        <v>4708740.99</v>
      </c>
      <c r="L171" s="148">
        <f>VLOOKUP($C171,'2025'!$C$8:$U$195,VLOOKUP($L$4,Master!$D$9:$G$20,4,FALSE),FALSE)</f>
        <v>4269201.1600000011</v>
      </c>
      <c r="M171" s="150">
        <f t="shared" si="26"/>
        <v>0.90665448982361652</v>
      </c>
      <c r="N171" s="150">
        <f t="shared" si="27"/>
        <v>5.3596820749742652E-4</v>
      </c>
      <c r="O171" s="148">
        <f t="shared" si="28"/>
        <v>-439539.82999999914</v>
      </c>
      <c r="P171" s="151">
        <f t="shared" si="29"/>
        <v>-9.3345510176383498E-2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10034439.550000001</v>
      </c>
      <c r="F172" s="153">
        <f>IFERROR(VLOOKUP($C172,'2025'!$C$8:$U$195,19,FALSE),0)</f>
        <v>7942976.7100000009</v>
      </c>
      <c r="G172" s="154">
        <f t="shared" si="22"/>
        <v>0.79157153425673887</v>
      </c>
      <c r="H172" s="155">
        <f t="shared" si="23"/>
        <v>9.9718491350089138E-4</v>
      </c>
      <c r="I172" s="156">
        <f t="shared" si="24"/>
        <v>-2091462.8399999999</v>
      </c>
      <c r="J172" s="157">
        <f t="shared" si="25"/>
        <v>-0.20842846574326113</v>
      </c>
      <c r="K172" s="163">
        <f>VLOOKUP($C172,'2025'!$C$205:$U$392,VLOOKUP($L$4,Master!$D$9:$G$20,4,FALSE),FALSE)</f>
        <v>4708740.99</v>
      </c>
      <c r="L172" s="164">
        <f>VLOOKUP($C172,'2025'!$C$8:$U$195,VLOOKUP($L$4,Master!$D$9:$G$20,4,FALSE),FALSE)</f>
        <v>4269201.1600000011</v>
      </c>
      <c r="M172" s="155">
        <f t="shared" si="26"/>
        <v>0.90665448982361652</v>
      </c>
      <c r="N172" s="155">
        <f t="shared" si="27"/>
        <v>5.3596820749742652E-4</v>
      </c>
      <c r="O172" s="156">
        <f t="shared" si="28"/>
        <v>-439539.82999999914</v>
      </c>
      <c r="P172" s="157">
        <f t="shared" si="29"/>
        <v>-9.3345510176383498E-2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2908329.25</v>
      </c>
      <c r="F175" s="148">
        <f>IFERROR(VLOOKUP($C175,'2025'!$C$8:$U$195,19,FALSE),0)</f>
        <v>2660253.75</v>
      </c>
      <c r="G175" s="149">
        <f t="shared" si="22"/>
        <v>0.91470171405111711</v>
      </c>
      <c r="H175" s="150">
        <f t="shared" si="23"/>
        <v>3.3397616566650763E-4</v>
      </c>
      <c r="I175" s="148">
        <f t="shared" si="24"/>
        <v>-248075.5</v>
      </c>
      <c r="J175" s="151">
        <f t="shared" si="25"/>
        <v>-8.5298285948882849E-2</v>
      </c>
      <c r="K175" s="147">
        <f>VLOOKUP($C175,'2025'!$C$205:$U$392,VLOOKUP($L$4,Master!$D$9:$G$20,4,FALSE),FALSE)</f>
        <v>873518.85999999987</v>
      </c>
      <c r="L175" s="148">
        <f>VLOOKUP($C175,'2025'!$C$8:$U$195,VLOOKUP($L$4,Master!$D$9:$G$20,4,FALSE),FALSE)</f>
        <v>1360969.9600000004</v>
      </c>
      <c r="M175" s="150">
        <f t="shared" si="26"/>
        <v>1.5580315690035595</v>
      </c>
      <c r="N175" s="150">
        <f t="shared" si="27"/>
        <v>1.7086021543174235E-4</v>
      </c>
      <c r="O175" s="148">
        <f t="shared" si="28"/>
        <v>487451.10000000056</v>
      </c>
      <c r="P175" s="151">
        <f t="shared" si="29"/>
        <v>0.55803156900355955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2908329.25</v>
      </c>
      <c r="F176" s="153">
        <f>IFERROR(VLOOKUP($C176,'2025'!$C$8:$U$195,19,FALSE),0)</f>
        <v>2660253.75</v>
      </c>
      <c r="G176" s="154">
        <f t="shared" si="22"/>
        <v>0.91470171405111711</v>
      </c>
      <c r="H176" s="155">
        <f t="shared" si="23"/>
        <v>3.3397616566650763E-4</v>
      </c>
      <c r="I176" s="156">
        <f t="shared" si="24"/>
        <v>-248075.5</v>
      </c>
      <c r="J176" s="157">
        <f t="shared" si="25"/>
        <v>-8.5298285948882849E-2</v>
      </c>
      <c r="K176" s="163">
        <f>VLOOKUP($C176,'2025'!$C$205:$U$392,VLOOKUP($L$4,Master!$D$9:$G$20,4,FALSE),FALSE)</f>
        <v>873518.85999999987</v>
      </c>
      <c r="L176" s="164">
        <f>VLOOKUP($C176,'2025'!$C$8:$U$195,VLOOKUP($L$4,Master!$D$9:$G$20,4,FALSE),FALSE)</f>
        <v>1360969.9600000004</v>
      </c>
      <c r="M176" s="155">
        <f t="shared" si="26"/>
        <v>1.5580315690035595</v>
      </c>
      <c r="N176" s="155">
        <f t="shared" si="27"/>
        <v>1.7086021543174235E-4</v>
      </c>
      <c r="O176" s="156">
        <f t="shared" si="28"/>
        <v>487451.10000000056</v>
      </c>
      <c r="P176" s="157">
        <f t="shared" si="29"/>
        <v>0.55803156900355955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272661318.79000002</v>
      </c>
      <c r="F177" s="143">
        <f>IFERROR(VLOOKUP($C177,'2025'!$C$8:$U$195,19,FALSE),0)</f>
        <v>277218084.25999993</v>
      </c>
      <c r="G177" s="144">
        <f t="shared" si="22"/>
        <v>1.0167121815819775</v>
      </c>
      <c r="H177" s="145">
        <f t="shared" si="23"/>
        <v>3.4802782567102709E-2</v>
      </c>
      <c r="I177" s="143">
        <f t="shared" si="24"/>
        <v>4556765.4699999094</v>
      </c>
      <c r="J177" s="146">
        <f t="shared" si="25"/>
        <v>1.671218158197741E-2</v>
      </c>
      <c r="K177" s="142">
        <f>VLOOKUP($C177,'2025'!$C$205:$U$392,VLOOKUP($L$4,Master!$D$9:$G$20,4,FALSE),FALSE)</f>
        <v>87505052.519999996</v>
      </c>
      <c r="L177" s="143">
        <f>VLOOKUP($C177,'2025'!$C$8:$U$195,VLOOKUP($L$4,Master!$D$9:$G$20,4,FALSE),FALSE)</f>
        <v>96969623.559999987</v>
      </c>
      <c r="M177" s="145">
        <f t="shared" si="26"/>
        <v>1.1081602806630713</v>
      </c>
      <c r="N177" s="145">
        <f t="shared" si="27"/>
        <v>1.2173854867301076E-2</v>
      </c>
      <c r="O177" s="143">
        <f t="shared" si="28"/>
        <v>9464571.0399999917</v>
      </c>
      <c r="P177" s="146">
        <f t="shared" si="29"/>
        <v>0.10816028066307128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194131013.63</v>
      </c>
      <c r="F181" s="148">
        <f>IFERROR(VLOOKUP($C181,'2025'!$C$8:$U$195,19,FALSE),0)</f>
        <v>194638021.23999989</v>
      </c>
      <c r="G181" s="149">
        <f t="shared" si="22"/>
        <v>1.0026116775497098</v>
      </c>
      <c r="H181" s="150">
        <f t="shared" si="23"/>
        <v>2.4435435915333804E-2</v>
      </c>
      <c r="I181" s="148">
        <f t="shared" si="24"/>
        <v>507007.6099998951</v>
      </c>
      <c r="J181" s="151">
        <f t="shared" si="25"/>
        <v>2.6116775497098872E-3</v>
      </c>
      <c r="K181" s="147">
        <f>VLOOKUP($C181,'2025'!$C$205:$U$392,VLOOKUP($L$4,Master!$D$9:$G$20,4,FALSE),FALSE)</f>
        <v>64388143.319999985</v>
      </c>
      <c r="L181" s="148">
        <f>VLOOKUP($C181,'2025'!$C$8:$U$195,VLOOKUP($L$4,Master!$D$9:$G$20,4,FALSE),FALSE)</f>
        <v>65770349.189999983</v>
      </c>
      <c r="M181" s="150">
        <f t="shared" si="26"/>
        <v>1.021466776315177</v>
      </c>
      <c r="N181" s="150">
        <f t="shared" si="27"/>
        <v>8.2570051962236653E-3</v>
      </c>
      <c r="O181" s="148">
        <f t="shared" si="28"/>
        <v>1382205.8699999973</v>
      </c>
      <c r="P181" s="151">
        <f t="shared" si="29"/>
        <v>2.1466776315176992E-2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194131013.63</v>
      </c>
      <c r="F182" s="153">
        <f>IFERROR(VLOOKUP($C182,'2025'!$C$8:$U$195,19,FALSE),0)</f>
        <v>194638021.23999989</v>
      </c>
      <c r="G182" s="154">
        <f t="shared" si="22"/>
        <v>1.0026116775497098</v>
      </c>
      <c r="H182" s="155">
        <f t="shared" si="23"/>
        <v>2.4435435915333804E-2</v>
      </c>
      <c r="I182" s="156">
        <f t="shared" si="24"/>
        <v>507007.6099998951</v>
      </c>
      <c r="J182" s="157">
        <f t="shared" si="25"/>
        <v>2.6116775497098872E-3</v>
      </c>
      <c r="K182" s="163">
        <f>VLOOKUP($C182,'2025'!$C$205:$U$392,VLOOKUP($L$4,Master!$D$9:$G$20,4,FALSE),FALSE)</f>
        <v>64388143.319999985</v>
      </c>
      <c r="L182" s="164">
        <f>VLOOKUP($C182,'2025'!$C$8:$U$195,VLOOKUP($L$4,Master!$D$9:$G$20,4,FALSE),FALSE)</f>
        <v>65770349.189999983</v>
      </c>
      <c r="M182" s="155">
        <f t="shared" si="26"/>
        <v>1.021466776315177</v>
      </c>
      <c r="N182" s="155">
        <f t="shared" si="27"/>
        <v>8.2570051962236653E-3</v>
      </c>
      <c r="O182" s="156">
        <f t="shared" si="28"/>
        <v>1382205.8699999973</v>
      </c>
      <c r="P182" s="157">
        <f t="shared" si="29"/>
        <v>2.1466776315176992E-2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14370088.750000002</v>
      </c>
      <c r="F187" s="148">
        <f>IFERROR(VLOOKUP($C187,'2025'!$C$8:$U$195,19,FALSE),0)</f>
        <v>14570122.149999989</v>
      </c>
      <c r="G187" s="149">
        <f t="shared" si="22"/>
        <v>1.0139201227967356</v>
      </c>
      <c r="H187" s="150">
        <f t="shared" si="23"/>
        <v>1.8291764569262044E-3</v>
      </c>
      <c r="I187" s="148">
        <f t="shared" si="24"/>
        <v>200033.39999998733</v>
      </c>
      <c r="J187" s="151">
        <f t="shared" si="25"/>
        <v>1.3920122796735497E-2</v>
      </c>
      <c r="K187" s="147">
        <f>VLOOKUP($C187,'2025'!$C$205:$U$392,VLOOKUP($L$4,Master!$D$9:$G$20,4,FALSE),FALSE)</f>
        <v>4949289.24</v>
      </c>
      <c r="L187" s="148">
        <f>VLOOKUP($C187,'2025'!$C$8:$U$195,VLOOKUP($L$4,Master!$D$9:$G$20,4,FALSE),FALSE)</f>
        <v>7680353.9799999967</v>
      </c>
      <c r="M187" s="150">
        <f t="shared" si="26"/>
        <v>1.5518094836583034</v>
      </c>
      <c r="N187" s="150">
        <f t="shared" si="27"/>
        <v>9.6421447510482801E-4</v>
      </c>
      <c r="O187" s="148">
        <f t="shared" si="28"/>
        <v>2731064.7399999965</v>
      </c>
      <c r="P187" s="151">
        <f t="shared" si="29"/>
        <v>0.55180948365830329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14370088.750000002</v>
      </c>
      <c r="F188" s="153">
        <f>IFERROR(VLOOKUP($C188,'2025'!$C$8:$U$195,19,FALSE),0)</f>
        <v>14570122.149999989</v>
      </c>
      <c r="G188" s="154">
        <f t="shared" si="22"/>
        <v>1.0139201227967356</v>
      </c>
      <c r="H188" s="155">
        <f t="shared" si="23"/>
        <v>1.8291764569262044E-3</v>
      </c>
      <c r="I188" s="156">
        <f t="shared" si="24"/>
        <v>200033.39999998733</v>
      </c>
      <c r="J188" s="157">
        <f t="shared" si="25"/>
        <v>1.3920122796735497E-2</v>
      </c>
      <c r="K188" s="163">
        <f>VLOOKUP($C188,'2025'!$C$205:$U$392,VLOOKUP($L$4,Master!$D$9:$G$20,4,FALSE),FALSE)</f>
        <v>4949289.24</v>
      </c>
      <c r="L188" s="164">
        <f>VLOOKUP($C188,'2025'!$C$8:$U$195,VLOOKUP($L$4,Master!$D$9:$G$20,4,FALSE),FALSE)</f>
        <v>7680353.9799999967</v>
      </c>
      <c r="M188" s="155">
        <f t="shared" si="26"/>
        <v>1.5518094836583034</v>
      </c>
      <c r="N188" s="155">
        <f t="shared" si="27"/>
        <v>9.6421447510482801E-4</v>
      </c>
      <c r="O188" s="156">
        <f t="shared" si="28"/>
        <v>2731064.7399999965</v>
      </c>
      <c r="P188" s="157">
        <f t="shared" si="29"/>
        <v>0.55180948365830329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63293.97</v>
      </c>
      <c r="F191" s="148">
        <f>IFERROR(VLOOKUP($C191,'2025'!$C$8:$U$195,19,FALSE),0)</f>
        <v>43854.67</v>
      </c>
      <c r="G191" s="149">
        <f t="shared" si="22"/>
        <v>0.69287279657130052</v>
      </c>
      <c r="H191" s="150">
        <f t="shared" si="23"/>
        <v>5.5056456675119891E-6</v>
      </c>
      <c r="I191" s="148">
        <f t="shared" si="24"/>
        <v>-19439.300000000003</v>
      </c>
      <c r="J191" s="151">
        <f t="shared" si="25"/>
        <v>-0.30712720342869948</v>
      </c>
      <c r="K191" s="147">
        <f>VLOOKUP($C191,'2025'!$C$205:$U$392,VLOOKUP($L$4,Master!$D$9:$G$20,4,FALSE),FALSE)</f>
        <v>43171.91</v>
      </c>
      <c r="L191" s="148">
        <f>VLOOKUP($C191,'2025'!$C$8:$U$195,VLOOKUP($L$4,Master!$D$9:$G$20,4,FALSE),FALSE)</f>
        <v>38594</v>
      </c>
      <c r="M191" s="150">
        <f t="shared" si="26"/>
        <v>0.89396091115727794</v>
      </c>
      <c r="N191" s="150">
        <f t="shared" si="27"/>
        <v>4.8452055138473902E-6</v>
      </c>
      <c r="O191" s="148">
        <f t="shared" si="28"/>
        <v>-4577.9100000000035</v>
      </c>
      <c r="P191" s="151">
        <f t="shared" si="29"/>
        <v>-0.1060390888427221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63293.97</v>
      </c>
      <c r="F192" s="153">
        <f>IFERROR(VLOOKUP($C192,'2025'!$C$8:$U$195,19,FALSE),0)</f>
        <v>43854.67</v>
      </c>
      <c r="G192" s="154">
        <f t="shared" si="22"/>
        <v>0.69287279657130052</v>
      </c>
      <c r="H192" s="155">
        <f t="shared" si="23"/>
        <v>5.5056456675119891E-6</v>
      </c>
      <c r="I192" s="156">
        <f t="shared" si="24"/>
        <v>-19439.300000000003</v>
      </c>
      <c r="J192" s="157">
        <f t="shared" si="25"/>
        <v>-0.30712720342869948</v>
      </c>
      <c r="K192" s="163">
        <f>VLOOKUP($C192,'2025'!$C$205:$U$392,VLOOKUP($L$4,Master!$D$9:$G$20,4,FALSE),FALSE)</f>
        <v>43171.91</v>
      </c>
      <c r="L192" s="164">
        <f>VLOOKUP($C192,'2025'!$C$8:$U$195,VLOOKUP($L$4,Master!$D$9:$G$20,4,FALSE),FALSE)</f>
        <v>38594</v>
      </c>
      <c r="M192" s="155">
        <f t="shared" si="26"/>
        <v>0.89396091115727794</v>
      </c>
      <c r="N192" s="155">
        <f t="shared" si="27"/>
        <v>4.8452055138473902E-6</v>
      </c>
      <c r="O192" s="156">
        <f t="shared" si="28"/>
        <v>-4577.9100000000035</v>
      </c>
      <c r="P192" s="157">
        <f t="shared" si="29"/>
        <v>-0.1060390888427221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64096922.440000057</v>
      </c>
      <c r="F195" s="148">
        <f>IFERROR(VLOOKUP($C195,'2025'!$C$8:$U$195,19,FALSE),0)</f>
        <v>67966086.200000003</v>
      </c>
      <c r="G195" s="149">
        <f t="shared" si="22"/>
        <v>1.0603642673113018</v>
      </c>
      <c r="H195" s="150">
        <f t="shared" si="23"/>
        <v>8.5326645491751833E-3</v>
      </c>
      <c r="I195" s="148">
        <f t="shared" si="24"/>
        <v>3869163.7599999458</v>
      </c>
      <c r="J195" s="151">
        <f t="shared" si="25"/>
        <v>6.0364267311301852E-2</v>
      </c>
      <c r="K195" s="147">
        <f>VLOOKUP($C195,'2025'!$C$205:$U$392,VLOOKUP($L$4,Master!$D$9:$G$20,4,FALSE),FALSE)</f>
        <v>18124448.050000008</v>
      </c>
      <c r="L195" s="148">
        <f>VLOOKUP($C195,'2025'!$C$8:$U$195,VLOOKUP($L$4,Master!$D$9:$G$20,4,FALSE),FALSE)</f>
        <v>23480326.390000004</v>
      </c>
      <c r="M195" s="150">
        <f t="shared" si="26"/>
        <v>1.295505734862916</v>
      </c>
      <c r="N195" s="150">
        <f t="shared" si="27"/>
        <v>2.9477899904587347E-3</v>
      </c>
      <c r="O195" s="148">
        <f t="shared" si="28"/>
        <v>5355878.3399999961</v>
      </c>
      <c r="P195" s="151">
        <f t="shared" si="29"/>
        <v>0.29550573486291593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64096922.440000057</v>
      </c>
      <c r="F196" s="159">
        <f>IFERROR(VLOOKUP($C196,'2025'!$C$8:$U$195,19,FALSE),0)</f>
        <v>67966086.200000003</v>
      </c>
      <c r="G196" s="160">
        <f t="shared" si="22"/>
        <v>1.0603642673113018</v>
      </c>
      <c r="H196" s="161">
        <f t="shared" si="23"/>
        <v>8.5326645491751833E-3</v>
      </c>
      <c r="I196" s="159">
        <f t="shared" si="24"/>
        <v>3869163.7599999458</v>
      </c>
      <c r="J196" s="162">
        <f t="shared" si="25"/>
        <v>6.0364267311301852E-2</v>
      </c>
      <c r="K196" s="158">
        <f>VLOOKUP($C196,'2025'!$C$205:$U$392,VLOOKUP($L$4,Master!$D$9:$G$20,4,FALSE),FALSE)</f>
        <v>18124448.050000008</v>
      </c>
      <c r="L196" s="159">
        <f>VLOOKUP($C196,'2025'!$C$8:$U$195,VLOOKUP($L$4,Master!$D$9:$G$20,4,FALSE),FALSE)</f>
        <v>23480326.390000004</v>
      </c>
      <c r="M196" s="161">
        <f t="shared" si="26"/>
        <v>1.295505734862916</v>
      </c>
      <c r="N196" s="161">
        <f t="shared" si="27"/>
        <v>2.9477899904587347E-3</v>
      </c>
      <c r="O196" s="159">
        <f t="shared" si="28"/>
        <v>5355878.3399999961</v>
      </c>
      <c r="P196" s="162">
        <f t="shared" si="29"/>
        <v>0.29550573486291593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3VjnthoYQ3EIKFC1vM1SHfyEdSdi+JB7X+fgCxQmFp99Wj4evFrwvlttvUrkA2uEK32Nux8jxUDCfmSRpqnVYw==" saltValue="0j/LSC0TKKwTxsKtORkGC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189011209.29999995</v>
      </c>
      <c r="F7" s="96">
        <v>222519227.14999995</v>
      </c>
      <c r="G7" s="96">
        <v>314824994.53000003</v>
      </c>
      <c r="H7" s="96"/>
      <c r="I7" s="96"/>
      <c r="J7" s="96"/>
      <c r="K7" s="96"/>
      <c r="L7" s="96"/>
      <c r="M7" s="96"/>
      <c r="N7" s="96"/>
      <c r="O7" s="96"/>
      <c r="P7" s="96"/>
      <c r="Q7" s="96">
        <f t="shared" ref="Q7:Q70" si="0">SUM(E7:P7)</f>
        <v>726355430.98000002</v>
      </c>
      <c r="R7" s="97"/>
      <c r="T7" s="95"/>
      <c r="U7" s="96">
        <f>SUM(U8:U195)</f>
        <v>2179066292.9399991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48278160.409999996</v>
      </c>
      <c r="F8" s="135">
        <v>22931100.969999999</v>
      </c>
      <c r="G8" s="135">
        <v>92406751.000000015</v>
      </c>
      <c r="H8" s="135"/>
      <c r="I8" s="135"/>
      <c r="J8" s="135"/>
      <c r="K8" s="135"/>
      <c r="L8" s="135"/>
      <c r="M8" s="135"/>
      <c r="N8" s="135"/>
      <c r="O8" s="135"/>
      <c r="P8" s="135"/>
      <c r="Q8" s="135">
        <f t="shared" si="0"/>
        <v>163616012.38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163616012.38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43618008.480000004</v>
      </c>
      <c r="F9" s="136">
        <v>18076281.75</v>
      </c>
      <c r="G9" s="136">
        <v>65832660.390000001</v>
      </c>
      <c r="H9" s="136"/>
      <c r="I9" s="136"/>
      <c r="J9" s="136"/>
      <c r="K9" s="136"/>
      <c r="L9" s="136"/>
      <c r="M9" s="136"/>
      <c r="N9" s="136"/>
      <c r="O9" s="136"/>
      <c r="P9" s="136"/>
      <c r="Q9" s="136">
        <f t="shared" si="0"/>
        <v>127526950.62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127526950.62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2130747.5600000005</v>
      </c>
      <c r="G10" s="100">
        <v>4320351.75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7642123.4400000004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7642123.4400000004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41578902.68</v>
      </c>
      <c r="F11" s="100">
        <v>14106559.859999999</v>
      </c>
      <c r="G11" s="100">
        <v>59437126.480000004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115122589.02000001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115122589.02000001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1838974.3299999994</v>
      </c>
      <c r="G12" s="100">
        <v>2075182.1599999997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4762238.1599999983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4762238.1599999983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/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965973.56</v>
      </c>
      <c r="G16" s="136">
        <v>977262.09000000008</v>
      </c>
      <c r="H16" s="136"/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2531341.12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2531341.12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>
        <v>263521.87999999995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834355.23999999976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834355.23999999976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>
        <v>227729.17000000007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473774.31000000006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473774.31000000006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>
        <v>442807.89</v>
      </c>
      <c r="G19" s="100">
        <v>486011.0400000001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1223211.57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1223211.57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>
        <v>206316.87000000002</v>
      </c>
      <c r="G20" s="136">
        <v>365759.17000000004</v>
      </c>
      <c r="H20" s="136"/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638274.16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638274.16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>
        <v>206316.87000000002</v>
      </c>
      <c r="G21" s="100">
        <v>365759.17000000004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638274.16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638274.16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/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>
        <v>188758.82000000007</v>
      </c>
      <c r="G24" s="136">
        <v>247249.93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572757.97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572757.97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>
        <v>188758.82000000007</v>
      </c>
      <c r="G25" s="100">
        <v>247249.93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572757.97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572757.97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3493769.97</v>
      </c>
      <c r="G26" s="136">
        <v>24983819.420000002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32346688.510000002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32346688.510000002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3493769.97</v>
      </c>
      <c r="G27" s="100">
        <v>24983819.420000002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32346688.510000002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32346688.510000002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/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3345745.0000000009</v>
      </c>
      <c r="F30" s="135">
        <v>5366535.6699999981</v>
      </c>
      <c r="G30" s="135">
        <v>4420179.3299999991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13132459.999999996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13132459.999999996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3314414.3400000008</v>
      </c>
      <c r="F31" s="136">
        <v>5333561.1899999976</v>
      </c>
      <c r="G31" s="136">
        <v>4382596.4499999993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13030571.979999997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13030571.979999997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3314414.3400000008</v>
      </c>
      <c r="F32" s="100">
        <v>5333561.1899999976</v>
      </c>
      <c r="G32" s="100">
        <v>4382596.4499999993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13030571.979999997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13030571.979999997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101888.01999999999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101888.01999999999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101888.01999999999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101888.01999999999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11191385.730000004</v>
      </c>
      <c r="F41" s="135">
        <v>14349224.34</v>
      </c>
      <c r="G41" s="135">
        <v>16619185.83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42159795.900000006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42159795.900000006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6185453.0300000021</v>
      </c>
      <c r="F42" s="136">
        <v>7921400.0699999984</v>
      </c>
      <c r="G42" s="136">
        <v>8430923.1200000029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22537776.220000006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22537776.220000006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6185453.0300000021</v>
      </c>
      <c r="F43" s="100">
        <v>7921400.0699999984</v>
      </c>
      <c r="G43" s="100">
        <v>8430923.1200000029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22537776.220000006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22537776.220000006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2943755.5700000022</v>
      </c>
      <c r="F46" s="136">
        <v>3579296.9700000025</v>
      </c>
      <c r="G46" s="136">
        <v>4258693.4999999991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10781746.040000003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10781746.040000003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2943755.5700000022</v>
      </c>
      <c r="F47" s="100">
        <v>3579296.9700000025</v>
      </c>
      <c r="G47" s="100">
        <v>4258693.4999999991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10781746.040000003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10781746.040000003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>
        <v>1008228.69</v>
      </c>
      <c r="G48" s="136">
        <v>1259738.4899999998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3000620.9399999995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3000620.9399999995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>
        <v>1008228.69</v>
      </c>
      <c r="G49" s="100">
        <v>1259738.4899999998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3000620.9399999995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3000620.9399999995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1329523.3699999987</v>
      </c>
      <c r="F52" s="136">
        <v>1840298.6100000003</v>
      </c>
      <c r="G52" s="136">
        <v>2669830.7199999993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5839652.6999999983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5839652.6999999983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1329523.3699999987</v>
      </c>
      <c r="F53" s="100">
        <v>1840298.6100000003</v>
      </c>
      <c r="G53" s="100">
        <v>2669830.7199999993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5839652.6999999983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5839652.6999999983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4576098.2700000014</v>
      </c>
      <c r="F54" s="135">
        <v>15420050.409999998</v>
      </c>
      <c r="G54" s="135">
        <v>19638338.960000001</v>
      </c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39634487.640000001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39634487.640000001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1308445.5000000005</v>
      </c>
      <c r="F55" s="136">
        <v>1936863.6599999988</v>
      </c>
      <c r="G55" s="136">
        <v>3280923.7399999993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6526232.8999999985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6526232.8999999985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1308445.5000000005</v>
      </c>
      <c r="F56" s="100">
        <v>1936863.6599999988</v>
      </c>
      <c r="G56" s="100">
        <v>3280923.7399999993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6526232.8999999985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6526232.8999999985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1253331.5099999993</v>
      </c>
      <c r="G58" s="136">
        <v>615603.66999999993</v>
      </c>
      <c r="H58" s="136"/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2819703.3499999992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2819703.3499999992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1230051.7499999993</v>
      </c>
      <c r="G59" s="100">
        <v>590290.70999999985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2747762.7299999995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2747762.7299999995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29333.520000000004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29333.520000000004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42607.1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42607.1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15756.690000000002</v>
      </c>
      <c r="G62" s="136">
        <v>24563.950000000004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50334.8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50334.8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15756.690000000002</v>
      </c>
      <c r="G64" s="100">
        <v>24563.950000000004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50334.8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50334.8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258701.29999999993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258701.29999999993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258701.29999999993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258701.29999999993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>
        <v>10861807.85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19461566.359999999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19461566.359999999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>
        <v>6761810.1799999997</v>
      </c>
      <c r="G74" s="100">
        <v>7823558.0499999989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14696823.749999998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14696823.749999998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</v>
      </c>
      <c r="G75" s="100">
        <v>156766.45999999996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418195.43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418195.43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4228453.1800000006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4228453.1800000006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118094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118094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4689091.66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4689091.66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4689091.66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4689091.66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>
        <v>1800122.2000000002</v>
      </c>
      <c r="G81" s="136">
        <v>2436627.9500000002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4308047.9400000004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4308047.9400000004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1909641.6100000003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1909641.6100000003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>
        <v>612666.47</v>
      </c>
      <c r="G85" s="100">
        <v>1751115.92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2398406.33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2398406.33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/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1478070.6400000001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1478070.6400000001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1364939.47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1364939.47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25444.860000000008</v>
      </c>
      <c r="F93" s="100">
        <v>34021.57</v>
      </c>
      <c r="G93" s="100">
        <v>53664.740000000005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113131.17000000001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113131.17000000001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/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42738.69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42738.69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42738.69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42738.69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2758445.68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2758445.68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/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/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/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/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/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/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2758445.68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2758445.68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2758445.68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2758445.68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390982.63000000018</v>
      </c>
      <c r="G109" s="135">
        <v>722765.12</v>
      </c>
      <c r="H109" s="135"/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1380554.7600000002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1380554.7600000002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/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/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/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/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/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/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/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/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390982.63000000018</v>
      </c>
      <c r="G120" s="136">
        <v>722765.12</v>
      </c>
      <c r="H120" s="136"/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1380554.7600000002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1380554.7600000002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390982.63000000018</v>
      </c>
      <c r="G121" s="100">
        <v>722765.12</v>
      </c>
      <c r="H121" s="100"/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1380554.7600000002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1380554.7600000002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14641464.189999999</v>
      </c>
      <c r="F122" s="135">
        <v>37431456.850000001</v>
      </c>
      <c r="G122" s="135">
        <v>47355466.600000009</v>
      </c>
      <c r="H122" s="135"/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99428387.640000015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99428387.640000015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/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/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/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/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/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/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/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/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/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/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/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/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/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/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>
        <v>36321968.280000001</v>
      </c>
      <c r="G137" s="136">
        <v>45420742.680000007</v>
      </c>
      <c r="H137" s="136"/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95862405.700000018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95862405.700000018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>
        <v>36321968.280000001</v>
      </c>
      <c r="G138" s="100">
        <v>45420742.680000007</v>
      </c>
      <c r="H138" s="100"/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95862405.700000018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95862405.700000018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746895.01</v>
      </c>
      <c r="G139" s="136">
        <v>1157981.6400000001</v>
      </c>
      <c r="H139" s="136"/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2056313.59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2056313.59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746895.01</v>
      </c>
      <c r="G140" s="100">
        <v>1157981.6400000001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2056313.59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2056313.59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/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1509668.35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1509668.35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1509668.35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1509668.35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1975585.1499999997</v>
      </c>
      <c r="G143" s="135">
        <v>5551474.46</v>
      </c>
      <c r="H143" s="135"/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8510921.7300000004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8510921.7300000004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/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3845058.5900000003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3845058.5900000003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/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3845058.5900000003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3845058.5900000003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/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3074643.5999999996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3074643.5999999996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/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3074643.5999999996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3074643.5999999996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/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/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/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/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>
        <v>1552.43</v>
      </c>
      <c r="H152" s="136"/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3104.86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3104.86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>
        <v>1552.43</v>
      </c>
      <c r="H153" s="100"/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3104.86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3104.86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>
        <v>854618.59000000008</v>
      </c>
      <c r="G154" s="136">
        <v>570913.06999999995</v>
      </c>
      <c r="H154" s="136"/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1588114.6800000002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1588114.6800000002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>
        <v>854618.59000000008</v>
      </c>
      <c r="G155" s="100">
        <v>570913.06999999995</v>
      </c>
      <c r="H155" s="100"/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1588114.6800000002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1588114.6800000002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28412864.959999993</v>
      </c>
      <c r="G156" s="135">
        <v>29279117.539999999</v>
      </c>
      <c r="H156" s="135"/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78516280.98999998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78516280.98999998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13151780.830000002</v>
      </c>
      <c r="F157" s="136">
        <v>15246194.069999995</v>
      </c>
      <c r="G157" s="136">
        <v>15433790.939999999</v>
      </c>
      <c r="H157" s="136"/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43831765.839999996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43831765.839999996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>
        <v>3900501.35</v>
      </c>
      <c r="G158" s="100">
        <v>4156069.8400000003</v>
      </c>
      <c r="H158" s="100"/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11453016.800000001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11453016.800000001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11345692.719999995</v>
      </c>
      <c r="G159" s="100">
        <v>11277721.1</v>
      </c>
      <c r="H159" s="100"/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32378749.039999999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32378749.039999999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4687651.4399999995</v>
      </c>
      <c r="H160" s="136"/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13891830.739999996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13891830.739999996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/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4687651.4399999995</v>
      </c>
      <c r="H162" s="100"/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13891830.739999996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13891830.739999996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/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/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10189453.950000001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10189453.950000001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/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9993130.8300000019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9993130.8300000019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/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/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/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4269201.1600000011</v>
      </c>
      <c r="H170" s="136"/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7942976.7100000009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7942976.7100000009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4269201.1600000011</v>
      </c>
      <c r="H171" s="100"/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7942976.7100000009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7942976.7100000009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/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/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1360969.9600000004</v>
      </c>
      <c r="H174" s="136"/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2660253.75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2660253.75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1360969.9600000004</v>
      </c>
      <c r="H175" s="100"/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2660253.75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2660253.75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84804973.379999965</v>
      </c>
      <c r="F176" s="135">
        <v>95443487.319999948</v>
      </c>
      <c r="G176" s="135">
        <v>96969623.559999987</v>
      </c>
      <c r="H176" s="135"/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277218084.25999993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277218084.25999993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/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/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/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63148705.04999996</v>
      </c>
      <c r="F180" s="136">
        <v>65718966.999999963</v>
      </c>
      <c r="G180" s="136">
        <v>65770349.189999983</v>
      </c>
      <c r="H180" s="136"/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194638021.23999989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194638021.23999989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63148705.04999996</v>
      </c>
      <c r="F181" s="100">
        <v>65718966.999999963</v>
      </c>
      <c r="G181" s="100">
        <v>65770349.189999983</v>
      </c>
      <c r="H181" s="100"/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194638021.23999989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194638021.23999989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/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/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/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/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1072266.8199999998</v>
      </c>
      <c r="F186" s="136">
        <v>5817501.3499999931</v>
      </c>
      <c r="G186" s="136">
        <v>7680353.9799999967</v>
      </c>
      <c r="H186" s="136"/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14570122.149999989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14570122.149999989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1072266.8199999998</v>
      </c>
      <c r="F187" s="100">
        <v>5817501.3499999931</v>
      </c>
      <c r="G187" s="100">
        <v>7680353.9799999967</v>
      </c>
      <c r="H187" s="100"/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14570122.149999989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14570122.149999989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/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/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/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43854.67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43854.67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/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43854.67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43854.67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/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/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20584001.510000002</v>
      </c>
      <c r="F194" s="136">
        <v>23901758.299999997</v>
      </c>
      <c r="G194" s="136">
        <v>23480326.390000004</v>
      </c>
      <c r="H194" s="136"/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67966086.200000003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67966086.200000003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20584001.510000002</v>
      </c>
      <c r="F195" s="100">
        <v>23901758.299999997</v>
      </c>
      <c r="G195" s="100">
        <v>23480326.390000004</v>
      </c>
      <c r="H195" s="100"/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67966086.200000003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67966086.200000003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245866008.25</v>
      </c>
      <c r="F204" s="96">
        <f t="shared" ref="F204:P204" si="3">F205+F227+F238+F251+F293+F306+F319+F340+F353+F373</f>
        <v>245667361.62000003</v>
      </c>
      <c r="G204" s="96">
        <f t="shared" si="3"/>
        <v>309561998.60999995</v>
      </c>
      <c r="H204" s="96">
        <f t="shared" si="3"/>
        <v>785215879.29999995</v>
      </c>
      <c r="I204" s="96">
        <f t="shared" si="3"/>
        <v>294791242.69000006</v>
      </c>
      <c r="J204" s="96">
        <f t="shared" si="3"/>
        <v>293679779.69</v>
      </c>
      <c r="K204" s="96">
        <f t="shared" si="3"/>
        <v>294443187.84000003</v>
      </c>
      <c r="L204" s="96">
        <f t="shared" si="3"/>
        <v>236657566.73999995</v>
      </c>
      <c r="M204" s="96">
        <f t="shared" si="3"/>
        <v>301155117.05000001</v>
      </c>
      <c r="N204" s="96">
        <f t="shared" si="3"/>
        <v>285166851.20000005</v>
      </c>
      <c r="O204" s="96">
        <f t="shared" si="3"/>
        <v>290791489.38999993</v>
      </c>
      <c r="P204" s="96">
        <f t="shared" si="3"/>
        <v>443838540.28880137</v>
      </c>
      <c r="Q204" s="96">
        <f t="shared" ref="Q204:Q235" si="4">SUM(E204:P204)</f>
        <v>4026835022.6688008</v>
      </c>
      <c r="R204" s="97"/>
      <c r="T204" s="95"/>
      <c r="U204" s="96">
        <f>SUM(U205:U392)</f>
        <v>2403286105.4399996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64233499.420000002</v>
      </c>
      <c r="F205" s="135">
        <f t="shared" ref="F205:P205" si="5">+F206+F210+F213+F217+F219+F221+F223+F225</f>
        <v>37503643.63000001</v>
      </c>
      <c r="G205" s="135">
        <f t="shared" si="5"/>
        <v>92391835.089999989</v>
      </c>
      <c r="H205" s="135">
        <f t="shared" si="5"/>
        <v>558926825.23000002</v>
      </c>
      <c r="I205" s="135">
        <f t="shared" si="5"/>
        <v>91933436.070000008</v>
      </c>
      <c r="J205" s="135">
        <f t="shared" si="5"/>
        <v>71986687.890000015</v>
      </c>
      <c r="K205" s="135">
        <f t="shared" si="5"/>
        <v>64679550.19000002</v>
      </c>
      <c r="L205" s="135">
        <f t="shared" si="5"/>
        <v>38736202.929999992</v>
      </c>
      <c r="M205" s="135">
        <f t="shared" si="5"/>
        <v>72707651.099999994</v>
      </c>
      <c r="N205" s="135">
        <f t="shared" si="5"/>
        <v>55122250.410000004</v>
      </c>
      <c r="O205" s="135">
        <f t="shared" si="5"/>
        <v>59339506.999999985</v>
      </c>
      <c r="P205" s="135">
        <f t="shared" si="5"/>
        <v>95787512.556800619</v>
      </c>
      <c r="Q205" s="135">
        <f t="shared" si="4"/>
        <v>1303348601.5168006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194128978.13999999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58736085.580000006</v>
      </c>
      <c r="F206" s="136">
        <f t="shared" ref="F206:P206" si="6">+F207+F208+F209</f>
        <v>32198290.260000005</v>
      </c>
      <c r="G206" s="136">
        <f t="shared" si="6"/>
        <v>62589291.599999994</v>
      </c>
      <c r="H206" s="136">
        <f t="shared" si="6"/>
        <v>532093282.90999997</v>
      </c>
      <c r="I206" s="136">
        <f t="shared" si="6"/>
        <v>74354251.970000014</v>
      </c>
      <c r="J206" s="136">
        <f t="shared" si="6"/>
        <v>61925282.790000014</v>
      </c>
      <c r="K206" s="136">
        <f t="shared" si="6"/>
        <v>56704288.660000026</v>
      </c>
      <c r="L206" s="136">
        <f t="shared" si="6"/>
        <v>31098507.269999992</v>
      </c>
      <c r="M206" s="136">
        <f t="shared" si="6"/>
        <v>46624543.819999993</v>
      </c>
      <c r="N206" s="136">
        <f t="shared" si="6"/>
        <v>37358347.420000002</v>
      </c>
      <c r="O206" s="136">
        <f t="shared" si="6"/>
        <v>45961697.209999986</v>
      </c>
      <c r="P206" s="136">
        <f t="shared" si="6"/>
        <v>63009534.683800586</v>
      </c>
      <c r="Q206" s="135">
        <f t="shared" si="4"/>
        <v>1102653404.1738005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153523667.44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2137878.0500000031</v>
      </c>
      <c r="F207" s="100">
        <v>4184895.9299999983</v>
      </c>
      <c r="G207" s="100">
        <v>5024935.2299999874</v>
      </c>
      <c r="H207" s="100">
        <v>4128776.0899999966</v>
      </c>
      <c r="I207" s="100">
        <v>5027970.5599999903</v>
      </c>
      <c r="J207" s="100">
        <v>3896563.0599999991</v>
      </c>
      <c r="K207" s="100">
        <v>3255340.1099999971</v>
      </c>
      <c r="L207" s="100">
        <v>3068868.6199999987</v>
      </c>
      <c r="M207" s="100">
        <v>3435711.6599999936</v>
      </c>
      <c r="N207" s="100">
        <v>3618146.1599999978</v>
      </c>
      <c r="O207" s="100">
        <v>3111965.3399999994</v>
      </c>
      <c r="P207" s="100">
        <v>4623226.8757998645</v>
      </c>
      <c r="Q207" s="135">
        <f t="shared" si="4"/>
        <v>45514277.685799822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11347709.20999999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54865198.009999998</v>
      </c>
      <c r="F208" s="100">
        <v>26218305.900000002</v>
      </c>
      <c r="G208" s="100">
        <v>55413433.160000004</v>
      </c>
      <c r="H208" s="100">
        <v>525852716.72999996</v>
      </c>
      <c r="I208" s="100">
        <v>67006080.890000023</v>
      </c>
      <c r="J208" s="100">
        <v>56030332.470000006</v>
      </c>
      <c r="K208" s="100">
        <v>51211836.000000022</v>
      </c>
      <c r="L208" s="100">
        <v>26187781.939999994</v>
      </c>
      <c r="M208" s="100">
        <v>41362448.259999998</v>
      </c>
      <c r="N208" s="100">
        <v>31807223.800000001</v>
      </c>
      <c r="O208" s="100">
        <v>40781482.75999999</v>
      </c>
      <c r="P208" s="100">
        <v>55326055.01200036</v>
      </c>
      <c r="Q208" s="135">
        <f t="shared" si="4"/>
        <v>1032062894.9320002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136496937.06999999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1733009.5200000019</v>
      </c>
      <c r="F209" s="100">
        <v>1795088.430000002</v>
      </c>
      <c r="G209" s="100">
        <v>2150923.2100000018</v>
      </c>
      <c r="H209" s="100">
        <v>2111790.090000004</v>
      </c>
      <c r="I209" s="100">
        <v>2320200.5200000009</v>
      </c>
      <c r="J209" s="100">
        <v>1998387.2600000028</v>
      </c>
      <c r="K209" s="100">
        <v>2237112.5500000012</v>
      </c>
      <c r="L209" s="100">
        <v>1841856.7100000016</v>
      </c>
      <c r="M209" s="100">
        <v>1826383.9000000015</v>
      </c>
      <c r="N209" s="100">
        <v>1932977.4600000014</v>
      </c>
      <c r="O209" s="100">
        <v>2068249.1100000022</v>
      </c>
      <c r="P209" s="100">
        <v>3060252.7960003605</v>
      </c>
      <c r="Q209" s="135">
        <f t="shared" si="4"/>
        <v>25076231.556000382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5679021.1600000057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933362.05000000016</v>
      </c>
      <c r="F213" s="136">
        <f t="shared" ref="F213:P213" si="8">+F214+F215+F216</f>
        <v>971039.04000000015</v>
      </c>
      <c r="G213" s="136">
        <f t="shared" si="8"/>
        <v>1620032.9700000002</v>
      </c>
      <c r="H213" s="136">
        <f t="shared" si="8"/>
        <v>2168975.4800000009</v>
      </c>
      <c r="I213" s="136">
        <f t="shared" si="8"/>
        <v>2773375.7100000004</v>
      </c>
      <c r="J213" s="136">
        <f t="shared" si="8"/>
        <v>1264655.3900000001</v>
      </c>
      <c r="K213" s="136">
        <f t="shared" si="8"/>
        <v>1536725.5</v>
      </c>
      <c r="L213" s="136">
        <f t="shared" si="8"/>
        <v>1360435.5800000008</v>
      </c>
      <c r="M213" s="136">
        <f t="shared" si="8"/>
        <v>1231673.4700000002</v>
      </c>
      <c r="N213" s="136">
        <f t="shared" si="8"/>
        <v>1525066.4900000002</v>
      </c>
      <c r="O213" s="136">
        <f t="shared" si="8"/>
        <v>1470408.0600000003</v>
      </c>
      <c r="P213" s="136">
        <f t="shared" si="8"/>
        <v>2634906.1030000392</v>
      </c>
      <c r="Q213" s="135">
        <f t="shared" si="4"/>
        <v>19490655.843000039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3524434.0600000005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202284.72999999995</v>
      </c>
      <c r="F214" s="100">
        <v>224340.46999999997</v>
      </c>
      <c r="G214" s="100">
        <v>306547.65999999986</v>
      </c>
      <c r="H214" s="100">
        <v>307779.71000000008</v>
      </c>
      <c r="I214" s="100">
        <v>300863.66000000003</v>
      </c>
      <c r="J214" s="100">
        <v>318852.24999999994</v>
      </c>
      <c r="K214" s="100">
        <v>317587.39000000007</v>
      </c>
      <c r="L214" s="100">
        <v>261314.78999999998</v>
      </c>
      <c r="M214" s="100">
        <v>268429.16000000009</v>
      </c>
      <c r="N214" s="100">
        <v>312004.16999999987</v>
      </c>
      <c r="O214" s="100">
        <v>318325.11000000016</v>
      </c>
      <c r="P214" s="100">
        <v>405759.52500000107</v>
      </c>
      <c r="Q214" s="135">
        <f t="shared" si="4"/>
        <v>3544088.6250000019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733172.85999999987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190572.28000000003</v>
      </c>
      <c r="F215" s="100">
        <v>194084.87000000002</v>
      </c>
      <c r="G215" s="100">
        <v>274176.24000000005</v>
      </c>
      <c r="H215" s="100">
        <v>230791.57000000004</v>
      </c>
      <c r="I215" s="100">
        <v>219895.28</v>
      </c>
      <c r="J215" s="100">
        <v>208592.27000000005</v>
      </c>
      <c r="K215" s="100">
        <v>220297.02</v>
      </c>
      <c r="L215" s="100">
        <v>201757.56</v>
      </c>
      <c r="M215" s="100">
        <v>202187.76999999996</v>
      </c>
      <c r="N215" s="100">
        <v>221072.77000000002</v>
      </c>
      <c r="O215" s="100">
        <v>238510.40999999997</v>
      </c>
      <c r="P215" s="100">
        <v>370702.578999997</v>
      </c>
      <c r="Q215" s="135">
        <f t="shared" si="4"/>
        <v>2772640.6189999976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658833.39000000013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540505.04000000015</v>
      </c>
      <c r="F216" s="100">
        <v>552613.70000000019</v>
      </c>
      <c r="G216" s="100">
        <v>1039309.0700000003</v>
      </c>
      <c r="H216" s="100">
        <v>1630404.2000000007</v>
      </c>
      <c r="I216" s="100">
        <v>2252616.7700000005</v>
      </c>
      <c r="J216" s="100">
        <v>737210.87000000023</v>
      </c>
      <c r="K216" s="100">
        <v>998841.09000000008</v>
      </c>
      <c r="L216" s="100">
        <v>897363.2300000008</v>
      </c>
      <c r="M216" s="100">
        <v>761056.54</v>
      </c>
      <c r="N216" s="100">
        <v>991989.55000000028</v>
      </c>
      <c r="O216" s="100">
        <v>913572.54000000015</v>
      </c>
      <c r="P216" s="100">
        <v>1858443.999000041</v>
      </c>
      <c r="Q216" s="135">
        <f t="shared" si="4"/>
        <v>13173926.599000044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2132427.8100000005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418104.54999999993</v>
      </c>
      <c r="F217" s="136">
        <f t="shared" ref="F217:P217" si="9">+F218</f>
        <v>396786.27999999997</v>
      </c>
      <c r="G217" s="136">
        <f t="shared" si="9"/>
        <v>1288631.48</v>
      </c>
      <c r="H217" s="136">
        <f t="shared" si="9"/>
        <v>1641553.82</v>
      </c>
      <c r="I217" s="136">
        <f t="shared" si="9"/>
        <v>1385426.1099999999</v>
      </c>
      <c r="J217" s="136">
        <f t="shared" si="9"/>
        <v>1315264.8900000001</v>
      </c>
      <c r="K217" s="136">
        <f t="shared" si="9"/>
        <v>1316322.5799999998</v>
      </c>
      <c r="L217" s="136">
        <f t="shared" si="9"/>
        <v>612681.70000000007</v>
      </c>
      <c r="M217" s="136">
        <f t="shared" si="9"/>
        <v>915923.81</v>
      </c>
      <c r="N217" s="136">
        <f t="shared" si="9"/>
        <v>1102491.54</v>
      </c>
      <c r="O217" s="136">
        <f t="shared" si="9"/>
        <v>1141261.3800000001</v>
      </c>
      <c r="P217" s="136">
        <f t="shared" si="9"/>
        <v>3465775.7299999846</v>
      </c>
      <c r="Q217" s="135">
        <f t="shared" si="4"/>
        <v>15000223.869999986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2103522.3099999996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418104.54999999993</v>
      </c>
      <c r="F218" s="100">
        <v>396786.27999999997</v>
      </c>
      <c r="G218" s="100">
        <v>1288631.48</v>
      </c>
      <c r="H218" s="100">
        <v>1641553.82</v>
      </c>
      <c r="I218" s="100">
        <v>1385426.1099999999</v>
      </c>
      <c r="J218" s="100">
        <v>1315264.8900000001</v>
      </c>
      <c r="K218" s="100">
        <v>1316322.5799999998</v>
      </c>
      <c r="L218" s="100">
        <v>612681.70000000007</v>
      </c>
      <c r="M218" s="100">
        <v>915923.81</v>
      </c>
      <c r="N218" s="100">
        <v>1102491.54</v>
      </c>
      <c r="O218" s="100">
        <v>1141261.3800000001</v>
      </c>
      <c r="P218" s="100">
        <v>3465775.7299999846</v>
      </c>
      <c r="Q218" s="135">
        <f t="shared" si="4"/>
        <v>15000223.869999986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2103522.3099999996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208070.8899999999</v>
      </c>
      <c r="F221" s="136">
        <f t="shared" ref="F221:P221" si="11">+F222</f>
        <v>226633.12999999992</v>
      </c>
      <c r="G221" s="136">
        <f t="shared" si="11"/>
        <v>362580.89999999991</v>
      </c>
      <c r="H221" s="136">
        <f t="shared" si="11"/>
        <v>280900.15999999997</v>
      </c>
      <c r="I221" s="136">
        <f t="shared" si="11"/>
        <v>287351</v>
      </c>
      <c r="J221" s="136">
        <f t="shared" si="11"/>
        <v>281055.91999999987</v>
      </c>
      <c r="K221" s="136">
        <f t="shared" si="11"/>
        <v>432800.0400000001</v>
      </c>
      <c r="L221" s="136">
        <f t="shared" si="11"/>
        <v>263449.3</v>
      </c>
      <c r="M221" s="136">
        <f t="shared" si="11"/>
        <v>263571.37999999995</v>
      </c>
      <c r="N221" s="136">
        <f t="shared" si="11"/>
        <v>306139.88</v>
      </c>
      <c r="O221" s="136">
        <f t="shared" si="11"/>
        <v>333941.11000000004</v>
      </c>
      <c r="P221" s="136">
        <f t="shared" si="11"/>
        <v>527819.91999999993</v>
      </c>
      <c r="Q221" s="135">
        <f t="shared" si="4"/>
        <v>3774313.629999999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797284.91999999969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208070.8899999999</v>
      </c>
      <c r="F222" s="100">
        <v>226633.12999999992</v>
      </c>
      <c r="G222" s="100">
        <v>362580.89999999991</v>
      </c>
      <c r="H222" s="100">
        <v>280900.15999999997</v>
      </c>
      <c r="I222" s="100">
        <v>287351</v>
      </c>
      <c r="J222" s="100">
        <v>281055.91999999987</v>
      </c>
      <c r="K222" s="100">
        <v>432800.0400000001</v>
      </c>
      <c r="L222" s="100">
        <v>263449.3</v>
      </c>
      <c r="M222" s="100">
        <v>263571.37999999995</v>
      </c>
      <c r="N222" s="100">
        <v>306139.88</v>
      </c>
      <c r="O222" s="100">
        <v>333941.11000000004</v>
      </c>
      <c r="P222" s="100">
        <v>527819.91999999993</v>
      </c>
      <c r="Q222" s="135">
        <f t="shared" si="4"/>
        <v>3774313.629999999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797284.91999999969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3937876.35</v>
      </c>
      <c r="F223" s="136">
        <f t="shared" ref="F223:P223" si="12">+F224</f>
        <v>3710894.9200000004</v>
      </c>
      <c r="G223" s="136">
        <f t="shared" si="12"/>
        <v>26531298.140000001</v>
      </c>
      <c r="H223" s="136">
        <f t="shared" si="12"/>
        <v>22742112.860000003</v>
      </c>
      <c r="I223" s="136">
        <f t="shared" si="12"/>
        <v>13133031.279999999</v>
      </c>
      <c r="J223" s="136">
        <f t="shared" si="12"/>
        <v>7200428.8999999985</v>
      </c>
      <c r="K223" s="136">
        <f t="shared" si="12"/>
        <v>4689413.4099999992</v>
      </c>
      <c r="L223" s="136">
        <f t="shared" si="12"/>
        <v>5401129.0799999991</v>
      </c>
      <c r="M223" s="136">
        <f t="shared" si="12"/>
        <v>23671938.620000005</v>
      </c>
      <c r="N223" s="136">
        <f t="shared" si="12"/>
        <v>14830205.08</v>
      </c>
      <c r="O223" s="136">
        <f t="shared" si="12"/>
        <v>10432199.239999998</v>
      </c>
      <c r="P223" s="136">
        <f t="shared" si="12"/>
        <v>26149476.120000005</v>
      </c>
      <c r="Q223" s="135">
        <f t="shared" si="4"/>
        <v>162430004.00000003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34180069.410000004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3937876.35</v>
      </c>
      <c r="F224" s="100">
        <v>3710894.9200000004</v>
      </c>
      <c r="G224" s="100">
        <v>26531298.140000001</v>
      </c>
      <c r="H224" s="100">
        <v>22742112.860000003</v>
      </c>
      <c r="I224" s="100">
        <v>13133031.279999999</v>
      </c>
      <c r="J224" s="100">
        <v>7200428.8999999985</v>
      </c>
      <c r="K224" s="100">
        <v>4689413.4099999992</v>
      </c>
      <c r="L224" s="100">
        <v>5401129.0799999991</v>
      </c>
      <c r="M224" s="100">
        <v>23671938.620000005</v>
      </c>
      <c r="N224" s="100">
        <v>14830205.08</v>
      </c>
      <c r="O224" s="100">
        <v>10432199.239999998</v>
      </c>
      <c r="P224" s="100">
        <v>26149476.120000005</v>
      </c>
      <c r="Q224" s="135">
        <f t="shared" si="4"/>
        <v>162430004.00000003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34180069.410000004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5067089.93</v>
      </c>
      <c r="F227" s="135">
        <f t="shared" ref="F227:P227" si="14">+F228+F230+F232+F234+F236</f>
        <v>5987707.6799999978</v>
      </c>
      <c r="G227" s="135">
        <f t="shared" si="14"/>
        <v>6970932.6099999938</v>
      </c>
      <c r="H227" s="135">
        <f t="shared" si="14"/>
        <v>7422548.6899999967</v>
      </c>
      <c r="I227" s="135">
        <f t="shared" si="14"/>
        <v>6631776.8200000012</v>
      </c>
      <c r="J227" s="135">
        <f t="shared" si="14"/>
        <v>6471707.3199999975</v>
      </c>
      <c r="K227" s="135">
        <f t="shared" si="14"/>
        <v>7508469.080000001</v>
      </c>
      <c r="L227" s="135">
        <f t="shared" si="14"/>
        <v>6179284.4399999985</v>
      </c>
      <c r="M227" s="135">
        <f t="shared" si="14"/>
        <v>7118595.5300000003</v>
      </c>
      <c r="N227" s="135">
        <f t="shared" si="14"/>
        <v>7302490.1099999966</v>
      </c>
      <c r="O227" s="135">
        <f t="shared" si="14"/>
        <v>6762539.1300000027</v>
      </c>
      <c r="P227" s="135">
        <f t="shared" si="14"/>
        <v>13044705.894000268</v>
      </c>
      <c r="Q227" s="135">
        <f t="shared" si="4"/>
        <v>86467847.234000251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18025730.219999991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5020439.26</v>
      </c>
      <c r="F228" s="136">
        <f t="shared" ref="F228:P228" si="15">+F229</f>
        <v>5913576.0699999975</v>
      </c>
      <c r="G228" s="136">
        <f t="shared" si="15"/>
        <v>6801972.3199999938</v>
      </c>
      <c r="H228" s="136">
        <f t="shared" si="15"/>
        <v>7235399.5599999968</v>
      </c>
      <c r="I228" s="136">
        <f t="shared" si="15"/>
        <v>6516659.6300000008</v>
      </c>
      <c r="J228" s="136">
        <f t="shared" si="15"/>
        <v>6348085.7099999972</v>
      </c>
      <c r="K228" s="136">
        <f t="shared" si="15"/>
        <v>7361978.5100000007</v>
      </c>
      <c r="L228" s="136">
        <f t="shared" si="15"/>
        <v>6076675.0799999982</v>
      </c>
      <c r="M228" s="136">
        <f t="shared" si="15"/>
        <v>6975209.8100000005</v>
      </c>
      <c r="N228" s="136">
        <f t="shared" si="15"/>
        <v>7155661.759999997</v>
      </c>
      <c r="O228" s="136">
        <f t="shared" si="15"/>
        <v>6621723.9700000025</v>
      </c>
      <c r="P228" s="136">
        <f t="shared" si="15"/>
        <v>12594769.765000269</v>
      </c>
      <c r="Q228" s="135">
        <f t="shared" si="4"/>
        <v>84622151.445000246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17735987.649999991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5020439.26</v>
      </c>
      <c r="F229" s="100">
        <v>5913576.0699999975</v>
      </c>
      <c r="G229" s="100">
        <v>6801972.3199999938</v>
      </c>
      <c r="H229" s="100">
        <v>7235399.5599999968</v>
      </c>
      <c r="I229" s="100">
        <v>6516659.6300000008</v>
      </c>
      <c r="J229" s="100">
        <v>6348085.7099999972</v>
      </c>
      <c r="K229" s="100">
        <v>7361978.5100000007</v>
      </c>
      <c r="L229" s="100">
        <v>6076675.0799999982</v>
      </c>
      <c r="M229" s="100">
        <v>6975209.8100000005</v>
      </c>
      <c r="N229" s="100">
        <v>7155661.759999997</v>
      </c>
      <c r="O229" s="100">
        <v>6621723.9700000025</v>
      </c>
      <c r="P229" s="100">
        <v>12594769.765000269</v>
      </c>
      <c r="Q229" s="135">
        <f t="shared" si="4"/>
        <v>84622151.445000246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17735987.649999991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46650.67</v>
      </c>
      <c r="F236" s="136">
        <f t="shared" ref="F236:P236" si="16">+F237</f>
        <v>74131.61</v>
      </c>
      <c r="G236" s="136">
        <f t="shared" si="16"/>
        <v>168960.28999999998</v>
      </c>
      <c r="H236" s="136">
        <f t="shared" si="16"/>
        <v>187149.13</v>
      </c>
      <c r="I236" s="136">
        <f t="shared" si="16"/>
        <v>115117.18999999999</v>
      </c>
      <c r="J236" s="136">
        <f t="shared" si="16"/>
        <v>123621.61</v>
      </c>
      <c r="K236" s="136">
        <f t="shared" si="16"/>
        <v>146490.57</v>
      </c>
      <c r="L236" s="136">
        <f t="shared" si="16"/>
        <v>102609.35999999999</v>
      </c>
      <c r="M236" s="136">
        <f t="shared" si="16"/>
        <v>143385.72</v>
      </c>
      <c r="N236" s="136">
        <f t="shared" si="16"/>
        <v>146828.35</v>
      </c>
      <c r="O236" s="136">
        <f t="shared" si="16"/>
        <v>140815.16</v>
      </c>
      <c r="P236" s="136">
        <f t="shared" si="16"/>
        <v>449936.12899999891</v>
      </c>
      <c r="Q236" s="135">
        <f t="shared" ref="Q236:Q267" si="17">SUM(E236:P236)</f>
        <v>1845695.7889999989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289742.56999999995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46650.67</v>
      </c>
      <c r="F237" s="100">
        <v>74131.61</v>
      </c>
      <c r="G237" s="100">
        <v>168960.28999999998</v>
      </c>
      <c r="H237" s="100">
        <v>187149.13</v>
      </c>
      <c r="I237" s="100">
        <v>115117.18999999999</v>
      </c>
      <c r="J237" s="100">
        <v>123621.61</v>
      </c>
      <c r="K237" s="100">
        <v>146490.57</v>
      </c>
      <c r="L237" s="100">
        <v>102609.35999999999</v>
      </c>
      <c r="M237" s="100">
        <v>143385.72</v>
      </c>
      <c r="N237" s="100">
        <v>146828.35</v>
      </c>
      <c r="O237" s="100">
        <v>140815.16</v>
      </c>
      <c r="P237" s="100">
        <v>449936.12899999891</v>
      </c>
      <c r="Q237" s="135">
        <f t="shared" si="17"/>
        <v>1845695.7889999989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289742.56999999995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13814610.739999993</v>
      </c>
      <c r="F238" s="135">
        <f t="shared" ref="F238:P238" si="18">+F239+F241+F243+F245+F247+F249</f>
        <v>16071667.599999985</v>
      </c>
      <c r="G238" s="135">
        <f t="shared" si="18"/>
        <v>16869433.859999985</v>
      </c>
      <c r="H238" s="135">
        <f t="shared" si="18"/>
        <v>17974650.249999989</v>
      </c>
      <c r="I238" s="135">
        <f t="shared" si="18"/>
        <v>17675723.119999997</v>
      </c>
      <c r="J238" s="135">
        <f t="shared" si="18"/>
        <v>17141896.409999996</v>
      </c>
      <c r="K238" s="135">
        <f t="shared" si="18"/>
        <v>19146012.300000001</v>
      </c>
      <c r="L238" s="135">
        <f t="shared" si="18"/>
        <v>16626860.729999997</v>
      </c>
      <c r="M238" s="135">
        <f t="shared" si="18"/>
        <v>18677839.260000002</v>
      </c>
      <c r="N238" s="135">
        <f t="shared" si="18"/>
        <v>18700037.489999976</v>
      </c>
      <c r="O238" s="135">
        <f t="shared" si="18"/>
        <v>18651060.329999994</v>
      </c>
      <c r="P238" s="135">
        <f t="shared" si="18"/>
        <v>30680675.327000439</v>
      </c>
      <c r="Q238" s="135">
        <f t="shared" si="17"/>
        <v>222030467.41700032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46755712.199999958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7308795.1499999939</v>
      </c>
      <c r="F239" s="136">
        <f t="shared" ref="F239:P239" si="19">+F240</f>
        <v>8935499.1999999937</v>
      </c>
      <c r="G239" s="136">
        <f t="shared" si="19"/>
        <v>7506116.1700000027</v>
      </c>
      <c r="H239" s="136">
        <f t="shared" si="19"/>
        <v>8790920.7400000021</v>
      </c>
      <c r="I239" s="136">
        <f t="shared" si="19"/>
        <v>9076712.1899999976</v>
      </c>
      <c r="J239" s="136">
        <f t="shared" si="19"/>
        <v>8668723.2899999991</v>
      </c>
      <c r="K239" s="136">
        <f t="shared" si="19"/>
        <v>9203062.3500000071</v>
      </c>
      <c r="L239" s="136">
        <f t="shared" si="19"/>
        <v>8530398.0799999963</v>
      </c>
      <c r="M239" s="136">
        <f t="shared" si="19"/>
        <v>8765554.5999999978</v>
      </c>
      <c r="N239" s="136">
        <f t="shared" si="19"/>
        <v>9246797.3099999987</v>
      </c>
      <c r="O239" s="136">
        <f t="shared" si="19"/>
        <v>9131076.860000005</v>
      </c>
      <c r="P239" s="136">
        <f t="shared" si="19"/>
        <v>14795994.150000004</v>
      </c>
      <c r="Q239" s="135">
        <f t="shared" si="17"/>
        <v>109959650.08999999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23750410.519999988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7308795.1499999939</v>
      </c>
      <c r="F240" s="100">
        <v>8935499.1999999937</v>
      </c>
      <c r="G240" s="100">
        <v>7506116.1700000027</v>
      </c>
      <c r="H240" s="100">
        <v>8790920.7400000021</v>
      </c>
      <c r="I240" s="100">
        <v>9076712.1899999976</v>
      </c>
      <c r="J240" s="100">
        <v>8668723.2899999991</v>
      </c>
      <c r="K240" s="100">
        <v>9203062.3500000071</v>
      </c>
      <c r="L240" s="100">
        <v>8530398.0799999963</v>
      </c>
      <c r="M240" s="100">
        <v>8765554.5999999978</v>
      </c>
      <c r="N240" s="100">
        <v>9246797.3099999987</v>
      </c>
      <c r="O240" s="100">
        <v>9131076.860000005</v>
      </c>
      <c r="P240" s="100">
        <v>14795994.150000004</v>
      </c>
      <c r="Q240" s="135">
        <f t="shared" si="17"/>
        <v>109959650.08999999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23750410.519999988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3265467.4499999969</v>
      </c>
      <c r="F243" s="136">
        <f t="shared" ref="F243:P243" si="20">+F244</f>
        <v>3291530.3499999898</v>
      </c>
      <c r="G243" s="136">
        <f t="shared" si="20"/>
        <v>4670235.8999999808</v>
      </c>
      <c r="H243" s="136">
        <f t="shared" si="20"/>
        <v>4576285.4699999858</v>
      </c>
      <c r="I243" s="136">
        <f t="shared" si="20"/>
        <v>4338962.0699999975</v>
      </c>
      <c r="J243" s="136">
        <f t="shared" si="20"/>
        <v>4432733.47</v>
      </c>
      <c r="K243" s="136">
        <f t="shared" si="20"/>
        <v>4557530.5299999937</v>
      </c>
      <c r="L243" s="136">
        <f t="shared" si="20"/>
        <v>4164000.1300000004</v>
      </c>
      <c r="M243" s="136">
        <f t="shared" si="20"/>
        <v>4863906.6099999985</v>
      </c>
      <c r="N243" s="136">
        <f t="shared" si="20"/>
        <v>4560543.729999979</v>
      </c>
      <c r="O243" s="136">
        <f t="shared" si="20"/>
        <v>4591817.7299999874</v>
      </c>
      <c r="P243" s="136">
        <f t="shared" si="20"/>
        <v>5755053.9200005997</v>
      </c>
      <c r="Q243" s="135">
        <f t="shared" si="17"/>
        <v>53068067.360000506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11227233.699999968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3265467.4499999969</v>
      </c>
      <c r="F244" s="100">
        <v>3291530.3499999898</v>
      </c>
      <c r="G244" s="100">
        <v>4670235.8999999808</v>
      </c>
      <c r="H244" s="100">
        <v>4576285.4699999858</v>
      </c>
      <c r="I244" s="100">
        <v>4338962.0699999975</v>
      </c>
      <c r="J244" s="100">
        <v>4432733.47</v>
      </c>
      <c r="K244" s="100">
        <v>4557530.5299999937</v>
      </c>
      <c r="L244" s="100">
        <v>4164000.1300000004</v>
      </c>
      <c r="M244" s="100">
        <v>4863906.6099999985</v>
      </c>
      <c r="N244" s="100">
        <v>4560543.729999979</v>
      </c>
      <c r="O244" s="100">
        <v>4591817.7299999874</v>
      </c>
      <c r="P244" s="100">
        <v>5755053.9200005997</v>
      </c>
      <c r="Q244" s="135">
        <f t="shared" si="17"/>
        <v>53068067.360000506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11227233.699999968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910107.3</v>
      </c>
      <c r="F245" s="136">
        <f t="shared" ref="F245:P245" si="21">+F246</f>
        <v>1280146.5300000003</v>
      </c>
      <c r="G245" s="136">
        <f t="shared" si="21"/>
        <v>1531487.0899999996</v>
      </c>
      <c r="H245" s="136">
        <f t="shared" si="21"/>
        <v>1482740.7000000002</v>
      </c>
      <c r="I245" s="136">
        <f t="shared" si="21"/>
        <v>1212964.93</v>
      </c>
      <c r="J245" s="136">
        <f t="shared" si="21"/>
        <v>1282694.22</v>
      </c>
      <c r="K245" s="136">
        <f t="shared" si="21"/>
        <v>1380567.6899999992</v>
      </c>
      <c r="L245" s="136">
        <f t="shared" si="21"/>
        <v>1240803.73</v>
      </c>
      <c r="M245" s="136">
        <f t="shared" si="21"/>
        <v>1400114.2299999997</v>
      </c>
      <c r="N245" s="136">
        <f t="shared" si="21"/>
        <v>1438941.4799999995</v>
      </c>
      <c r="O245" s="136">
        <f t="shared" si="21"/>
        <v>1390201.07</v>
      </c>
      <c r="P245" s="136">
        <f t="shared" si="21"/>
        <v>2584627.5999999996</v>
      </c>
      <c r="Q245" s="135">
        <f t="shared" si="17"/>
        <v>17135396.57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3721740.92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910107.3</v>
      </c>
      <c r="F246" s="100">
        <v>1280146.5300000003</v>
      </c>
      <c r="G246" s="100">
        <v>1531487.0899999996</v>
      </c>
      <c r="H246" s="100">
        <v>1482740.7000000002</v>
      </c>
      <c r="I246" s="100">
        <v>1212964.93</v>
      </c>
      <c r="J246" s="100">
        <v>1282694.22</v>
      </c>
      <c r="K246" s="100">
        <v>1380567.6899999992</v>
      </c>
      <c r="L246" s="100">
        <v>1240803.73</v>
      </c>
      <c r="M246" s="100">
        <v>1400114.2299999997</v>
      </c>
      <c r="N246" s="100">
        <v>1438941.4799999995</v>
      </c>
      <c r="O246" s="100">
        <v>1390201.07</v>
      </c>
      <c r="P246" s="100">
        <v>2584627.5999999996</v>
      </c>
      <c r="Q246" s="135">
        <f t="shared" si="17"/>
        <v>17135396.57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3721740.92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2330240.8400000017</v>
      </c>
      <c r="F249" s="136">
        <f t="shared" ref="F249:P249" si="22">+F250</f>
        <v>2564491.5200000019</v>
      </c>
      <c r="G249" s="136">
        <f t="shared" si="22"/>
        <v>3161594.7000000016</v>
      </c>
      <c r="H249" s="136">
        <f t="shared" si="22"/>
        <v>3124703.3400000008</v>
      </c>
      <c r="I249" s="136">
        <f t="shared" si="22"/>
        <v>3047083.9300000016</v>
      </c>
      <c r="J249" s="136">
        <f t="shared" si="22"/>
        <v>2757745.4299999997</v>
      </c>
      <c r="K249" s="136">
        <f t="shared" si="22"/>
        <v>4004851.73</v>
      </c>
      <c r="L249" s="136">
        <f t="shared" si="22"/>
        <v>2691658.7899999991</v>
      </c>
      <c r="M249" s="136">
        <f t="shared" si="22"/>
        <v>3648263.820000004</v>
      </c>
      <c r="N249" s="136">
        <f t="shared" si="22"/>
        <v>3453754.97</v>
      </c>
      <c r="O249" s="136">
        <f t="shared" si="22"/>
        <v>3537964.6700000023</v>
      </c>
      <c r="P249" s="136">
        <f t="shared" si="22"/>
        <v>7544999.656999832</v>
      </c>
      <c r="Q249" s="135">
        <f t="shared" si="17"/>
        <v>41867353.396999843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8056327.0600000042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2330240.8400000017</v>
      </c>
      <c r="F250" s="100">
        <v>2564491.5200000019</v>
      </c>
      <c r="G250" s="100">
        <v>3161594.7000000016</v>
      </c>
      <c r="H250" s="100">
        <v>3124703.3400000008</v>
      </c>
      <c r="I250" s="100">
        <v>3047083.9300000016</v>
      </c>
      <c r="J250" s="100">
        <v>2757745.4299999997</v>
      </c>
      <c r="K250" s="100">
        <v>4004851.73</v>
      </c>
      <c r="L250" s="100">
        <v>2691658.7899999991</v>
      </c>
      <c r="M250" s="100">
        <v>3648263.820000004</v>
      </c>
      <c r="N250" s="100">
        <v>3453754.97</v>
      </c>
      <c r="O250" s="100">
        <v>3537964.6700000023</v>
      </c>
      <c r="P250" s="100">
        <v>7544999.656999832</v>
      </c>
      <c r="Q250" s="135">
        <f t="shared" si="17"/>
        <v>41867353.396999843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8056327.0600000042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14192007.459999997</v>
      </c>
      <c r="F251" s="135">
        <f t="shared" ref="F251:P251" si="23">+F252+F255+F259+F266+F270+F276+F278+F283+F291</f>
        <v>18175880.849999998</v>
      </c>
      <c r="G251" s="135">
        <f t="shared" si="23"/>
        <v>26686726.370000012</v>
      </c>
      <c r="H251" s="135">
        <f t="shared" si="23"/>
        <v>30097224.240000006</v>
      </c>
      <c r="I251" s="135">
        <f t="shared" si="23"/>
        <v>21536042.559999995</v>
      </c>
      <c r="J251" s="135">
        <f t="shared" si="23"/>
        <v>32447428.640000004</v>
      </c>
      <c r="K251" s="135">
        <f t="shared" si="23"/>
        <v>34940324.899999999</v>
      </c>
      <c r="L251" s="135">
        <f t="shared" si="23"/>
        <v>19627385.739999998</v>
      </c>
      <c r="M251" s="135">
        <f t="shared" si="23"/>
        <v>34883206.859999999</v>
      </c>
      <c r="N251" s="135">
        <f t="shared" si="23"/>
        <v>38041273.76000002</v>
      </c>
      <c r="O251" s="135">
        <f t="shared" si="23"/>
        <v>42382550.739999995</v>
      </c>
      <c r="P251" s="135">
        <f t="shared" si="23"/>
        <v>91129678.651000202</v>
      </c>
      <c r="Q251" s="135">
        <f t="shared" si="17"/>
        <v>404139730.77100033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59054614.680000007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3185852.7399999984</v>
      </c>
      <c r="F252" s="136">
        <f t="shared" ref="F252:P252" si="24">+F253+F254</f>
        <v>3339638.9099999988</v>
      </c>
      <c r="G252" s="136">
        <f t="shared" si="24"/>
        <v>4853965.2300000014</v>
      </c>
      <c r="H252" s="136">
        <f t="shared" si="24"/>
        <v>3860762.2699999991</v>
      </c>
      <c r="I252" s="136">
        <f t="shared" si="24"/>
        <v>3684289.7899999968</v>
      </c>
      <c r="J252" s="136">
        <f t="shared" si="24"/>
        <v>3893543.060000007</v>
      </c>
      <c r="K252" s="136">
        <f t="shared" si="24"/>
        <v>3912637.5399999977</v>
      </c>
      <c r="L252" s="136">
        <f t="shared" si="24"/>
        <v>3257067.6999999993</v>
      </c>
      <c r="M252" s="136">
        <f t="shared" si="24"/>
        <v>3700237.5700000003</v>
      </c>
      <c r="N252" s="136">
        <f t="shared" si="24"/>
        <v>4785786.3699999917</v>
      </c>
      <c r="O252" s="136">
        <f t="shared" si="24"/>
        <v>5810662.2599999793</v>
      </c>
      <c r="P252" s="136">
        <f t="shared" si="24"/>
        <v>10828977.809000077</v>
      </c>
      <c r="Q252" s="135">
        <f t="shared" si="17"/>
        <v>55113421.249000043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11379456.879999999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3185852.7399999984</v>
      </c>
      <c r="F253" s="100">
        <v>3339638.9099999988</v>
      </c>
      <c r="G253" s="100">
        <v>4853965.2300000014</v>
      </c>
      <c r="H253" s="100">
        <v>3860762.2699999991</v>
      </c>
      <c r="I253" s="100">
        <v>3684289.7899999968</v>
      </c>
      <c r="J253" s="100">
        <v>3893543.060000007</v>
      </c>
      <c r="K253" s="100">
        <v>3912637.5399999977</v>
      </c>
      <c r="L253" s="100">
        <v>3257067.6999999993</v>
      </c>
      <c r="M253" s="100">
        <v>3700237.5700000003</v>
      </c>
      <c r="N253" s="100">
        <v>4785786.3699999917</v>
      </c>
      <c r="O253" s="100">
        <v>5810662.2599999793</v>
      </c>
      <c r="P253" s="100">
        <v>10828977.809000077</v>
      </c>
      <c r="Q253" s="135">
        <f t="shared" si="17"/>
        <v>55113421.249000043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11379456.879999999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3790812.4299999992</v>
      </c>
      <c r="F255" s="136">
        <f t="shared" ref="F255:P255" si="25">+F256+F257+F258</f>
        <v>3223414.7900000005</v>
      </c>
      <c r="G255" s="136">
        <f t="shared" si="25"/>
        <v>2644308.94</v>
      </c>
      <c r="H255" s="136">
        <f t="shared" si="25"/>
        <v>2775456.3900000006</v>
      </c>
      <c r="I255" s="136">
        <f t="shared" si="25"/>
        <v>3109895.5099999993</v>
      </c>
      <c r="J255" s="136">
        <f t="shared" si="25"/>
        <v>2733272.1199999992</v>
      </c>
      <c r="K255" s="136">
        <f t="shared" si="25"/>
        <v>5945762.1399999978</v>
      </c>
      <c r="L255" s="136">
        <f t="shared" si="25"/>
        <v>2528478.8800000004</v>
      </c>
      <c r="M255" s="136">
        <f t="shared" si="25"/>
        <v>4055463.1500000004</v>
      </c>
      <c r="N255" s="136">
        <f t="shared" si="25"/>
        <v>5639866.2299999977</v>
      </c>
      <c r="O255" s="136">
        <f t="shared" si="25"/>
        <v>5968389.5399999972</v>
      </c>
      <c r="P255" s="136">
        <f t="shared" si="25"/>
        <v>9171684.8220001124</v>
      </c>
      <c r="Q255" s="135">
        <f t="shared" si="17"/>
        <v>51586804.942000106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9658536.1600000001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3675217.6099999994</v>
      </c>
      <c r="F256" s="100">
        <v>3107616.7700000005</v>
      </c>
      <c r="G256" s="100">
        <v>2529944.6599999997</v>
      </c>
      <c r="H256" s="100">
        <v>2674667.5000000009</v>
      </c>
      <c r="I256" s="100">
        <v>3016204.8299999996</v>
      </c>
      <c r="J256" s="100">
        <v>2630100.0499999993</v>
      </c>
      <c r="K256" s="100">
        <v>5818706.8099999977</v>
      </c>
      <c r="L256" s="100">
        <v>2428572.8800000004</v>
      </c>
      <c r="M256" s="100">
        <v>3945297.47</v>
      </c>
      <c r="N256" s="100">
        <v>5459949.299999998</v>
      </c>
      <c r="O256" s="100">
        <v>5734748.3899999978</v>
      </c>
      <c r="P256" s="100">
        <v>8783996.462000113</v>
      </c>
      <c r="Q256" s="135">
        <f t="shared" si="17"/>
        <v>49805022.732000113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9312779.0399999991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18451.57</v>
      </c>
      <c r="F257" s="100">
        <v>18523.23</v>
      </c>
      <c r="G257" s="100">
        <v>34559.100000000006</v>
      </c>
      <c r="H257" s="100">
        <v>31886.359999999993</v>
      </c>
      <c r="I257" s="100">
        <v>25616.299999999996</v>
      </c>
      <c r="J257" s="100">
        <v>29744.589999999997</v>
      </c>
      <c r="K257" s="100">
        <v>37109.900000000009</v>
      </c>
      <c r="L257" s="100">
        <v>25370.089999999993</v>
      </c>
      <c r="M257" s="100">
        <v>26090.079999999998</v>
      </c>
      <c r="N257" s="100">
        <v>34277.68</v>
      </c>
      <c r="O257" s="100">
        <v>35419.050000000017</v>
      </c>
      <c r="P257" s="100">
        <v>78978.986999999848</v>
      </c>
      <c r="Q257" s="135">
        <f t="shared" si="17"/>
        <v>396026.9369999998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71533.900000000009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97143.250000000015</v>
      </c>
      <c r="F258" s="100">
        <v>97274.790000000008</v>
      </c>
      <c r="G258" s="100">
        <v>79805.179999999993</v>
      </c>
      <c r="H258" s="100">
        <v>68902.53</v>
      </c>
      <c r="I258" s="100">
        <v>68074.37999999999</v>
      </c>
      <c r="J258" s="100">
        <v>73427.48000000001</v>
      </c>
      <c r="K258" s="100">
        <v>89945.43</v>
      </c>
      <c r="L258" s="100">
        <v>74535.91</v>
      </c>
      <c r="M258" s="100">
        <v>84075.6</v>
      </c>
      <c r="N258" s="100">
        <v>145639.25</v>
      </c>
      <c r="O258" s="100">
        <v>198222.1</v>
      </c>
      <c r="P258" s="100">
        <v>308709.37300000002</v>
      </c>
      <c r="Q258" s="135">
        <f t="shared" si="17"/>
        <v>1385755.273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274223.22000000003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14372.560000000001</v>
      </c>
      <c r="F259" s="136">
        <f t="shared" ref="F259:P259" si="26">+F260+F261+F262+F263+F264+F265</f>
        <v>52484.159999999989</v>
      </c>
      <c r="G259" s="136">
        <f t="shared" si="26"/>
        <v>74387.799999999974</v>
      </c>
      <c r="H259" s="136">
        <f t="shared" si="26"/>
        <v>56005.02</v>
      </c>
      <c r="I259" s="136">
        <f t="shared" si="26"/>
        <v>52331.58</v>
      </c>
      <c r="J259" s="136">
        <f t="shared" si="26"/>
        <v>55061.37000000001</v>
      </c>
      <c r="K259" s="136">
        <f t="shared" si="26"/>
        <v>62231.109999999986</v>
      </c>
      <c r="L259" s="136">
        <f t="shared" si="26"/>
        <v>45253.109999999993</v>
      </c>
      <c r="M259" s="136">
        <f t="shared" si="26"/>
        <v>46868.21</v>
      </c>
      <c r="N259" s="136">
        <f t="shared" si="26"/>
        <v>67774.110000000015</v>
      </c>
      <c r="O259" s="136">
        <f t="shared" si="26"/>
        <v>23896.229999999996</v>
      </c>
      <c r="P259" s="136">
        <f t="shared" si="26"/>
        <v>152348.16999999998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141244.51999999996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14372.560000000001</v>
      </c>
      <c r="F261" s="100">
        <v>52484.159999999989</v>
      </c>
      <c r="G261" s="100">
        <v>74387.799999999974</v>
      </c>
      <c r="H261" s="100">
        <v>56005.02</v>
      </c>
      <c r="I261" s="100">
        <v>52331.58</v>
      </c>
      <c r="J261" s="100">
        <v>55061.37000000001</v>
      </c>
      <c r="K261" s="100">
        <v>62231.109999999986</v>
      </c>
      <c r="L261" s="100">
        <v>45253.109999999993</v>
      </c>
      <c r="M261" s="100">
        <v>46868.21</v>
      </c>
      <c r="N261" s="100">
        <v>67774.110000000015</v>
      </c>
      <c r="O261" s="100">
        <v>23896.229999999996</v>
      </c>
      <c r="P261" s="100">
        <v>152348.16999999998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141244.51999999996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97023.360000000001</v>
      </c>
      <c r="F266" s="136">
        <f t="shared" ref="F266:P266" si="27">+F267+F268+F269</f>
        <v>137956.02000000002</v>
      </c>
      <c r="G266" s="136">
        <f t="shared" si="27"/>
        <v>276948.63</v>
      </c>
      <c r="H266" s="136">
        <f t="shared" si="27"/>
        <v>199899.43000000002</v>
      </c>
      <c r="I266" s="136">
        <f t="shared" si="27"/>
        <v>92454.359999999986</v>
      </c>
      <c r="J266" s="136">
        <f t="shared" si="27"/>
        <v>174088</v>
      </c>
      <c r="K266" s="136">
        <f t="shared" si="27"/>
        <v>274967.39999999997</v>
      </c>
      <c r="L266" s="136">
        <f t="shared" si="27"/>
        <v>138572.24000000002</v>
      </c>
      <c r="M266" s="136">
        <f t="shared" si="27"/>
        <v>170843.53000000003</v>
      </c>
      <c r="N266" s="136">
        <f t="shared" si="27"/>
        <v>278305.57999999996</v>
      </c>
      <c r="O266" s="136">
        <f t="shared" si="27"/>
        <v>286896.78999999998</v>
      </c>
      <c r="P266" s="136">
        <f t="shared" si="27"/>
        <v>961998.65999999992</v>
      </c>
      <c r="Q266" s="135">
        <f t="shared" si="17"/>
        <v>3089954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511928.01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97023.360000000001</v>
      </c>
      <c r="F269" s="100">
        <v>137956.02000000002</v>
      </c>
      <c r="G269" s="100">
        <v>276948.63</v>
      </c>
      <c r="H269" s="100">
        <v>199899.43000000002</v>
      </c>
      <c r="I269" s="100">
        <v>92454.359999999986</v>
      </c>
      <c r="J269" s="100">
        <v>174088</v>
      </c>
      <c r="K269" s="100">
        <v>274967.39999999997</v>
      </c>
      <c r="L269" s="100">
        <v>138572.24000000002</v>
      </c>
      <c r="M269" s="100">
        <v>170843.53000000003</v>
      </c>
      <c r="N269" s="100">
        <v>278305.57999999996</v>
      </c>
      <c r="O269" s="100">
        <v>286896.78999999998</v>
      </c>
      <c r="P269" s="100">
        <v>961998.65999999992</v>
      </c>
      <c r="Q269" s="135">
        <f t="shared" si="28"/>
        <v>3089954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511928.01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3756991.8499999996</v>
      </c>
      <c r="F270" s="136">
        <f t="shared" ref="F270:P270" si="29">+F271+F272+F273+F274+F275</f>
        <v>7265359.5799999982</v>
      </c>
      <c r="G270" s="136">
        <f t="shared" si="29"/>
        <v>15309033.860000005</v>
      </c>
      <c r="H270" s="136">
        <f t="shared" si="29"/>
        <v>19253982.190000005</v>
      </c>
      <c r="I270" s="136">
        <f t="shared" si="29"/>
        <v>10693908.25</v>
      </c>
      <c r="J270" s="136">
        <f t="shared" si="29"/>
        <v>13298522.520000003</v>
      </c>
      <c r="K270" s="136">
        <f t="shared" si="29"/>
        <v>20640879.299999997</v>
      </c>
      <c r="L270" s="136">
        <f t="shared" si="29"/>
        <v>10184996.330000002</v>
      </c>
      <c r="M270" s="136">
        <f t="shared" si="29"/>
        <v>22536158.169999998</v>
      </c>
      <c r="N270" s="136">
        <f t="shared" si="29"/>
        <v>22777067.760000028</v>
      </c>
      <c r="O270" s="136">
        <f t="shared" si="29"/>
        <v>26455821.170000013</v>
      </c>
      <c r="P270" s="136">
        <f t="shared" si="29"/>
        <v>61851497.590000011</v>
      </c>
      <c r="Q270" s="135">
        <f t="shared" si="28"/>
        <v>234024218.57000005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26331385.290000003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2213115.4699999997</v>
      </c>
      <c r="F271" s="100">
        <v>4811926.6499999994</v>
      </c>
      <c r="G271" s="100">
        <v>13076243.210000006</v>
      </c>
      <c r="H271" s="100">
        <v>16669586.770000003</v>
      </c>
      <c r="I271" s="100">
        <v>8803323.1599999983</v>
      </c>
      <c r="J271" s="100">
        <v>10826106.990000002</v>
      </c>
      <c r="K271" s="100">
        <v>18748151.309999999</v>
      </c>
      <c r="L271" s="100">
        <v>8676981.8000000026</v>
      </c>
      <c r="M271" s="100">
        <v>20061911.779999997</v>
      </c>
      <c r="N271" s="100">
        <v>20271573.580000024</v>
      </c>
      <c r="O271" s="100">
        <v>24024743.700000014</v>
      </c>
      <c r="P271" s="100">
        <v>58692601.690000005</v>
      </c>
      <c r="Q271" s="135">
        <f t="shared" si="28"/>
        <v>206876266.11000004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20101285.330000006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181414.64999999991</v>
      </c>
      <c r="F272" s="100">
        <v>234509.88999999987</v>
      </c>
      <c r="G272" s="100">
        <v>275590.44999999995</v>
      </c>
      <c r="H272" s="100">
        <v>304818.5999999998</v>
      </c>
      <c r="I272" s="100">
        <v>278766.98999999976</v>
      </c>
      <c r="J272" s="100">
        <v>299071.00999999995</v>
      </c>
      <c r="K272" s="100">
        <v>319075.25999999995</v>
      </c>
      <c r="L272" s="100">
        <v>259977.35999999993</v>
      </c>
      <c r="M272" s="100">
        <v>292783.62</v>
      </c>
      <c r="N272" s="100">
        <v>328008.42999999976</v>
      </c>
      <c r="O272" s="100">
        <v>314315.39999999973</v>
      </c>
      <c r="P272" s="100">
        <v>622791.18000000005</v>
      </c>
      <c r="Q272" s="135">
        <f t="shared" si="28"/>
        <v>3711122.8399999994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691514.98999999976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1303709.0600000003</v>
      </c>
      <c r="F273" s="100">
        <v>2189796.7199999988</v>
      </c>
      <c r="G273" s="100">
        <v>1814605.85</v>
      </c>
      <c r="H273" s="100">
        <v>2120618.31</v>
      </c>
      <c r="I273" s="100">
        <v>1575334.9400000004</v>
      </c>
      <c r="J273" s="100">
        <v>2128316.9500000002</v>
      </c>
      <c r="K273" s="100">
        <v>1514007.7599999998</v>
      </c>
      <c r="L273" s="100">
        <v>1210340.77</v>
      </c>
      <c r="M273" s="100">
        <v>2141658.8400000008</v>
      </c>
      <c r="N273" s="100">
        <v>2118194.810000001</v>
      </c>
      <c r="O273" s="100">
        <v>2053501.8000000003</v>
      </c>
      <c r="P273" s="100">
        <v>2475696.8800000004</v>
      </c>
      <c r="Q273" s="135">
        <f t="shared" si="28"/>
        <v>22645782.690000001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5308111.629999999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58752.67</v>
      </c>
      <c r="F274" s="100">
        <v>29126.319999999996</v>
      </c>
      <c r="G274" s="100">
        <v>142594.34999999998</v>
      </c>
      <c r="H274" s="100">
        <v>158958.51</v>
      </c>
      <c r="I274" s="100">
        <v>36483.159999999989</v>
      </c>
      <c r="J274" s="100">
        <v>45027.57</v>
      </c>
      <c r="K274" s="100">
        <v>59644.969999999994</v>
      </c>
      <c r="L274" s="100">
        <v>37696.400000000001</v>
      </c>
      <c r="M274" s="100">
        <v>39803.93</v>
      </c>
      <c r="N274" s="100">
        <v>59290.94</v>
      </c>
      <c r="O274" s="100">
        <v>63260.26999999999</v>
      </c>
      <c r="P274" s="100">
        <v>60407.839999999997</v>
      </c>
      <c r="Q274" s="135">
        <f t="shared" si="28"/>
        <v>791046.93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230473.33999999997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1474677.35</v>
      </c>
      <c r="H276" s="136">
        <f t="shared" si="30"/>
        <v>1778978.27</v>
      </c>
      <c r="I276" s="136">
        <f t="shared" si="30"/>
        <v>2319883.0699999998</v>
      </c>
      <c r="J276" s="136">
        <f t="shared" si="30"/>
        <v>1626827.81</v>
      </c>
      <c r="K276" s="136">
        <f t="shared" si="30"/>
        <v>1626827.81</v>
      </c>
      <c r="L276" s="136">
        <f t="shared" si="30"/>
        <v>1626827.81</v>
      </c>
      <c r="M276" s="136">
        <f t="shared" si="30"/>
        <v>1626827.81</v>
      </c>
      <c r="N276" s="136">
        <f t="shared" si="30"/>
        <v>1626827.81</v>
      </c>
      <c r="O276" s="136">
        <f t="shared" si="30"/>
        <v>1474677.35</v>
      </c>
      <c r="P276" s="136">
        <f t="shared" si="30"/>
        <v>1778978.25</v>
      </c>
      <c r="Q276" s="135">
        <f t="shared" si="28"/>
        <v>20080000.000000004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4593344.01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1474677.35</v>
      </c>
      <c r="H277" s="100">
        <v>1778978.27</v>
      </c>
      <c r="I277" s="100">
        <v>2319883.0699999998</v>
      </c>
      <c r="J277" s="100">
        <v>1626827.81</v>
      </c>
      <c r="K277" s="100">
        <v>1626827.81</v>
      </c>
      <c r="L277" s="100">
        <v>1626827.81</v>
      </c>
      <c r="M277" s="100">
        <v>1626827.81</v>
      </c>
      <c r="N277" s="100">
        <v>1626827.81</v>
      </c>
      <c r="O277" s="100">
        <v>1474677.35</v>
      </c>
      <c r="P277" s="100">
        <v>1778978.25</v>
      </c>
      <c r="Q277" s="135">
        <f t="shared" si="28"/>
        <v>20080000.000000004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4593344.01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845667.16</v>
      </c>
      <c r="F278" s="136">
        <f t="shared" ref="F278:P278" si="31">+F279+F280+F281+F282</f>
        <v>2020239.56</v>
      </c>
      <c r="G278" s="136">
        <f t="shared" si="31"/>
        <v>1385960.94</v>
      </c>
      <c r="H278" s="136">
        <f t="shared" si="31"/>
        <v>1501771.3199999991</v>
      </c>
      <c r="I278" s="136">
        <f t="shared" si="31"/>
        <v>873678.84999999963</v>
      </c>
      <c r="J278" s="136">
        <f t="shared" si="31"/>
        <v>1222946.3399999999</v>
      </c>
      <c r="K278" s="136">
        <f t="shared" si="31"/>
        <v>1751772.7599999993</v>
      </c>
      <c r="L278" s="136">
        <f t="shared" si="31"/>
        <v>1160560.8999999994</v>
      </c>
      <c r="M278" s="136">
        <f t="shared" si="31"/>
        <v>1989484.8899999994</v>
      </c>
      <c r="N278" s="136">
        <f t="shared" si="31"/>
        <v>2028795.9000000013</v>
      </c>
      <c r="O278" s="136">
        <f t="shared" si="31"/>
        <v>1606113.29</v>
      </c>
      <c r="P278" s="136">
        <f t="shared" si="31"/>
        <v>5406331.8000000007</v>
      </c>
      <c r="Q278" s="135">
        <f t="shared" si="28"/>
        <v>21793323.709999997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4251867.66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310281.53000000003</v>
      </c>
      <c r="F281" s="100">
        <v>1519926.22</v>
      </c>
      <c r="G281" s="100">
        <v>866339.8899999999</v>
      </c>
      <c r="H281" s="100">
        <v>869972.3899999992</v>
      </c>
      <c r="I281" s="100">
        <v>495383.6799999997</v>
      </c>
      <c r="J281" s="100">
        <v>810237.2699999999</v>
      </c>
      <c r="K281" s="100">
        <v>1177535.2199999993</v>
      </c>
      <c r="L281" s="100">
        <v>784943.8399999995</v>
      </c>
      <c r="M281" s="100">
        <v>1386416.6199999994</v>
      </c>
      <c r="N281" s="100">
        <v>1399253.0100000012</v>
      </c>
      <c r="O281" s="100">
        <v>1032741.4400000002</v>
      </c>
      <c r="P281" s="100">
        <v>3362300.4400000004</v>
      </c>
      <c r="Q281" s="135">
        <f t="shared" si="28"/>
        <v>14015331.549999997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2696547.6399999997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535385.63</v>
      </c>
      <c r="F282" s="100">
        <v>500313.34</v>
      </c>
      <c r="G282" s="100">
        <v>519621.04999999993</v>
      </c>
      <c r="H282" s="100">
        <v>631798.92999999993</v>
      </c>
      <c r="I282" s="100">
        <v>378295.17</v>
      </c>
      <c r="J282" s="100">
        <v>412709.06999999995</v>
      </c>
      <c r="K282" s="100">
        <v>574237.54</v>
      </c>
      <c r="L282" s="100">
        <v>375617.05999999994</v>
      </c>
      <c r="M282" s="100">
        <v>603068.27</v>
      </c>
      <c r="N282" s="100">
        <v>629542.89</v>
      </c>
      <c r="O282" s="100">
        <v>573371.85</v>
      </c>
      <c r="P282" s="100">
        <v>2044031.3599999999</v>
      </c>
      <c r="Q282" s="135">
        <f t="shared" si="28"/>
        <v>7777992.1600000001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1555320.02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567590.42000000004</v>
      </c>
      <c r="F283" s="136">
        <f t="shared" ref="F283:P283" si="32">+F284+F285+F286+F287+F288+F289+F290</f>
        <v>552776.30000000005</v>
      </c>
      <c r="G283" s="136">
        <f t="shared" si="32"/>
        <v>614119.21000000008</v>
      </c>
      <c r="H283" s="136">
        <f t="shared" si="32"/>
        <v>616572.84000000008</v>
      </c>
      <c r="I283" s="136">
        <f t="shared" si="32"/>
        <v>666990.17999999993</v>
      </c>
      <c r="J283" s="136">
        <f t="shared" si="32"/>
        <v>739991.20000000007</v>
      </c>
      <c r="K283" s="136">
        <f t="shared" si="32"/>
        <v>677181.52999999991</v>
      </c>
      <c r="L283" s="136">
        <f t="shared" si="32"/>
        <v>655622.61</v>
      </c>
      <c r="M283" s="136">
        <f t="shared" si="32"/>
        <v>714157.58000000007</v>
      </c>
      <c r="N283" s="136">
        <f t="shared" si="32"/>
        <v>788418.78000000014</v>
      </c>
      <c r="O283" s="136">
        <f t="shared" si="32"/>
        <v>710957.5900000002</v>
      </c>
      <c r="P283" s="136">
        <f t="shared" si="32"/>
        <v>829580.48000000021</v>
      </c>
      <c r="Q283" s="135">
        <f t="shared" si="28"/>
        <v>8133958.7200000016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1734485.9300000002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524879.07000000007</v>
      </c>
      <c r="F285" s="100">
        <v>511832.65</v>
      </c>
      <c r="G285" s="100">
        <v>557661.12000000011</v>
      </c>
      <c r="H285" s="100">
        <v>573887.51000000013</v>
      </c>
      <c r="I285" s="100">
        <v>622768.34</v>
      </c>
      <c r="J285" s="100">
        <v>655735.13000000012</v>
      </c>
      <c r="K285" s="100">
        <v>603840.85999999987</v>
      </c>
      <c r="L285" s="100">
        <v>614334.63</v>
      </c>
      <c r="M285" s="100">
        <v>669347.52000000014</v>
      </c>
      <c r="N285" s="100">
        <v>731259.84000000008</v>
      </c>
      <c r="O285" s="100">
        <v>660634.74000000022</v>
      </c>
      <c r="P285" s="100">
        <v>771778.03000000014</v>
      </c>
      <c r="Q285" s="135">
        <f t="shared" si="28"/>
        <v>7497959.4400000013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1594372.8400000003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42711.349999999991</v>
      </c>
      <c r="F290" s="100">
        <v>40943.65</v>
      </c>
      <c r="G290" s="100">
        <v>56458.090000000004</v>
      </c>
      <c r="H290" s="100">
        <v>42685.33</v>
      </c>
      <c r="I290" s="100">
        <v>44221.840000000018</v>
      </c>
      <c r="J290" s="100">
        <v>84256.069999999992</v>
      </c>
      <c r="K290" s="100">
        <v>73340.67</v>
      </c>
      <c r="L290" s="100">
        <v>41287.980000000003</v>
      </c>
      <c r="M290" s="100">
        <v>44810.06</v>
      </c>
      <c r="N290" s="100">
        <v>57158.94000000001</v>
      </c>
      <c r="O290" s="100">
        <v>50322.85000000002</v>
      </c>
      <c r="P290" s="100">
        <v>57802.450000000019</v>
      </c>
      <c r="Q290" s="135">
        <f t="shared" si="28"/>
        <v>635999.28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140113.09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374363.61000000028</v>
      </c>
      <c r="F291" s="136">
        <f t="shared" ref="F291:P291" si="33">+F292</f>
        <v>24678.2</v>
      </c>
      <c r="G291" s="136">
        <f t="shared" si="33"/>
        <v>53324.410000000033</v>
      </c>
      <c r="H291" s="136">
        <f t="shared" si="33"/>
        <v>53796.509999999987</v>
      </c>
      <c r="I291" s="136">
        <f t="shared" si="33"/>
        <v>42610.969999999987</v>
      </c>
      <c r="J291" s="136">
        <f t="shared" si="33"/>
        <v>8703176.2199999988</v>
      </c>
      <c r="K291" s="136">
        <f t="shared" si="33"/>
        <v>48065.31</v>
      </c>
      <c r="L291" s="136">
        <f t="shared" si="33"/>
        <v>30006.159999999993</v>
      </c>
      <c r="M291" s="136">
        <f t="shared" si="33"/>
        <v>43165.94999999999</v>
      </c>
      <c r="N291" s="136">
        <f t="shared" si="33"/>
        <v>48431.219999999994</v>
      </c>
      <c r="O291" s="136">
        <f t="shared" si="33"/>
        <v>45136.52</v>
      </c>
      <c r="P291" s="136">
        <f t="shared" si="33"/>
        <v>148281.06999999998</v>
      </c>
      <c r="Q291" s="135">
        <f t="shared" si="28"/>
        <v>9615036.1500000004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452366.22000000032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374363.61000000028</v>
      </c>
      <c r="F292" s="100">
        <v>24678.2</v>
      </c>
      <c r="G292" s="100">
        <v>53324.410000000033</v>
      </c>
      <c r="H292" s="100">
        <v>53796.509999999987</v>
      </c>
      <c r="I292" s="100">
        <v>42610.969999999987</v>
      </c>
      <c r="J292" s="100">
        <v>8703176.2199999988</v>
      </c>
      <c r="K292" s="100">
        <v>48065.31</v>
      </c>
      <c r="L292" s="100">
        <v>30006.159999999993</v>
      </c>
      <c r="M292" s="100">
        <v>43165.94999999999</v>
      </c>
      <c r="N292" s="100">
        <v>48431.219999999994</v>
      </c>
      <c r="O292" s="100">
        <v>45136.52</v>
      </c>
      <c r="P292" s="100">
        <v>148281.06999999998</v>
      </c>
      <c r="Q292" s="135">
        <f t="shared" si="28"/>
        <v>9615036.1500000004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452366.22000000032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783774.3</v>
      </c>
      <c r="F293" s="135">
        <f t="shared" ref="F293:P293" si="34">+F294+F296++F298+F300+F302+F304</f>
        <v>1532108.9900000002</v>
      </c>
      <c r="G293" s="135">
        <f t="shared" si="34"/>
        <v>1638695.94</v>
      </c>
      <c r="H293" s="135">
        <f t="shared" si="34"/>
        <v>1263160.8999999999</v>
      </c>
      <c r="I293" s="135">
        <f t="shared" si="34"/>
        <v>677943.74999999977</v>
      </c>
      <c r="J293" s="135">
        <f t="shared" si="34"/>
        <v>1134240.4300000004</v>
      </c>
      <c r="K293" s="135">
        <f t="shared" si="34"/>
        <v>1497420.2300000011</v>
      </c>
      <c r="L293" s="135">
        <f t="shared" si="34"/>
        <v>906014.51</v>
      </c>
      <c r="M293" s="135">
        <f t="shared" si="34"/>
        <v>2060636.6800000006</v>
      </c>
      <c r="N293" s="135">
        <f t="shared" si="34"/>
        <v>2161244.4100000006</v>
      </c>
      <c r="O293" s="135">
        <f t="shared" si="34"/>
        <v>1732705.6400000006</v>
      </c>
      <c r="P293" s="135">
        <f t="shared" si="34"/>
        <v>5980368.6870000744</v>
      </c>
      <c r="Q293" s="135">
        <f t="shared" si="28"/>
        <v>21368314.467000075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3954579.23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783774.3</v>
      </c>
      <c r="F304" s="136">
        <f t="shared" ref="F304:P304" si="37">+F305</f>
        <v>1532108.9900000002</v>
      </c>
      <c r="G304" s="136">
        <f t="shared" si="37"/>
        <v>1638695.94</v>
      </c>
      <c r="H304" s="136">
        <f t="shared" si="37"/>
        <v>1263160.8999999999</v>
      </c>
      <c r="I304" s="136">
        <f t="shared" si="37"/>
        <v>677943.74999999977</v>
      </c>
      <c r="J304" s="136">
        <f t="shared" si="37"/>
        <v>1134240.4300000004</v>
      </c>
      <c r="K304" s="136">
        <f t="shared" si="37"/>
        <v>1497420.2300000011</v>
      </c>
      <c r="L304" s="136">
        <f t="shared" si="37"/>
        <v>906014.51</v>
      </c>
      <c r="M304" s="136">
        <f t="shared" si="37"/>
        <v>2060636.6800000006</v>
      </c>
      <c r="N304" s="136">
        <f t="shared" si="37"/>
        <v>2161244.4100000006</v>
      </c>
      <c r="O304" s="136">
        <f t="shared" si="37"/>
        <v>1732705.6400000006</v>
      </c>
      <c r="P304" s="136">
        <f t="shared" si="37"/>
        <v>5980368.6870000744</v>
      </c>
      <c r="Q304" s="135">
        <f t="shared" si="36"/>
        <v>21368314.467000075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3954579.23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783774.3</v>
      </c>
      <c r="F305" s="100">
        <v>1532108.9900000002</v>
      </c>
      <c r="G305" s="100">
        <v>1638695.94</v>
      </c>
      <c r="H305" s="100">
        <v>1263160.8999999999</v>
      </c>
      <c r="I305" s="100">
        <v>677943.74999999977</v>
      </c>
      <c r="J305" s="100">
        <v>1134240.4300000004</v>
      </c>
      <c r="K305" s="100">
        <v>1497420.2300000011</v>
      </c>
      <c r="L305" s="100">
        <v>906014.51</v>
      </c>
      <c r="M305" s="100">
        <v>2060636.6800000006</v>
      </c>
      <c r="N305" s="100">
        <v>2161244.4100000006</v>
      </c>
      <c r="O305" s="100">
        <v>1732705.6400000006</v>
      </c>
      <c r="P305" s="100">
        <v>5980368.6870000744</v>
      </c>
      <c r="Q305" s="135">
        <f t="shared" si="36"/>
        <v>21368314.467000075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3954579.23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403469.73000000027</v>
      </c>
      <c r="F306" s="135">
        <f t="shared" ref="F306:P306" si="38">+F307+F309+F311+F313+F315+F317</f>
        <v>445698.69000000024</v>
      </c>
      <c r="G306" s="135">
        <f t="shared" si="38"/>
        <v>1362882.98</v>
      </c>
      <c r="H306" s="135">
        <f t="shared" si="38"/>
        <v>1310102.2700000003</v>
      </c>
      <c r="I306" s="135">
        <f t="shared" si="38"/>
        <v>858721.6399999999</v>
      </c>
      <c r="J306" s="135">
        <f t="shared" si="38"/>
        <v>1097472.3699999996</v>
      </c>
      <c r="K306" s="135">
        <f t="shared" si="38"/>
        <v>1417291.71</v>
      </c>
      <c r="L306" s="135">
        <f t="shared" si="38"/>
        <v>991486.29999999981</v>
      </c>
      <c r="M306" s="135">
        <f t="shared" si="38"/>
        <v>1665624.6099999999</v>
      </c>
      <c r="N306" s="135">
        <f t="shared" si="38"/>
        <v>1650741.7600000002</v>
      </c>
      <c r="O306" s="135">
        <f t="shared" si="38"/>
        <v>1435101.7599999998</v>
      </c>
      <c r="P306" s="135">
        <f t="shared" si="38"/>
        <v>4096855.9699999997</v>
      </c>
      <c r="Q306" s="135">
        <f t="shared" si="36"/>
        <v>16735449.789999999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2212051.4000000004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403469.73000000027</v>
      </c>
      <c r="F317" s="136">
        <f t="shared" ref="F317:P317" si="39">+F318</f>
        <v>445698.69000000024</v>
      </c>
      <c r="G317" s="136">
        <f t="shared" si="39"/>
        <v>1362882.98</v>
      </c>
      <c r="H317" s="136">
        <f t="shared" si="39"/>
        <v>1310102.2700000003</v>
      </c>
      <c r="I317" s="136">
        <f t="shared" si="39"/>
        <v>858721.6399999999</v>
      </c>
      <c r="J317" s="136">
        <f t="shared" si="39"/>
        <v>1097472.3699999996</v>
      </c>
      <c r="K317" s="136">
        <f t="shared" si="39"/>
        <v>1417291.71</v>
      </c>
      <c r="L317" s="136">
        <f t="shared" si="39"/>
        <v>991486.29999999981</v>
      </c>
      <c r="M317" s="136">
        <f t="shared" si="39"/>
        <v>1665624.6099999999</v>
      </c>
      <c r="N317" s="136">
        <f t="shared" si="39"/>
        <v>1650741.7600000002</v>
      </c>
      <c r="O317" s="136">
        <f t="shared" si="39"/>
        <v>1435101.7599999998</v>
      </c>
      <c r="P317" s="136">
        <f t="shared" si="39"/>
        <v>4096855.9699999997</v>
      </c>
      <c r="Q317" s="135">
        <f t="shared" si="36"/>
        <v>16735449.789999999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2212051.4000000004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403469.73000000027</v>
      </c>
      <c r="F318" s="100">
        <v>445698.69000000024</v>
      </c>
      <c r="G318" s="100">
        <v>1362882.98</v>
      </c>
      <c r="H318" s="100">
        <v>1310102.2700000003</v>
      </c>
      <c r="I318" s="100">
        <v>858721.6399999999</v>
      </c>
      <c r="J318" s="100">
        <v>1097472.3699999996</v>
      </c>
      <c r="K318" s="100">
        <v>1417291.71</v>
      </c>
      <c r="L318" s="100">
        <v>991486.29999999981</v>
      </c>
      <c r="M318" s="100">
        <v>1665624.6099999999</v>
      </c>
      <c r="N318" s="100">
        <v>1650741.7600000002</v>
      </c>
      <c r="O318" s="100">
        <v>1435101.7599999998</v>
      </c>
      <c r="P318" s="100">
        <v>4096855.9699999997</v>
      </c>
      <c r="Q318" s="135">
        <f t="shared" si="36"/>
        <v>16735449.789999999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2212051.4000000004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30762082.180000011</v>
      </c>
      <c r="F319" s="135">
        <f t="shared" ref="F319:P319" si="40">+F320+F324+F329+F334+F336+F338</f>
        <v>38001105.31000001</v>
      </c>
      <c r="G319" s="135">
        <f t="shared" si="40"/>
        <v>40022583.570000008</v>
      </c>
      <c r="H319" s="135">
        <f t="shared" si="40"/>
        <v>42596926.840000011</v>
      </c>
      <c r="I319" s="135">
        <f t="shared" si="40"/>
        <v>32598939.620000001</v>
      </c>
      <c r="J319" s="135">
        <f t="shared" si="40"/>
        <v>38366408.959999979</v>
      </c>
      <c r="K319" s="135">
        <f t="shared" si="40"/>
        <v>36583738.030000001</v>
      </c>
      <c r="L319" s="135">
        <f t="shared" si="40"/>
        <v>32775098.280000001</v>
      </c>
      <c r="M319" s="135">
        <f t="shared" si="40"/>
        <v>39803478.289999992</v>
      </c>
      <c r="N319" s="135">
        <f t="shared" si="40"/>
        <v>37882039.139999993</v>
      </c>
      <c r="O319" s="135">
        <f t="shared" si="40"/>
        <v>36834661.18999999</v>
      </c>
      <c r="P319" s="135">
        <f t="shared" si="40"/>
        <v>68279767.224999666</v>
      </c>
      <c r="Q319" s="135">
        <f t="shared" si="36"/>
        <v>474506828.63499969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108785771.06000003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29866823.820000011</v>
      </c>
      <c r="F334" s="136">
        <f t="shared" ref="F334:P334" si="43">+F335</f>
        <v>35561147.890000015</v>
      </c>
      <c r="G334" s="136">
        <f t="shared" si="43"/>
        <v>37466516.400000006</v>
      </c>
      <c r="H334" s="136">
        <f t="shared" si="43"/>
        <v>40034434.960000008</v>
      </c>
      <c r="I334" s="136">
        <f t="shared" si="43"/>
        <v>30968127.800000001</v>
      </c>
      <c r="J334" s="136">
        <f t="shared" si="43"/>
        <v>36196823.269999973</v>
      </c>
      <c r="K334" s="136">
        <f t="shared" si="43"/>
        <v>34341239.909999996</v>
      </c>
      <c r="L334" s="136">
        <f t="shared" si="43"/>
        <v>31280385.390000001</v>
      </c>
      <c r="M334" s="136">
        <f t="shared" si="43"/>
        <v>37509840.929999992</v>
      </c>
      <c r="N334" s="136">
        <f t="shared" si="43"/>
        <v>35646703.439999998</v>
      </c>
      <c r="O334" s="136">
        <f t="shared" si="43"/>
        <v>34566105.43999999</v>
      </c>
      <c r="P334" s="136">
        <f t="shared" si="43"/>
        <v>61937567.90199963</v>
      </c>
      <c r="Q334" s="135">
        <f t="shared" si="42"/>
        <v>445375717.15199971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102894488.11000003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29866823.820000011</v>
      </c>
      <c r="F335" s="100">
        <v>35561147.890000015</v>
      </c>
      <c r="G335" s="100">
        <v>37466516.400000006</v>
      </c>
      <c r="H335" s="100">
        <v>40034434.960000008</v>
      </c>
      <c r="I335" s="100">
        <v>30968127.800000001</v>
      </c>
      <c r="J335" s="100">
        <v>36196823.269999973</v>
      </c>
      <c r="K335" s="100">
        <v>34341239.909999996</v>
      </c>
      <c r="L335" s="100">
        <v>31280385.390000001</v>
      </c>
      <c r="M335" s="100">
        <v>37509840.929999992</v>
      </c>
      <c r="N335" s="100">
        <v>35646703.439999998</v>
      </c>
      <c r="O335" s="100">
        <v>34566105.43999999</v>
      </c>
      <c r="P335" s="100">
        <v>61937567.90199963</v>
      </c>
      <c r="Q335" s="135">
        <f t="shared" si="42"/>
        <v>445375717.15199971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102894488.11000003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413930.81000000006</v>
      </c>
      <c r="F336" s="136">
        <f t="shared" ref="F336:P336" si="44">+F337</f>
        <v>1554629.87</v>
      </c>
      <c r="G336" s="136">
        <f t="shared" si="44"/>
        <v>1566454.3600000003</v>
      </c>
      <c r="H336" s="136">
        <f t="shared" si="44"/>
        <v>1455513.24</v>
      </c>
      <c r="I336" s="136">
        <f t="shared" si="44"/>
        <v>907900.89000000013</v>
      </c>
      <c r="J336" s="136">
        <f t="shared" si="44"/>
        <v>1171866.1600000001</v>
      </c>
      <c r="K336" s="136">
        <f t="shared" si="44"/>
        <v>1271300.9800000004</v>
      </c>
      <c r="L336" s="136">
        <f t="shared" si="44"/>
        <v>772799.38000000012</v>
      </c>
      <c r="M336" s="136">
        <f t="shared" si="44"/>
        <v>1298608.6900000004</v>
      </c>
      <c r="N336" s="136">
        <f t="shared" si="44"/>
        <v>1231753.8</v>
      </c>
      <c r="O336" s="136">
        <f t="shared" si="44"/>
        <v>1314695.4200000002</v>
      </c>
      <c r="P336" s="136">
        <f t="shared" si="44"/>
        <v>3710968.8630000455</v>
      </c>
      <c r="Q336" s="135">
        <f t="shared" si="42"/>
        <v>16670422.463000048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3535015.0400000005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413930.81000000006</v>
      </c>
      <c r="F337" s="100">
        <v>1554629.87</v>
      </c>
      <c r="G337" s="100">
        <v>1566454.3600000003</v>
      </c>
      <c r="H337" s="100">
        <v>1455513.24</v>
      </c>
      <c r="I337" s="100">
        <v>907900.89000000013</v>
      </c>
      <c r="J337" s="100">
        <v>1171866.1600000001</v>
      </c>
      <c r="K337" s="100">
        <v>1271300.9800000004</v>
      </c>
      <c r="L337" s="100">
        <v>772799.38000000012</v>
      </c>
      <c r="M337" s="100">
        <v>1298608.6900000004</v>
      </c>
      <c r="N337" s="100">
        <v>1231753.8</v>
      </c>
      <c r="O337" s="100">
        <v>1314695.4200000002</v>
      </c>
      <c r="P337" s="100">
        <v>3710968.8630000455</v>
      </c>
      <c r="Q337" s="135">
        <f t="shared" si="42"/>
        <v>16670422.463000048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3535015.0400000005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481327.5500000001</v>
      </c>
      <c r="F338" s="136">
        <f t="shared" ref="F338:P338" si="45">+F339</f>
        <v>885327.55</v>
      </c>
      <c r="G338" s="136">
        <f t="shared" si="45"/>
        <v>989612.81</v>
      </c>
      <c r="H338" s="136">
        <f t="shared" si="45"/>
        <v>1106978.6400000001</v>
      </c>
      <c r="I338" s="136">
        <f t="shared" si="45"/>
        <v>722910.93</v>
      </c>
      <c r="J338" s="136">
        <f t="shared" si="45"/>
        <v>997719.53000000014</v>
      </c>
      <c r="K338" s="136">
        <f t="shared" si="45"/>
        <v>971197.14000000013</v>
      </c>
      <c r="L338" s="136">
        <f t="shared" si="45"/>
        <v>721913.51</v>
      </c>
      <c r="M338" s="136">
        <f t="shared" si="45"/>
        <v>995028.67000000016</v>
      </c>
      <c r="N338" s="136">
        <f t="shared" si="45"/>
        <v>1003581.8999999999</v>
      </c>
      <c r="O338" s="136">
        <f t="shared" si="45"/>
        <v>953860.33</v>
      </c>
      <c r="P338" s="136">
        <f t="shared" si="45"/>
        <v>2631230.4599999995</v>
      </c>
      <c r="Q338" s="135">
        <f t="shared" si="42"/>
        <v>12460689.02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2356267.91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481327.5500000001</v>
      </c>
      <c r="F339" s="100">
        <v>885327.55</v>
      </c>
      <c r="G339" s="100">
        <v>989612.81</v>
      </c>
      <c r="H339" s="100">
        <v>1106978.6400000001</v>
      </c>
      <c r="I339" s="100">
        <v>722910.93</v>
      </c>
      <c r="J339" s="100">
        <v>997719.53000000014</v>
      </c>
      <c r="K339" s="100">
        <v>971197.14000000013</v>
      </c>
      <c r="L339" s="100">
        <v>721913.51</v>
      </c>
      <c r="M339" s="100">
        <v>995028.67000000016</v>
      </c>
      <c r="N339" s="100">
        <v>1003581.8999999999</v>
      </c>
      <c r="O339" s="100">
        <v>953860.33</v>
      </c>
      <c r="P339" s="100">
        <v>2631230.4599999995</v>
      </c>
      <c r="Q339" s="135">
        <f t="shared" si="42"/>
        <v>12460689.02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2356267.91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2857310.740000003</v>
      </c>
      <c r="F340" s="135">
        <f t="shared" ref="F340:P340" si="46">+F341+F343+F345+F347+F349+F351</f>
        <v>3101077.990000003</v>
      </c>
      <c r="G340" s="135">
        <f t="shared" si="46"/>
        <v>7158142.3500000015</v>
      </c>
      <c r="H340" s="135">
        <f t="shared" si="46"/>
        <v>5165961.8600000022</v>
      </c>
      <c r="I340" s="135">
        <f t="shared" si="46"/>
        <v>3577205.3200000045</v>
      </c>
      <c r="J340" s="135">
        <f t="shared" si="46"/>
        <v>5492646.6200000057</v>
      </c>
      <c r="K340" s="135">
        <f t="shared" si="46"/>
        <v>8632402.9499999993</v>
      </c>
      <c r="L340" s="135">
        <f t="shared" si="46"/>
        <v>3020027.3200000012</v>
      </c>
      <c r="M340" s="135">
        <f t="shared" si="46"/>
        <v>4471941.6700000037</v>
      </c>
      <c r="N340" s="135">
        <f t="shared" si="46"/>
        <v>4285359.3500000015</v>
      </c>
      <c r="O340" s="135">
        <f t="shared" si="46"/>
        <v>3994435.6500000041</v>
      </c>
      <c r="P340" s="135">
        <f t="shared" si="46"/>
        <v>8845310.0420001037</v>
      </c>
      <c r="Q340" s="135">
        <f t="shared" si="42"/>
        <v>60601821.862000123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13116531.080000008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626394.00000000012</v>
      </c>
      <c r="F341" s="136">
        <f t="shared" ref="F341:P341" si="47">+F342</f>
        <v>351736.87000000011</v>
      </c>
      <c r="G341" s="136">
        <f t="shared" si="47"/>
        <v>3824433.3200000008</v>
      </c>
      <c r="H341" s="136">
        <f t="shared" si="47"/>
        <v>1301523.4000000004</v>
      </c>
      <c r="I341" s="136">
        <f t="shared" si="47"/>
        <v>579508.1</v>
      </c>
      <c r="J341" s="136">
        <f t="shared" si="47"/>
        <v>356909.85000000003</v>
      </c>
      <c r="K341" s="136">
        <f t="shared" si="47"/>
        <v>3689264.8100000005</v>
      </c>
      <c r="L341" s="136">
        <f t="shared" si="47"/>
        <v>336895.96999999991</v>
      </c>
      <c r="M341" s="136">
        <f t="shared" si="47"/>
        <v>337268.2</v>
      </c>
      <c r="N341" s="136">
        <f t="shared" si="47"/>
        <v>287466.61000000004</v>
      </c>
      <c r="O341" s="136">
        <f t="shared" si="47"/>
        <v>272522.28999999998</v>
      </c>
      <c r="P341" s="136">
        <f t="shared" si="47"/>
        <v>285361.41100000951</v>
      </c>
      <c r="Q341" s="135">
        <f t="shared" si="42"/>
        <v>12249284.83100001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4802564.1900000013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626394.00000000012</v>
      </c>
      <c r="F342" s="100">
        <v>351736.87000000011</v>
      </c>
      <c r="G342" s="100">
        <v>3824433.3200000008</v>
      </c>
      <c r="H342" s="100">
        <v>1301523.4000000004</v>
      </c>
      <c r="I342" s="100">
        <v>579508.1</v>
      </c>
      <c r="J342" s="100">
        <v>356909.85000000003</v>
      </c>
      <c r="K342" s="100">
        <v>3689264.8100000005</v>
      </c>
      <c r="L342" s="100">
        <v>336895.96999999991</v>
      </c>
      <c r="M342" s="100">
        <v>337268.2</v>
      </c>
      <c r="N342" s="100">
        <v>287466.61000000004</v>
      </c>
      <c r="O342" s="100">
        <v>272522.28999999998</v>
      </c>
      <c r="P342" s="100">
        <v>285361.41100000951</v>
      </c>
      <c r="Q342" s="135">
        <f t="shared" si="42"/>
        <v>12249284.83100001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4802564.1900000013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1397380.3800000024</v>
      </c>
      <c r="F343" s="136">
        <f t="shared" ref="F343:P343" si="48">+F344</f>
        <v>1442351.6300000022</v>
      </c>
      <c r="G343" s="136">
        <f t="shared" si="48"/>
        <v>2161233.8400000008</v>
      </c>
      <c r="H343" s="136">
        <f t="shared" si="48"/>
        <v>2342888.9200000013</v>
      </c>
      <c r="I343" s="136">
        <f t="shared" si="48"/>
        <v>2194368.4400000041</v>
      </c>
      <c r="J343" s="136">
        <f t="shared" si="48"/>
        <v>2425739.5300000058</v>
      </c>
      <c r="K343" s="136">
        <f t="shared" si="48"/>
        <v>2877397.8599999989</v>
      </c>
      <c r="L343" s="136">
        <f t="shared" si="48"/>
        <v>1752273.8600000013</v>
      </c>
      <c r="M343" s="136">
        <f t="shared" si="48"/>
        <v>2162526.700000003</v>
      </c>
      <c r="N343" s="136">
        <f t="shared" si="48"/>
        <v>2024288.1300000013</v>
      </c>
      <c r="O343" s="136">
        <f t="shared" si="48"/>
        <v>1818592.7700000012</v>
      </c>
      <c r="P343" s="136">
        <f t="shared" si="48"/>
        <v>3363742.2630000277</v>
      </c>
      <c r="Q343" s="135">
        <f t="shared" si="42"/>
        <v>25962784.323000047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5000965.8500000052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1397380.3800000024</v>
      </c>
      <c r="F344" s="100">
        <v>1442351.6300000022</v>
      </c>
      <c r="G344" s="100">
        <v>2161233.8400000008</v>
      </c>
      <c r="H344" s="100">
        <v>2342888.9200000013</v>
      </c>
      <c r="I344" s="100">
        <v>2194368.4400000041</v>
      </c>
      <c r="J344" s="100">
        <v>2425739.5300000058</v>
      </c>
      <c r="K344" s="100">
        <v>2877397.8599999989</v>
      </c>
      <c r="L344" s="100">
        <v>1752273.8600000013</v>
      </c>
      <c r="M344" s="100">
        <v>2162526.700000003</v>
      </c>
      <c r="N344" s="100">
        <v>2024288.1300000013</v>
      </c>
      <c r="O344" s="100">
        <v>1818592.7700000012</v>
      </c>
      <c r="P344" s="100">
        <v>3363742.2630000277</v>
      </c>
      <c r="Q344" s="135">
        <f t="shared" si="42"/>
        <v>25962784.323000047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5000965.8500000052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136163.20000000001</v>
      </c>
      <c r="F349" s="136">
        <f t="shared" ref="F349:P349" si="49">+F350</f>
        <v>17336.949999999997</v>
      </c>
      <c r="G349" s="136">
        <f t="shared" si="49"/>
        <v>14736.26</v>
      </c>
      <c r="H349" s="136">
        <f t="shared" si="49"/>
        <v>332832.68</v>
      </c>
      <c r="I349" s="136">
        <f t="shared" si="49"/>
        <v>4090.65</v>
      </c>
      <c r="J349" s="136">
        <f t="shared" si="49"/>
        <v>281985.52999999997</v>
      </c>
      <c r="K349" s="136">
        <f t="shared" si="49"/>
        <v>902277.68</v>
      </c>
      <c r="L349" s="136">
        <f t="shared" si="49"/>
        <v>155498.12</v>
      </c>
      <c r="M349" s="136">
        <f t="shared" si="49"/>
        <v>4068.2900000000004</v>
      </c>
      <c r="N349" s="136">
        <f t="shared" si="49"/>
        <v>4422.1899999999996</v>
      </c>
      <c r="O349" s="136">
        <f t="shared" si="49"/>
        <v>37333</v>
      </c>
      <c r="P349" s="136">
        <f t="shared" si="49"/>
        <v>1312657.8700000001</v>
      </c>
      <c r="Q349" s="135">
        <f t="shared" si="42"/>
        <v>3203402.4200000004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168236.41000000003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136163.20000000001</v>
      </c>
      <c r="F350" s="100">
        <v>17336.949999999997</v>
      </c>
      <c r="G350" s="100">
        <v>14736.26</v>
      </c>
      <c r="H350" s="100">
        <v>332832.68</v>
      </c>
      <c r="I350" s="100">
        <v>4090.65</v>
      </c>
      <c r="J350" s="100">
        <v>281985.52999999997</v>
      </c>
      <c r="K350" s="100">
        <v>902277.68</v>
      </c>
      <c r="L350" s="100">
        <v>155498.12</v>
      </c>
      <c r="M350" s="100">
        <v>4068.2900000000004</v>
      </c>
      <c r="N350" s="100">
        <v>4422.1899999999996</v>
      </c>
      <c r="O350" s="100">
        <v>37333</v>
      </c>
      <c r="P350" s="100">
        <v>1312657.8700000001</v>
      </c>
      <c r="Q350" s="135">
        <f t="shared" si="42"/>
        <v>3203402.4200000004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168236.41000000003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697373.16000000038</v>
      </c>
      <c r="F351" s="136">
        <f t="shared" ref="F351:P351" si="50">+F352</f>
        <v>1289652.5400000005</v>
      </c>
      <c r="G351" s="136">
        <f t="shared" si="50"/>
        <v>1157738.9300000002</v>
      </c>
      <c r="H351" s="136">
        <f t="shared" si="50"/>
        <v>1188716.8600000003</v>
      </c>
      <c r="I351" s="136">
        <f t="shared" si="50"/>
        <v>799238.13000000024</v>
      </c>
      <c r="J351" s="136">
        <f t="shared" si="50"/>
        <v>2428011.71</v>
      </c>
      <c r="K351" s="136">
        <f t="shared" si="50"/>
        <v>1163462.5999999999</v>
      </c>
      <c r="L351" s="136">
        <f t="shared" si="50"/>
        <v>775359.37000000034</v>
      </c>
      <c r="M351" s="136">
        <f t="shared" si="50"/>
        <v>1968078.4800000004</v>
      </c>
      <c r="N351" s="136">
        <f t="shared" si="50"/>
        <v>1969182.4200000009</v>
      </c>
      <c r="O351" s="136">
        <f t="shared" si="50"/>
        <v>1865987.5900000024</v>
      </c>
      <c r="P351" s="136">
        <f t="shared" si="50"/>
        <v>3883548.4980000677</v>
      </c>
      <c r="Q351" s="135">
        <f t="shared" si="42"/>
        <v>19186350.288000073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3144764.6300000008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697373.16000000038</v>
      </c>
      <c r="F352" s="100">
        <v>1289652.5400000005</v>
      </c>
      <c r="G352" s="100">
        <v>1157738.9300000002</v>
      </c>
      <c r="H352" s="100">
        <v>1188716.8600000003</v>
      </c>
      <c r="I352" s="100">
        <v>799238.13000000024</v>
      </c>
      <c r="J352" s="100">
        <v>2428011.71</v>
      </c>
      <c r="K352" s="100">
        <v>1163462.5999999999</v>
      </c>
      <c r="L352" s="100">
        <v>775359.37000000034</v>
      </c>
      <c r="M352" s="100">
        <v>1968078.4800000004</v>
      </c>
      <c r="N352" s="100">
        <v>1969182.4200000009</v>
      </c>
      <c r="O352" s="100">
        <v>1865987.5900000024</v>
      </c>
      <c r="P352" s="100">
        <v>3883548.4980000677</v>
      </c>
      <c r="Q352" s="135">
        <f t="shared" si="42"/>
        <v>19186350.288000073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3144764.6300000008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24620567.040000003</v>
      </c>
      <c r="F353" s="135">
        <f t="shared" ref="F353:P353" si="51">+F354+F357+F360+F362+F365+F367+F369+F371</f>
        <v>28823801.319999989</v>
      </c>
      <c r="G353" s="135">
        <f t="shared" si="51"/>
        <v>28955713.32</v>
      </c>
      <c r="H353" s="135">
        <f t="shared" si="51"/>
        <v>28648741.640000001</v>
      </c>
      <c r="I353" s="135">
        <f t="shared" si="51"/>
        <v>28131938.31000001</v>
      </c>
      <c r="J353" s="135">
        <f t="shared" si="51"/>
        <v>28073037.680000003</v>
      </c>
      <c r="K353" s="135">
        <f t="shared" si="51"/>
        <v>27025481.039999999</v>
      </c>
      <c r="L353" s="135">
        <f t="shared" si="51"/>
        <v>26647648.769999996</v>
      </c>
      <c r="M353" s="135">
        <f t="shared" si="51"/>
        <v>27968383.73</v>
      </c>
      <c r="N353" s="135">
        <f t="shared" si="51"/>
        <v>28042865.300000004</v>
      </c>
      <c r="O353" s="135">
        <f t="shared" si="51"/>
        <v>27842319.020000003</v>
      </c>
      <c r="P353" s="135">
        <f t="shared" si="51"/>
        <v>32137629.615999959</v>
      </c>
      <c r="Q353" s="135">
        <f t="shared" si="42"/>
        <v>336918126.78599989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82400081.679999992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13820689.530000001</v>
      </c>
      <c r="F354" s="136">
        <f t="shared" ref="F354:P354" si="52">+F355+F356</f>
        <v>15854771.269999998</v>
      </c>
      <c r="G354" s="136">
        <f t="shared" si="52"/>
        <v>14625983.150000002</v>
      </c>
      <c r="H354" s="136">
        <f t="shared" si="52"/>
        <v>14758954.010000002</v>
      </c>
      <c r="I354" s="136">
        <f t="shared" si="52"/>
        <v>14237647.85</v>
      </c>
      <c r="J354" s="136">
        <f t="shared" si="52"/>
        <v>14326460.099999998</v>
      </c>
      <c r="K354" s="136">
        <f t="shared" si="52"/>
        <v>14234740.020000001</v>
      </c>
      <c r="L354" s="136">
        <f t="shared" si="52"/>
        <v>14029001.749999998</v>
      </c>
      <c r="M354" s="136">
        <f t="shared" si="52"/>
        <v>14341748.449999999</v>
      </c>
      <c r="N354" s="136">
        <f t="shared" si="52"/>
        <v>14624188.720000003</v>
      </c>
      <c r="O354" s="136">
        <f t="shared" si="52"/>
        <v>14551946.350000001</v>
      </c>
      <c r="P354" s="136">
        <f t="shared" si="52"/>
        <v>15915472.629999999</v>
      </c>
      <c r="Q354" s="135">
        <f t="shared" si="42"/>
        <v>175321603.82999998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44301443.950000003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3578714.71</v>
      </c>
      <c r="F355" s="100">
        <v>4074115.68</v>
      </c>
      <c r="G355" s="100">
        <v>3661156.9600000004</v>
      </c>
      <c r="H355" s="100">
        <v>3644827.4699999997</v>
      </c>
      <c r="I355" s="100">
        <v>3570288.9799999991</v>
      </c>
      <c r="J355" s="100">
        <v>3557225.59</v>
      </c>
      <c r="K355" s="100">
        <v>3546134.16</v>
      </c>
      <c r="L355" s="100">
        <v>3489578.26</v>
      </c>
      <c r="M355" s="100">
        <v>3552311.6499999994</v>
      </c>
      <c r="N355" s="100">
        <v>3580621.3200000003</v>
      </c>
      <c r="O355" s="100">
        <v>3623692.1300000008</v>
      </c>
      <c r="P355" s="100">
        <v>3766410.5399999996</v>
      </c>
      <c r="Q355" s="135">
        <f t="shared" si="42"/>
        <v>43645077.450000003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11313987.350000001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10241974.820000002</v>
      </c>
      <c r="F356" s="100">
        <v>11780655.589999998</v>
      </c>
      <c r="G356" s="100">
        <v>10964826.190000001</v>
      </c>
      <c r="H356" s="100">
        <v>11114126.540000003</v>
      </c>
      <c r="I356" s="100">
        <v>10667358.870000001</v>
      </c>
      <c r="J356" s="100">
        <v>10769234.509999998</v>
      </c>
      <c r="K356" s="100">
        <v>10688605.860000001</v>
      </c>
      <c r="L356" s="100">
        <v>10539423.489999998</v>
      </c>
      <c r="M356" s="100">
        <v>10789436.800000001</v>
      </c>
      <c r="N356" s="100">
        <v>11043567.400000002</v>
      </c>
      <c r="O356" s="100">
        <v>10928254.220000001</v>
      </c>
      <c r="P356" s="100">
        <v>12149062.09</v>
      </c>
      <c r="Q356" s="135">
        <f t="shared" si="42"/>
        <v>131676526.38000001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32987456.600000001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4363865.6699999981</v>
      </c>
      <c r="F357" s="136">
        <f t="shared" ref="F357:P357" si="53">+F358+F359</f>
        <v>5224012.2399999974</v>
      </c>
      <c r="G357" s="136">
        <f t="shared" si="53"/>
        <v>5071819.6499999994</v>
      </c>
      <c r="H357" s="136">
        <f t="shared" si="53"/>
        <v>4742848.8299999982</v>
      </c>
      <c r="I357" s="136">
        <f t="shared" si="53"/>
        <v>4663600.5000000047</v>
      </c>
      <c r="J357" s="136">
        <f t="shared" si="53"/>
        <v>4674233.7900000028</v>
      </c>
      <c r="K357" s="136">
        <f t="shared" si="53"/>
        <v>4568913.8000000007</v>
      </c>
      <c r="L357" s="136">
        <f t="shared" si="53"/>
        <v>4520770.469999996</v>
      </c>
      <c r="M357" s="136">
        <f t="shared" si="53"/>
        <v>4658100.3299999973</v>
      </c>
      <c r="N357" s="136">
        <f t="shared" si="53"/>
        <v>4727965.3199999994</v>
      </c>
      <c r="O357" s="136">
        <f t="shared" si="53"/>
        <v>4643375.3599999994</v>
      </c>
      <c r="P357" s="136">
        <f t="shared" si="53"/>
        <v>4991391.3199999984</v>
      </c>
      <c r="Q357" s="135">
        <f t="shared" si="42"/>
        <v>56850897.279999994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14659697.559999995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4363865.6699999981</v>
      </c>
      <c r="F359" s="100">
        <v>5224012.2399999974</v>
      </c>
      <c r="G359" s="100">
        <v>5071819.6499999994</v>
      </c>
      <c r="H359" s="100">
        <v>4742848.8299999982</v>
      </c>
      <c r="I359" s="100">
        <v>4663600.5000000047</v>
      </c>
      <c r="J359" s="100">
        <v>4674233.7900000028</v>
      </c>
      <c r="K359" s="100">
        <v>4568913.8000000007</v>
      </c>
      <c r="L359" s="100">
        <v>4520770.469999996</v>
      </c>
      <c r="M359" s="100">
        <v>4658100.3299999973</v>
      </c>
      <c r="N359" s="100">
        <v>4727965.3199999994</v>
      </c>
      <c r="O359" s="100">
        <v>4643375.3599999994</v>
      </c>
      <c r="P359" s="100">
        <v>4991391.3199999984</v>
      </c>
      <c r="Q359" s="135">
        <f t="shared" si="42"/>
        <v>56850897.279999994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14659697.559999995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3261169.82</v>
      </c>
      <c r="F362" s="136">
        <f t="shared" ref="F362:P362" si="54">+F363+F364</f>
        <v>3559350.88</v>
      </c>
      <c r="G362" s="136">
        <f t="shared" si="54"/>
        <v>3675650.6700000004</v>
      </c>
      <c r="H362" s="136">
        <f t="shared" si="54"/>
        <v>3632111.5000000009</v>
      </c>
      <c r="I362" s="136">
        <f t="shared" si="54"/>
        <v>3588790.51</v>
      </c>
      <c r="J362" s="136">
        <f t="shared" si="54"/>
        <v>3596797.600000001</v>
      </c>
      <c r="K362" s="136">
        <f t="shared" si="54"/>
        <v>3613275.81</v>
      </c>
      <c r="L362" s="136">
        <f t="shared" si="54"/>
        <v>3594327.5700000008</v>
      </c>
      <c r="M362" s="136">
        <f t="shared" si="54"/>
        <v>3601082.4100000006</v>
      </c>
      <c r="N362" s="136">
        <f t="shared" si="54"/>
        <v>3561223.4200000004</v>
      </c>
      <c r="O362" s="136">
        <f t="shared" si="54"/>
        <v>3674929.99</v>
      </c>
      <c r="P362" s="136">
        <f t="shared" si="54"/>
        <v>3779229.8149999357</v>
      </c>
      <c r="Q362" s="135">
        <f t="shared" si="42"/>
        <v>43137939.994999945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10496171.369999999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3063169.82</v>
      </c>
      <c r="F363" s="100">
        <v>3559350.88</v>
      </c>
      <c r="G363" s="100">
        <v>3646236.6400000006</v>
      </c>
      <c r="H363" s="100">
        <v>3596922.8200000008</v>
      </c>
      <c r="I363" s="100">
        <v>3579105.98</v>
      </c>
      <c r="J363" s="100">
        <v>3581552.4300000011</v>
      </c>
      <c r="K363" s="100">
        <v>3587379.27</v>
      </c>
      <c r="L363" s="100">
        <v>3578712.1900000009</v>
      </c>
      <c r="M363" s="100">
        <v>3572444.0900000008</v>
      </c>
      <c r="N363" s="100">
        <v>3532791.49</v>
      </c>
      <c r="O363" s="100">
        <v>3647452.6500000004</v>
      </c>
      <c r="P363" s="100">
        <v>3672821.7349999356</v>
      </c>
      <c r="Q363" s="135">
        <f t="shared" si="42"/>
        <v>42617939.99499993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10268757.34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198000</v>
      </c>
      <c r="F364" s="100">
        <v>0</v>
      </c>
      <c r="G364" s="100">
        <v>29414.03</v>
      </c>
      <c r="H364" s="100">
        <v>35188.68</v>
      </c>
      <c r="I364" s="100">
        <v>9684.5300000000007</v>
      </c>
      <c r="J364" s="100">
        <v>15245.17</v>
      </c>
      <c r="K364" s="100">
        <v>25896.54</v>
      </c>
      <c r="L364" s="100">
        <v>15615.380000000001</v>
      </c>
      <c r="M364" s="100">
        <v>28638.32</v>
      </c>
      <c r="N364" s="100">
        <v>28431.93</v>
      </c>
      <c r="O364" s="100">
        <v>27477.34</v>
      </c>
      <c r="P364" s="100">
        <v>106408.08</v>
      </c>
      <c r="Q364" s="135">
        <f t="shared" si="42"/>
        <v>520000.00000000006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227414.03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2520817.12</v>
      </c>
      <c r="F367" s="136">
        <f t="shared" ref="F367:P367" si="55">+F368</f>
        <v>2804881.4399999995</v>
      </c>
      <c r="G367" s="136">
        <f t="shared" si="55"/>
        <v>4708740.99</v>
      </c>
      <c r="H367" s="136">
        <f t="shared" si="55"/>
        <v>4543517.2200000007</v>
      </c>
      <c r="I367" s="136">
        <f t="shared" si="55"/>
        <v>4615980.3100000005</v>
      </c>
      <c r="J367" s="136">
        <f t="shared" si="55"/>
        <v>3804956.91</v>
      </c>
      <c r="K367" s="136">
        <f t="shared" si="55"/>
        <v>3006053.6800000006</v>
      </c>
      <c r="L367" s="136">
        <f t="shared" si="55"/>
        <v>2625848.9299999997</v>
      </c>
      <c r="M367" s="136">
        <f t="shared" si="55"/>
        <v>4225183.8000000007</v>
      </c>
      <c r="N367" s="136">
        <f t="shared" si="55"/>
        <v>4309418.8599999994</v>
      </c>
      <c r="O367" s="136">
        <f t="shared" si="55"/>
        <v>3979595.7299999991</v>
      </c>
      <c r="P367" s="136">
        <f t="shared" si="55"/>
        <v>6097237.2010000329</v>
      </c>
      <c r="Q367" s="135">
        <f t="shared" si="42"/>
        <v>47242232.191000037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10034439.550000001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2520817.12</v>
      </c>
      <c r="F368" s="100">
        <v>2804881.4399999995</v>
      </c>
      <c r="G368" s="100">
        <v>4708740.99</v>
      </c>
      <c r="H368" s="100">
        <v>4543517.2200000007</v>
      </c>
      <c r="I368" s="100">
        <v>4615980.3100000005</v>
      </c>
      <c r="J368" s="100">
        <v>3804956.91</v>
      </c>
      <c r="K368" s="100">
        <v>3006053.6800000006</v>
      </c>
      <c r="L368" s="100">
        <v>2625848.9299999997</v>
      </c>
      <c r="M368" s="100">
        <v>4225183.8000000007</v>
      </c>
      <c r="N368" s="100">
        <v>4309418.8599999994</v>
      </c>
      <c r="O368" s="100">
        <v>3979595.7299999991</v>
      </c>
      <c r="P368" s="100">
        <v>6097237.2010000329</v>
      </c>
      <c r="Q368" s="135">
        <f t="shared" si="42"/>
        <v>47242232.191000037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10034439.550000001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654024.90000000049</v>
      </c>
      <c r="F371" s="136">
        <f t="shared" ref="F371:P371" si="56">+F372</f>
        <v>1380785.4899999998</v>
      </c>
      <c r="G371" s="136">
        <f t="shared" si="56"/>
        <v>873518.85999999987</v>
      </c>
      <c r="H371" s="136">
        <f t="shared" si="56"/>
        <v>971310.07999999996</v>
      </c>
      <c r="I371" s="136">
        <f t="shared" si="56"/>
        <v>1025919.1400000002</v>
      </c>
      <c r="J371" s="136">
        <f t="shared" si="56"/>
        <v>1670589.28</v>
      </c>
      <c r="K371" s="136">
        <f t="shared" si="56"/>
        <v>1602497.7300000002</v>
      </c>
      <c r="L371" s="136">
        <f t="shared" si="56"/>
        <v>1877700.0499999998</v>
      </c>
      <c r="M371" s="136">
        <f t="shared" si="56"/>
        <v>1142268.7400000005</v>
      </c>
      <c r="N371" s="136">
        <f t="shared" si="56"/>
        <v>820068.9800000001</v>
      </c>
      <c r="O371" s="136">
        <f t="shared" si="56"/>
        <v>992471.59000000032</v>
      </c>
      <c r="P371" s="136">
        <f t="shared" si="56"/>
        <v>1354298.6500000001</v>
      </c>
      <c r="Q371" s="135">
        <f t="shared" si="42"/>
        <v>14365453.490000002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2908329.25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654024.90000000049</v>
      </c>
      <c r="F372" s="100">
        <v>1380785.4899999998</v>
      </c>
      <c r="G372" s="100">
        <v>873518.85999999987</v>
      </c>
      <c r="H372" s="100">
        <v>971310.07999999996</v>
      </c>
      <c r="I372" s="100">
        <v>1025919.1400000002</v>
      </c>
      <c r="J372" s="100">
        <v>1670589.28</v>
      </c>
      <c r="K372" s="100">
        <v>1602497.7300000002</v>
      </c>
      <c r="L372" s="100">
        <v>1877700.0499999998</v>
      </c>
      <c r="M372" s="100">
        <v>1142268.7400000005</v>
      </c>
      <c r="N372" s="100">
        <v>820068.9800000001</v>
      </c>
      <c r="O372" s="100">
        <v>992471.59000000032</v>
      </c>
      <c r="P372" s="100">
        <v>1354298.6500000001</v>
      </c>
      <c r="Q372" s="135">
        <f t="shared" si="42"/>
        <v>14365453.490000002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2908329.25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89131596.710000023</v>
      </c>
      <c r="F373" s="135">
        <f t="shared" ref="F373:P373" si="57">+F374+F377+F379+F381+F383+F385+F387+F389+F391</f>
        <v>96024669.560000032</v>
      </c>
      <c r="G373" s="135">
        <f t="shared" si="57"/>
        <v>87505052.519999996</v>
      </c>
      <c r="H373" s="135">
        <f t="shared" si="57"/>
        <v>91809737.38000004</v>
      </c>
      <c r="I373" s="135">
        <f t="shared" si="57"/>
        <v>91169515.480000049</v>
      </c>
      <c r="J373" s="135">
        <f t="shared" si="57"/>
        <v>91468253.370000005</v>
      </c>
      <c r="K373" s="135">
        <f t="shared" si="57"/>
        <v>93012497.409999996</v>
      </c>
      <c r="L373" s="135">
        <f t="shared" si="57"/>
        <v>91147557.719999954</v>
      </c>
      <c r="M373" s="135">
        <f t="shared" si="57"/>
        <v>91797759.319999978</v>
      </c>
      <c r="N373" s="135">
        <f t="shared" si="57"/>
        <v>91978549.470000044</v>
      </c>
      <c r="O373" s="135">
        <f t="shared" si="57"/>
        <v>91816608.929999948</v>
      </c>
      <c r="P373" s="135">
        <f t="shared" si="57"/>
        <v>93856036.320000038</v>
      </c>
      <c r="Q373" s="135">
        <f t="shared" si="42"/>
        <v>1100717834.1899998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272661318.79000002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63365174.220000006</v>
      </c>
      <c r="F377" s="136">
        <f t="shared" ref="F377:P377" si="58">+F378</f>
        <v>66377696.090000004</v>
      </c>
      <c r="G377" s="136">
        <f t="shared" si="58"/>
        <v>64388143.319999985</v>
      </c>
      <c r="H377" s="136">
        <f t="shared" si="58"/>
        <v>65464822.680000007</v>
      </c>
      <c r="I377" s="136">
        <f t="shared" si="58"/>
        <v>65402869.029999994</v>
      </c>
      <c r="J377" s="136">
        <f t="shared" si="58"/>
        <v>65448831.50999999</v>
      </c>
      <c r="K377" s="136">
        <f t="shared" si="58"/>
        <v>65516124.950000003</v>
      </c>
      <c r="L377" s="136">
        <f t="shared" si="58"/>
        <v>65418695.210000001</v>
      </c>
      <c r="M377" s="136">
        <f t="shared" si="58"/>
        <v>65434742.780000001</v>
      </c>
      <c r="N377" s="136">
        <f t="shared" si="58"/>
        <v>65552055.669999994</v>
      </c>
      <c r="O377" s="136">
        <f t="shared" si="58"/>
        <v>65513239.060000002</v>
      </c>
      <c r="P377" s="136">
        <f t="shared" si="58"/>
        <v>65840779.589999996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194131013.63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63365174.220000006</v>
      </c>
      <c r="F378" s="100">
        <v>66377696.090000004</v>
      </c>
      <c r="G378" s="100">
        <v>64388143.319999985</v>
      </c>
      <c r="H378" s="100">
        <v>65464822.680000007</v>
      </c>
      <c r="I378" s="100">
        <v>65402869.029999994</v>
      </c>
      <c r="J378" s="100">
        <v>65448831.50999999</v>
      </c>
      <c r="K378" s="100">
        <v>65516124.950000003</v>
      </c>
      <c r="L378" s="100">
        <v>65418695.210000001</v>
      </c>
      <c r="M378" s="100">
        <v>65434742.780000001</v>
      </c>
      <c r="N378" s="100">
        <v>65552055.669999994</v>
      </c>
      <c r="O378" s="100">
        <v>65513239.060000002</v>
      </c>
      <c r="P378" s="100">
        <v>65840779.589999996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194131013.63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4710465</v>
      </c>
      <c r="F383" s="136">
        <f t="shared" ref="F383:P383" si="59">+F384</f>
        <v>4710334.5100000007</v>
      </c>
      <c r="G383" s="136">
        <f t="shared" si="59"/>
        <v>4949289.24</v>
      </c>
      <c r="H383" s="136">
        <f t="shared" si="59"/>
        <v>4929301.42</v>
      </c>
      <c r="I383" s="136">
        <f t="shared" si="59"/>
        <v>4749921.55</v>
      </c>
      <c r="J383" s="136">
        <f t="shared" si="59"/>
        <v>4944527.1400000006</v>
      </c>
      <c r="K383" s="136">
        <f t="shared" si="59"/>
        <v>6020987.870000001</v>
      </c>
      <c r="L383" s="136">
        <f t="shared" si="59"/>
        <v>4695101.09</v>
      </c>
      <c r="M383" s="136">
        <f t="shared" si="59"/>
        <v>5096222.53</v>
      </c>
      <c r="N383" s="136">
        <f t="shared" si="59"/>
        <v>5053258.18</v>
      </c>
      <c r="O383" s="136">
        <f t="shared" si="59"/>
        <v>4952813.7999999989</v>
      </c>
      <c r="P383" s="136">
        <f t="shared" si="59"/>
        <v>5421143.75</v>
      </c>
      <c r="Q383" s="135">
        <f t="shared" si="42"/>
        <v>60233366.080000006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14370088.750000002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4710465</v>
      </c>
      <c r="F384" s="100">
        <v>4710334.5100000007</v>
      </c>
      <c r="G384" s="100">
        <v>4949289.24</v>
      </c>
      <c r="H384" s="100">
        <v>4929301.42</v>
      </c>
      <c r="I384" s="100">
        <v>4749921.55</v>
      </c>
      <c r="J384" s="100">
        <v>4944527.1400000006</v>
      </c>
      <c r="K384" s="100">
        <v>6020987.870000001</v>
      </c>
      <c r="L384" s="100">
        <v>4695101.09</v>
      </c>
      <c r="M384" s="100">
        <v>5096222.53</v>
      </c>
      <c r="N384" s="100">
        <v>5053258.18</v>
      </c>
      <c r="O384" s="100">
        <v>4952813.7999999989</v>
      </c>
      <c r="P384" s="100">
        <v>5421143.75</v>
      </c>
      <c r="Q384" s="135">
        <f t="shared" si="42"/>
        <v>60233366.080000006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14370088.750000002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10061.029999999999</v>
      </c>
      <c r="F387" s="136">
        <f t="shared" ref="F387:P387" si="60">+F388</f>
        <v>10061.029999999999</v>
      </c>
      <c r="G387" s="136">
        <f t="shared" si="60"/>
        <v>43171.91</v>
      </c>
      <c r="H387" s="136">
        <f t="shared" si="60"/>
        <v>40433.17</v>
      </c>
      <c r="I387" s="136">
        <f t="shared" si="60"/>
        <v>69548.27</v>
      </c>
      <c r="J387" s="136">
        <f t="shared" si="60"/>
        <v>39710.560000000005</v>
      </c>
      <c r="K387" s="136">
        <f t="shared" si="60"/>
        <v>42474.22</v>
      </c>
      <c r="L387" s="136">
        <f t="shared" si="60"/>
        <v>39037.420000000006</v>
      </c>
      <c r="M387" s="136">
        <f t="shared" si="60"/>
        <v>67686.48</v>
      </c>
      <c r="N387" s="136">
        <f t="shared" si="60"/>
        <v>43391.29</v>
      </c>
      <c r="O387" s="136">
        <f t="shared" si="60"/>
        <v>42011.630000000005</v>
      </c>
      <c r="P387" s="136">
        <f t="shared" si="60"/>
        <v>56216.590000000004</v>
      </c>
      <c r="Q387" s="135">
        <f t="shared" si="42"/>
        <v>503803.6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63293.97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10061.029999999999</v>
      </c>
      <c r="F388" s="100">
        <v>10061.029999999999</v>
      </c>
      <c r="G388" s="100">
        <v>43171.91</v>
      </c>
      <c r="H388" s="100">
        <v>40433.17</v>
      </c>
      <c r="I388" s="100">
        <v>69548.27</v>
      </c>
      <c r="J388" s="100">
        <v>39710.560000000005</v>
      </c>
      <c r="K388" s="100">
        <v>42474.22</v>
      </c>
      <c r="L388" s="100">
        <v>39037.420000000006</v>
      </c>
      <c r="M388" s="100">
        <v>67686.48</v>
      </c>
      <c r="N388" s="100">
        <v>43391.29</v>
      </c>
      <c r="O388" s="100">
        <v>42011.630000000005</v>
      </c>
      <c r="P388" s="100">
        <v>56216.590000000004</v>
      </c>
      <c r="Q388" s="135">
        <f t="shared" si="42"/>
        <v>503803.6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63293.97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21045896.460000023</v>
      </c>
      <c r="F391" s="136">
        <f t="shared" ref="F391:P391" si="61">+F392</f>
        <v>24926577.930000018</v>
      </c>
      <c r="G391" s="136">
        <f t="shared" si="61"/>
        <v>18124448.050000008</v>
      </c>
      <c r="H391" s="136">
        <f t="shared" si="61"/>
        <v>21375180.110000033</v>
      </c>
      <c r="I391" s="136">
        <f t="shared" si="61"/>
        <v>20947176.630000062</v>
      </c>
      <c r="J391" s="136">
        <f t="shared" si="61"/>
        <v>21035184.160000011</v>
      </c>
      <c r="K391" s="136">
        <f t="shared" si="61"/>
        <v>21432910.369999982</v>
      </c>
      <c r="L391" s="136">
        <f t="shared" si="61"/>
        <v>20994723.999999952</v>
      </c>
      <c r="M391" s="136">
        <f t="shared" si="61"/>
        <v>21199107.529999975</v>
      </c>
      <c r="N391" s="136">
        <f t="shared" si="61"/>
        <v>21329844.330000047</v>
      </c>
      <c r="O391" s="136">
        <f t="shared" si="61"/>
        <v>21308544.439999949</v>
      </c>
      <c r="P391" s="136">
        <f t="shared" si="61"/>
        <v>22537896.39000003</v>
      </c>
      <c r="Q391" s="135">
        <f t="shared" si="42"/>
        <v>256257490.4000001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64096922.440000057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21045896.460000023</v>
      </c>
      <c r="F392" s="100">
        <v>24926577.930000018</v>
      </c>
      <c r="G392" s="100">
        <v>18124448.050000008</v>
      </c>
      <c r="H392" s="100">
        <v>21375180.110000033</v>
      </c>
      <c r="I392" s="100">
        <v>20947176.630000062</v>
      </c>
      <c r="J392" s="100">
        <v>21035184.160000011</v>
      </c>
      <c r="K392" s="100">
        <v>21432910.369999982</v>
      </c>
      <c r="L392" s="100">
        <v>20994723.999999952</v>
      </c>
      <c r="M392" s="100">
        <v>21199107.529999975</v>
      </c>
      <c r="N392" s="100">
        <v>21329844.330000047</v>
      </c>
      <c r="O392" s="100">
        <v>21308544.439999949</v>
      </c>
      <c r="P392" s="100">
        <v>22537896.39000003</v>
      </c>
      <c r="Q392" s="135">
        <f t="shared" si="42"/>
        <v>256257490.4000001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64096922.440000057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l0HlUruGSsal+rRjTGrRL+7JcloKE+4f//dI793n5fPhkXi28NnFc6S0f3eyE11dg5Soxk5+X85Pnfa8uz00/w==" saltValue="WKUlIzNvIjWYjy+HNwda1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2025-04-29T12:05:34Z</dcterms:modified>
</cp:coreProperties>
</file>