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Maj 2023 - GDDS\"/>
    </mc:Choice>
  </mc:AlternateContent>
  <xr:revisionPtr revIDLastSave="0" documentId="13_ncr:1_{DC72716F-C2DE-4B82-8BD0-0B6F0F780A34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84" i="3" l="1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201" i="3" l="1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<sst xmlns="http://schemas.openxmlformats.org/spreadsheetml/2006/main" count="1771" uniqueCount="588">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</sst>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M27" sqref="M2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Maj</v>
      </c>
      <c r="K10" s="162"/>
      <c r="L10" s="140" t="s">
        <v>6</v>
      </c>
      <c r="M10" s="161" t="str">
        <f>IF(J10="Januar","-",'Analitika 2023'!F4)</f>
        <v>Januar - Maj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7279431.5200000005</v>
      </c>
      <c r="K13" s="136">
        <f>IFERROR($J13/$J$37,0)</f>
        <v>2.5787272875499742E-2</v>
      </c>
      <c r="L13" s="129"/>
      <c r="M13" s="141">
        <f>IF($J$10="Januar","-",
SUMPRODUCT((D13=VALUE(LEFT('Analitika 2023'!$C$9:$C$286,2)))*('Analitika 2023'!$F$9:$F$286)))</f>
        <v>33939517.760000005</v>
      </c>
      <c r="N13" s="136">
        <f>IF($J$10="Januar","-",IFERROR($M13/$M$37,0))</f>
        <v>3.3267043048450927E-2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5127150.79</v>
      </c>
      <c r="K15" s="136">
        <f>IFERROR($J15/$J$37,0)</f>
        <v>1.8162851883736668E-2</v>
      </c>
      <c r="L15" s="129"/>
      <c r="M15" s="141">
        <f>IF($J$10="Januar","-",
SUMPRODUCT((D15=VALUE(LEFT('Analitika 2023'!$C$9:$C$286,2)))*('Analitika 2023'!$F$9:$F$286)))</f>
        <v>24787617.530000001</v>
      </c>
      <c r="N15" s="136">
        <f>IF($J$10="Januar","-",IFERROR($M15/$M$37,0))</f>
        <v>2.4296477789407658E-2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14118315.949999994</v>
      </c>
      <c r="K17" s="136">
        <f>IFERROR($J17/$J$37,0)</f>
        <v>5.0013914540564315E-2</v>
      </c>
      <c r="L17" s="129"/>
      <c r="M17" s="141">
        <f>IF($J$10="Januar","-",
SUMPRODUCT((D17=VALUE(LEFT('Analitika 2023'!$C$9:$C$286,2)))*('Analitika 2023'!$F$9:$F$286)))</f>
        <v>66991645.879999973</v>
      </c>
      <c r="N17" s="136">
        <f>IF($J$10="Januar","-",IFERROR($M17/$M$37,0))</f>
        <v>6.5664279119578714E-2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113304688.77</v>
      </c>
      <c r="K19" s="136">
        <f>IFERROR($J19/$J$37,0)</f>
        <v>0.40138009669545749</v>
      </c>
      <c r="L19" s="129"/>
      <c r="M19" s="141">
        <f>IF($J$10="Januar","-",
SUMPRODUCT((D19=VALUE(LEFT('Analitika 2023'!$C$9:$C$286,2)))*('Analitika 2023'!$F$9:$F$286)))</f>
        <v>229438933.62000003</v>
      </c>
      <c r="N19" s="136">
        <f>IF($J$10="Januar","-",IFERROR($M19/$M$37,0))</f>
        <v>0.22489285014894728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7810423.7500000009</v>
      </c>
      <c r="K21" s="136">
        <f>IFERROR($J21/$J$37,0)</f>
        <v>2.7668304586857904E-2</v>
      </c>
      <c r="L21" s="129"/>
      <c r="M21" s="141">
        <f>IF($J$10="Januar","-",
SUMPRODUCT((D21=VALUE(LEFT('Analitika 2023'!$C$9:$C$286,2)))*('Analitika 2023'!$F$9:$F$286)))</f>
        <v>31644133.129999999</v>
      </c>
      <c r="N21" s="136">
        <f>IF($J$10="Januar","-",IFERROR($M21/$M$37,0))</f>
        <v>3.1017138973827952E-2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5138005.17</v>
      </c>
      <c r="K23" s="136">
        <f>IFERROR($J23/$J$37,0)</f>
        <v>1.8201303355968441E-2</v>
      </c>
      <c r="L23" s="129"/>
      <c r="M23" s="141">
        <f>IF($J$10="Januar","-",
SUMPRODUCT((D23=VALUE(LEFT('Analitika 2023'!$C$9:$C$286,2)))*('Analitika 2023'!$F$9:$F$286)))</f>
        <v>14044583.789999999</v>
      </c>
      <c r="N23" s="136">
        <f>IF($J$10="Januar","-",IFERROR($M23/$M$37,0))</f>
        <v>1.3766305604087228E-2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6938418.9000000013</v>
      </c>
      <c r="K25" s="136">
        <f>IFERROR($J25/$J$37,0)</f>
        <v>2.457924097606248E-2</v>
      </c>
      <c r="L25" s="129"/>
      <c r="M25" s="141">
        <f>IF($J$10="Januar","-",
SUMPRODUCT((D25=VALUE(LEFT('Analitika 2023'!$C$9:$C$286,2)))*('Analitika 2023'!$F$9:$F$286)))</f>
        <v>31191745.120000001</v>
      </c>
      <c r="N25" s="136">
        <f>IF($J$10="Januar","-",IFERROR($M25/$M$37,0))</f>
        <v>3.0573714541291968E-2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1223705.8499999999</v>
      </c>
      <c r="K27" s="136">
        <f>IFERROR($J27/$J$37,0)</f>
        <v>4.3349589300477895E-3</v>
      </c>
      <c r="L27" s="129"/>
      <c r="M27" s="141">
        <f>IF($J$10="Januar","-",
SUMPRODUCT((D27=VALUE(LEFT('Analitika 2023'!$C$9:$C$286,2)))*('Analitika 2023'!$F$9:$F$286)))</f>
        <v>7548301.669999999</v>
      </c>
      <c r="N27" s="136">
        <f>IF($J$10="Januar","-",IFERROR($M27/$M$37,0))</f>
        <v>7.3987402642041534E-3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25641661.239999995</v>
      </c>
      <c r="K29" s="136">
        <f>IFERROR($J29/$J$37,0)</f>
        <v>9.0835185901577783E-2</v>
      </c>
      <c r="L29" s="129"/>
      <c r="M29" s="141">
        <f>IF($J$10="Januar","-",
SUMPRODUCT((D29=VALUE(LEFT('Analitika 2023'!$C$9:$C$286,2)))*('Analitika 2023'!$F$9:$F$286)))</f>
        <v>114136881.58999999</v>
      </c>
      <c r="N29" s="136">
        <f>IF($J$10="Januar","-",IFERROR($M29/$M$37,0))</f>
        <v>0.11187538314835724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1810262.8899999997</v>
      </c>
      <c r="K31" s="136">
        <f>IFERROR($J31/$J$37,0)</f>
        <v>6.4128281161192607E-3</v>
      </c>
      <c r="L31" s="129"/>
      <c r="M31" s="141">
        <f>IF($J$10="Januar","-",
SUMPRODUCT((D31=VALUE(LEFT('Analitika 2023'!$C$9:$C$286,2)))*('Analitika 2023'!$F$9:$F$286)))</f>
        <v>7350410.5800000001</v>
      </c>
      <c r="N31" s="136">
        <f>IF($J$10="Januar","-",IFERROR($M31/$M$37,0))</f>
        <v>7.2047701713911774E-3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31939862.699999992</v>
      </c>
      <c r="K33" s="136">
        <f>IFERROR($J33/$J$37,0)</f>
        <v>0.11314646655964362</v>
      </c>
      <c r="L33" s="129"/>
      <c r="M33" s="141">
        <f>IF($J$10="Januar","-",
SUMPRODUCT((D33=VALUE(LEFT('Analitika 2023'!$C$9:$C$286,2)))*('Analitika 2023'!$F$9:$F$286)))</f>
        <v>138723046.03999996</v>
      </c>
      <c r="N33" s="136">
        <f>IF($J$10="Januar","-",IFERROR($M33/$M$37,0))</f>
        <v>0.13597439943191808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61955833.380000077</v>
      </c>
      <c r="K35" s="136">
        <f>IFERROR($J35/$J$37,0)</f>
        <v>0.21947757557846462</v>
      </c>
      <c r="L35" s="129"/>
      <c r="M35" s="141">
        <f>IF($J$10="Januar","-",
SUMPRODUCT((D35=VALUE(LEFT('Analitika 2023'!$C$9:$C$286,2)))*('Analitika 2023'!$F$9:$F$286)))</f>
        <v>320417625.2700001</v>
      </c>
      <c r="N35" s="136">
        <f>IF($J$10="Januar","-",IFERROR($M35/$M$37,0))</f>
        <v>0.31406889775853752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282287760.91000003</v>
      </c>
      <c r="K37" s="138">
        <f>IFERROR($J37/$J$37,0)</f>
        <v>1</v>
      </c>
      <c r="L37" s="135"/>
      <c r="M37" s="144">
        <f>SUM(M13:M35)</f>
        <v>1020214441.9800001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Maj</v>
      </c>
      <c r="G4" s="43"/>
      <c r="H4" s="43"/>
      <c r="I4" s="43"/>
      <c r="J4" s="43"/>
      <c r="K4" s="44" t="s">
        <v>10</v>
      </c>
      <c r="L4" s="45" t="str">
        <f>Master!D4</f>
        <v>Maj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1137406563.6199999</v>
      </c>
      <c r="F8" s="74">
        <f>SUM(F9:F286)</f>
        <v>1020214441.9799994</v>
      </c>
      <c r="G8" s="75">
        <f t="shared" ref="G8" si="0">IFERROR(F8/E8,0)</f>
        <v>0.8969654955506714</v>
      </c>
      <c r="H8" s="76">
        <f>F8/$D$4</f>
        <v>0.16522761668448149</v>
      </c>
      <c r="I8" s="74">
        <f>SUM(I9:I286)</f>
        <v>-117192121.63999982</v>
      </c>
      <c r="J8" s="77">
        <f t="shared" ref="J8:J9" si="1">IFERROR(I8/E8,0)</f>
        <v>-0.10303450444932806</v>
      </c>
      <c r="K8" s="73">
        <f>SUM(K9:K286)</f>
        <v>292554766.99999994</v>
      </c>
      <c r="L8" s="74">
        <f>SUM(L9:L286)</f>
        <v>282287760.91000003</v>
      </c>
      <c r="M8" s="150">
        <f>IFERROR(L8/K8,0)</f>
        <v>0.96490569545222993</v>
      </c>
      <c r="N8" s="150">
        <f>L8/$D$4</f>
        <v>4.5717578613999291E-2</v>
      </c>
      <c r="O8" s="74">
        <f>SUM(O9:O286)</f>
        <v>-10267006.089999937</v>
      </c>
      <c r="P8" s="77">
        <f t="shared" ref="P8:P9" si="2">IFERROR(O8/K8,0)</f>
        <v>-3.5094304547770155E-2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1866390.75</v>
      </c>
      <c r="F9" s="83">
        <f>VLOOKUP($C9,'2023'!$C$8:$U$285,19,FALSE)</f>
        <v>2654996.14</v>
      </c>
      <c r="G9" s="84">
        <f t="shared" ref="G9" si="3">IFERROR(F9/E9,0)</f>
        <v>1.42252962837498</v>
      </c>
      <c r="H9" s="85">
        <f t="shared" ref="H9" si="4">F9/$D$4</f>
        <v>4.2998674246105015E-4</v>
      </c>
      <c r="I9" s="86">
        <f t="shared" ref="I9" si="5">F9-E9</f>
        <v>788605.39000000013</v>
      </c>
      <c r="J9" s="87">
        <f t="shared" si="1"/>
        <v>0.42252962837497998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37517.400000000009</v>
      </c>
      <c r="M9" s="153">
        <f>IFERROR(L9/K9,0)</f>
        <v>1.0419199093533518</v>
      </c>
      <c r="N9" s="153">
        <f>L9/$D$4</f>
        <v>6.0760859003012357E-6</v>
      </c>
      <c r="O9" s="152">
        <f>L9-K9</f>
        <v>1509.4500000000189</v>
      </c>
      <c r="P9" s="154">
        <f t="shared" si="2"/>
        <v>4.1919909353351673E-2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18292.099999999999</v>
      </c>
      <c r="F10" s="83">
        <f>VLOOKUP($C10,'2023'!$C$8:$U$285,19,FALSE)</f>
        <v>15000</v>
      </c>
      <c r="G10" s="84">
        <f t="shared" ref="G10:G73" si="6">IFERROR(F10/E10,0)</f>
        <v>0.82002613149939052</v>
      </c>
      <c r="H10" s="85">
        <f t="shared" ref="H10:H73" si="7">F10/$D$4</f>
        <v>2.4293071615975125E-6</v>
      </c>
      <c r="I10" s="86">
        <f t="shared" ref="I10:I73" si="8">F10-E10</f>
        <v>-3292.0999999999985</v>
      </c>
      <c r="J10" s="87">
        <f t="shared" ref="J10:J73" si="9">IFERROR(I10/E10,0)</f>
        <v>-0.17997386850060948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3480</v>
      </c>
      <c r="M10" s="155">
        <f t="shared" ref="M10:M73" si="10">IFERROR(L10/K10,0)</f>
        <v>0.95123031253929291</v>
      </c>
      <c r="N10" s="155">
        <f t="shared" ref="N10:N73" si="11">L10/$D$4</f>
        <v>5.6359926149062283E-7</v>
      </c>
      <c r="O10" s="83">
        <f t="shared" ref="O10:O73" si="12">L10-K10</f>
        <v>-178.42000000000007</v>
      </c>
      <c r="P10" s="87">
        <f t="shared" ref="P10:P73" si="13">IFERROR(O10/K10,0)</f>
        <v>-4.8769687460707103E-2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464954.30000000005</v>
      </c>
      <c r="F11" s="83">
        <f>VLOOKUP($C11,'2023'!$C$8:$U$285,19,FALSE)</f>
        <v>527349.99</v>
      </c>
      <c r="G11" s="84">
        <f t="shared" si="6"/>
        <v>1.1341974684393712</v>
      </c>
      <c r="H11" s="85">
        <f t="shared" si="7"/>
        <v>8.5406340491691769E-5</v>
      </c>
      <c r="I11" s="86">
        <f t="shared" si="8"/>
        <v>62395.689999999944</v>
      </c>
      <c r="J11" s="87">
        <f t="shared" si="9"/>
        <v>0.13419746843937122</v>
      </c>
      <c r="K11" s="82">
        <f>VLOOKUP($C11,'2023'!$C$295:$U$572,VLOOKUP($L$4,Master!$D$9:$G$20,4,FALSE),FALSE)</f>
        <v>85416.560000000027</v>
      </c>
      <c r="L11" s="83">
        <f>VLOOKUP($C11,'2023'!$C$8:$U$285,VLOOKUP($L$4,Master!$D$9:$G$20,4,FALSE),FALSE)</f>
        <v>93058.450000000012</v>
      </c>
      <c r="M11" s="155">
        <f t="shared" si="10"/>
        <v>1.0894661409918636</v>
      </c>
      <c r="N11" s="155">
        <f t="shared" si="11"/>
        <v>1.5071170602144271E-5</v>
      </c>
      <c r="O11" s="83">
        <f t="shared" si="12"/>
        <v>7641.8899999999849</v>
      </c>
      <c r="P11" s="87">
        <f t="shared" si="13"/>
        <v>8.9466140991863674E-2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229862.09000000008</v>
      </c>
      <c r="F12" s="83">
        <f>VLOOKUP($C12,'2023'!$C$8:$U$285,19,FALSE)</f>
        <v>158305.02000000002</v>
      </c>
      <c r="G12" s="84">
        <f t="shared" si="6"/>
        <v>0.68869564354870327</v>
      </c>
      <c r="H12" s="85">
        <f t="shared" si="7"/>
        <v>2.5638101253522498E-5</v>
      </c>
      <c r="I12" s="86">
        <f t="shared" si="8"/>
        <v>-71557.070000000065</v>
      </c>
      <c r="J12" s="87">
        <f t="shared" si="9"/>
        <v>-0.31130435645129667</v>
      </c>
      <c r="K12" s="82">
        <f>VLOOKUP($C12,'2023'!$C$295:$U$572,VLOOKUP($L$4,Master!$D$9:$G$20,4,FALSE),FALSE)</f>
        <v>34221.070000000022</v>
      </c>
      <c r="L12" s="83">
        <f>VLOOKUP($C12,'2023'!$C$8:$U$285,VLOOKUP($L$4,Master!$D$9:$G$20,4,FALSE),FALSE)</f>
        <v>30882.200000000004</v>
      </c>
      <c r="M12" s="155">
        <f t="shared" si="10"/>
        <v>0.90243233189377148</v>
      </c>
      <c r="N12" s="155">
        <f t="shared" si="11"/>
        <v>5.0014899750591136E-6</v>
      </c>
      <c r="O12" s="83">
        <f t="shared" si="12"/>
        <v>-3338.8700000000172</v>
      </c>
      <c r="P12" s="87">
        <f t="shared" si="13"/>
        <v>-9.7567668106228564E-2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695368.91999999969</v>
      </c>
      <c r="F13" s="83">
        <f>VLOOKUP($C13,'2023'!$C$8:$U$285,19,FALSE)</f>
        <v>548376.99999999988</v>
      </c>
      <c r="G13" s="84">
        <f t="shared" si="6"/>
        <v>0.78861304298731116</v>
      </c>
      <c r="H13" s="85">
        <f t="shared" si="7"/>
        <v>8.8811744890357255E-5</v>
      </c>
      <c r="I13" s="86">
        <f t="shared" si="8"/>
        <v>-146991.91999999981</v>
      </c>
      <c r="J13" s="87">
        <f t="shared" si="9"/>
        <v>-0.21138695701268886</v>
      </c>
      <c r="K13" s="82">
        <f>VLOOKUP($C13,'2023'!$C$295:$U$572,VLOOKUP($L$4,Master!$D$9:$G$20,4,FALSE),FALSE)</f>
        <v>153992.25999999992</v>
      </c>
      <c r="L13" s="83">
        <f>VLOOKUP($C13,'2023'!$C$8:$U$285,VLOOKUP($L$4,Master!$D$9:$G$20,4,FALSE),FALSE)</f>
        <v>137305.18999999994</v>
      </c>
      <c r="M13" s="155">
        <f t="shared" si="10"/>
        <v>0.89163695629897255</v>
      </c>
      <c r="N13" s="155">
        <f t="shared" si="11"/>
        <v>2.2237098759433801E-5</v>
      </c>
      <c r="O13" s="83">
        <f t="shared" si="12"/>
        <v>-16687.069999999978</v>
      </c>
      <c r="P13" s="87">
        <f t="shared" si="13"/>
        <v>-0.10836304370102748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2626170.39</v>
      </c>
      <c r="F14" s="83">
        <f>VLOOKUP($C14,'2023'!$C$8:$U$285,19,FALSE)</f>
        <v>2492214.0999999996</v>
      </c>
      <c r="G14" s="84">
        <f t="shared" si="6"/>
        <v>0.94899177505386445</v>
      </c>
      <c r="H14" s="85">
        <f t="shared" si="7"/>
        <v>4.0362357075761986E-4</v>
      </c>
      <c r="I14" s="86">
        <f t="shared" si="8"/>
        <v>-133956.2900000005</v>
      </c>
      <c r="J14" s="87">
        <f t="shared" si="9"/>
        <v>-5.1008224946135536E-2</v>
      </c>
      <c r="K14" s="82">
        <f>VLOOKUP($C14,'2023'!$C$295:$U$572,VLOOKUP($L$4,Master!$D$9:$G$20,4,FALSE),FALSE)</f>
        <v>524831.12999999989</v>
      </c>
      <c r="L14" s="83">
        <f>VLOOKUP($C14,'2023'!$C$8:$U$285,VLOOKUP($L$4,Master!$D$9:$G$20,4,FALSE),FALSE)</f>
        <v>505576.73999999987</v>
      </c>
      <c r="M14" s="155">
        <f t="shared" si="10"/>
        <v>0.96331317084792589</v>
      </c>
      <c r="N14" s="155">
        <f t="shared" si="11"/>
        <v>8.1880079681274879E-5</v>
      </c>
      <c r="O14" s="83">
        <f t="shared" si="12"/>
        <v>-19254.390000000014</v>
      </c>
      <c r="P14" s="87">
        <f t="shared" si="13"/>
        <v>-3.6686829152074149E-2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380621.24</v>
      </c>
      <c r="F15" s="83">
        <f>VLOOKUP($C15,'2023'!$C$8:$U$285,19,FALSE)</f>
        <v>323986.92</v>
      </c>
      <c r="G15" s="84">
        <f t="shared" si="6"/>
        <v>0.85120557118672613</v>
      </c>
      <c r="H15" s="85">
        <f t="shared" si="7"/>
        <v>5.2470916334661352E-5</v>
      </c>
      <c r="I15" s="86">
        <f t="shared" si="8"/>
        <v>-56634.320000000007</v>
      </c>
      <c r="J15" s="87">
        <f t="shared" si="9"/>
        <v>-0.14879442881327382</v>
      </c>
      <c r="K15" s="82">
        <f>VLOOKUP($C15,'2023'!$C$295:$U$572,VLOOKUP($L$4,Master!$D$9:$G$20,4,FALSE),FALSE)</f>
        <v>68624.25</v>
      </c>
      <c r="L15" s="83">
        <f>VLOOKUP($C15,'2023'!$C$8:$U$285,VLOOKUP($L$4,Master!$D$9:$G$20,4,FALSE),FALSE)</f>
        <v>58459.19999999999</v>
      </c>
      <c r="M15" s="155">
        <f t="shared" si="10"/>
        <v>0.85187379097039295</v>
      </c>
      <c r="N15" s="155">
        <f t="shared" si="11"/>
        <v>9.4676902147507518E-6</v>
      </c>
      <c r="O15" s="83">
        <f t="shared" si="12"/>
        <v>-10165.05000000001</v>
      </c>
      <c r="P15" s="87">
        <f t="shared" si="13"/>
        <v>-0.14812620902960702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462944.73</v>
      </c>
      <c r="F16" s="83">
        <f>VLOOKUP($C16,'2023'!$C$8:$U$285,19,FALSE)</f>
        <v>333282.81000000006</v>
      </c>
      <c r="G16" s="84">
        <f t="shared" si="6"/>
        <v>0.71991922232271677</v>
      </c>
      <c r="H16" s="85">
        <f t="shared" si="7"/>
        <v>5.3976421144689542E-5</v>
      </c>
      <c r="I16" s="86">
        <f t="shared" si="8"/>
        <v>-129661.91999999993</v>
      </c>
      <c r="J16" s="87">
        <f t="shared" si="9"/>
        <v>-0.28008077767728329</v>
      </c>
      <c r="K16" s="82">
        <f>VLOOKUP($C16,'2023'!$C$295:$U$572,VLOOKUP($L$4,Master!$D$9:$G$20,4,FALSE),FALSE)</f>
        <v>89299.31</v>
      </c>
      <c r="L16" s="83">
        <f>VLOOKUP($C16,'2023'!$C$8:$U$285,VLOOKUP($L$4,Master!$D$9:$G$20,4,FALSE),FALSE)</f>
        <v>70114.23000000001</v>
      </c>
      <c r="M16" s="155">
        <f t="shared" si="10"/>
        <v>0.78515981814417168</v>
      </c>
      <c r="N16" s="155">
        <f t="shared" si="11"/>
        <v>1.1355266737926345E-5</v>
      </c>
      <c r="O16" s="83">
        <f t="shared" si="12"/>
        <v>-19185.079999999987</v>
      </c>
      <c r="P16" s="87">
        <f t="shared" si="13"/>
        <v>-0.21484018185582832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64166.65</v>
      </c>
      <c r="F17" s="83">
        <f>VLOOKUP($C17,'2023'!$C$8:$U$285,19,FALSE)</f>
        <v>92102.95</v>
      </c>
      <c r="G17" s="84">
        <f t="shared" si="6"/>
        <v>1.4353710221742915</v>
      </c>
      <c r="H17" s="85">
        <f t="shared" si="7"/>
        <v>1.4916423735950507E-5</v>
      </c>
      <c r="I17" s="86">
        <f t="shared" si="8"/>
        <v>27936.299999999996</v>
      </c>
      <c r="J17" s="87">
        <f t="shared" si="9"/>
        <v>0.43537102217429141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12833.33</v>
      </c>
      <c r="M17" s="155">
        <f t="shared" si="10"/>
        <v>1</v>
      </c>
      <c r="N17" s="155">
        <f t="shared" si="11"/>
        <v>2.0784066984096135E-6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441241.01999999996</v>
      </c>
      <c r="F18" s="83">
        <f>VLOOKUP($C18,'2023'!$C$8:$U$285,19,FALSE)</f>
        <v>455475.67000000004</v>
      </c>
      <c r="G18" s="84">
        <f t="shared" si="6"/>
        <v>1.0322604865703557</v>
      </c>
      <c r="H18" s="85">
        <f t="shared" si="7"/>
        <v>7.3766020470961689E-5</v>
      </c>
      <c r="I18" s="86">
        <f t="shared" si="8"/>
        <v>14234.650000000081</v>
      </c>
      <c r="J18" s="87">
        <f t="shared" si="9"/>
        <v>3.2260486570355774E-2</v>
      </c>
      <c r="K18" s="82">
        <f>VLOOKUP($C18,'2023'!$C$295:$U$572,VLOOKUP($L$4,Master!$D$9:$G$20,4,FALSE),FALSE)</f>
        <v>86735.360000000001</v>
      </c>
      <c r="L18" s="83">
        <f>VLOOKUP($C18,'2023'!$C$8:$U$285,VLOOKUP($L$4,Master!$D$9:$G$20,4,FALSE),FALSE)</f>
        <v>162336.38999999998</v>
      </c>
      <c r="M18" s="155">
        <f t="shared" si="10"/>
        <v>1.8716287105973848</v>
      </c>
      <c r="N18" s="155">
        <f t="shared" si="11"/>
        <v>2.6290996987659118E-5</v>
      </c>
      <c r="O18" s="83">
        <f t="shared" si="12"/>
        <v>75601.029999999984</v>
      </c>
      <c r="P18" s="87">
        <f t="shared" si="13"/>
        <v>0.87162871059738478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2620299.1599999997</v>
      </c>
      <c r="F19" s="83">
        <f>VLOOKUP($C19,'2023'!$C$8:$U$285,19,FALSE)</f>
        <v>1605613.31</v>
      </c>
      <c r="G19" s="84">
        <f t="shared" si="6"/>
        <v>0.61275954078464856</v>
      </c>
      <c r="H19" s="85">
        <f t="shared" si="7"/>
        <v>2.6003519418261913E-4</v>
      </c>
      <c r="I19" s="86">
        <f t="shared" si="8"/>
        <v>-1014685.8499999996</v>
      </c>
      <c r="J19" s="87">
        <f t="shared" si="9"/>
        <v>-0.3872404592153515</v>
      </c>
      <c r="K19" s="82">
        <f>VLOOKUP($C19,'2023'!$C$295:$U$572,VLOOKUP($L$4,Master!$D$9:$G$20,4,FALSE),FALSE)</f>
        <v>810952.34</v>
      </c>
      <c r="L19" s="83">
        <f>VLOOKUP($C19,'2023'!$C$8:$U$285,VLOOKUP($L$4,Master!$D$9:$G$20,4,FALSE),FALSE)</f>
        <v>351892.03</v>
      </c>
      <c r="M19" s="155">
        <f t="shared" si="10"/>
        <v>0.43392442766735223</v>
      </c>
      <c r="N19" s="155">
        <f t="shared" si="11"/>
        <v>5.6990255239205783E-5</v>
      </c>
      <c r="O19" s="83">
        <f t="shared" si="12"/>
        <v>-459060.30999999994</v>
      </c>
      <c r="P19" s="87">
        <f t="shared" si="13"/>
        <v>-0.56607557233264771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2496934.4</v>
      </c>
      <c r="F20" s="83">
        <f>VLOOKUP($C20,'2023'!$C$8:$U$285,19,FALSE)</f>
        <v>1796301.72</v>
      </c>
      <c r="G20" s="84">
        <f t="shared" si="6"/>
        <v>0.71940284854900471</v>
      </c>
      <c r="H20" s="85">
        <f t="shared" si="7"/>
        <v>2.9091790885239527E-4</v>
      </c>
      <c r="I20" s="86">
        <f t="shared" si="8"/>
        <v>-700632.67999999993</v>
      </c>
      <c r="J20" s="87">
        <f t="shared" si="9"/>
        <v>-0.28059715145099523</v>
      </c>
      <c r="K20" s="82">
        <f>VLOOKUP($C20,'2023'!$C$295:$U$572,VLOOKUP($L$4,Master!$D$9:$G$20,4,FALSE),FALSE)</f>
        <v>614435.42999999993</v>
      </c>
      <c r="L20" s="83">
        <f>VLOOKUP($C20,'2023'!$C$8:$U$285,VLOOKUP($L$4,Master!$D$9:$G$20,4,FALSE),FALSE)</f>
        <v>396093.52999999997</v>
      </c>
      <c r="M20" s="155">
        <f t="shared" si="10"/>
        <v>0.64464630563377512</v>
      </c>
      <c r="N20" s="155">
        <f t="shared" si="11"/>
        <v>6.4148856606095934E-5</v>
      </c>
      <c r="O20" s="83">
        <f t="shared" si="12"/>
        <v>-218341.89999999997</v>
      </c>
      <c r="P20" s="87">
        <f t="shared" si="13"/>
        <v>-0.35535369436622494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1626379.6300000008</v>
      </c>
      <c r="F21" s="83">
        <f>VLOOKUP($C21,'2023'!$C$8:$U$285,19,FALSE)</f>
        <v>1725091.3900000001</v>
      </c>
      <c r="G21" s="84">
        <f t="shared" si="6"/>
        <v>1.0606941689253691</v>
      </c>
      <c r="H21" s="85">
        <f t="shared" si="7"/>
        <v>2.7938512454248049E-4</v>
      </c>
      <c r="I21" s="86">
        <f t="shared" si="8"/>
        <v>98711.759999999311</v>
      </c>
      <c r="J21" s="87">
        <f t="shared" si="9"/>
        <v>6.069416892536908E-2</v>
      </c>
      <c r="K21" s="82">
        <f>VLOOKUP($C21,'2023'!$C$295:$U$572,VLOOKUP($L$4,Master!$D$9:$G$20,4,FALSE),FALSE)</f>
        <v>310636.50000000012</v>
      </c>
      <c r="L21" s="83">
        <f>VLOOKUP($C21,'2023'!$C$8:$U$285,VLOOKUP($L$4,Master!$D$9:$G$20,4,FALSE),FALSE)</f>
        <v>321560.41999999993</v>
      </c>
      <c r="M21" s="155">
        <f t="shared" si="10"/>
        <v>1.0351662473662941</v>
      </c>
      <c r="N21" s="155">
        <f t="shared" si="11"/>
        <v>5.2077935412820251E-5</v>
      </c>
      <c r="O21" s="83">
        <f t="shared" si="12"/>
        <v>10923.919999999809</v>
      </c>
      <c r="P21" s="87">
        <f t="shared" si="13"/>
        <v>3.5166247366294062E-2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10276.700000000001</v>
      </c>
      <c r="F22" s="83">
        <f>VLOOKUP($C22,'2023'!$C$8:$U$285,19,FALSE)</f>
        <v>6574.61</v>
      </c>
      <c r="G22" s="84">
        <f t="shared" si="6"/>
        <v>0.63975887201144332</v>
      </c>
      <c r="H22" s="85">
        <f t="shared" si="7"/>
        <v>1.0647831438473746E-6</v>
      </c>
      <c r="I22" s="86">
        <f t="shared" si="8"/>
        <v>-3702.0900000000011</v>
      </c>
      <c r="J22" s="87">
        <f t="shared" si="9"/>
        <v>-0.36024112798855673</v>
      </c>
      <c r="K22" s="82">
        <f>VLOOKUP($C22,'2023'!$C$295:$U$572,VLOOKUP($L$4,Master!$D$9:$G$20,4,FALSE),FALSE)</f>
        <v>2055.34</v>
      </c>
      <c r="L22" s="83">
        <f>VLOOKUP($C22,'2023'!$C$8:$U$285,VLOOKUP($L$4,Master!$D$9:$G$20,4,FALSE),FALSE)</f>
        <v>910.91000000000008</v>
      </c>
      <c r="M22" s="155">
        <f t="shared" si="10"/>
        <v>0.44319188066208026</v>
      </c>
      <c r="N22" s="155">
        <f t="shared" si="11"/>
        <v>1.4752534577138602E-7</v>
      </c>
      <c r="O22" s="83">
        <f t="shared" si="12"/>
        <v>-1144.43</v>
      </c>
      <c r="P22" s="87">
        <f t="shared" si="13"/>
        <v>-0.55680811933791974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28733.699999999997</v>
      </c>
      <c r="F23" s="83">
        <f>VLOOKUP($C23,'2023'!$C$8:$U$285,19,FALSE)</f>
        <v>2222.08</v>
      </c>
      <c r="G23" s="84">
        <f t="shared" si="6"/>
        <v>7.7333583910182122E-2</v>
      </c>
      <c r="H23" s="85">
        <f t="shared" si="7"/>
        <v>3.5987432384283999E-7</v>
      </c>
      <c r="I23" s="86">
        <f t="shared" si="8"/>
        <v>-26511.619999999995</v>
      </c>
      <c r="J23" s="87">
        <f t="shared" si="9"/>
        <v>-0.92266641608981781</v>
      </c>
      <c r="K23" s="82">
        <f>VLOOKUP($C23,'2023'!$C$295:$U$572,VLOOKUP($L$4,Master!$D$9:$G$20,4,FALSE),FALSE)</f>
        <v>5746.74</v>
      </c>
      <c r="L23" s="83">
        <f>VLOOKUP($C23,'2023'!$C$8:$U$285,VLOOKUP($L$4,Master!$D$9:$G$20,4,FALSE),FALSE)</f>
        <v>555.52</v>
      </c>
      <c r="M23" s="155">
        <f t="shared" si="10"/>
        <v>9.6666979887727655E-2</v>
      </c>
      <c r="N23" s="155">
        <f t="shared" si="11"/>
        <v>8.9968580960709998E-8</v>
      </c>
      <c r="O23" s="83">
        <f t="shared" si="12"/>
        <v>-5191.2199999999993</v>
      </c>
      <c r="P23" s="87">
        <f t="shared" si="13"/>
        <v>-0.90333302011227223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523415.03</v>
      </c>
      <c r="F24" s="83">
        <f>VLOOKUP($C24,'2023'!$C$8:$U$285,19,FALSE)</f>
        <v>471410.19</v>
      </c>
      <c r="G24" s="84">
        <f t="shared" si="6"/>
        <v>0.90064320468596393</v>
      </c>
      <c r="H24" s="85">
        <f t="shared" si="7"/>
        <v>7.6346676707802929E-5</v>
      </c>
      <c r="I24" s="86">
        <f t="shared" si="8"/>
        <v>-52004.840000000026</v>
      </c>
      <c r="J24" s="87">
        <f t="shared" si="9"/>
        <v>-9.9356795314036017E-2</v>
      </c>
      <c r="K24" s="82">
        <f>VLOOKUP($C24,'2023'!$C$295:$U$572,VLOOKUP($L$4,Master!$D$9:$G$20,4,FALSE),FALSE)</f>
        <v>98873.270000000019</v>
      </c>
      <c r="L24" s="83">
        <f>VLOOKUP($C24,'2023'!$C$8:$U$285,VLOOKUP($L$4,Master!$D$9:$G$20,4,FALSE),FALSE)</f>
        <v>77648.200000000012</v>
      </c>
      <c r="M24" s="155">
        <f t="shared" si="10"/>
        <v>0.78533055496192239</v>
      </c>
      <c r="N24" s="155">
        <f t="shared" si="11"/>
        <v>1.2575421889677066E-5</v>
      </c>
      <c r="O24" s="83">
        <f t="shared" si="12"/>
        <v>-21225.070000000007</v>
      </c>
      <c r="P24" s="87">
        <f t="shared" si="13"/>
        <v>-0.21466944503807756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166750</v>
      </c>
      <c r="F25" s="83">
        <f>VLOOKUP($C25,'2023'!$C$8:$U$285,19,FALSE)</f>
        <v>121345.03</v>
      </c>
      <c r="G25" s="84">
        <f t="shared" si="6"/>
        <v>0.72770632683658165</v>
      </c>
      <c r="H25" s="85">
        <f t="shared" si="7"/>
        <v>1.9652290026884332E-5</v>
      </c>
      <c r="I25" s="86">
        <f t="shared" si="8"/>
        <v>-45404.97</v>
      </c>
      <c r="J25" s="87">
        <f t="shared" si="9"/>
        <v>-0.27229367316341829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29280</v>
      </c>
      <c r="M25" s="155">
        <f t="shared" si="10"/>
        <v>0.87796101949025485</v>
      </c>
      <c r="N25" s="155">
        <f t="shared" si="11"/>
        <v>4.7420075794383439E-6</v>
      </c>
      <c r="O25" s="83">
        <f t="shared" si="12"/>
        <v>-4070</v>
      </c>
      <c r="P25" s="87">
        <f t="shared" si="13"/>
        <v>-0.12203898050974513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153525.45000000001</v>
      </c>
      <c r="F26" s="83">
        <f>VLOOKUP($C26,'2023'!$C$8:$U$285,19,FALSE)</f>
        <v>143488.9</v>
      </c>
      <c r="G26" s="84">
        <f t="shared" si="6"/>
        <v>0.93462614830309887</v>
      </c>
      <c r="H26" s="85">
        <f t="shared" si="7"/>
        <v>2.3238574158649952E-5</v>
      </c>
      <c r="I26" s="86">
        <f t="shared" si="8"/>
        <v>-10036.550000000017</v>
      </c>
      <c r="J26" s="87">
        <f t="shared" si="9"/>
        <v>-6.5373851696901172E-2</v>
      </c>
      <c r="K26" s="82">
        <f>VLOOKUP($C26,'2023'!$C$295:$U$572,VLOOKUP($L$4,Master!$D$9:$G$20,4,FALSE),FALSE)</f>
        <v>29933.490000000005</v>
      </c>
      <c r="L26" s="83">
        <f>VLOOKUP($C26,'2023'!$C$8:$U$285,VLOOKUP($L$4,Master!$D$9:$G$20,4,FALSE),FALSE)</f>
        <v>27948.870000000006</v>
      </c>
      <c r="M26" s="155">
        <f t="shared" si="10"/>
        <v>0.93369901070673689</v>
      </c>
      <c r="N26" s="155">
        <f t="shared" si="11"/>
        <v>4.5264260033038586E-6</v>
      </c>
      <c r="O26" s="83">
        <f t="shared" si="12"/>
        <v>-1984.619999999999</v>
      </c>
      <c r="P26" s="87">
        <f t="shared" si="13"/>
        <v>-6.6300989293263113E-2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12614.599999999999</v>
      </c>
      <c r="F27" s="83">
        <f>VLOOKUP($C27,'2023'!$C$8:$U$285,19,FALSE)</f>
        <v>9170</v>
      </c>
      <c r="G27" s="84">
        <f t="shared" si="6"/>
        <v>0.72693545574175966</v>
      </c>
      <c r="H27" s="85">
        <f t="shared" si="7"/>
        <v>1.4851164447899458E-6</v>
      </c>
      <c r="I27" s="86">
        <f t="shared" si="8"/>
        <v>-3444.5999999999985</v>
      </c>
      <c r="J27" s="87">
        <f t="shared" si="9"/>
        <v>-0.27306454425824039</v>
      </c>
      <c r="K27" s="82">
        <f>VLOOKUP($C27,'2023'!$C$295:$U$572,VLOOKUP($L$4,Master!$D$9:$G$20,4,FALSE),FALSE)</f>
        <v>2522.9199999999996</v>
      </c>
      <c r="L27" s="83">
        <f>VLOOKUP($C27,'2023'!$C$8:$U$285,VLOOKUP($L$4,Master!$D$9:$G$20,4,FALSE),FALSE)</f>
        <v>2330</v>
      </c>
      <c r="M27" s="155">
        <f t="shared" si="10"/>
        <v>0.92353304900670663</v>
      </c>
      <c r="N27" s="155">
        <f t="shared" si="11"/>
        <v>3.7735237910148024E-7</v>
      </c>
      <c r="O27" s="83">
        <f t="shared" si="12"/>
        <v>-192.91999999999962</v>
      </c>
      <c r="P27" s="87">
        <f t="shared" si="13"/>
        <v>-7.6466950993293342E-2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4666.6500000000005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-4666.6500000000005</v>
      </c>
      <c r="J28" s="87">
        <f t="shared" si="9"/>
        <v>-1</v>
      </c>
      <c r="K28" s="82">
        <f>VLOOKUP($C28,'2023'!$C$295:$U$572,VLOOKUP($L$4,Master!$D$9:$G$20,4,FALSE),FALSE)</f>
        <v>933.33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-933.33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2910416.3</v>
      </c>
      <c r="F29" s="83">
        <f>VLOOKUP($C29,'2023'!$C$8:$U$285,19,FALSE)</f>
        <v>2328122.41</v>
      </c>
      <c r="G29" s="84">
        <f t="shared" si="6"/>
        <v>0.79992762890999491</v>
      </c>
      <c r="H29" s="85">
        <f t="shared" si="7"/>
        <v>3.7704829624591067E-4</v>
      </c>
      <c r="I29" s="86">
        <f t="shared" si="8"/>
        <v>-582293.88999999966</v>
      </c>
      <c r="J29" s="87">
        <f t="shared" si="9"/>
        <v>-0.20007237109000514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581872.39</v>
      </c>
      <c r="M29" s="155">
        <f t="shared" si="10"/>
        <v>0.99963759485024928</v>
      </c>
      <c r="N29" s="155">
        <f t="shared" si="11"/>
        <v>9.4236450944190718E-5</v>
      </c>
      <c r="O29" s="83">
        <f t="shared" si="12"/>
        <v>-210.95000000006985</v>
      </c>
      <c r="P29" s="87">
        <f t="shared" si="13"/>
        <v>-3.6240514975066944E-4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5788014.3700000001</v>
      </c>
      <c r="F30" s="83">
        <f>VLOOKUP($C30,'2023'!$C$8:$U$285,19,FALSE)</f>
        <v>5268908.7600000007</v>
      </c>
      <c r="G30" s="84">
        <f t="shared" si="6"/>
        <v>0.91031369709609078</v>
      </c>
      <c r="H30" s="85">
        <f t="shared" si="7"/>
        <v>8.5331985229812472E-4</v>
      </c>
      <c r="I30" s="86">
        <f t="shared" si="8"/>
        <v>-519105.6099999994</v>
      </c>
      <c r="J30" s="87">
        <f t="shared" si="9"/>
        <v>-8.9686302903909235E-2</v>
      </c>
      <c r="K30" s="82">
        <f>VLOOKUP($C30,'2023'!$C$295:$U$572,VLOOKUP($L$4,Master!$D$9:$G$20,4,FALSE),FALSE)</f>
        <v>1149361.9500000004</v>
      </c>
      <c r="L30" s="83">
        <f>VLOOKUP($C30,'2023'!$C$8:$U$285,VLOOKUP($L$4,Master!$D$9:$G$20,4,FALSE),FALSE)</f>
        <v>1060956.79</v>
      </c>
      <c r="M30" s="155">
        <f t="shared" si="10"/>
        <v>0.92308327241910149</v>
      </c>
      <c r="N30" s="155">
        <f t="shared" si="11"/>
        <v>1.7182599520616722E-4</v>
      </c>
      <c r="O30" s="83">
        <f t="shared" si="12"/>
        <v>-88405.160000000382</v>
      </c>
      <c r="P30" s="87">
        <f t="shared" si="13"/>
        <v>-7.6916727580898556E-2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1806712.8900000001</v>
      </c>
      <c r="F31" s="83">
        <f>VLOOKUP($C31,'2023'!$C$8:$U$285,19,FALSE)</f>
        <v>1210900.75</v>
      </c>
      <c r="G31" s="84">
        <f t="shared" si="6"/>
        <v>0.67022311995571138</v>
      </c>
      <c r="H31" s="85">
        <f t="shared" si="7"/>
        <v>1.9610999093058658E-4</v>
      </c>
      <c r="I31" s="86">
        <f t="shared" si="8"/>
        <v>-595812.14000000013</v>
      </c>
      <c r="J31" s="87">
        <f t="shared" si="9"/>
        <v>-0.32977688004428868</v>
      </c>
      <c r="K31" s="82">
        <f>VLOOKUP($C31,'2023'!$C$295:$U$572,VLOOKUP($L$4,Master!$D$9:$G$20,4,FALSE),FALSE)</f>
        <v>173051.72000000003</v>
      </c>
      <c r="L31" s="83">
        <f>VLOOKUP($C31,'2023'!$C$8:$U$285,VLOOKUP($L$4,Master!$D$9:$G$20,4,FALSE),FALSE)</f>
        <v>177689.83000000002</v>
      </c>
      <c r="M31" s="155">
        <f t="shared" si="10"/>
        <v>1.0268018717178886</v>
      </c>
      <c r="N31" s="155">
        <f t="shared" si="11"/>
        <v>2.8777545104136304E-5</v>
      </c>
      <c r="O31" s="83">
        <f t="shared" si="12"/>
        <v>4638.109999999986</v>
      </c>
      <c r="P31" s="87">
        <f t="shared" si="13"/>
        <v>2.6801871717888646E-2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421462.28999999992</v>
      </c>
      <c r="F33" s="83">
        <f>VLOOKUP($C33,'2023'!$C$8:$U$285,19,FALSE)</f>
        <v>109246.03</v>
      </c>
      <c r="G33" s="84">
        <f t="shared" si="6"/>
        <v>0.2592071285903183</v>
      </c>
      <c r="H33" s="85">
        <f t="shared" si="7"/>
        <v>1.7692810870339779E-5</v>
      </c>
      <c r="I33" s="86">
        <f t="shared" si="8"/>
        <v>-312216.25999999989</v>
      </c>
      <c r="J33" s="87">
        <f t="shared" si="9"/>
        <v>-0.74079287140968164</v>
      </c>
      <c r="K33" s="82">
        <f>VLOOKUP($C33,'2023'!$C$295:$U$572,VLOOKUP($L$4,Master!$D$9:$G$20,4,FALSE),FALSE)</f>
        <v>231772.68999999997</v>
      </c>
      <c r="L33" s="83">
        <f>VLOOKUP($C33,'2023'!$C$8:$U$285,VLOOKUP($L$4,Master!$D$9:$G$20,4,FALSE),FALSE)</f>
        <v>28554.15</v>
      </c>
      <c r="M33" s="155">
        <f t="shared" si="10"/>
        <v>0.12319894116947085</v>
      </c>
      <c r="N33" s="155">
        <f t="shared" si="11"/>
        <v>4.6244534058886407E-6</v>
      </c>
      <c r="O33" s="83">
        <f t="shared" si="12"/>
        <v>-203218.53999999998</v>
      </c>
      <c r="P33" s="87">
        <f t="shared" si="13"/>
        <v>-0.87680105883052917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37895.800000000003</v>
      </c>
      <c r="F34" s="83">
        <f>VLOOKUP($C34,'2023'!$C$8:$U$285,19,FALSE)</f>
        <v>6659.84</v>
      </c>
      <c r="G34" s="84">
        <f t="shared" si="6"/>
        <v>0.17574084727067379</v>
      </c>
      <c r="H34" s="85">
        <f t="shared" si="7"/>
        <v>1.0785864671395718E-6</v>
      </c>
      <c r="I34" s="86">
        <f t="shared" si="8"/>
        <v>-31235.960000000003</v>
      </c>
      <c r="J34" s="87">
        <f t="shared" si="9"/>
        <v>-0.82425915272932626</v>
      </c>
      <c r="K34" s="82">
        <f>VLOOKUP($C34,'2023'!$C$295:$U$572,VLOOKUP($L$4,Master!$D$9:$G$20,4,FALSE),FALSE)</f>
        <v>6279.16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-6279.16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3182124.5700000003</v>
      </c>
      <c r="F35" s="83">
        <f>VLOOKUP($C35,'2023'!$C$8:$U$285,19,FALSE)</f>
        <v>2808298.9</v>
      </c>
      <c r="G35" s="84">
        <f t="shared" si="6"/>
        <v>0.88252324452527631</v>
      </c>
      <c r="H35" s="85">
        <f t="shared" si="7"/>
        <v>4.5481470864509443E-4</v>
      </c>
      <c r="I35" s="86">
        <f t="shared" si="8"/>
        <v>-373825.67000000039</v>
      </c>
      <c r="J35" s="87">
        <f t="shared" si="9"/>
        <v>-0.11747675547472372</v>
      </c>
      <c r="K35" s="82">
        <f>VLOOKUP($C35,'2023'!$C$295:$U$572,VLOOKUP($L$4,Master!$D$9:$G$20,4,FALSE),FALSE)</f>
        <v>162975.80000000002</v>
      </c>
      <c r="L35" s="83">
        <f>VLOOKUP($C35,'2023'!$C$8:$U$285,VLOOKUP($L$4,Master!$D$9:$G$20,4,FALSE),FALSE)</f>
        <v>1101942.8400000001</v>
      </c>
      <c r="M35" s="155">
        <f t="shared" si="10"/>
        <v>6.7613893596472607</v>
      </c>
      <c r="N35" s="155">
        <f t="shared" si="11"/>
        <v>1.784638421922068E-4</v>
      </c>
      <c r="O35" s="83">
        <f t="shared" si="12"/>
        <v>938967.04000000004</v>
      </c>
      <c r="P35" s="87">
        <f t="shared" si="13"/>
        <v>5.7613893596472598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288790.51</v>
      </c>
      <c r="F36" s="83">
        <f>VLOOKUP($C36,'2023'!$C$8:$U$285,19,FALSE)</f>
        <v>44918.78</v>
      </c>
      <c r="G36" s="84">
        <f t="shared" si="6"/>
        <v>0.15554105292448842</v>
      </c>
      <c r="H36" s="85">
        <f t="shared" si="7"/>
        <v>7.2747675962815402E-6</v>
      </c>
      <c r="I36" s="86">
        <f t="shared" si="8"/>
        <v>-243871.73</v>
      </c>
      <c r="J36" s="87">
        <f t="shared" si="9"/>
        <v>-0.84445894707551161</v>
      </c>
      <c r="K36" s="82">
        <f>VLOOKUP($C36,'2023'!$C$295:$U$572,VLOOKUP($L$4,Master!$D$9:$G$20,4,FALSE),FALSE)</f>
        <v>71637.19</v>
      </c>
      <c r="L36" s="83">
        <f>VLOOKUP($C36,'2023'!$C$8:$U$285,VLOOKUP($L$4,Master!$D$9:$G$20,4,FALSE),FALSE)</f>
        <v>3630</v>
      </c>
      <c r="M36" s="155">
        <f t="shared" si="10"/>
        <v>5.0672004303909744E-2</v>
      </c>
      <c r="N36" s="155">
        <f t="shared" si="11"/>
        <v>5.8789233310659798E-7</v>
      </c>
      <c r="O36" s="83">
        <f t="shared" si="12"/>
        <v>-68007.19</v>
      </c>
      <c r="P36" s="87">
        <f t="shared" si="13"/>
        <v>-0.94932799569609028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7168125</v>
      </c>
      <c r="F39" s="83">
        <f>VLOOKUP($C39,'2023'!$C$8:$U$285,19,FALSE)</f>
        <v>7168125</v>
      </c>
      <c r="G39" s="84">
        <f t="shared" si="6"/>
        <v>1</v>
      </c>
      <c r="H39" s="85">
        <f t="shared" si="7"/>
        <v>1.1609051598484113E-3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354161.44</v>
      </c>
      <c r="F40" s="83">
        <f>VLOOKUP($C40,'2023'!$C$8:$U$285,19,FALSE)</f>
        <v>184506.03</v>
      </c>
      <c r="G40" s="84">
        <f t="shared" si="6"/>
        <v>0.52096589058368414</v>
      </c>
      <c r="H40" s="85">
        <f t="shared" si="7"/>
        <v>2.9881454669128364E-5</v>
      </c>
      <c r="I40" s="86">
        <f t="shared" si="8"/>
        <v>-169655.41</v>
      </c>
      <c r="J40" s="87">
        <f t="shared" si="9"/>
        <v>-0.47903410941631591</v>
      </c>
      <c r="K40" s="82">
        <f>VLOOKUP($C40,'2023'!$C$295:$U$572,VLOOKUP($L$4,Master!$D$9:$G$20,4,FALSE),FALSE)</f>
        <v>70832.320000000007</v>
      </c>
      <c r="L40" s="83">
        <f>VLOOKUP($C40,'2023'!$C$8:$U$285,VLOOKUP($L$4,Master!$D$9:$G$20,4,FALSE),FALSE)</f>
        <v>105923.58</v>
      </c>
      <c r="M40" s="155">
        <f t="shared" si="10"/>
        <v>1.4954131108510915</v>
      </c>
      <c r="N40" s="155">
        <f t="shared" si="11"/>
        <v>1.7154727431736468E-5</v>
      </c>
      <c r="O40" s="83">
        <f t="shared" si="12"/>
        <v>35091.259999999995</v>
      </c>
      <c r="P40" s="87">
        <f t="shared" si="13"/>
        <v>0.49541311085109158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521936.82000000018</v>
      </c>
      <c r="F41" s="83">
        <f>VLOOKUP($C41,'2023'!$C$8:$U$285,19,FALSE)</f>
        <v>398654.06999999995</v>
      </c>
      <c r="G41" s="84">
        <f t="shared" si="6"/>
        <v>0.76379756078523031</v>
      </c>
      <c r="H41" s="85">
        <f t="shared" si="7"/>
        <v>6.4563545816733063E-5</v>
      </c>
      <c r="I41" s="86">
        <f t="shared" si="8"/>
        <v>-123282.75000000023</v>
      </c>
      <c r="J41" s="87">
        <f t="shared" si="9"/>
        <v>-0.23620243921476969</v>
      </c>
      <c r="K41" s="82">
        <f>VLOOKUP($C41,'2023'!$C$295:$U$572,VLOOKUP($L$4,Master!$D$9:$G$20,4,FALSE),FALSE)</f>
        <v>103751.34000000004</v>
      </c>
      <c r="L41" s="83">
        <f>VLOOKUP($C41,'2023'!$C$8:$U$285,VLOOKUP($L$4,Master!$D$9:$G$20,4,FALSE),FALSE)</f>
        <v>104180.68</v>
      </c>
      <c r="M41" s="155">
        <f t="shared" si="10"/>
        <v>1.0041381634203468</v>
      </c>
      <c r="N41" s="155">
        <f t="shared" si="11"/>
        <v>1.6872458134939914E-5</v>
      </c>
      <c r="O41" s="83">
        <f t="shared" si="12"/>
        <v>429.33999999995285</v>
      </c>
      <c r="P41" s="87">
        <f t="shared" si="13"/>
        <v>4.1381634203466935E-3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1140335.08</v>
      </c>
      <c r="F42" s="83">
        <f>VLOOKUP($C42,'2023'!$C$8:$U$285,19,FALSE)</f>
        <v>928869.36</v>
      </c>
      <c r="G42" s="84">
        <f t="shared" si="6"/>
        <v>0.8145582612437039</v>
      </c>
      <c r="H42" s="85">
        <f t="shared" si="7"/>
        <v>1.504339325624332E-4</v>
      </c>
      <c r="I42" s="86">
        <f t="shared" si="8"/>
        <v>-211465.72000000009</v>
      </c>
      <c r="J42" s="87">
        <f t="shared" si="9"/>
        <v>-0.18544173875629616</v>
      </c>
      <c r="K42" s="82">
        <f>VLOOKUP($C42,'2023'!$C$295:$U$572,VLOOKUP($L$4,Master!$D$9:$G$20,4,FALSE),FALSE)</f>
        <v>313779.00000000006</v>
      </c>
      <c r="L42" s="83">
        <f>VLOOKUP($C42,'2023'!$C$8:$U$285,VLOOKUP($L$4,Master!$D$9:$G$20,4,FALSE),FALSE)</f>
        <v>361273.65</v>
      </c>
      <c r="M42" s="155">
        <f t="shared" si="10"/>
        <v>1.1513633799585057</v>
      </c>
      <c r="N42" s="155">
        <f t="shared" si="11"/>
        <v>5.8509644349431543E-5</v>
      </c>
      <c r="O42" s="83">
        <f t="shared" si="12"/>
        <v>47494.649999999965</v>
      </c>
      <c r="P42" s="87">
        <f t="shared" si="13"/>
        <v>0.15136337995850568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528478.05000000005</v>
      </c>
      <c r="F43" s="83">
        <f>VLOOKUP($C43,'2023'!$C$8:$U$285,19,FALSE)</f>
        <v>355656.95</v>
      </c>
      <c r="G43" s="84">
        <f t="shared" si="6"/>
        <v>0.67298339070090041</v>
      </c>
      <c r="H43" s="85">
        <f t="shared" si="7"/>
        <v>5.7599998380461896E-5</v>
      </c>
      <c r="I43" s="86">
        <f t="shared" si="8"/>
        <v>-172821.10000000003</v>
      </c>
      <c r="J43" s="87">
        <f t="shared" si="9"/>
        <v>-0.32701660929909959</v>
      </c>
      <c r="K43" s="82">
        <f>VLOOKUP($C43,'2023'!$C$295:$U$572,VLOOKUP($L$4,Master!$D$9:$G$20,4,FALSE),FALSE)</f>
        <v>102771.01000000001</v>
      </c>
      <c r="L43" s="83">
        <f>VLOOKUP($C43,'2023'!$C$8:$U$285,VLOOKUP($L$4,Master!$D$9:$G$20,4,FALSE),FALSE)</f>
        <v>80077.320000000022</v>
      </c>
      <c r="M43" s="155">
        <f t="shared" si="10"/>
        <v>0.77918198916211889</v>
      </c>
      <c r="N43" s="155">
        <f t="shared" si="11"/>
        <v>1.2968827130502384E-5</v>
      </c>
      <c r="O43" s="83">
        <f t="shared" si="12"/>
        <v>-22693.689999999988</v>
      </c>
      <c r="P43" s="87">
        <f t="shared" si="13"/>
        <v>-0.22081801083788108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1077006.2800000003</v>
      </c>
      <c r="F44" s="83">
        <f>VLOOKUP($C44,'2023'!$C$8:$U$285,19,FALSE)</f>
        <v>1161360.7799999998</v>
      </c>
      <c r="G44" s="84">
        <f t="shared" si="6"/>
        <v>1.078323127326611</v>
      </c>
      <c r="H44" s="85">
        <f t="shared" si="7"/>
        <v>1.8808680400349818E-4</v>
      </c>
      <c r="I44" s="86">
        <f t="shared" si="8"/>
        <v>84354.499999999534</v>
      </c>
      <c r="J44" s="87">
        <f t="shared" si="9"/>
        <v>7.832312732661087E-2</v>
      </c>
      <c r="K44" s="82">
        <f>VLOOKUP($C44,'2023'!$C$295:$U$572,VLOOKUP($L$4,Master!$D$9:$G$20,4,FALSE),FALSE)</f>
        <v>203574.21000000008</v>
      </c>
      <c r="L44" s="83">
        <f>VLOOKUP($C44,'2023'!$C$8:$U$285,VLOOKUP($L$4,Master!$D$9:$G$20,4,FALSE),FALSE)</f>
        <v>238151.38999999996</v>
      </c>
      <c r="M44" s="155">
        <f t="shared" si="10"/>
        <v>1.1698504933409781</v>
      </c>
      <c r="N44" s="155">
        <f t="shared" si="11"/>
        <v>3.8569525151426803E-5</v>
      </c>
      <c r="O44" s="83">
        <f t="shared" si="12"/>
        <v>34577.179999999877</v>
      </c>
      <c r="P44" s="87">
        <f t="shared" si="13"/>
        <v>0.16985049334097804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1120112.74</v>
      </c>
      <c r="F45" s="83">
        <f>VLOOKUP($C45,'2023'!$C$8:$U$285,19,FALSE)</f>
        <v>1107340.3600000001</v>
      </c>
      <c r="G45" s="84">
        <f t="shared" si="6"/>
        <v>0.98859723709597314</v>
      </c>
      <c r="H45" s="85">
        <f t="shared" si="7"/>
        <v>1.7933799112493118E-4</v>
      </c>
      <c r="I45" s="86">
        <f t="shared" si="8"/>
        <v>-12772.379999999888</v>
      </c>
      <c r="J45" s="87">
        <f t="shared" si="9"/>
        <v>-1.1402762904026864E-2</v>
      </c>
      <c r="K45" s="82">
        <f>VLOOKUP($C45,'2023'!$C$295:$U$572,VLOOKUP($L$4,Master!$D$9:$G$20,4,FALSE),FALSE)</f>
        <v>224171.97999999995</v>
      </c>
      <c r="L45" s="83">
        <f>VLOOKUP($C45,'2023'!$C$8:$U$285,VLOOKUP($L$4,Master!$D$9:$G$20,4,FALSE),FALSE)</f>
        <v>217881.22000000006</v>
      </c>
      <c r="M45" s="155">
        <f t="shared" si="10"/>
        <v>0.97193779525880131</v>
      </c>
      <c r="N45" s="155">
        <f t="shared" si="11"/>
        <v>3.5286693874906887E-5</v>
      </c>
      <c r="O45" s="83">
        <f t="shared" si="12"/>
        <v>-6290.7599999998929</v>
      </c>
      <c r="P45" s="87">
        <f t="shared" si="13"/>
        <v>-2.8062204741198672E-2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1886746.69</v>
      </c>
      <c r="F46" s="83">
        <f>VLOOKUP($C46,'2023'!$C$8:$U$285,19,FALSE)</f>
        <v>2269444.34</v>
      </c>
      <c r="G46" s="84">
        <f t="shared" si="6"/>
        <v>1.2028346741130362</v>
      </c>
      <c r="H46" s="85">
        <f t="shared" si="7"/>
        <v>3.6754515920059595E-4</v>
      </c>
      <c r="I46" s="86">
        <f t="shared" si="8"/>
        <v>382697.64999999991</v>
      </c>
      <c r="J46" s="87">
        <f t="shared" si="9"/>
        <v>0.2028346741130363</v>
      </c>
      <c r="K46" s="82">
        <f>VLOOKUP($C46,'2023'!$C$295:$U$572,VLOOKUP($L$4,Master!$D$9:$G$20,4,FALSE),FALSE)</f>
        <v>380587.57999999996</v>
      </c>
      <c r="L46" s="83">
        <f>VLOOKUP($C46,'2023'!$C$8:$U$285,VLOOKUP($L$4,Master!$D$9:$G$20,4,FALSE),FALSE)</f>
        <v>464696.73</v>
      </c>
      <c r="M46" s="155">
        <f t="shared" si="10"/>
        <v>1.2209981471281854</v>
      </c>
      <c r="N46" s="155">
        <f t="shared" si="11"/>
        <v>7.5259406277329696E-5</v>
      </c>
      <c r="O46" s="83">
        <f t="shared" si="12"/>
        <v>84109.150000000023</v>
      </c>
      <c r="P46" s="87">
        <f t="shared" si="13"/>
        <v>0.22099814712818541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5026470.9499999927</v>
      </c>
      <c r="F47" s="83">
        <f>VLOOKUP($C47,'2023'!$C$8:$U$285,19,FALSE)</f>
        <v>5122452.3900000006</v>
      </c>
      <c r="G47" s="84">
        <f t="shared" si="6"/>
        <v>1.0190951944126938</v>
      </c>
      <c r="H47" s="85">
        <f t="shared" si="7"/>
        <v>8.2960068506461961E-4</v>
      </c>
      <c r="I47" s="86">
        <f t="shared" si="8"/>
        <v>95981.44000000786</v>
      </c>
      <c r="J47" s="87">
        <f t="shared" si="9"/>
        <v>1.9095194412693861E-2</v>
      </c>
      <c r="K47" s="82">
        <f>VLOOKUP($C47,'2023'!$C$295:$U$572,VLOOKUP($L$4,Master!$D$9:$G$20,4,FALSE),FALSE)</f>
        <v>983257.03999999852</v>
      </c>
      <c r="L47" s="83">
        <f>VLOOKUP($C47,'2023'!$C$8:$U$285,VLOOKUP($L$4,Master!$D$9:$G$20,4,FALSE),FALSE)</f>
        <v>1093063.4200000004</v>
      </c>
      <c r="M47" s="155">
        <f t="shared" si="10"/>
        <v>1.1116761696412589</v>
      </c>
      <c r="N47" s="155">
        <f t="shared" si="11"/>
        <v>1.7702578628575136E-4</v>
      </c>
      <c r="O47" s="83">
        <f t="shared" si="12"/>
        <v>109806.38000000187</v>
      </c>
      <c r="P47" s="87">
        <f t="shared" si="13"/>
        <v>0.11167616964125884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2047566.9499999997</v>
      </c>
      <c r="F48" s="83">
        <f>VLOOKUP($C48,'2023'!$C$8:$U$285,19,FALSE)</f>
        <v>2171432.6399999997</v>
      </c>
      <c r="G48" s="84">
        <f t="shared" si="6"/>
        <v>1.0604940854314922</v>
      </c>
      <c r="H48" s="85">
        <f t="shared" si="7"/>
        <v>3.5167179088523948E-4</v>
      </c>
      <c r="I48" s="86">
        <f t="shared" si="8"/>
        <v>123865.68999999994</v>
      </c>
      <c r="J48" s="87">
        <f t="shared" si="9"/>
        <v>6.049408543149222E-2</v>
      </c>
      <c r="K48" s="82">
        <f>VLOOKUP($C48,'2023'!$C$295:$U$572,VLOOKUP($L$4,Master!$D$9:$G$20,4,FALSE),FALSE)</f>
        <v>405106.87999999995</v>
      </c>
      <c r="L48" s="83">
        <f>VLOOKUP($C48,'2023'!$C$8:$U$285,VLOOKUP($L$4,Master!$D$9:$G$20,4,FALSE),FALSE)</f>
        <v>448156.44</v>
      </c>
      <c r="M48" s="155">
        <f t="shared" si="10"/>
        <v>1.1062671658402841</v>
      </c>
      <c r="N48" s="155">
        <f t="shared" si="11"/>
        <v>7.2580643280536396E-5</v>
      </c>
      <c r="O48" s="83">
        <f t="shared" si="12"/>
        <v>43049.560000000056</v>
      </c>
      <c r="P48" s="87">
        <f t="shared" si="13"/>
        <v>0.10626716584028408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2202554.2200000016</v>
      </c>
      <c r="F49" s="83">
        <f>VLOOKUP($C49,'2023'!$C$8:$U$285,19,FALSE)</f>
        <v>2206180.12</v>
      </c>
      <c r="G49" s="84">
        <f t="shared" si="6"/>
        <v>1.0016462250813505</v>
      </c>
      <c r="H49" s="85">
        <f t="shared" si="7"/>
        <v>3.5729927768600396E-4</v>
      </c>
      <c r="I49" s="86">
        <f t="shared" si="8"/>
        <v>3625.8999999985099</v>
      </c>
      <c r="J49" s="87">
        <f t="shared" si="9"/>
        <v>1.6462250813505546E-3</v>
      </c>
      <c r="K49" s="82">
        <f>VLOOKUP($C49,'2023'!$C$295:$U$572,VLOOKUP($L$4,Master!$D$9:$G$20,4,FALSE),FALSE)</f>
        <v>436345.2800000002</v>
      </c>
      <c r="L49" s="83">
        <f>VLOOKUP($C49,'2023'!$C$8:$U$285,VLOOKUP($L$4,Master!$D$9:$G$20,4,FALSE),FALSE)</f>
        <v>434512.07999999973</v>
      </c>
      <c r="M49" s="155">
        <f t="shared" si="10"/>
        <v>0.99579873993365875</v>
      </c>
      <c r="N49" s="155">
        <f t="shared" si="11"/>
        <v>7.0370887182975365E-5</v>
      </c>
      <c r="O49" s="83">
        <f t="shared" si="12"/>
        <v>-1833.2000000004773</v>
      </c>
      <c r="P49" s="87">
        <f t="shared" si="13"/>
        <v>-4.2012600663412156E-3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659561.2300000001</v>
      </c>
      <c r="F50" s="83">
        <f>VLOOKUP($C50,'2023'!$C$8:$U$285,19,FALSE)</f>
        <v>617014.46</v>
      </c>
      <c r="G50" s="84">
        <f t="shared" si="6"/>
        <v>0.93549231206327865</v>
      </c>
      <c r="H50" s="85">
        <f t="shared" si="7"/>
        <v>9.992784309914812E-5</v>
      </c>
      <c r="I50" s="86">
        <f t="shared" si="8"/>
        <v>-42546.770000000135</v>
      </c>
      <c r="J50" s="87">
        <f t="shared" si="9"/>
        <v>-6.4507687936721403E-2</v>
      </c>
      <c r="K50" s="82">
        <f>VLOOKUP($C50,'2023'!$C$295:$U$572,VLOOKUP($L$4,Master!$D$9:$G$20,4,FALSE),FALSE)</f>
        <v>133404.9</v>
      </c>
      <c r="L50" s="83">
        <f>VLOOKUP($C50,'2023'!$C$8:$U$285,VLOOKUP($L$4,Master!$D$9:$G$20,4,FALSE),FALSE)</f>
        <v>107580.77999999998</v>
      </c>
      <c r="M50" s="155">
        <f t="shared" si="10"/>
        <v>0.80642300245343301</v>
      </c>
      <c r="N50" s="155">
        <f t="shared" si="11"/>
        <v>1.7423117286949761E-5</v>
      </c>
      <c r="O50" s="83">
        <f t="shared" si="12"/>
        <v>-25824.12000000001</v>
      </c>
      <c r="P50" s="87">
        <f t="shared" si="13"/>
        <v>-0.19357699754656696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870052.82999999984</v>
      </c>
      <c r="F51" s="83">
        <f>VLOOKUP($C51,'2023'!$C$8:$U$285,19,FALSE)</f>
        <v>726025</v>
      </c>
      <c r="G51" s="84">
        <f t="shared" si="6"/>
        <v>0.83446082233879992</v>
      </c>
      <c r="H51" s="85">
        <f t="shared" si="7"/>
        <v>1.1758251546658893E-4</v>
      </c>
      <c r="I51" s="86">
        <f t="shared" si="8"/>
        <v>-144027.82999999984</v>
      </c>
      <c r="J51" s="87">
        <f t="shared" si="9"/>
        <v>-0.16553917766120002</v>
      </c>
      <c r="K51" s="82">
        <f>VLOOKUP($C51,'2023'!$C$295:$U$572,VLOOKUP($L$4,Master!$D$9:$G$20,4,FALSE),FALSE)</f>
        <v>174575.71999999997</v>
      </c>
      <c r="L51" s="83">
        <f>VLOOKUP($C51,'2023'!$C$8:$U$285,VLOOKUP($L$4,Master!$D$9:$G$20,4,FALSE),FALSE)</f>
        <v>157580.59000000003</v>
      </c>
      <c r="M51" s="155">
        <f t="shared" si="10"/>
        <v>0.9026489479751254</v>
      </c>
      <c r="N51" s="155">
        <f t="shared" si="11"/>
        <v>2.5520777054384094E-5</v>
      </c>
      <c r="O51" s="83">
        <f t="shared" si="12"/>
        <v>-16995.129999999946</v>
      </c>
      <c r="P51" s="87">
        <f t="shared" si="13"/>
        <v>-9.7351052024874651E-2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464811.31</v>
      </c>
      <c r="F52" s="83">
        <f>VLOOKUP($C52,'2023'!$C$8:$U$285,19,FALSE)</f>
        <v>447095.81000000006</v>
      </c>
      <c r="G52" s="84">
        <f t="shared" si="6"/>
        <v>0.96188668472804606</v>
      </c>
      <c r="H52" s="85">
        <f t="shared" si="7"/>
        <v>7.2408870210216049E-5</v>
      </c>
      <c r="I52" s="86">
        <f t="shared" si="8"/>
        <v>-17715.499999999942</v>
      </c>
      <c r="J52" s="87">
        <f t="shared" si="9"/>
        <v>-3.8113315271953996E-2</v>
      </c>
      <c r="K52" s="82">
        <f>VLOOKUP($C52,'2023'!$C$295:$U$572,VLOOKUP($L$4,Master!$D$9:$G$20,4,FALSE),FALSE)</f>
        <v>92359.88</v>
      </c>
      <c r="L52" s="83">
        <f>VLOOKUP($C52,'2023'!$C$8:$U$285,VLOOKUP($L$4,Master!$D$9:$G$20,4,FALSE),FALSE)</f>
        <v>109777.86000000002</v>
      </c>
      <c r="M52" s="155">
        <f t="shared" si="10"/>
        <v>1.1885881618728826</v>
      </c>
      <c r="N52" s="155">
        <f t="shared" si="11"/>
        <v>1.7778942765523277E-5</v>
      </c>
      <c r="O52" s="83">
        <f t="shared" si="12"/>
        <v>17417.98000000001</v>
      </c>
      <c r="P52" s="87">
        <f t="shared" si="13"/>
        <v>0.18858816187288258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5161839.6300000018</v>
      </c>
      <c r="F53" s="83">
        <f>VLOOKUP($C53,'2023'!$C$8:$U$285,19,FALSE)</f>
        <v>4687521.5799999991</v>
      </c>
      <c r="G53" s="84">
        <f t="shared" si="6"/>
        <v>0.90811065744016495</v>
      </c>
      <c r="H53" s="85">
        <f t="shared" si="7"/>
        <v>7.5916198296245899E-4</v>
      </c>
      <c r="I53" s="86">
        <f t="shared" si="8"/>
        <v>-474318.05000000261</v>
      </c>
      <c r="J53" s="87">
        <f t="shared" si="9"/>
        <v>-9.1889342559835094E-2</v>
      </c>
      <c r="K53" s="82">
        <f>VLOOKUP($C53,'2023'!$C$295:$U$572,VLOOKUP($L$4,Master!$D$9:$G$20,4,FALSE),FALSE)</f>
        <v>1032367.9500000003</v>
      </c>
      <c r="L53" s="83">
        <f>VLOOKUP($C53,'2023'!$C$8:$U$285,VLOOKUP($L$4,Master!$D$9:$G$20,4,FALSE),FALSE)</f>
        <v>1016696.7999999999</v>
      </c>
      <c r="M53" s="155">
        <f t="shared" si="10"/>
        <v>0.98482018935206161</v>
      </c>
      <c r="N53" s="155">
        <f t="shared" si="11"/>
        <v>1.6465792116088489E-4</v>
      </c>
      <c r="O53" s="83">
        <f t="shared" si="12"/>
        <v>-15671.150000000373</v>
      </c>
      <c r="P53" s="87">
        <f t="shared" si="13"/>
        <v>-1.5179810647938429E-2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200892.9200000001</v>
      </c>
      <c r="F54" s="83">
        <f>VLOOKUP($C54,'2023'!$C$8:$U$285,19,FALSE)</f>
        <v>223203.44</v>
      </c>
      <c r="G54" s="84">
        <f t="shared" si="6"/>
        <v>1.1110567759182348</v>
      </c>
      <c r="H54" s="85">
        <f t="shared" si="7"/>
        <v>3.6148647685680045E-5</v>
      </c>
      <c r="I54" s="86">
        <f t="shared" si="8"/>
        <v>22310.519999999902</v>
      </c>
      <c r="J54" s="87">
        <f t="shared" si="9"/>
        <v>0.1110567759182349</v>
      </c>
      <c r="K54" s="82">
        <f>VLOOKUP($C54,'2023'!$C$295:$U$572,VLOOKUP($L$4,Master!$D$9:$G$20,4,FALSE),FALSE)</f>
        <v>35845.090000000011</v>
      </c>
      <c r="L54" s="83">
        <f>VLOOKUP($C54,'2023'!$C$8:$U$285,VLOOKUP($L$4,Master!$D$9:$G$20,4,FALSE),FALSE)</f>
        <v>36070.06</v>
      </c>
      <c r="M54" s="155">
        <f t="shared" si="10"/>
        <v>1.0062761733894374</v>
      </c>
      <c r="N54" s="155">
        <f t="shared" si="11"/>
        <v>5.8416836718167973E-6</v>
      </c>
      <c r="O54" s="83">
        <f t="shared" si="12"/>
        <v>224.96999999998661</v>
      </c>
      <c r="P54" s="87">
        <f t="shared" si="13"/>
        <v>6.2761733894373412E-3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342966.34000000008</v>
      </c>
      <c r="F55" s="83">
        <f>VLOOKUP($C55,'2023'!$C$8:$U$285,19,FALSE)</f>
        <v>256577.92000000004</v>
      </c>
      <c r="G55" s="84">
        <f t="shared" si="6"/>
        <v>0.74811399859239824</v>
      </c>
      <c r="H55" s="85">
        <f t="shared" si="7"/>
        <v>4.1553771904252912E-5</v>
      </c>
      <c r="I55" s="86">
        <f t="shared" si="8"/>
        <v>-86388.420000000042</v>
      </c>
      <c r="J55" s="87">
        <f t="shared" si="9"/>
        <v>-0.25188600140760176</v>
      </c>
      <c r="K55" s="82">
        <f>VLOOKUP($C55,'2023'!$C$295:$U$572,VLOOKUP($L$4,Master!$D$9:$G$20,4,FALSE),FALSE)</f>
        <v>68592.360000000015</v>
      </c>
      <c r="L55" s="83">
        <f>VLOOKUP($C55,'2023'!$C$8:$U$285,VLOOKUP($L$4,Master!$D$9:$G$20,4,FALSE),FALSE)</f>
        <v>52733.39</v>
      </c>
      <c r="M55" s="155">
        <f t="shared" si="10"/>
        <v>0.76879392981958905</v>
      </c>
      <c r="N55" s="155">
        <f t="shared" si="11"/>
        <v>8.5403734654876422E-6</v>
      </c>
      <c r="O55" s="83">
        <f t="shared" si="12"/>
        <v>-15858.970000000016</v>
      </c>
      <c r="P55" s="87">
        <f t="shared" si="13"/>
        <v>-0.23120607018041095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329874.14</v>
      </c>
      <c r="F56" s="83">
        <f>VLOOKUP($C56,'2023'!$C$8:$U$285,19,FALSE)</f>
        <v>330057.31000000006</v>
      </c>
      <c r="G56" s="84">
        <f t="shared" si="6"/>
        <v>1.0005552723835824</v>
      </c>
      <c r="H56" s="85">
        <f t="shared" si="7"/>
        <v>5.3454039128040692E-5</v>
      </c>
      <c r="I56" s="86">
        <f t="shared" si="8"/>
        <v>183.17000000004191</v>
      </c>
      <c r="J56" s="87">
        <f t="shared" si="9"/>
        <v>5.5527238358254419E-4</v>
      </c>
      <c r="K56" s="82">
        <f>VLOOKUP($C56,'2023'!$C$295:$U$572,VLOOKUP($L$4,Master!$D$9:$G$20,4,FALSE),FALSE)</f>
        <v>65974.800000000017</v>
      </c>
      <c r="L56" s="83">
        <f>VLOOKUP($C56,'2023'!$C$8:$U$285,VLOOKUP($L$4,Master!$D$9:$G$20,4,FALSE),FALSE)</f>
        <v>91333.97</v>
      </c>
      <c r="M56" s="155">
        <f t="shared" si="10"/>
        <v>1.3843766104633888</v>
      </c>
      <c r="N56" s="155">
        <f t="shared" si="11"/>
        <v>1.4791884494542157E-5</v>
      </c>
      <c r="O56" s="83">
        <f t="shared" si="12"/>
        <v>25359.169999999984</v>
      </c>
      <c r="P56" s="87">
        <f t="shared" si="13"/>
        <v>0.38437661046338872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780203.10000000009</v>
      </c>
      <c r="F57" s="83">
        <f>VLOOKUP($C57,'2023'!$C$8:$U$285,19,FALSE)</f>
        <v>436593.39999999997</v>
      </c>
      <c r="G57" s="84">
        <f t="shared" si="6"/>
        <v>0.55958941972929854</v>
      </c>
      <c r="H57" s="85">
        <f t="shared" si="7"/>
        <v>7.0707964888413823E-5</v>
      </c>
      <c r="I57" s="86">
        <f t="shared" si="8"/>
        <v>-343609.70000000013</v>
      </c>
      <c r="J57" s="87">
        <f t="shared" si="9"/>
        <v>-0.4404105802707014</v>
      </c>
      <c r="K57" s="82">
        <f>VLOOKUP($C57,'2023'!$C$295:$U$572,VLOOKUP($L$4,Master!$D$9:$G$20,4,FALSE),FALSE)</f>
        <v>211102.66</v>
      </c>
      <c r="L57" s="83">
        <f>VLOOKUP($C57,'2023'!$C$8:$U$285,VLOOKUP($L$4,Master!$D$9:$G$20,4,FALSE),FALSE)</f>
        <v>103238.12</v>
      </c>
      <c r="M57" s="155">
        <f t="shared" si="10"/>
        <v>0.48904225081768271</v>
      </c>
      <c r="N57" s="155">
        <f t="shared" si="11"/>
        <v>1.6719806951057557E-5</v>
      </c>
      <c r="O57" s="83">
        <f t="shared" si="12"/>
        <v>-107864.54000000001</v>
      </c>
      <c r="P57" s="87">
        <f t="shared" si="13"/>
        <v>-0.51095774918231729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702002.21000000008</v>
      </c>
      <c r="F58" s="83">
        <f>VLOOKUP($C58,'2023'!$C$8:$U$285,19,FALSE)</f>
        <v>531606.49999999988</v>
      </c>
      <c r="G58" s="84">
        <f t="shared" si="6"/>
        <v>0.75727183252029906</v>
      </c>
      <c r="H58" s="85">
        <f t="shared" si="7"/>
        <v>8.6095698506785841E-5</v>
      </c>
      <c r="I58" s="86">
        <f t="shared" si="8"/>
        <v>-170395.7100000002</v>
      </c>
      <c r="J58" s="87">
        <f t="shared" si="9"/>
        <v>-0.24272816747970091</v>
      </c>
      <c r="K58" s="82">
        <f>VLOOKUP($C58,'2023'!$C$295:$U$572,VLOOKUP($L$4,Master!$D$9:$G$20,4,FALSE),FALSE)</f>
        <v>135724.01</v>
      </c>
      <c r="L58" s="83">
        <f>VLOOKUP($C58,'2023'!$C$8:$U$285,VLOOKUP($L$4,Master!$D$9:$G$20,4,FALSE),FALSE)</f>
        <v>132089.41999999998</v>
      </c>
      <c r="M58" s="155">
        <f t="shared" si="10"/>
        <v>0.97322072933153081</v>
      </c>
      <c r="N58" s="155">
        <f t="shared" si="11"/>
        <v>2.1392384931817444E-5</v>
      </c>
      <c r="O58" s="83">
        <f t="shared" si="12"/>
        <v>-3634.5900000000256</v>
      </c>
      <c r="P58" s="87">
        <f t="shared" si="13"/>
        <v>-2.6779270668469236E-2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255581.94000000003</v>
      </c>
      <c r="F59" s="83">
        <f>VLOOKUP($C59,'2023'!$C$8:$U$285,19,FALSE)</f>
        <v>167396.68999999997</v>
      </c>
      <c r="G59" s="84">
        <f t="shared" si="6"/>
        <v>0.65496290543846702</v>
      </c>
      <c r="H59" s="85">
        <f t="shared" si="7"/>
        <v>2.7110531856314574E-5</v>
      </c>
      <c r="I59" s="86">
        <f t="shared" si="8"/>
        <v>-88185.250000000058</v>
      </c>
      <c r="J59" s="87">
        <f t="shared" si="9"/>
        <v>-0.34503709456153298</v>
      </c>
      <c r="K59" s="82">
        <f>VLOOKUP($C59,'2023'!$C$295:$U$572,VLOOKUP($L$4,Master!$D$9:$G$20,4,FALSE),FALSE)</f>
        <v>51100.420000000006</v>
      </c>
      <c r="L59" s="83">
        <f>VLOOKUP($C59,'2023'!$C$8:$U$285,VLOOKUP($L$4,Master!$D$9:$G$20,4,FALSE),FALSE)</f>
        <v>34983.619999999988</v>
      </c>
      <c r="M59" s="155">
        <f t="shared" si="10"/>
        <v>0.68460533201096951</v>
      </c>
      <c r="N59" s="155">
        <f t="shared" si="11"/>
        <v>5.6657305736403955E-6</v>
      </c>
      <c r="O59" s="83">
        <f t="shared" si="12"/>
        <v>-16116.800000000017</v>
      </c>
      <c r="P59" s="87">
        <f t="shared" si="13"/>
        <v>-0.31539466798903054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288552.8600000001</v>
      </c>
      <c r="F60" s="83">
        <f>VLOOKUP($C60,'2023'!$C$8:$U$285,19,FALSE)</f>
        <v>154684.81000000003</v>
      </c>
      <c r="G60" s="84">
        <f t="shared" si="6"/>
        <v>0.53607096460593029</v>
      </c>
      <c r="H60" s="85">
        <f t="shared" si="7"/>
        <v>2.5051794448223371E-5</v>
      </c>
      <c r="I60" s="86">
        <f t="shared" si="8"/>
        <v>-133868.05000000008</v>
      </c>
      <c r="J60" s="87">
        <f t="shared" si="9"/>
        <v>-0.46392903539406966</v>
      </c>
      <c r="K60" s="82">
        <f>VLOOKUP($C60,'2023'!$C$295:$U$572,VLOOKUP($L$4,Master!$D$9:$G$20,4,FALSE),FALSE)</f>
        <v>70669.550000000017</v>
      </c>
      <c r="L60" s="83">
        <f>VLOOKUP($C60,'2023'!$C$8:$U$285,VLOOKUP($L$4,Master!$D$9:$G$20,4,FALSE),FALSE)</f>
        <v>31425.610000000008</v>
      </c>
      <c r="M60" s="155">
        <f t="shared" si="10"/>
        <v>0.4446838843603787</v>
      </c>
      <c r="N60" s="155">
        <f t="shared" si="11"/>
        <v>5.0894972953713614E-6</v>
      </c>
      <c r="O60" s="83">
        <f t="shared" si="12"/>
        <v>-39243.94000000001</v>
      </c>
      <c r="P60" s="87">
        <f t="shared" si="13"/>
        <v>-0.55531611563962135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160388.32</v>
      </c>
      <c r="F61" s="83">
        <f>VLOOKUP($C61,'2023'!$C$8:$U$285,19,FALSE)</f>
        <v>124852.29999999999</v>
      </c>
      <c r="G61" s="84">
        <f t="shared" si="6"/>
        <v>0.77843760692798569</v>
      </c>
      <c r="H61" s="85">
        <f t="shared" si="7"/>
        <v>2.0220305768794737E-5</v>
      </c>
      <c r="I61" s="86">
        <f t="shared" si="8"/>
        <v>-35536.020000000019</v>
      </c>
      <c r="J61" s="87">
        <f t="shared" si="9"/>
        <v>-0.22156239307201434</v>
      </c>
      <c r="K61" s="82">
        <f>VLOOKUP($C61,'2023'!$C$295:$U$572,VLOOKUP($L$4,Master!$D$9:$G$20,4,FALSE),FALSE)</f>
        <v>24993.94</v>
      </c>
      <c r="L61" s="83">
        <f>VLOOKUP($C61,'2023'!$C$8:$U$285,VLOOKUP($L$4,Master!$D$9:$G$20,4,FALSE),FALSE)</f>
        <v>21473.040000000001</v>
      </c>
      <c r="M61" s="155">
        <f t="shared" si="10"/>
        <v>0.85912985307638579</v>
      </c>
      <c r="N61" s="155">
        <f t="shared" si="11"/>
        <v>3.4776406568846565E-6</v>
      </c>
      <c r="O61" s="83">
        <f t="shared" si="12"/>
        <v>-3520.8999999999978</v>
      </c>
      <c r="P61" s="87">
        <f t="shared" si="13"/>
        <v>-0.14087014692361421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103419.61</v>
      </c>
      <c r="F62" s="83">
        <f>VLOOKUP($C62,'2023'!$C$8:$U$285,19,FALSE)</f>
        <v>101014.72</v>
      </c>
      <c r="G62" s="84">
        <f t="shared" si="6"/>
        <v>0.97674628631842642</v>
      </c>
      <c r="H62" s="85">
        <f t="shared" si="7"/>
        <v>1.6359718848184496E-5</v>
      </c>
      <c r="I62" s="86">
        <f t="shared" si="8"/>
        <v>-2404.8899999999994</v>
      </c>
      <c r="J62" s="87">
        <f t="shared" si="9"/>
        <v>-2.3253713681573536E-2</v>
      </c>
      <c r="K62" s="82">
        <f>VLOOKUP($C62,'2023'!$C$295:$U$572,VLOOKUP($L$4,Master!$D$9:$G$20,4,FALSE),FALSE)</f>
        <v>14665.92</v>
      </c>
      <c r="L62" s="83">
        <f>VLOOKUP($C62,'2023'!$C$8:$U$285,VLOOKUP($L$4,Master!$D$9:$G$20,4,FALSE),FALSE)</f>
        <v>15024.820000000002</v>
      </c>
      <c r="M62" s="155">
        <f t="shared" si="10"/>
        <v>1.0244717003774739</v>
      </c>
      <c r="N62" s="155">
        <f t="shared" si="11"/>
        <v>2.4333268551809027E-6</v>
      </c>
      <c r="O62" s="83">
        <f t="shared" si="12"/>
        <v>358.90000000000146</v>
      </c>
      <c r="P62" s="87">
        <f t="shared" si="13"/>
        <v>2.447170037747386E-2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292869.03999999998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-292869.03999999998</v>
      </c>
      <c r="J63" s="87">
        <f t="shared" si="9"/>
        <v>-1</v>
      </c>
      <c r="K63" s="82">
        <f>VLOOKUP($C63,'2023'!$C$295:$U$572,VLOOKUP($L$4,Master!$D$9:$G$20,4,FALSE),FALSE)</f>
        <v>58573.8</v>
      </c>
      <c r="L63" s="83">
        <f>VLOOKUP($C63,'2023'!$C$8:$U$285,VLOOKUP($L$4,Master!$D$9:$G$20,4,FALSE),FALSE)</f>
        <v>0</v>
      </c>
      <c r="M63" s="155">
        <f t="shared" si="10"/>
        <v>0</v>
      </c>
      <c r="N63" s="155">
        <f t="shared" si="11"/>
        <v>0</v>
      </c>
      <c r="O63" s="83">
        <f t="shared" si="12"/>
        <v>-58573.8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952385</v>
      </c>
      <c r="F64" s="83">
        <f>VLOOKUP($C64,'2023'!$C$8:$U$285,19,FALSE)</f>
        <v>343450.80000000005</v>
      </c>
      <c r="G64" s="84">
        <f t="shared" si="6"/>
        <v>0.3606218073573188</v>
      </c>
      <c r="H64" s="85">
        <f t="shared" si="7"/>
        <v>5.5623165873093004E-5</v>
      </c>
      <c r="I64" s="86">
        <f t="shared" si="8"/>
        <v>-608934.19999999995</v>
      </c>
      <c r="J64" s="87">
        <f t="shared" si="9"/>
        <v>-0.63937819264268125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0</v>
      </c>
      <c r="M64" s="155">
        <f t="shared" si="10"/>
        <v>0</v>
      </c>
      <c r="N64" s="155">
        <f t="shared" si="11"/>
        <v>0</v>
      </c>
      <c r="O64" s="83">
        <f t="shared" si="12"/>
        <v>-190477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613253.6</v>
      </c>
      <c r="F65" s="83">
        <f>VLOOKUP($C65,'2023'!$C$8:$U$285,19,FALSE)</f>
        <v>564332.06000000006</v>
      </c>
      <c r="G65" s="84">
        <f t="shared" si="6"/>
        <v>0.92022624897758465</v>
      </c>
      <c r="H65" s="85">
        <f t="shared" si="7"/>
        <v>9.1395727658471809E-5</v>
      </c>
      <c r="I65" s="86">
        <f t="shared" si="8"/>
        <v>-48921.539999999921</v>
      </c>
      <c r="J65" s="87">
        <f t="shared" si="9"/>
        <v>-7.9773751022415393E-2</v>
      </c>
      <c r="K65" s="82">
        <f>VLOOKUP($C65,'2023'!$C$295:$U$572,VLOOKUP($L$4,Master!$D$9:$G$20,4,FALSE),FALSE)</f>
        <v>147770.72999999995</v>
      </c>
      <c r="L65" s="83">
        <f>VLOOKUP($C65,'2023'!$C$8:$U$285,VLOOKUP($L$4,Master!$D$9:$G$20,4,FALSE),FALSE)</f>
        <v>152580.29999999999</v>
      </c>
      <c r="M65" s="155">
        <f t="shared" si="10"/>
        <v>1.0325475146532743</v>
      </c>
      <c r="N65" s="155">
        <f t="shared" si="11"/>
        <v>2.4710961033913127E-5</v>
      </c>
      <c r="O65" s="83">
        <f t="shared" si="12"/>
        <v>4809.5700000000361</v>
      </c>
      <c r="P65" s="87">
        <f t="shared" si="13"/>
        <v>3.2547514653274282E-2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786073.35000000009</v>
      </c>
      <c r="F67" s="83">
        <f>VLOOKUP($C67,'2023'!$C$8:$U$285,19,FALSE)</f>
        <v>107411.31</v>
      </c>
      <c r="G67" s="84">
        <f t="shared" si="6"/>
        <v>0.13664285909196641</v>
      </c>
      <c r="H67" s="85">
        <f t="shared" si="7"/>
        <v>1.7395670974638032E-5</v>
      </c>
      <c r="I67" s="86">
        <f t="shared" si="8"/>
        <v>-678662.04</v>
      </c>
      <c r="J67" s="87">
        <f t="shared" si="9"/>
        <v>-0.8633571409080335</v>
      </c>
      <c r="K67" s="82">
        <f>VLOOKUP($C67,'2023'!$C$295:$U$572,VLOOKUP($L$4,Master!$D$9:$G$20,4,FALSE),FALSE)</f>
        <v>39212.67</v>
      </c>
      <c r="L67" s="83">
        <f>VLOOKUP($C67,'2023'!$C$8:$U$285,VLOOKUP($L$4,Master!$D$9:$G$20,4,FALSE),FALSE)</f>
        <v>21673.33</v>
      </c>
      <c r="M67" s="155">
        <f t="shared" si="10"/>
        <v>0.55271242687631328</v>
      </c>
      <c r="N67" s="155">
        <f t="shared" si="11"/>
        <v>3.5100783856444145E-6</v>
      </c>
      <c r="O67" s="83">
        <f t="shared" si="12"/>
        <v>-17539.339999999997</v>
      </c>
      <c r="P67" s="87">
        <f t="shared" si="13"/>
        <v>-0.44728757312368672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400305.42000000004</v>
      </c>
      <c r="F68" s="83">
        <f>VLOOKUP($C68,'2023'!$C$8:$U$285,19,FALSE)</f>
        <v>311152.53999999992</v>
      </c>
      <c r="G68" s="84">
        <f t="shared" si="6"/>
        <v>0.77728785186071148</v>
      </c>
      <c r="H68" s="85">
        <f t="shared" si="7"/>
        <v>5.0392339584750417E-5</v>
      </c>
      <c r="I68" s="86">
        <f t="shared" si="8"/>
        <v>-89152.880000000121</v>
      </c>
      <c r="J68" s="87">
        <f t="shared" si="9"/>
        <v>-0.22271214813928852</v>
      </c>
      <c r="K68" s="82">
        <f>VLOOKUP($C68,'2023'!$C$295:$U$572,VLOOKUP($L$4,Master!$D$9:$G$20,4,FALSE),FALSE)</f>
        <v>116908.26999999999</v>
      </c>
      <c r="L68" s="83">
        <f>VLOOKUP($C68,'2023'!$C$8:$U$285,VLOOKUP($L$4,Master!$D$9:$G$20,4,FALSE),FALSE)</f>
        <v>66350.48</v>
      </c>
      <c r="M68" s="155">
        <f t="shared" si="10"/>
        <v>0.56754308313689017</v>
      </c>
      <c r="N68" s="155">
        <f t="shared" si="11"/>
        <v>1.0745713082628833E-5</v>
      </c>
      <c r="O68" s="83">
        <f t="shared" si="12"/>
        <v>-50557.789999999994</v>
      </c>
      <c r="P68" s="87">
        <f t="shared" si="13"/>
        <v>-0.43245691686310983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44365.15</v>
      </c>
      <c r="F69" s="83">
        <f>VLOOKUP($C69,'2023'!$C$8:$U$285,19,FALSE)</f>
        <v>263759.3</v>
      </c>
      <c r="G69" s="84">
        <f t="shared" si="6"/>
        <v>5.9451912142751686</v>
      </c>
      <c r="H69" s="85">
        <f t="shared" si="7"/>
        <v>4.2716823761863114E-5</v>
      </c>
      <c r="I69" s="86">
        <f t="shared" si="8"/>
        <v>219394.15</v>
      </c>
      <c r="J69" s="87">
        <f t="shared" si="9"/>
        <v>4.9451912142751686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5">
        <f t="shared" si="10"/>
        <v>0</v>
      </c>
      <c r="N69" s="155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2644096.1900000004</v>
      </c>
      <c r="F70" s="83">
        <f>VLOOKUP($C70,'2023'!$C$8:$U$285,19,FALSE)</f>
        <v>1581950.5</v>
      </c>
      <c r="G70" s="84">
        <f t="shared" si="6"/>
        <v>0.59829536685652873</v>
      </c>
      <c r="H70" s="85">
        <f t="shared" si="7"/>
        <v>2.5620291192951771E-4</v>
      </c>
      <c r="I70" s="86">
        <f t="shared" si="8"/>
        <v>-1062145.6900000004</v>
      </c>
      <c r="J70" s="87">
        <f t="shared" si="9"/>
        <v>-0.40170463314347132</v>
      </c>
      <c r="K70" s="82">
        <f>VLOOKUP($C70,'2023'!$C$295:$U$572,VLOOKUP($L$4,Master!$D$9:$G$20,4,FALSE),FALSE)</f>
        <v>466192.72999999992</v>
      </c>
      <c r="L70" s="83">
        <f>VLOOKUP($C70,'2023'!$C$8:$U$285,VLOOKUP($L$4,Master!$D$9:$G$20,4,FALSE),FALSE)</f>
        <v>298571.95999999985</v>
      </c>
      <c r="M70" s="155">
        <f t="shared" si="10"/>
        <v>0.64044748188158129</v>
      </c>
      <c r="N70" s="155">
        <f t="shared" si="11"/>
        <v>4.8354866712013707E-5</v>
      </c>
      <c r="O70" s="83">
        <f t="shared" si="12"/>
        <v>-167620.77000000008</v>
      </c>
      <c r="P70" s="87">
        <f t="shared" si="13"/>
        <v>-0.35955251811841876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177740.64</v>
      </c>
      <c r="F71" s="83">
        <f>VLOOKUP($C71,'2023'!$C$8:$U$285,19,FALSE)</f>
        <v>160736.08000000002</v>
      </c>
      <c r="G71" s="84">
        <f t="shared" si="6"/>
        <v>0.90432936440422407</v>
      </c>
      <c r="H71" s="85">
        <f t="shared" si="7"/>
        <v>2.6031820684740715E-5</v>
      </c>
      <c r="I71" s="86">
        <f t="shared" si="8"/>
        <v>-17004.559999999998</v>
      </c>
      <c r="J71" s="87">
        <f t="shared" si="9"/>
        <v>-9.5670635595775932E-2</v>
      </c>
      <c r="K71" s="82">
        <f>VLOOKUP($C71,'2023'!$C$295:$U$572,VLOOKUP($L$4,Master!$D$9:$G$20,4,FALSE),FALSE)</f>
        <v>33754.770000000004</v>
      </c>
      <c r="L71" s="83">
        <f>VLOOKUP($C71,'2023'!$C$8:$U$285,VLOOKUP($L$4,Master!$D$9:$G$20,4,FALSE),FALSE)</f>
        <v>31649.89</v>
      </c>
      <c r="M71" s="155">
        <f t="shared" si="10"/>
        <v>0.93764199844940421</v>
      </c>
      <c r="N71" s="155">
        <f t="shared" si="11"/>
        <v>5.1258202960515657E-6</v>
      </c>
      <c r="O71" s="83">
        <f t="shared" si="12"/>
        <v>-2104.8800000000047</v>
      </c>
      <c r="P71" s="87">
        <f t="shared" si="13"/>
        <v>-6.2358001550595794E-2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4239233.7999999989</v>
      </c>
      <c r="F72" s="83">
        <f>VLOOKUP($C72,'2023'!$C$8:$U$285,19,FALSE)</f>
        <v>3768004.24</v>
      </c>
      <c r="G72" s="84">
        <f t="shared" si="6"/>
        <v>0.88884086553565445</v>
      </c>
      <c r="H72" s="85">
        <f t="shared" si="7"/>
        <v>6.1024264567745279E-4</v>
      </c>
      <c r="I72" s="86">
        <f t="shared" si="8"/>
        <v>-471229.55999999866</v>
      </c>
      <c r="J72" s="87">
        <f t="shared" si="9"/>
        <v>-0.11115913446434561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847882.5399999998</v>
      </c>
      <c r="M72" s="155">
        <f t="shared" si="10"/>
        <v>1.0000422010222696</v>
      </c>
      <c r="N72" s="155">
        <f t="shared" si="11"/>
        <v>1.373178084410326E-4</v>
      </c>
      <c r="O72" s="83">
        <f t="shared" si="12"/>
        <v>35.78000000002794</v>
      </c>
      <c r="P72" s="87">
        <f t="shared" si="13"/>
        <v>4.2201022269670467E-5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191069.5</v>
      </c>
      <c r="F73" s="83">
        <f>VLOOKUP($C73,'2023'!$C$8:$U$285,19,FALSE)</f>
        <v>164367.51</v>
      </c>
      <c r="G73" s="84">
        <f t="shared" si="6"/>
        <v>0.86024985672752585</v>
      </c>
      <c r="H73" s="85">
        <f t="shared" si="7"/>
        <v>2.6619944611796718E-5</v>
      </c>
      <c r="I73" s="86">
        <f t="shared" si="8"/>
        <v>-26701.989999999991</v>
      </c>
      <c r="J73" s="87">
        <f t="shared" si="9"/>
        <v>-0.13975014327247409</v>
      </c>
      <c r="K73" s="82">
        <f>VLOOKUP($C73,'2023'!$C$295:$U$572,VLOOKUP($L$4,Master!$D$9:$G$20,4,FALSE),FALSE)</f>
        <v>38213.9</v>
      </c>
      <c r="L73" s="83">
        <f>VLOOKUP($C73,'2023'!$C$8:$U$285,VLOOKUP($L$4,Master!$D$9:$G$20,4,FALSE),FALSE)</f>
        <v>29009.820000000003</v>
      </c>
      <c r="M73" s="155">
        <f t="shared" si="10"/>
        <v>0.75914313901486119</v>
      </c>
      <c r="N73" s="155">
        <f t="shared" si="11"/>
        <v>4.6982508988436507E-6</v>
      </c>
      <c r="O73" s="83">
        <f t="shared" si="12"/>
        <v>-9204.0799999999981</v>
      </c>
      <c r="P73" s="87">
        <f t="shared" si="13"/>
        <v>-0.24085686098513887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7202930.9099999983</v>
      </c>
      <c r="F74" s="83">
        <f>VLOOKUP($C74,'2023'!$C$8:$U$285,19,FALSE)</f>
        <v>4970316.9000000004</v>
      </c>
      <c r="G74" s="84">
        <f t="shared" ref="G74:G137" si="14">IFERROR(F74/E74,0)</f>
        <v>0.69004089614403941</v>
      </c>
      <c r="H74" s="85">
        <f t="shared" ref="H74:H137" si="15">F74/$D$4</f>
        <v>8.0496176270527652E-4</v>
      </c>
      <c r="I74" s="86">
        <f t="shared" ref="I74:I137" si="16">F74-E74</f>
        <v>-2232614.0099999979</v>
      </c>
      <c r="J74" s="87">
        <f t="shared" ref="J74:J137" si="17">IFERROR(I74/E74,0)</f>
        <v>-0.30995910385596054</v>
      </c>
      <c r="K74" s="82">
        <f>VLOOKUP($C74,'2023'!$C$295:$U$572,VLOOKUP($L$4,Master!$D$9:$G$20,4,FALSE),FALSE)</f>
        <v>1187683.8699999996</v>
      </c>
      <c r="L74" s="83">
        <f>VLOOKUP($C74,'2023'!$C$8:$U$285,VLOOKUP($L$4,Master!$D$9:$G$20,4,FALSE),FALSE)</f>
        <v>1335362.32</v>
      </c>
      <c r="M74" s="155">
        <f t="shared" ref="M74:M137" si="18">IFERROR(L74/K74,0)</f>
        <v>1.124341547216601</v>
      </c>
      <c r="N74" s="155">
        <f t="shared" ref="N74:N137" si="19">L74/$D$4</f>
        <v>2.1626701648689794E-4</v>
      </c>
      <c r="O74" s="83">
        <f t="shared" ref="O74:O137" si="20">L74-K74</f>
        <v>147678.45000000042</v>
      </c>
      <c r="P74" s="87">
        <f t="shared" ref="P74:P137" si="21">IFERROR(O74/K74,0)</f>
        <v>0.12434154721660105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35954766.059999995</v>
      </c>
      <c r="F79" s="83">
        <f>VLOOKUP($C79,'2023'!$C$8:$U$285,19,FALSE)</f>
        <v>32324961.919999972</v>
      </c>
      <c r="G79" s="84">
        <f t="shared" si="14"/>
        <v>0.89904525775685096</v>
      </c>
      <c r="H79" s="85">
        <f t="shared" si="15"/>
        <v>5.2351507660415202E-3</v>
      </c>
      <c r="I79" s="86">
        <f t="shared" si="16"/>
        <v>-3629804.1400000229</v>
      </c>
      <c r="J79" s="87">
        <f t="shared" si="17"/>
        <v>-0.10095474224314904</v>
      </c>
      <c r="K79" s="82">
        <f>VLOOKUP($C79,'2023'!$C$295:$U$572,VLOOKUP($L$4,Master!$D$9:$G$20,4,FALSE),FALSE)</f>
        <v>6182834.1800000006</v>
      </c>
      <c r="L79" s="83">
        <f>VLOOKUP($C79,'2023'!$C$8:$U$285,VLOOKUP($L$4,Master!$D$9:$G$20,4,FALSE),FALSE)</f>
        <v>7198060.3899999941</v>
      </c>
      <c r="M79" s="155">
        <f t="shared" si="18"/>
        <v>1.1642007824314631</v>
      </c>
      <c r="N79" s="155">
        <f t="shared" si="19"/>
        <v>1.1657533103358912E-3</v>
      </c>
      <c r="O79" s="83">
        <f t="shared" si="20"/>
        <v>1015226.2099999934</v>
      </c>
      <c r="P79" s="87">
        <f t="shared" si="21"/>
        <v>0.16420078243146308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96600.5</v>
      </c>
      <c r="F80" s="83">
        <f>VLOOKUP($C80,'2023'!$C$8:$U$285,19,FALSE)</f>
        <v>174275.96</v>
      </c>
      <c r="G80" s="84">
        <f t="shared" si="14"/>
        <v>1.8040896268652853</v>
      </c>
      <c r="H80" s="85">
        <f t="shared" si="15"/>
        <v>2.8224655848152106E-5</v>
      </c>
      <c r="I80" s="86">
        <f t="shared" si="16"/>
        <v>77675.459999999992</v>
      </c>
      <c r="J80" s="87">
        <f t="shared" si="17"/>
        <v>0.80408962686528529</v>
      </c>
      <c r="K80" s="82">
        <f>VLOOKUP($C80,'2023'!$C$295:$U$572,VLOOKUP($L$4,Master!$D$9:$G$20,4,FALSE),FALSE)</f>
        <v>19320.099999999999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-19320.099999999999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5177334.0499999989</v>
      </c>
      <c r="F84" s="83">
        <f>VLOOKUP($C84,'2023'!$C$8:$U$285,19,FALSE)</f>
        <v>0</v>
      </c>
      <c r="G84" s="84">
        <f t="shared" si="14"/>
        <v>0</v>
      </c>
      <c r="H84" s="85">
        <f t="shared" si="15"/>
        <v>0</v>
      </c>
      <c r="I84" s="86">
        <f t="shared" si="16"/>
        <v>-5177334.0499999989</v>
      </c>
      <c r="J84" s="87">
        <f t="shared" si="17"/>
        <v>-1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0</v>
      </c>
      <c r="M84" s="155">
        <f t="shared" si="18"/>
        <v>0</v>
      </c>
      <c r="N84" s="155">
        <f t="shared" si="19"/>
        <v>0</v>
      </c>
      <c r="O84" s="83">
        <f t="shared" si="20"/>
        <v>-1035466.8099999998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5401839.5900000008</v>
      </c>
      <c r="F85" s="83">
        <f>VLOOKUP($C85,'2023'!$C$8:$U$285,19,FALSE)</f>
        <v>3913813.13</v>
      </c>
      <c r="G85" s="84">
        <f t="shared" si="14"/>
        <v>0.72453338622741281</v>
      </c>
      <c r="H85" s="85">
        <f t="shared" si="15"/>
        <v>6.3385695105755836E-4</v>
      </c>
      <c r="I85" s="86">
        <f t="shared" si="16"/>
        <v>-1488026.4600000009</v>
      </c>
      <c r="J85" s="87">
        <f t="shared" si="17"/>
        <v>-0.27546661377258719</v>
      </c>
      <c r="K85" s="82">
        <f>VLOOKUP($C85,'2023'!$C$295:$U$572,VLOOKUP($L$4,Master!$D$9:$G$20,4,FALSE),FALSE)</f>
        <v>574635.80999999994</v>
      </c>
      <c r="L85" s="83">
        <f>VLOOKUP($C85,'2023'!$C$8:$U$285,VLOOKUP($L$4,Master!$D$9:$G$20,4,FALSE),FALSE)</f>
        <v>481307.92999999993</v>
      </c>
      <c r="M85" s="155">
        <f t="shared" si="18"/>
        <v>0.83758777581230104</v>
      </c>
      <c r="N85" s="155">
        <f t="shared" si="19"/>
        <v>7.7949653418844933E-5</v>
      </c>
      <c r="O85" s="83">
        <f t="shared" si="20"/>
        <v>-93327.88</v>
      </c>
      <c r="P85" s="87">
        <f t="shared" si="21"/>
        <v>-0.16241222418769902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884245.52</v>
      </c>
      <c r="F86" s="83">
        <f>VLOOKUP($C86,'2023'!$C$8:$U$285,19,FALSE)</f>
        <v>205129.01</v>
      </c>
      <c r="G86" s="84">
        <f t="shared" si="14"/>
        <v>0.23198196129961735</v>
      </c>
      <c r="H86" s="85">
        <f t="shared" si="15"/>
        <v>3.3221424869627184E-5</v>
      </c>
      <c r="I86" s="86">
        <f t="shared" si="16"/>
        <v>-679116.51</v>
      </c>
      <c r="J86" s="87">
        <f t="shared" si="17"/>
        <v>-0.76801803870038265</v>
      </c>
      <c r="K86" s="82">
        <f>VLOOKUP($C86,'2023'!$C$295:$U$572,VLOOKUP($L$4,Master!$D$9:$G$20,4,FALSE),FALSE)</f>
        <v>176849.12000000002</v>
      </c>
      <c r="L86" s="83">
        <f>VLOOKUP($C86,'2023'!$C$8:$U$285,VLOOKUP($L$4,Master!$D$9:$G$20,4,FALSE),FALSE)</f>
        <v>83765.56</v>
      </c>
      <c r="M86" s="155">
        <f t="shared" si="18"/>
        <v>0.47365550928384592</v>
      </c>
      <c r="N86" s="155">
        <f t="shared" si="19"/>
        <v>1.3566151653548408E-5</v>
      </c>
      <c r="O86" s="83">
        <f t="shared" si="20"/>
        <v>-93083.560000000027</v>
      </c>
      <c r="P86" s="87">
        <f t="shared" si="21"/>
        <v>-0.52634449071615408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3038257.8099999996</v>
      </c>
      <c r="F87" s="83">
        <f>VLOOKUP($C87,'2023'!$C$8:$U$285,19,FALSE)</f>
        <v>2556750.2400000002</v>
      </c>
      <c r="G87" s="84">
        <f t="shared" si="14"/>
        <v>0.84151852801457971</v>
      </c>
      <c r="H87" s="85">
        <f t="shared" si="15"/>
        <v>4.1407544456321059E-4</v>
      </c>
      <c r="I87" s="86">
        <f t="shared" si="16"/>
        <v>-481507.56999999937</v>
      </c>
      <c r="J87" s="87">
        <f t="shared" si="17"/>
        <v>-0.15848147198542031</v>
      </c>
      <c r="K87" s="82">
        <f>VLOOKUP($C87,'2023'!$C$295:$U$572,VLOOKUP($L$4,Master!$D$9:$G$20,4,FALSE),FALSE)</f>
        <v>569488.72</v>
      </c>
      <c r="L87" s="83">
        <f>VLOOKUP($C87,'2023'!$C$8:$U$285,VLOOKUP($L$4,Master!$D$9:$G$20,4,FALSE),FALSE)</f>
        <v>432730.78999999986</v>
      </c>
      <c r="M87" s="155">
        <f t="shared" si="18"/>
        <v>0.75985840421913864</v>
      </c>
      <c r="N87" s="155">
        <f t="shared" si="19"/>
        <v>7.0082400479383255E-5</v>
      </c>
      <c r="O87" s="83">
        <f t="shared" si="20"/>
        <v>-136757.93000000011</v>
      </c>
      <c r="P87" s="87">
        <f t="shared" si="21"/>
        <v>-0.24014159578086133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1380894.8499999999</v>
      </c>
      <c r="F88" s="83">
        <f>VLOOKUP($C88,'2023'!$C$8:$U$285,19,FALSE)</f>
        <v>986870.12000000011</v>
      </c>
      <c r="G88" s="84">
        <f t="shared" si="14"/>
        <v>0.7146598598727486</v>
      </c>
      <c r="H88" s="85">
        <f t="shared" si="15"/>
        <v>1.5982737667217311E-4</v>
      </c>
      <c r="I88" s="86">
        <f t="shared" si="16"/>
        <v>-394024.72999999975</v>
      </c>
      <c r="J88" s="87">
        <f t="shared" si="17"/>
        <v>-0.2853401401272514</v>
      </c>
      <c r="K88" s="82">
        <f>VLOOKUP($C88,'2023'!$C$295:$U$572,VLOOKUP($L$4,Master!$D$9:$G$20,4,FALSE),FALSE)</f>
        <v>245898.97000000003</v>
      </c>
      <c r="L88" s="83">
        <f>VLOOKUP($C88,'2023'!$C$8:$U$285,VLOOKUP($L$4,Master!$D$9:$G$20,4,FALSE),FALSE)</f>
        <v>326119.46000000002</v>
      </c>
      <c r="M88" s="155">
        <f t="shared" si="18"/>
        <v>1.3262335340404232</v>
      </c>
      <c r="N88" s="155">
        <f t="shared" si="19"/>
        <v>5.2816289314287571E-5</v>
      </c>
      <c r="O88" s="83">
        <f t="shared" si="20"/>
        <v>80220.489999999991</v>
      </c>
      <c r="P88" s="87">
        <f t="shared" si="21"/>
        <v>0.3262335340404231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930693.15000000014</v>
      </c>
      <c r="F89" s="83">
        <f>VLOOKUP($C89,'2023'!$C$8:$U$285,19,FALSE)</f>
        <v>713010.94000000006</v>
      </c>
      <c r="G89" s="84">
        <f t="shared" si="14"/>
        <v>0.76610743293855765</v>
      </c>
      <c r="H89" s="85">
        <f t="shared" si="15"/>
        <v>1.1547483885595829E-4</v>
      </c>
      <c r="I89" s="86">
        <f t="shared" si="16"/>
        <v>-217682.21000000008</v>
      </c>
      <c r="J89" s="87">
        <f t="shared" si="17"/>
        <v>-0.23389256706144237</v>
      </c>
      <c r="K89" s="82">
        <f>VLOOKUP($C89,'2023'!$C$295:$U$572,VLOOKUP($L$4,Master!$D$9:$G$20,4,FALSE),FALSE)</f>
        <v>185780.63000000003</v>
      </c>
      <c r="L89" s="83">
        <f>VLOOKUP($C89,'2023'!$C$8:$U$285,VLOOKUP($L$4,Master!$D$9:$G$20,4,FALSE),FALSE)</f>
        <v>168453.51</v>
      </c>
      <c r="M89" s="155">
        <f t="shared" si="18"/>
        <v>0.90673344147880208</v>
      </c>
      <c r="N89" s="155">
        <f t="shared" si="19"/>
        <v>2.7281687882615881E-5</v>
      </c>
      <c r="O89" s="83">
        <f t="shared" si="20"/>
        <v>-17327.120000000024</v>
      </c>
      <c r="P89" s="87">
        <f t="shared" si="21"/>
        <v>-9.3266558521197931E-2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14637085.180000002</v>
      </c>
      <c r="F90" s="83">
        <f>VLOOKUP($C90,'2023'!$C$8:$U$285,19,FALSE)</f>
        <v>12079442.200000003</v>
      </c>
      <c r="G90" s="84">
        <f t="shared" si="14"/>
        <v>0.82526282053104794</v>
      </c>
      <c r="H90" s="85">
        <f t="shared" si="15"/>
        <v>1.9563116963042144E-3</v>
      </c>
      <c r="I90" s="86">
        <f t="shared" si="16"/>
        <v>-2557642.9799999986</v>
      </c>
      <c r="J90" s="87">
        <f t="shared" si="17"/>
        <v>-0.17473717946895204</v>
      </c>
      <c r="K90" s="82">
        <f>VLOOKUP($C90,'2023'!$C$295:$U$572,VLOOKUP($L$4,Master!$D$9:$G$20,4,FALSE),FALSE)</f>
        <v>2859399.8700000006</v>
      </c>
      <c r="L90" s="83">
        <f>VLOOKUP($C90,'2023'!$C$8:$U$285,VLOOKUP($L$4,Master!$D$9:$G$20,4,FALSE),FALSE)</f>
        <v>2402585.2399999993</v>
      </c>
      <c r="M90" s="155">
        <f t="shared" si="18"/>
        <v>0.84024108177636547</v>
      </c>
      <c r="N90" s="155">
        <f t="shared" si="19"/>
        <v>3.8910783532536511E-4</v>
      </c>
      <c r="O90" s="83">
        <f t="shared" si="20"/>
        <v>-456814.63000000129</v>
      </c>
      <c r="P90" s="87">
        <f t="shared" si="21"/>
        <v>-0.15975891822363453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475521.91999999993</v>
      </c>
      <c r="F91" s="83">
        <f>VLOOKUP($C91,'2023'!$C$8:$U$285,19,FALSE)</f>
        <v>302440.03999999998</v>
      </c>
      <c r="G91" s="84">
        <f t="shared" si="14"/>
        <v>0.63601703155976497</v>
      </c>
      <c r="H91" s="85">
        <f t="shared" si="15"/>
        <v>4.8981317008389202E-5</v>
      </c>
      <c r="I91" s="86">
        <f t="shared" si="16"/>
        <v>-173081.87999999995</v>
      </c>
      <c r="J91" s="87">
        <f t="shared" si="17"/>
        <v>-0.36398296844023503</v>
      </c>
      <c r="K91" s="82">
        <f>VLOOKUP($C91,'2023'!$C$295:$U$572,VLOOKUP($L$4,Master!$D$9:$G$20,4,FALSE),FALSE)</f>
        <v>85880.85</v>
      </c>
      <c r="L91" s="83">
        <f>VLOOKUP($C91,'2023'!$C$8:$U$285,VLOOKUP($L$4,Master!$D$9:$G$20,4,FALSE),FALSE)</f>
        <v>64691.929999999993</v>
      </c>
      <c r="M91" s="155">
        <f t="shared" si="18"/>
        <v>0.75327538094930346</v>
      </c>
      <c r="N91" s="155">
        <f t="shared" si="19"/>
        <v>1.0477104589770997E-5</v>
      </c>
      <c r="O91" s="83">
        <f t="shared" si="20"/>
        <v>-21188.920000000013</v>
      </c>
      <c r="P91" s="87">
        <f t="shared" si="21"/>
        <v>-0.24672461905069654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460839.15</v>
      </c>
      <c r="F92" s="83">
        <f>VLOOKUP($C92,'2023'!$C$8:$U$285,19,FALSE)</f>
        <v>146291.51</v>
      </c>
      <c r="G92" s="84">
        <f t="shared" si="14"/>
        <v>0.31744592446192993</v>
      </c>
      <c r="H92" s="85">
        <f t="shared" si="15"/>
        <v>2.3692467528260941E-5</v>
      </c>
      <c r="I92" s="86">
        <f t="shared" si="16"/>
        <v>-314547.64</v>
      </c>
      <c r="J92" s="87">
        <f t="shared" si="17"/>
        <v>-0.68255407553807002</v>
      </c>
      <c r="K92" s="82">
        <f>VLOOKUP($C92,'2023'!$C$295:$U$572,VLOOKUP($L$4,Master!$D$9:$G$20,4,FALSE),FALSE)</f>
        <v>77587.83</v>
      </c>
      <c r="L92" s="83">
        <f>VLOOKUP($C92,'2023'!$C$8:$U$285,VLOOKUP($L$4,Master!$D$9:$G$20,4,FALSE),FALSE)</f>
        <v>47256.189999999995</v>
      </c>
      <c r="M92" s="155">
        <f t="shared" si="18"/>
        <v>0.60906704053973404</v>
      </c>
      <c r="N92" s="155">
        <f t="shared" si="19"/>
        <v>7.6533200531208494E-6</v>
      </c>
      <c r="O92" s="83">
        <f t="shared" si="20"/>
        <v>-30331.640000000007</v>
      </c>
      <c r="P92" s="87">
        <f t="shared" si="21"/>
        <v>-0.39093295946026596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2604503.6000000006</v>
      </c>
      <c r="F93" s="83">
        <f>VLOOKUP($C93,'2023'!$C$8:$U$285,19,FALSE)</f>
        <v>1446414.42</v>
      </c>
      <c r="G93" s="84">
        <f t="shared" si="14"/>
        <v>0.55535128459795546</v>
      </c>
      <c r="H93" s="85">
        <f t="shared" si="15"/>
        <v>2.3425232727626079E-4</v>
      </c>
      <c r="I93" s="86">
        <f t="shared" si="16"/>
        <v>-1158089.1800000006</v>
      </c>
      <c r="J93" s="87">
        <f t="shared" si="17"/>
        <v>-0.44464871540204454</v>
      </c>
      <c r="K93" s="82">
        <f>VLOOKUP($C93,'2023'!$C$295:$U$572,VLOOKUP($L$4,Master!$D$9:$G$20,4,FALSE),FALSE)</f>
        <v>271000.32000000007</v>
      </c>
      <c r="L93" s="83">
        <f>VLOOKUP($C93,'2023'!$C$8:$U$285,VLOOKUP($L$4,Master!$D$9:$G$20,4,FALSE),FALSE)</f>
        <v>9684.83</v>
      </c>
      <c r="M93" s="155">
        <f t="shared" si="18"/>
        <v>3.5737337874730178E-2</v>
      </c>
      <c r="N93" s="155">
        <f t="shared" si="19"/>
        <v>1.5684951251902958E-6</v>
      </c>
      <c r="O93" s="83">
        <f t="shared" si="20"/>
        <v>-261315.49000000008</v>
      </c>
      <c r="P93" s="87">
        <f t="shared" si="21"/>
        <v>-0.9642626621252699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235350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-235350</v>
      </c>
      <c r="J94" s="87">
        <f t="shared" si="17"/>
        <v>-1</v>
      </c>
      <c r="K94" s="82">
        <f>VLOOKUP($C94,'2023'!$C$295:$U$572,VLOOKUP($L$4,Master!$D$9:$G$20,4,FALSE),FALSE)</f>
        <v>25025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-25025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1343699.8599999999</v>
      </c>
      <c r="F95" s="83">
        <f>VLOOKUP($C95,'2023'!$C$8:$U$285,19,FALSE)</f>
        <v>739639.5</v>
      </c>
      <c r="G95" s="84">
        <f t="shared" si="14"/>
        <v>0.55044993455606972</v>
      </c>
      <c r="H95" s="85">
        <f t="shared" si="15"/>
        <v>1.1978743562336022E-4</v>
      </c>
      <c r="I95" s="86">
        <f t="shared" si="16"/>
        <v>-604060.35999999987</v>
      </c>
      <c r="J95" s="87">
        <f t="shared" si="17"/>
        <v>-0.44955006544393028</v>
      </c>
      <c r="K95" s="82">
        <f>VLOOKUP($C95,'2023'!$C$295:$U$572,VLOOKUP($L$4,Master!$D$9:$G$20,4,FALSE),FALSE)</f>
        <v>274073.11</v>
      </c>
      <c r="L95" s="83">
        <f>VLOOKUP($C95,'2023'!$C$8:$U$285,VLOOKUP($L$4,Master!$D$9:$G$20,4,FALSE),FALSE)</f>
        <v>171747.20999999996</v>
      </c>
      <c r="M95" s="155">
        <f t="shared" si="18"/>
        <v>0.6266474299503515</v>
      </c>
      <c r="N95" s="155">
        <f t="shared" si="19"/>
        <v>2.7815115149159454E-5</v>
      </c>
      <c r="O95" s="83">
        <f t="shared" si="20"/>
        <v>-102325.90000000002</v>
      </c>
      <c r="P95" s="87">
        <f t="shared" si="21"/>
        <v>-0.37335257004964856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202978.19</v>
      </c>
      <c r="F96" s="83">
        <f>VLOOKUP($C96,'2023'!$C$8:$U$285,19,FALSE)</f>
        <v>213370.01</v>
      </c>
      <c r="G96" s="84">
        <f t="shared" si="14"/>
        <v>1.051196732023278</v>
      </c>
      <c r="H96" s="85">
        <f t="shared" si="15"/>
        <v>3.4556086224208857E-5</v>
      </c>
      <c r="I96" s="86">
        <f t="shared" si="16"/>
        <v>10391.820000000007</v>
      </c>
      <c r="J96" s="87">
        <f t="shared" si="17"/>
        <v>5.1196732023277999E-2</v>
      </c>
      <c r="K96" s="82">
        <f>VLOOKUP($C96,'2023'!$C$295:$U$572,VLOOKUP($L$4,Master!$D$9:$G$20,4,FALSE),FALSE)</f>
        <v>40900.659999999996</v>
      </c>
      <c r="L96" s="83">
        <f>VLOOKUP($C96,'2023'!$C$8:$U$285,VLOOKUP($L$4,Master!$D$9:$G$20,4,FALSE),FALSE)</f>
        <v>53343.48</v>
      </c>
      <c r="M96" s="155">
        <f t="shared" si="18"/>
        <v>1.3042205186908966</v>
      </c>
      <c r="N96" s="155">
        <f t="shared" si="19"/>
        <v>8.6391798659022454E-6</v>
      </c>
      <c r="O96" s="83">
        <f t="shared" si="20"/>
        <v>12442.820000000007</v>
      </c>
      <c r="P96" s="87">
        <f t="shared" si="21"/>
        <v>0.30422051869089661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492190.44</v>
      </c>
      <c r="F97" s="83">
        <f>VLOOKUP($C97,'2023'!$C$8:$U$285,19,FALSE)</f>
        <v>543861.65</v>
      </c>
      <c r="G97" s="84">
        <f t="shared" si="14"/>
        <v>1.1049821487796472</v>
      </c>
      <c r="H97" s="85">
        <f t="shared" si="15"/>
        <v>8.8080466750882651E-5</v>
      </c>
      <c r="I97" s="86">
        <f t="shared" si="16"/>
        <v>51671.210000000021</v>
      </c>
      <c r="J97" s="87">
        <f t="shared" si="17"/>
        <v>0.10498214877964721</v>
      </c>
      <c r="K97" s="82">
        <f>VLOOKUP($C97,'2023'!$C$295:$U$572,VLOOKUP($L$4,Master!$D$9:$G$20,4,FALSE),FALSE)</f>
        <v>90460.359999999986</v>
      </c>
      <c r="L97" s="83">
        <f>VLOOKUP($C97,'2023'!$C$8:$U$285,VLOOKUP($L$4,Master!$D$9:$G$20,4,FALSE),FALSE)</f>
        <v>136092.9</v>
      </c>
      <c r="M97" s="155">
        <f t="shared" si="18"/>
        <v>1.5044479150867851</v>
      </c>
      <c r="N97" s="155">
        <f t="shared" si="19"/>
        <v>2.2040763774171606E-5</v>
      </c>
      <c r="O97" s="83">
        <f t="shared" si="20"/>
        <v>45632.540000000008</v>
      </c>
      <c r="P97" s="87">
        <f t="shared" si="21"/>
        <v>0.5044479150867851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8959625.5700000003</v>
      </c>
      <c r="F98" s="83">
        <f>VLOOKUP($C98,'2023'!$C$8:$U$285,19,FALSE)</f>
        <v>7817042.3199999994</v>
      </c>
      <c r="G98" s="84">
        <f t="shared" si="14"/>
        <v>0.87247421880823073</v>
      </c>
      <c r="H98" s="85">
        <f t="shared" si="15"/>
        <v>1.2659997926991221E-3</v>
      </c>
      <c r="I98" s="86">
        <f t="shared" si="16"/>
        <v>-1142583.2500000009</v>
      </c>
      <c r="J98" s="87">
        <f t="shared" si="17"/>
        <v>-0.12752578119176924</v>
      </c>
      <c r="K98" s="82">
        <f>VLOOKUP($C98,'2023'!$C$295:$U$572,VLOOKUP($L$4,Master!$D$9:$G$20,4,FALSE),FALSE)</f>
        <v>696977.84</v>
      </c>
      <c r="L98" s="83">
        <f>VLOOKUP($C98,'2023'!$C$8:$U$285,VLOOKUP($L$4,Master!$D$9:$G$20,4,FALSE),FALSE)</f>
        <v>782271.84999999986</v>
      </c>
      <c r="M98" s="155">
        <f t="shared" si="18"/>
        <v>1.1223769323856838</v>
      </c>
      <c r="N98" s="155">
        <f t="shared" si="19"/>
        <v>1.2669190716807564E-4</v>
      </c>
      <c r="O98" s="83">
        <f t="shared" si="20"/>
        <v>85294.009999999893</v>
      </c>
      <c r="P98" s="87">
        <f t="shared" si="21"/>
        <v>0.12237693238568373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1001520.8499999999</v>
      </c>
      <c r="F99" s="83">
        <f>VLOOKUP($C99,'2023'!$C$8:$U$285,19,FALSE)</f>
        <v>3578726.9099999997</v>
      </c>
      <c r="G99" s="84">
        <f t="shared" si="14"/>
        <v>3.5732924681498144</v>
      </c>
      <c r="H99" s="85">
        <f t="shared" si="15"/>
        <v>5.7958846079098232E-4</v>
      </c>
      <c r="I99" s="86">
        <f t="shared" si="16"/>
        <v>2577206.0599999996</v>
      </c>
      <c r="J99" s="87">
        <f t="shared" si="17"/>
        <v>2.5732924681498144</v>
      </c>
      <c r="K99" s="82">
        <f>VLOOKUP($C99,'2023'!$C$295:$U$572,VLOOKUP($L$4,Master!$D$9:$G$20,4,FALSE),FALSE)</f>
        <v>205904.16999999998</v>
      </c>
      <c r="L99" s="83">
        <f>VLOOKUP($C99,'2023'!$C$8:$U$285,VLOOKUP($L$4,Master!$D$9:$G$20,4,FALSE),FALSE)</f>
        <v>284682.38</v>
      </c>
      <c r="M99" s="155">
        <f t="shared" si="18"/>
        <v>1.3825964767979202</v>
      </c>
      <c r="N99" s="155">
        <f t="shared" si="19"/>
        <v>4.610539630097496E-5</v>
      </c>
      <c r="O99" s="83">
        <f t="shared" si="20"/>
        <v>78778.210000000021</v>
      </c>
      <c r="P99" s="87">
        <f t="shared" si="21"/>
        <v>0.38259647679792025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15503942.09</v>
      </c>
      <c r="F100" s="83">
        <f>VLOOKUP($C100,'2023'!$C$8:$U$285,19,FALSE)</f>
        <v>6158653.2299999995</v>
      </c>
      <c r="G100" s="84">
        <f t="shared" si="14"/>
        <v>0.39723143922037185</v>
      </c>
      <c r="H100" s="85">
        <f t="shared" si="15"/>
        <v>9.9741735982897674E-4</v>
      </c>
      <c r="I100" s="86">
        <f t="shared" si="16"/>
        <v>-9345288.8599999994</v>
      </c>
      <c r="J100" s="87">
        <f t="shared" si="17"/>
        <v>-0.60276856077962815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1068089.2</v>
      </c>
      <c r="M100" s="155">
        <f t="shared" si="18"/>
        <v>0.3299287152473413</v>
      </c>
      <c r="N100" s="155">
        <f t="shared" si="19"/>
        <v>1.7298111618566385E-4</v>
      </c>
      <c r="O100" s="83">
        <f t="shared" si="20"/>
        <v>-2169244.0499999998</v>
      </c>
      <c r="P100" s="87">
        <f t="shared" si="21"/>
        <v>-0.67007128475265865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201987819.01999998</v>
      </c>
      <c r="F101" s="83">
        <f>VLOOKUP($C101,'2023'!$C$8:$U$285,19,FALSE)</f>
        <v>193211924.90000004</v>
      </c>
      <c r="G101" s="84">
        <f t="shared" si="14"/>
        <v>0.95655235962951313</v>
      </c>
      <c r="H101" s="85">
        <f t="shared" si="15"/>
        <v>3.1291407524374051E-2</v>
      </c>
      <c r="I101" s="86">
        <f t="shared" si="16"/>
        <v>-8775894.1199999452</v>
      </c>
      <c r="J101" s="87">
        <f t="shared" si="17"/>
        <v>-4.3447640370486859E-2</v>
      </c>
      <c r="K101" s="82">
        <f>VLOOKUP($C101,'2023'!$C$295:$U$572,VLOOKUP($L$4,Master!$D$9:$G$20,4,FALSE),FALSE)</f>
        <v>105169358.27</v>
      </c>
      <c r="L101" s="83">
        <f>VLOOKUP($C101,'2023'!$C$8:$U$285,VLOOKUP($L$4,Master!$D$9:$G$20,4,FALSE),FALSE)</f>
        <v>106888974.25000001</v>
      </c>
      <c r="M101" s="155">
        <f t="shared" si="18"/>
        <v>1.0163509220583553</v>
      </c>
      <c r="N101" s="155">
        <f t="shared" si="19"/>
        <v>1.7311076709422474E-2</v>
      </c>
      <c r="O101" s="83">
        <f t="shared" si="20"/>
        <v>1719615.9800000191</v>
      </c>
      <c r="P101" s="87">
        <f t="shared" si="21"/>
        <v>1.6350922058355345E-2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379412.58000000007</v>
      </c>
      <c r="F102" s="83">
        <f>VLOOKUP($C102,'2023'!$C$8:$U$285,19,FALSE)</f>
        <v>314269</v>
      </c>
      <c r="G102" s="84">
        <f t="shared" si="14"/>
        <v>0.82830411158217243</v>
      </c>
      <c r="H102" s="85">
        <f t="shared" si="15"/>
        <v>5.0897062157872576E-5</v>
      </c>
      <c r="I102" s="86">
        <f t="shared" si="16"/>
        <v>-65143.580000000075</v>
      </c>
      <c r="J102" s="87">
        <f t="shared" si="17"/>
        <v>-0.17169588841782754</v>
      </c>
      <c r="K102" s="82">
        <f>VLOOKUP($C102,'2023'!$C$295:$U$572,VLOOKUP($L$4,Master!$D$9:$G$20,4,FALSE),FALSE)</f>
        <v>74562.540000000008</v>
      </c>
      <c r="L102" s="83">
        <f>VLOOKUP($C102,'2023'!$C$8:$U$285,VLOOKUP($L$4,Master!$D$9:$G$20,4,FALSE),FALSE)</f>
        <v>93130.25999999998</v>
      </c>
      <c r="M102" s="155">
        <f t="shared" si="18"/>
        <v>1.2490220960820269</v>
      </c>
      <c r="N102" s="155">
        <f t="shared" si="19"/>
        <v>1.5082800505295886E-5</v>
      </c>
      <c r="O102" s="83">
        <f t="shared" si="20"/>
        <v>18567.719999999972</v>
      </c>
      <c r="P102" s="87">
        <f t="shared" si="21"/>
        <v>0.24902209608202686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1111646.05</v>
      </c>
      <c r="F103" s="83">
        <f>VLOOKUP($C103,'2023'!$C$8:$U$285,19,FALSE)</f>
        <v>888813.06</v>
      </c>
      <c r="G103" s="84">
        <f t="shared" si="14"/>
        <v>0.79954681618308276</v>
      </c>
      <c r="H103" s="85">
        <f t="shared" si="15"/>
        <v>1.4394666213195999E-4</v>
      </c>
      <c r="I103" s="86">
        <f t="shared" si="16"/>
        <v>-222832.99</v>
      </c>
      <c r="J103" s="87">
        <f t="shared" si="17"/>
        <v>-0.20045318381691724</v>
      </c>
      <c r="K103" s="82">
        <f>VLOOKUP($C103,'2023'!$C$295:$U$572,VLOOKUP($L$4,Master!$D$9:$G$20,4,FALSE),FALSE)</f>
        <v>216902.11000000002</v>
      </c>
      <c r="L103" s="83">
        <f>VLOOKUP($C103,'2023'!$C$8:$U$285,VLOOKUP($L$4,Master!$D$9:$G$20,4,FALSE),FALSE)</f>
        <v>198946.71000000002</v>
      </c>
      <c r="M103" s="155">
        <f t="shared" si="18"/>
        <v>0.91721887813816105</v>
      </c>
      <c r="N103" s="155">
        <f t="shared" si="19"/>
        <v>3.2220177825284235E-5</v>
      </c>
      <c r="O103" s="83">
        <f t="shared" si="20"/>
        <v>-17955.399999999994</v>
      </c>
      <c r="P103" s="87">
        <f t="shared" si="21"/>
        <v>-8.2781121861838933E-2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197078.85000000006</v>
      </c>
      <c r="F104" s="83">
        <f>VLOOKUP($C104,'2023'!$C$8:$U$285,19,FALSE)</f>
        <v>132217.90000000002</v>
      </c>
      <c r="G104" s="84">
        <f t="shared" si="14"/>
        <v>0.67088832718477898</v>
      </c>
      <c r="H104" s="85">
        <f t="shared" si="15"/>
        <v>2.1413192757425588E-5</v>
      </c>
      <c r="I104" s="86">
        <f t="shared" si="16"/>
        <v>-64860.950000000041</v>
      </c>
      <c r="J104" s="87">
        <f t="shared" si="17"/>
        <v>-0.32911167281522102</v>
      </c>
      <c r="K104" s="82">
        <f>VLOOKUP($C104,'2023'!$C$295:$U$572,VLOOKUP($L$4,Master!$D$9:$G$20,4,FALSE),FALSE)</f>
        <v>39115.770000000011</v>
      </c>
      <c r="L104" s="83">
        <f>VLOOKUP($C104,'2023'!$C$8:$U$285,VLOOKUP($L$4,Master!$D$9:$G$20,4,FALSE),FALSE)</f>
        <v>27269.979999999996</v>
      </c>
      <c r="M104" s="155">
        <f t="shared" si="18"/>
        <v>0.69716076150360806</v>
      </c>
      <c r="N104" s="155">
        <f t="shared" si="19"/>
        <v>4.4164771807080617E-6</v>
      </c>
      <c r="O104" s="83">
        <f t="shared" si="20"/>
        <v>-11845.790000000015</v>
      </c>
      <c r="P104" s="87">
        <f t="shared" si="21"/>
        <v>-0.30283923849639194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223639.19</v>
      </c>
      <c r="F105" s="83">
        <f>VLOOKUP($C105,'2023'!$C$8:$U$285,19,FALSE)</f>
        <v>164957.03000000003</v>
      </c>
      <c r="G105" s="84">
        <f t="shared" si="14"/>
        <v>0.73760341378449823</v>
      </c>
      <c r="H105" s="85">
        <f t="shared" si="15"/>
        <v>2.6715419622323719E-5</v>
      </c>
      <c r="I105" s="86">
        <f t="shared" si="16"/>
        <v>-58682.159999999974</v>
      </c>
      <c r="J105" s="87">
        <f t="shared" si="17"/>
        <v>-0.26239658621550171</v>
      </c>
      <c r="K105" s="82">
        <f>VLOOKUP($C105,'2023'!$C$295:$U$572,VLOOKUP($L$4,Master!$D$9:$G$20,4,FALSE),FALSE)</f>
        <v>44482.84</v>
      </c>
      <c r="L105" s="83">
        <f>VLOOKUP($C105,'2023'!$C$8:$U$285,VLOOKUP($L$4,Master!$D$9:$G$20,4,FALSE),FALSE)</f>
        <v>33078.53</v>
      </c>
      <c r="M105" s="155">
        <f t="shared" si="18"/>
        <v>0.74362450778772227</v>
      </c>
      <c r="N105" s="155">
        <f t="shared" si="19"/>
        <v>5.3571939882745436E-6</v>
      </c>
      <c r="O105" s="83">
        <f t="shared" si="20"/>
        <v>-11404.309999999998</v>
      </c>
      <c r="P105" s="87">
        <f t="shared" si="21"/>
        <v>-0.25637549221227779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7566.65</v>
      </c>
      <c r="F106" s="83">
        <f>VLOOKUP($C106,'2023'!$C$8:$U$285,19,FALSE)</f>
        <v>4137.32</v>
      </c>
      <c r="G106" s="84">
        <f t="shared" si="14"/>
        <v>0.54678358322375153</v>
      </c>
      <c r="H106" s="85">
        <f t="shared" si="15"/>
        <v>6.7005474038804124E-7</v>
      </c>
      <c r="I106" s="86">
        <f t="shared" si="16"/>
        <v>-3429.33</v>
      </c>
      <c r="J106" s="87">
        <f t="shared" si="17"/>
        <v>-0.45321641677624841</v>
      </c>
      <c r="K106" s="82">
        <f>VLOOKUP($C106,'2023'!$C$295:$U$572,VLOOKUP($L$4,Master!$D$9:$G$20,4,FALSE),FALSE)</f>
        <v>1433.33</v>
      </c>
      <c r="L106" s="83">
        <f>VLOOKUP($C106,'2023'!$C$8:$U$285,VLOOKUP($L$4,Master!$D$9:$G$20,4,FALSE),FALSE)</f>
        <v>1435.5</v>
      </c>
      <c r="M106" s="155">
        <f t="shared" si="18"/>
        <v>1.0015139570092024</v>
      </c>
      <c r="N106" s="155">
        <f t="shared" si="19"/>
        <v>2.3248469536488193E-7</v>
      </c>
      <c r="O106" s="83">
        <f t="shared" si="20"/>
        <v>2.1700000000000728</v>
      </c>
      <c r="P106" s="87">
        <f t="shared" si="21"/>
        <v>1.5139570092023978E-3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794776.64999999967</v>
      </c>
      <c r="F109" s="83">
        <f>VLOOKUP($C109,'2023'!$C$8:$U$285,19,FALSE)</f>
        <v>400818.43</v>
      </c>
      <c r="G109" s="84">
        <f t="shared" si="14"/>
        <v>0.50431580998259096</v>
      </c>
      <c r="H109" s="85">
        <f t="shared" si="15"/>
        <v>6.4914072166618082E-5</v>
      </c>
      <c r="I109" s="86">
        <f t="shared" si="16"/>
        <v>-393958.21999999968</v>
      </c>
      <c r="J109" s="87">
        <f t="shared" si="17"/>
        <v>-0.4956841900174091</v>
      </c>
      <c r="K109" s="82">
        <f>VLOOKUP($C109,'2023'!$C$295:$U$572,VLOOKUP($L$4,Master!$D$9:$G$20,4,FALSE),FALSE)</f>
        <v>157174.12999999995</v>
      </c>
      <c r="L109" s="83">
        <f>VLOOKUP($C109,'2023'!$C$8:$U$285,VLOOKUP($L$4,Master!$D$9:$G$20,4,FALSE),FALSE)</f>
        <v>85123</v>
      </c>
      <c r="M109" s="155">
        <f t="shared" si="18"/>
        <v>0.54158403803475819</v>
      </c>
      <c r="N109" s="155">
        <f t="shared" si="19"/>
        <v>1.3785994234444337E-5</v>
      </c>
      <c r="O109" s="83">
        <f t="shared" si="20"/>
        <v>-72051.129999999946</v>
      </c>
      <c r="P109" s="87">
        <f t="shared" si="21"/>
        <v>-0.45841596196524181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343646.10000000003</v>
      </c>
      <c r="F116" s="83">
        <f>VLOOKUP($C116,'2023'!$C$8:$U$285,19,FALSE)</f>
        <v>69125.17</v>
      </c>
      <c r="G116" s="84">
        <f t="shared" si="14"/>
        <v>0.20115220280398932</v>
      </c>
      <c r="H116" s="85">
        <f t="shared" si="15"/>
        <v>1.1195084701843033E-5</v>
      </c>
      <c r="I116" s="86">
        <f t="shared" si="16"/>
        <v>-274520.93000000005</v>
      </c>
      <c r="J116" s="87">
        <f t="shared" si="17"/>
        <v>-0.79884779719601073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14590.140000000001</v>
      </c>
      <c r="M116" s="155">
        <f t="shared" si="18"/>
        <v>0.34963845478060696</v>
      </c>
      <c r="N116" s="155">
        <f t="shared" si="19"/>
        <v>2.3629287727140221E-6</v>
      </c>
      <c r="O116" s="83">
        <f t="shared" si="20"/>
        <v>-27139.080000000009</v>
      </c>
      <c r="P116" s="87">
        <f t="shared" si="21"/>
        <v>-0.65036154521939316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350862.67000000004</v>
      </c>
      <c r="F117" s="83">
        <f>VLOOKUP($C117,'2023'!$C$8:$U$285,19,FALSE)</f>
        <v>303915.42</v>
      </c>
      <c r="G117" s="84">
        <f t="shared" si="14"/>
        <v>0.86619479923583764</v>
      </c>
      <c r="H117" s="85">
        <f t="shared" si="15"/>
        <v>4.9220260421727721E-5</v>
      </c>
      <c r="I117" s="86">
        <f t="shared" si="16"/>
        <v>-46947.250000000058</v>
      </c>
      <c r="J117" s="87">
        <f t="shared" si="17"/>
        <v>-0.13380520076416239</v>
      </c>
      <c r="K117" s="82">
        <f>VLOOKUP($C117,'2023'!$C$295:$U$572,VLOOKUP($L$4,Master!$D$9:$G$20,4,FALSE),FALSE)</f>
        <v>61843.800000000017</v>
      </c>
      <c r="L117" s="83">
        <f>VLOOKUP($C117,'2023'!$C$8:$U$285,VLOOKUP($L$4,Master!$D$9:$G$20,4,FALSE),FALSE)</f>
        <v>63934.38</v>
      </c>
      <c r="M117" s="155">
        <f t="shared" si="18"/>
        <v>1.0338041970254088</v>
      </c>
      <c r="N117" s="155">
        <f t="shared" si="19"/>
        <v>1.0354416480419784E-5</v>
      </c>
      <c r="O117" s="83">
        <f t="shared" si="20"/>
        <v>2090.5799999999799</v>
      </c>
      <c r="P117" s="87">
        <f t="shared" si="21"/>
        <v>3.3804197025408843E-2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734151.99999999977</v>
      </c>
      <c r="F118" s="83">
        <f>VLOOKUP($C118,'2023'!$C$8:$U$285,19,FALSE)</f>
        <v>662470.52999999991</v>
      </c>
      <c r="G118" s="84">
        <f t="shared" si="14"/>
        <v>0.90236154093430265</v>
      </c>
      <c r="H118" s="85">
        <f t="shared" si="15"/>
        <v>1.0728962685841996E-4</v>
      </c>
      <c r="I118" s="86">
        <f t="shared" si="16"/>
        <v>-71681.469999999856</v>
      </c>
      <c r="J118" s="87">
        <f t="shared" si="17"/>
        <v>-9.7638459065697403E-2</v>
      </c>
      <c r="K118" s="82">
        <f>VLOOKUP($C118,'2023'!$C$295:$U$572,VLOOKUP($L$4,Master!$D$9:$G$20,4,FALSE),FALSE)</f>
        <v>140050.37999999992</v>
      </c>
      <c r="L118" s="83">
        <f>VLOOKUP($C118,'2023'!$C$8:$U$285,VLOOKUP($L$4,Master!$D$9:$G$20,4,FALSE),FALSE)</f>
        <v>138620.64000000001</v>
      </c>
      <c r="M118" s="155">
        <f t="shared" si="18"/>
        <v>0.98979124512193462</v>
      </c>
      <c r="N118" s="155">
        <f t="shared" si="19"/>
        <v>2.2450140899815375E-5</v>
      </c>
      <c r="O118" s="83">
        <f t="shared" si="20"/>
        <v>-1429.7399999999034</v>
      </c>
      <c r="P118" s="87">
        <f t="shared" si="21"/>
        <v>-1.0208754878065338E-2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45842.86</v>
      </c>
      <c r="F119" s="83">
        <f>VLOOKUP($C119,'2023'!$C$8:$U$285,19,FALSE)</f>
        <v>18631.2</v>
      </c>
      <c r="G119" s="84">
        <f t="shared" si="14"/>
        <v>0.40641443400346317</v>
      </c>
      <c r="H119" s="85">
        <f t="shared" si="15"/>
        <v>3.0173938392770381E-6</v>
      </c>
      <c r="I119" s="86">
        <f t="shared" si="16"/>
        <v>-27211.66</v>
      </c>
      <c r="J119" s="87">
        <f t="shared" si="17"/>
        <v>-0.59358556599653689</v>
      </c>
      <c r="K119" s="82">
        <f>VLOOKUP($C119,'2023'!$C$295:$U$572,VLOOKUP($L$4,Master!$D$9:$G$20,4,FALSE),FALSE)</f>
        <v>4800</v>
      </c>
      <c r="L119" s="83">
        <f>VLOOKUP($C119,'2023'!$C$8:$U$285,VLOOKUP($L$4,Master!$D$9:$G$20,4,FALSE),FALSE)</f>
        <v>6518.3200000000006</v>
      </c>
      <c r="M119" s="155">
        <f t="shared" si="18"/>
        <v>1.3579833333333335</v>
      </c>
      <c r="N119" s="155">
        <f t="shared" si="19"/>
        <v>1.0556667638389532E-6</v>
      </c>
      <c r="O119" s="83">
        <f t="shared" si="20"/>
        <v>1718.3200000000006</v>
      </c>
      <c r="P119" s="87">
        <f t="shared" si="21"/>
        <v>0.35798333333333349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184848.56000000003</v>
      </c>
      <c r="F120" s="83">
        <f>VLOOKUP($C120,'2023'!$C$8:$U$285,19,FALSE)</f>
        <v>161246.38</v>
      </c>
      <c r="G120" s="84">
        <f t="shared" si="14"/>
        <v>0.87231612732065633</v>
      </c>
      <c r="H120" s="85">
        <f t="shared" si="15"/>
        <v>2.611446571437826E-5</v>
      </c>
      <c r="I120" s="86">
        <f t="shared" si="16"/>
        <v>-23602.180000000022</v>
      </c>
      <c r="J120" s="87">
        <f t="shared" si="17"/>
        <v>-0.12768387267934367</v>
      </c>
      <c r="K120" s="82">
        <f>VLOOKUP($C120,'2023'!$C$295:$U$572,VLOOKUP($L$4,Master!$D$9:$G$20,4,FALSE),FALSE)</f>
        <v>30696.080000000005</v>
      </c>
      <c r="L120" s="83">
        <f>VLOOKUP($C120,'2023'!$C$8:$U$285,VLOOKUP($L$4,Master!$D$9:$G$20,4,FALSE),FALSE)</f>
        <v>31892.030000000006</v>
      </c>
      <c r="M120" s="155">
        <f t="shared" si="18"/>
        <v>1.0389610008835004</v>
      </c>
      <c r="N120" s="155">
        <f t="shared" si="19"/>
        <v>5.1650357917921821E-6</v>
      </c>
      <c r="O120" s="83">
        <f t="shared" si="20"/>
        <v>1195.9500000000007</v>
      </c>
      <c r="P120" s="87">
        <f t="shared" si="21"/>
        <v>3.8961000883500449E-2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10316765.880000001</v>
      </c>
      <c r="F121" s="83">
        <f>VLOOKUP($C121,'2023'!$C$8:$U$285,19,FALSE)</f>
        <v>4392446.4300000006</v>
      </c>
      <c r="G121" s="84">
        <f t="shared" si="14"/>
        <v>0.42575807972100654</v>
      </c>
      <c r="H121" s="85">
        <f t="shared" si="15"/>
        <v>7.1137343795549517E-4</v>
      </c>
      <c r="I121" s="86">
        <f t="shared" si="16"/>
        <v>-5924319.4500000002</v>
      </c>
      <c r="J121" s="87">
        <f t="shared" si="17"/>
        <v>-0.57424192027899346</v>
      </c>
      <c r="K121" s="82">
        <f>VLOOKUP($C121,'2023'!$C$295:$U$572,VLOOKUP($L$4,Master!$D$9:$G$20,4,FALSE),FALSE)</f>
        <v>2037122.23</v>
      </c>
      <c r="L121" s="83">
        <f>VLOOKUP($C121,'2023'!$C$8:$U$285,VLOOKUP($L$4,Master!$D$9:$G$20,4,FALSE),FALSE)</f>
        <v>1116593.5900000001</v>
      </c>
      <c r="M121" s="155">
        <f t="shared" si="18"/>
        <v>0.54812302058085149</v>
      </c>
      <c r="N121" s="155">
        <f t="shared" si="19"/>
        <v>1.8083658698539177E-4</v>
      </c>
      <c r="O121" s="83">
        <f t="shared" si="20"/>
        <v>-920528.6399999999</v>
      </c>
      <c r="P121" s="87">
        <f t="shared" si="21"/>
        <v>-0.45187697941914851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361902.07000000007</v>
      </c>
      <c r="F123" s="83">
        <f>VLOOKUP($C123,'2023'!$C$8:$U$285,19,FALSE)</f>
        <v>288215.49999999994</v>
      </c>
      <c r="G123" s="84">
        <f t="shared" si="14"/>
        <v>0.7963908578914729</v>
      </c>
      <c r="H123" s="85">
        <f t="shared" si="15"/>
        <v>4.6677598548893846E-5</v>
      </c>
      <c r="I123" s="86">
        <f t="shared" si="16"/>
        <v>-73686.570000000123</v>
      </c>
      <c r="J123" s="87">
        <f t="shared" si="17"/>
        <v>-0.20360914210852707</v>
      </c>
      <c r="K123" s="82">
        <f>VLOOKUP($C123,'2023'!$C$295:$U$572,VLOOKUP($L$4,Master!$D$9:$G$20,4,FALSE),FALSE)</f>
        <v>74811.440000000017</v>
      </c>
      <c r="L123" s="83">
        <f>VLOOKUP($C123,'2023'!$C$8:$U$285,VLOOKUP($L$4,Master!$D$9:$G$20,4,FALSE),FALSE)</f>
        <v>61442.950000000004</v>
      </c>
      <c r="M123" s="155">
        <f t="shared" si="18"/>
        <v>0.82130420160339102</v>
      </c>
      <c r="N123" s="155">
        <f t="shared" si="19"/>
        <v>9.9509198976451922E-6</v>
      </c>
      <c r="O123" s="83">
        <f t="shared" si="20"/>
        <v>-13368.490000000013</v>
      </c>
      <c r="P123" s="87">
        <f t="shared" si="21"/>
        <v>-0.17869579839660898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1284367.1599999999</v>
      </c>
      <c r="F124" s="83">
        <f>VLOOKUP($C124,'2023'!$C$8:$U$285,19,FALSE)</f>
        <v>1336087.08</v>
      </c>
      <c r="G124" s="84">
        <f t="shared" si="14"/>
        <v>1.0402687966578033</v>
      </c>
      <c r="H124" s="85">
        <f t="shared" si="15"/>
        <v>2.1638439413079391E-4</v>
      </c>
      <c r="I124" s="86">
        <f t="shared" si="16"/>
        <v>51719.920000000158</v>
      </c>
      <c r="J124" s="87">
        <f t="shared" si="17"/>
        <v>4.0268796657803183E-2</v>
      </c>
      <c r="K124" s="82">
        <f>VLOOKUP($C124,'2023'!$C$295:$U$572,VLOOKUP($L$4,Master!$D$9:$G$20,4,FALSE),FALSE)</f>
        <v>255361.44</v>
      </c>
      <c r="L124" s="83">
        <f>VLOOKUP($C124,'2023'!$C$8:$U$285,VLOOKUP($L$4,Master!$D$9:$G$20,4,FALSE),FALSE)</f>
        <v>286155.71000000002</v>
      </c>
      <c r="M124" s="155">
        <f t="shared" si="18"/>
        <v>1.1205909161539818</v>
      </c>
      <c r="N124" s="155">
        <f t="shared" si="19"/>
        <v>4.6344007709001395E-5</v>
      </c>
      <c r="O124" s="83">
        <f t="shared" si="20"/>
        <v>30794.270000000019</v>
      </c>
      <c r="P124" s="87">
        <f t="shared" si="21"/>
        <v>0.12059091615398165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1313829.3399999994</v>
      </c>
      <c r="F125" s="83">
        <f>VLOOKUP($C125,'2023'!$C$8:$U$285,19,FALSE)</f>
        <v>1171686.5499999998</v>
      </c>
      <c r="G125" s="84">
        <f t="shared" si="14"/>
        <v>0.89181030924457838</v>
      </c>
      <c r="H125" s="85">
        <f t="shared" si="15"/>
        <v>1.8975910180416542E-4</v>
      </c>
      <c r="I125" s="86">
        <f t="shared" si="16"/>
        <v>-142142.78999999957</v>
      </c>
      <c r="J125" s="87">
        <f t="shared" si="17"/>
        <v>-0.10818969075542158</v>
      </c>
      <c r="K125" s="82">
        <f>VLOOKUP($C125,'2023'!$C$295:$U$572,VLOOKUP($L$4,Master!$D$9:$G$20,4,FALSE),FALSE)</f>
        <v>267567.89999999991</v>
      </c>
      <c r="L125" s="83">
        <f>VLOOKUP($C125,'2023'!$C$8:$U$285,VLOOKUP($L$4,Master!$D$9:$G$20,4,FALSE),FALSE)</f>
        <v>246896.99</v>
      </c>
      <c r="M125" s="155">
        <f t="shared" si="18"/>
        <v>0.92274517982164561</v>
      </c>
      <c r="N125" s="155">
        <f t="shared" si="19"/>
        <v>3.9985908398924628E-5</v>
      </c>
      <c r="O125" s="83">
        <f t="shared" si="20"/>
        <v>-20670.909999999916</v>
      </c>
      <c r="P125" s="87">
        <f t="shared" si="21"/>
        <v>-7.7254820178354444E-2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1116643.4300000004</v>
      </c>
      <c r="F126" s="83">
        <f>VLOOKUP($C126,'2023'!$C$8:$U$285,19,FALSE)</f>
        <v>967630.45</v>
      </c>
      <c r="G126" s="84">
        <f t="shared" si="14"/>
        <v>0.86655276340093601</v>
      </c>
      <c r="H126" s="85">
        <f t="shared" si="15"/>
        <v>1.5671143879765489E-4</v>
      </c>
      <c r="I126" s="86">
        <f t="shared" si="16"/>
        <v>-149012.98000000045</v>
      </c>
      <c r="J126" s="87">
        <f t="shared" si="17"/>
        <v>-0.13344723659906402</v>
      </c>
      <c r="K126" s="82">
        <f>VLOOKUP($C126,'2023'!$C$295:$U$572,VLOOKUP($L$4,Master!$D$9:$G$20,4,FALSE),FALSE)</f>
        <v>230128.59000000003</v>
      </c>
      <c r="L126" s="83">
        <f>VLOOKUP($C126,'2023'!$C$8:$U$285,VLOOKUP($L$4,Master!$D$9:$G$20,4,FALSE),FALSE)</f>
        <v>215398.50999999995</v>
      </c>
      <c r="M126" s="155">
        <f t="shared" si="18"/>
        <v>0.93599195997333462</v>
      </c>
      <c r="N126" s="155">
        <f t="shared" si="19"/>
        <v>3.4884609529362218E-5</v>
      </c>
      <c r="O126" s="83">
        <f t="shared" si="20"/>
        <v>-14730.080000000075</v>
      </c>
      <c r="P126" s="87">
        <f t="shared" si="21"/>
        <v>-6.4008040026665408E-2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2269722.2200000002</v>
      </c>
      <c r="F127" s="83">
        <f>VLOOKUP($C127,'2023'!$C$8:$U$285,19,FALSE)</f>
        <v>2175685.29</v>
      </c>
      <c r="G127" s="84">
        <f t="shared" si="14"/>
        <v>0.95856896973057781</v>
      </c>
      <c r="H127" s="85">
        <f t="shared" si="15"/>
        <v>3.5236052375862406E-4</v>
      </c>
      <c r="I127" s="86">
        <f t="shared" si="16"/>
        <v>-94036.930000000168</v>
      </c>
      <c r="J127" s="87">
        <f t="shared" si="17"/>
        <v>-4.14310302694222E-2</v>
      </c>
      <c r="K127" s="82">
        <f>VLOOKUP($C127,'2023'!$C$295:$U$572,VLOOKUP($L$4,Master!$D$9:$G$20,4,FALSE),FALSE)</f>
        <v>451964.39</v>
      </c>
      <c r="L127" s="83">
        <f>VLOOKUP($C127,'2023'!$C$8:$U$285,VLOOKUP($L$4,Master!$D$9:$G$20,4,FALSE),FALSE)</f>
        <v>452585.85999999987</v>
      </c>
      <c r="M127" s="155">
        <f t="shared" si="18"/>
        <v>1.0013750419585044</v>
      </c>
      <c r="N127" s="155">
        <f t="shared" si="19"/>
        <v>7.3298004729051259E-5</v>
      </c>
      <c r="O127" s="83">
        <f t="shared" si="20"/>
        <v>621.46999999985565</v>
      </c>
      <c r="P127" s="87">
        <f t="shared" si="21"/>
        <v>1.3750419585044204E-3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170229.05</v>
      </c>
      <c r="F128" s="83">
        <f>VLOOKUP($C128,'2023'!$C$8:$U$285,19,FALSE)</f>
        <v>156457.69</v>
      </c>
      <c r="G128" s="84">
        <f t="shared" si="14"/>
        <v>0.91910099950625357</v>
      </c>
      <c r="H128" s="85">
        <f t="shared" si="15"/>
        <v>2.5338919120266899E-5</v>
      </c>
      <c r="I128" s="86">
        <f t="shared" si="16"/>
        <v>-13771.359999999986</v>
      </c>
      <c r="J128" s="87">
        <f t="shared" si="17"/>
        <v>-8.0899000493746431E-2</v>
      </c>
      <c r="K128" s="82">
        <f>VLOOKUP($C128,'2023'!$C$295:$U$572,VLOOKUP($L$4,Master!$D$9:$G$20,4,FALSE),FALSE)</f>
        <v>34045.789999999994</v>
      </c>
      <c r="L128" s="83">
        <f>VLOOKUP($C128,'2023'!$C$8:$U$285,VLOOKUP($L$4,Master!$D$9:$G$20,4,FALSE),FALSE)</f>
        <v>35423.78</v>
      </c>
      <c r="M128" s="155">
        <f t="shared" si="18"/>
        <v>1.0404746078736902</v>
      </c>
      <c r="N128" s="155">
        <f t="shared" si="19"/>
        <v>5.7370161629903148E-6</v>
      </c>
      <c r="O128" s="83">
        <f t="shared" si="20"/>
        <v>1377.9900000000052</v>
      </c>
      <c r="P128" s="87">
        <f t="shared" si="21"/>
        <v>4.0474607873690269E-2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695729.38000000012</v>
      </c>
      <c r="F129" s="83">
        <f>VLOOKUP($C129,'2023'!$C$8:$U$285,19,FALSE)</f>
        <v>558159.01</v>
      </c>
      <c r="G129" s="84">
        <f t="shared" si="14"/>
        <v>0.80226453854801982</v>
      </c>
      <c r="H129" s="85">
        <f t="shared" si="15"/>
        <v>9.0395978686878505E-5</v>
      </c>
      <c r="I129" s="86">
        <f t="shared" si="16"/>
        <v>-137570.37000000011</v>
      </c>
      <c r="J129" s="87">
        <f t="shared" si="17"/>
        <v>-0.1977354614519802</v>
      </c>
      <c r="K129" s="82">
        <f>VLOOKUP($C129,'2023'!$C$295:$U$572,VLOOKUP($L$4,Master!$D$9:$G$20,4,FALSE),FALSE)</f>
        <v>141133.70000000001</v>
      </c>
      <c r="L129" s="83">
        <f>VLOOKUP($C129,'2023'!$C$8:$U$285,VLOOKUP($L$4,Master!$D$9:$G$20,4,FALSE),FALSE)</f>
        <v>165335.67000000001</v>
      </c>
      <c r="M129" s="155">
        <f t="shared" si="18"/>
        <v>1.1714825729078171</v>
      </c>
      <c r="N129" s="155">
        <f t="shared" si="19"/>
        <v>2.6776741813234868E-5</v>
      </c>
      <c r="O129" s="83">
        <f t="shared" si="20"/>
        <v>24201.97</v>
      </c>
      <c r="P129" s="87">
        <f t="shared" si="21"/>
        <v>0.17148257290781718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2084689.5900000008</v>
      </c>
      <c r="F130" s="83">
        <f>VLOOKUP($C130,'2023'!$C$8:$U$285,19,FALSE)</f>
        <v>2137686.91</v>
      </c>
      <c r="G130" s="84">
        <f t="shared" si="14"/>
        <v>1.0254221636900864</v>
      </c>
      <c r="H130" s="85">
        <f t="shared" si="15"/>
        <v>3.4620654131441717E-4</v>
      </c>
      <c r="I130" s="86">
        <f t="shared" si="16"/>
        <v>52997.319999999367</v>
      </c>
      <c r="J130" s="87">
        <f t="shared" si="17"/>
        <v>2.5422163690086517E-2</v>
      </c>
      <c r="K130" s="82">
        <f>VLOOKUP($C130,'2023'!$C$295:$U$572,VLOOKUP($L$4,Master!$D$9:$G$20,4,FALSE),FALSE)</f>
        <v>408893.42000000016</v>
      </c>
      <c r="L130" s="83">
        <f>VLOOKUP($C130,'2023'!$C$8:$U$285,VLOOKUP($L$4,Master!$D$9:$G$20,4,FALSE),FALSE)</f>
        <v>461633.90999999992</v>
      </c>
      <c r="M130" s="155">
        <f t="shared" si="18"/>
        <v>1.1289834646886705</v>
      </c>
      <c r="N130" s="155">
        <f t="shared" si="19"/>
        <v>7.476337090661742E-5</v>
      </c>
      <c r="O130" s="83">
        <f t="shared" si="20"/>
        <v>52740.489999999758</v>
      </c>
      <c r="P130" s="87">
        <f t="shared" si="21"/>
        <v>0.12898346468867056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1026200.5199999996</v>
      </c>
      <c r="F131" s="83">
        <f>VLOOKUP($C131,'2023'!$C$8:$U$285,19,FALSE)</f>
        <v>1147015.52</v>
      </c>
      <c r="G131" s="84">
        <f t="shared" si="14"/>
        <v>1.1177304022414649</v>
      </c>
      <c r="H131" s="85">
        <f t="shared" si="15"/>
        <v>1.8576353447996631E-4</v>
      </c>
      <c r="I131" s="86">
        <f t="shared" si="16"/>
        <v>120815.00000000047</v>
      </c>
      <c r="J131" s="87">
        <f t="shared" si="17"/>
        <v>0.11773040224146497</v>
      </c>
      <c r="K131" s="82">
        <f>VLOOKUP($C131,'2023'!$C$295:$U$572,VLOOKUP($L$4,Master!$D$9:$G$20,4,FALSE),FALSE)</f>
        <v>193719.50999999992</v>
      </c>
      <c r="L131" s="83">
        <f>VLOOKUP($C131,'2023'!$C$8:$U$285,VLOOKUP($L$4,Master!$D$9:$G$20,4,FALSE),FALSE)</f>
        <v>292134.07999999996</v>
      </c>
      <c r="M131" s="155">
        <f t="shared" si="18"/>
        <v>1.5080261146644449</v>
      </c>
      <c r="N131" s="155">
        <f t="shared" si="19"/>
        <v>4.7312227512713364E-5</v>
      </c>
      <c r="O131" s="83">
        <f t="shared" si="20"/>
        <v>98414.570000000036</v>
      </c>
      <c r="P131" s="87">
        <f t="shared" si="21"/>
        <v>0.50802611466444492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1099662.4899999998</v>
      </c>
      <c r="F132" s="83">
        <f>VLOOKUP($C132,'2023'!$C$8:$U$285,19,FALSE)</f>
        <v>1026323.33</v>
      </c>
      <c r="G132" s="84">
        <f t="shared" si="14"/>
        <v>0.9333075733082431</v>
      </c>
      <c r="H132" s="85">
        <f t="shared" si="15"/>
        <v>1.6621697437890713E-4</v>
      </c>
      <c r="I132" s="86">
        <f t="shared" si="16"/>
        <v>-73339.1599999998</v>
      </c>
      <c r="J132" s="87">
        <f t="shared" si="17"/>
        <v>-6.6692426691756859E-2</v>
      </c>
      <c r="K132" s="82">
        <f>VLOOKUP($C132,'2023'!$C$295:$U$572,VLOOKUP($L$4,Master!$D$9:$G$20,4,FALSE),FALSE)</f>
        <v>199712.23999999993</v>
      </c>
      <c r="L132" s="83">
        <f>VLOOKUP($C132,'2023'!$C$8:$U$285,VLOOKUP($L$4,Master!$D$9:$G$20,4,FALSE),FALSE)</f>
        <v>181531.13</v>
      </c>
      <c r="M132" s="155">
        <f t="shared" si="18"/>
        <v>0.90896346663579586</v>
      </c>
      <c r="N132" s="155">
        <f t="shared" si="19"/>
        <v>2.939965827745927E-5</v>
      </c>
      <c r="O132" s="83">
        <f t="shared" si="20"/>
        <v>-18181.109999999928</v>
      </c>
      <c r="P132" s="87">
        <f t="shared" si="21"/>
        <v>-9.1036533364204086E-2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339567.85</v>
      </c>
      <c r="F133" s="83">
        <f>VLOOKUP($C133,'2023'!$C$8:$U$285,19,FALSE)</f>
        <v>194591.06</v>
      </c>
      <c r="G133" s="84">
        <f t="shared" si="14"/>
        <v>0.57305501683978621</v>
      </c>
      <c r="H133" s="85">
        <f t="shared" si="15"/>
        <v>3.1514763709390084E-5</v>
      </c>
      <c r="I133" s="86">
        <f t="shared" si="16"/>
        <v>-144976.78999999998</v>
      </c>
      <c r="J133" s="87">
        <f t="shared" si="17"/>
        <v>-0.42694498316021373</v>
      </c>
      <c r="K133" s="82">
        <f>VLOOKUP($C133,'2023'!$C$295:$U$572,VLOOKUP($L$4,Master!$D$9:$G$20,4,FALSE),FALSE)</f>
        <v>66593.569999999992</v>
      </c>
      <c r="L133" s="83">
        <f>VLOOKUP($C133,'2023'!$C$8:$U$285,VLOOKUP($L$4,Master!$D$9:$G$20,4,FALSE),FALSE)</f>
        <v>70999.42</v>
      </c>
      <c r="M133" s="155">
        <f t="shared" si="18"/>
        <v>1.0661602914515622</v>
      </c>
      <c r="N133" s="155">
        <f t="shared" si="19"/>
        <v>1.1498626631684644E-5</v>
      </c>
      <c r="O133" s="83">
        <f t="shared" si="20"/>
        <v>4405.8500000000058</v>
      </c>
      <c r="P133" s="87">
        <f t="shared" si="21"/>
        <v>6.6160291451562159E-2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330580.19999999995</v>
      </c>
      <c r="F134" s="83">
        <f>VLOOKUP($C134,'2023'!$C$8:$U$285,19,FALSE)</f>
        <v>122793.82</v>
      </c>
      <c r="G134" s="84">
        <f t="shared" si="14"/>
        <v>0.37144940925076586</v>
      </c>
      <c r="H134" s="85">
        <f t="shared" si="15"/>
        <v>1.9886927088394391E-5</v>
      </c>
      <c r="I134" s="86">
        <f t="shared" si="16"/>
        <v>-207786.37999999995</v>
      </c>
      <c r="J134" s="87">
        <f t="shared" si="17"/>
        <v>-0.62855059074923414</v>
      </c>
      <c r="K134" s="82">
        <f>VLOOKUP($C134,'2023'!$C$295:$U$572,VLOOKUP($L$4,Master!$D$9:$G$20,4,FALSE),FALSE)</f>
        <v>37635.860000000015</v>
      </c>
      <c r="L134" s="83">
        <f>VLOOKUP($C134,'2023'!$C$8:$U$285,VLOOKUP($L$4,Master!$D$9:$G$20,4,FALSE),FALSE)</f>
        <v>23791.269999999997</v>
      </c>
      <c r="M134" s="155">
        <f t="shared" si="18"/>
        <v>0.6321436523570868</v>
      </c>
      <c r="N134" s="155">
        <f t="shared" si="19"/>
        <v>3.8530868396333357E-6</v>
      </c>
      <c r="O134" s="83">
        <f t="shared" si="20"/>
        <v>-13844.590000000018</v>
      </c>
      <c r="P134" s="87">
        <f t="shared" si="21"/>
        <v>-0.36785634764291325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171709.78000000003</v>
      </c>
      <c r="F135" s="83">
        <f>VLOOKUP($C135,'2023'!$C$8:$U$285,19,FALSE)</f>
        <v>165292.91999999998</v>
      </c>
      <c r="G135" s="84">
        <f t="shared" si="14"/>
        <v>0.96262961841777417</v>
      </c>
      <c r="H135" s="85">
        <f t="shared" si="15"/>
        <v>2.6769818287824311E-5</v>
      </c>
      <c r="I135" s="86">
        <f t="shared" si="16"/>
        <v>-6416.8600000000442</v>
      </c>
      <c r="J135" s="87">
        <f t="shared" si="17"/>
        <v>-3.7370381582225796E-2</v>
      </c>
      <c r="K135" s="82">
        <f>VLOOKUP($C135,'2023'!$C$295:$U$572,VLOOKUP($L$4,Master!$D$9:$G$20,4,FALSE),FALSE)</f>
        <v>28364.020000000004</v>
      </c>
      <c r="L135" s="83">
        <f>VLOOKUP($C135,'2023'!$C$8:$U$285,VLOOKUP($L$4,Master!$D$9:$G$20,4,FALSE),FALSE)</f>
        <v>37574.359999999986</v>
      </c>
      <c r="M135" s="155">
        <f t="shared" si="18"/>
        <v>1.3247191336065895</v>
      </c>
      <c r="N135" s="155">
        <f t="shared" si="19"/>
        <v>6.0853107893628715E-6</v>
      </c>
      <c r="O135" s="83">
        <f t="shared" si="20"/>
        <v>9210.339999999982</v>
      </c>
      <c r="P135" s="87">
        <f t="shared" si="21"/>
        <v>0.32471913360658966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295081.69000000012</v>
      </c>
      <c r="F136" s="83">
        <f>VLOOKUP($C136,'2023'!$C$8:$U$285,19,FALSE)</f>
        <v>234051.31</v>
      </c>
      <c r="G136" s="84">
        <f t="shared" si="14"/>
        <v>0.79317462903238733</v>
      </c>
      <c r="H136" s="85">
        <f t="shared" si="15"/>
        <v>3.7905501570951964E-5</v>
      </c>
      <c r="I136" s="86">
        <f t="shared" si="16"/>
        <v>-61030.380000000121</v>
      </c>
      <c r="J136" s="87">
        <f t="shared" si="17"/>
        <v>-0.20682537096761272</v>
      </c>
      <c r="K136" s="82">
        <f>VLOOKUP($C136,'2023'!$C$295:$U$572,VLOOKUP($L$4,Master!$D$9:$G$20,4,FALSE),FALSE)</f>
        <v>58655.790000000015</v>
      </c>
      <c r="L136" s="83">
        <f>VLOOKUP($C136,'2023'!$C$8:$U$285,VLOOKUP($L$4,Master!$D$9:$G$20,4,FALSE),FALSE)</f>
        <v>51351.38</v>
      </c>
      <c r="M136" s="155">
        <f t="shared" si="18"/>
        <v>0.87546992377052602</v>
      </c>
      <c r="N136" s="155">
        <f t="shared" si="19"/>
        <v>8.3165516794610179E-6</v>
      </c>
      <c r="O136" s="83">
        <f t="shared" si="20"/>
        <v>-7304.410000000018</v>
      </c>
      <c r="P136" s="87">
        <f t="shared" si="21"/>
        <v>-0.12453007622947396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1943588.2499999998</v>
      </c>
      <c r="F137" s="83">
        <f>VLOOKUP($C137,'2023'!$C$8:$U$285,19,FALSE)</f>
        <v>1740214.06</v>
      </c>
      <c r="G137" s="84">
        <f t="shared" si="14"/>
        <v>0.8953614841003491</v>
      </c>
      <c r="H137" s="85">
        <f t="shared" si="15"/>
        <v>2.8183429857804555E-4</v>
      </c>
      <c r="I137" s="86">
        <f t="shared" si="16"/>
        <v>-203374.18999999971</v>
      </c>
      <c r="J137" s="87">
        <f t="shared" si="17"/>
        <v>-0.10463851589965094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561839.86</v>
      </c>
      <c r="M137" s="155">
        <f t="shared" si="18"/>
        <v>1.445367505180174</v>
      </c>
      <c r="N137" s="155">
        <f t="shared" si="19"/>
        <v>9.0992106371262912E-5</v>
      </c>
      <c r="O137" s="83">
        <f t="shared" si="20"/>
        <v>173122.21000000002</v>
      </c>
      <c r="P137" s="87">
        <f t="shared" si="21"/>
        <v>0.44536750518017393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129597.55000000002</v>
      </c>
      <c r="F138" s="83">
        <f>VLOOKUP($C138,'2023'!$C$8:$U$285,19,FALSE)</f>
        <v>165436.29</v>
      </c>
      <c r="G138" s="84">
        <f t="shared" ref="G138:G201" si="22">IFERROR(F138/E138,0)</f>
        <v>1.2765387154309629</v>
      </c>
      <c r="H138" s="85">
        <f t="shared" ref="H138:H201" si="23">F138/$D$4</f>
        <v>2.6793037605674863E-5</v>
      </c>
      <c r="I138" s="86">
        <f t="shared" ref="I138:I201" si="24">F138-E138</f>
        <v>35838.739999999991</v>
      </c>
      <c r="J138" s="87">
        <f t="shared" ref="J138:J201" si="25">IFERROR(I138/E138,0)</f>
        <v>0.27653871543096292</v>
      </c>
      <c r="K138" s="82">
        <f>VLOOKUP($C138,'2023'!$C$295:$U$572,VLOOKUP($L$4,Master!$D$9:$G$20,4,FALSE),FALSE)</f>
        <v>56100.91</v>
      </c>
      <c r="L138" s="83">
        <f>VLOOKUP($C138,'2023'!$C$8:$U$285,VLOOKUP($L$4,Master!$D$9:$G$20,4,FALSE),FALSE)</f>
        <v>43746.27</v>
      </c>
      <c r="M138" s="155">
        <f t="shared" ref="M138:M201" si="26">IFERROR(L138/K138,0)</f>
        <v>0.77977826028133934</v>
      </c>
      <c r="N138" s="155">
        <f t="shared" ref="N138:N201" si="27">L138/$D$4</f>
        <v>7.0848751336118932E-6</v>
      </c>
      <c r="O138" s="83">
        <f t="shared" ref="O138:O201" si="28">L138-K138</f>
        <v>-12354.640000000007</v>
      </c>
      <c r="P138" s="87">
        <f t="shared" ref="P138:P201" si="29">IFERROR(O138/K138,0)</f>
        <v>-0.22022173971866063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227260</v>
      </c>
      <c r="F139" s="83">
        <f>VLOOKUP($C139,'2023'!$C$8:$U$285,19,FALSE)</f>
        <v>688015.76</v>
      </c>
      <c r="G139" s="84">
        <f t="shared" si="22"/>
        <v>3.0274388805773125</v>
      </c>
      <c r="H139" s="85">
        <f t="shared" si="23"/>
        <v>1.1142677420399703E-4</v>
      </c>
      <c r="I139" s="86">
        <f t="shared" si="24"/>
        <v>460755.76</v>
      </c>
      <c r="J139" s="87">
        <f t="shared" si="25"/>
        <v>2.0274388805773125</v>
      </c>
      <c r="K139" s="82">
        <f>VLOOKUP($C139,'2023'!$C$295:$U$572,VLOOKUP($L$4,Master!$D$9:$G$20,4,FALSE),FALSE)</f>
        <v>66440</v>
      </c>
      <c r="L139" s="83">
        <f>VLOOKUP($C139,'2023'!$C$8:$U$285,VLOOKUP($L$4,Master!$D$9:$G$20,4,FALSE),FALSE)</f>
        <v>622965.94999999995</v>
      </c>
      <c r="M139" s="155">
        <f t="shared" si="26"/>
        <v>9.376368904274532</v>
      </c>
      <c r="N139" s="155">
        <f t="shared" si="27"/>
        <v>1.0089170958442652E-4</v>
      </c>
      <c r="O139" s="83">
        <f t="shared" si="28"/>
        <v>556525.94999999995</v>
      </c>
      <c r="P139" s="87">
        <f t="shared" si="29"/>
        <v>8.376368904274532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156130.25</v>
      </c>
      <c r="F140" s="83">
        <f>VLOOKUP($C140,'2023'!$C$8:$U$285,19,FALSE)</f>
        <v>250586.83000000002</v>
      </c>
      <c r="G140" s="84">
        <f t="shared" si="22"/>
        <v>1.6049857730965014</v>
      </c>
      <c r="H140" s="85">
        <f t="shared" si="23"/>
        <v>4.0583492048067893E-5</v>
      </c>
      <c r="I140" s="86">
        <f t="shared" si="24"/>
        <v>94456.580000000016</v>
      </c>
      <c r="J140" s="87">
        <f t="shared" si="25"/>
        <v>0.60498577309650126</v>
      </c>
      <c r="K140" s="82">
        <f>VLOOKUP($C140,'2023'!$C$295:$U$572,VLOOKUP($L$4,Master!$D$9:$G$20,4,FALSE),FALSE)</f>
        <v>35611.25</v>
      </c>
      <c r="L140" s="83">
        <f>VLOOKUP($C140,'2023'!$C$8:$U$285,VLOOKUP($L$4,Master!$D$9:$G$20,4,FALSE),FALSE)</f>
        <v>198317.6</v>
      </c>
      <c r="M140" s="155">
        <f t="shared" si="26"/>
        <v>5.5689592474288325</v>
      </c>
      <c r="N140" s="155">
        <f t="shared" si="27"/>
        <v>3.2118291063388723E-5</v>
      </c>
      <c r="O140" s="83">
        <f t="shared" si="28"/>
        <v>162706.35</v>
      </c>
      <c r="P140" s="87">
        <f t="shared" si="29"/>
        <v>4.5689592474288325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379934.5</v>
      </c>
      <c r="F141" s="83">
        <f>VLOOKUP($C141,'2023'!$C$8:$U$285,19,FALSE)</f>
        <v>385352.52999999997</v>
      </c>
      <c r="G141" s="84">
        <f t="shared" si="22"/>
        <v>1.0142604317323116</v>
      </c>
      <c r="H141" s="85">
        <f t="shared" si="23"/>
        <v>6.2409310724581351E-5</v>
      </c>
      <c r="I141" s="86">
        <f t="shared" si="24"/>
        <v>5418.0299999999697</v>
      </c>
      <c r="J141" s="87">
        <f t="shared" si="25"/>
        <v>1.4260431732311674E-2</v>
      </c>
      <c r="K141" s="82">
        <f>VLOOKUP($C141,'2023'!$C$295:$U$572,VLOOKUP($L$4,Master!$D$9:$G$20,4,FALSE),FALSE)</f>
        <v>92501.5</v>
      </c>
      <c r="L141" s="83">
        <f>VLOOKUP($C141,'2023'!$C$8:$U$285,VLOOKUP($L$4,Master!$D$9:$G$20,4,FALSE),FALSE)</f>
        <v>5697.77</v>
      </c>
      <c r="M141" s="155">
        <f t="shared" si="26"/>
        <v>6.1596514651113772E-2</v>
      </c>
      <c r="N141" s="155">
        <f t="shared" si="27"/>
        <v>9.2277556440903058E-7</v>
      </c>
      <c r="O141" s="83">
        <f t="shared" si="28"/>
        <v>-86803.73</v>
      </c>
      <c r="P141" s="87">
        <f t="shared" si="29"/>
        <v>-0.93840348534888618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1049531.2599999998</v>
      </c>
      <c r="F142" s="83">
        <f>VLOOKUP($C142,'2023'!$C$8:$U$285,19,FALSE)</f>
        <v>1004904.38</v>
      </c>
      <c r="G142" s="84">
        <f t="shared" si="22"/>
        <v>0.95747922744101988</v>
      </c>
      <c r="H142" s="85">
        <f t="shared" si="23"/>
        <v>1.6274809380364719E-4</v>
      </c>
      <c r="I142" s="86">
        <f t="shared" si="24"/>
        <v>-44626.879999999772</v>
      </c>
      <c r="J142" s="87">
        <f t="shared" si="25"/>
        <v>-4.2520772558980076E-2</v>
      </c>
      <c r="K142" s="82">
        <f>VLOOKUP($C142,'2023'!$C$295:$U$572,VLOOKUP($L$4,Master!$D$9:$G$20,4,FALSE),FALSE)</f>
        <v>209906.71999999994</v>
      </c>
      <c r="L142" s="83">
        <f>VLOOKUP($C142,'2023'!$C$8:$U$285,VLOOKUP($L$4,Master!$D$9:$G$20,4,FALSE),FALSE)</f>
        <v>204047.44999999998</v>
      </c>
      <c r="M142" s="155">
        <f t="shared" si="26"/>
        <v>0.9720863152928122</v>
      </c>
      <c r="N142" s="155">
        <f t="shared" si="27"/>
        <v>3.3046262106047351E-5</v>
      </c>
      <c r="O142" s="83">
        <f t="shared" si="28"/>
        <v>-5859.2699999999604</v>
      </c>
      <c r="P142" s="87">
        <f t="shared" si="29"/>
        <v>-2.7913684707187851E-2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5800198.1799999997</v>
      </c>
      <c r="F143" s="83">
        <f>VLOOKUP($C143,'2023'!$C$8:$U$285,19,FALSE)</f>
        <v>130599.35</v>
      </c>
      <c r="G143" s="84">
        <f t="shared" si="22"/>
        <v>2.2516359949618137E-2</v>
      </c>
      <c r="H143" s="85">
        <f t="shared" si="23"/>
        <v>2.1151062416998675E-5</v>
      </c>
      <c r="I143" s="86">
        <f t="shared" si="24"/>
        <v>-5669598.8300000001</v>
      </c>
      <c r="J143" s="87">
        <f t="shared" si="25"/>
        <v>-0.97748364005038191</v>
      </c>
      <c r="K143" s="82">
        <f>VLOOKUP($C143,'2023'!$C$295:$U$572,VLOOKUP($L$4,Master!$D$9:$G$20,4,FALSE),FALSE)</f>
        <v>1160039.5</v>
      </c>
      <c r="L143" s="83">
        <f>VLOOKUP($C143,'2023'!$C$8:$U$285,VLOOKUP($L$4,Master!$D$9:$G$20,4,FALSE),FALSE)</f>
        <v>8867.06</v>
      </c>
      <c r="M143" s="155">
        <f t="shared" si="26"/>
        <v>7.6437569582759896E-3</v>
      </c>
      <c r="N143" s="155">
        <f t="shared" si="27"/>
        <v>1.4360541573543225E-6</v>
      </c>
      <c r="O143" s="83">
        <f t="shared" si="28"/>
        <v>-1151172.44</v>
      </c>
      <c r="P143" s="87">
        <f t="shared" si="29"/>
        <v>-0.99235624304172398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792034.66999999981</v>
      </c>
      <c r="F144" s="83">
        <f>VLOOKUP($C144,'2023'!$C$8:$U$285,19,FALSE)</f>
        <v>209649.73</v>
      </c>
      <c r="G144" s="84">
        <f t="shared" si="22"/>
        <v>0.26469766784325244</v>
      </c>
      <c r="H144" s="85">
        <f t="shared" si="23"/>
        <v>3.395357270106566E-5</v>
      </c>
      <c r="I144" s="86">
        <f t="shared" si="24"/>
        <v>-582384.93999999983</v>
      </c>
      <c r="J144" s="87">
        <f t="shared" si="25"/>
        <v>-0.73530233215674756</v>
      </c>
      <c r="K144" s="82">
        <f>VLOOKUP($C144,'2023'!$C$295:$U$572,VLOOKUP($L$4,Master!$D$9:$G$20,4,FALSE),FALSE)</f>
        <v>154821.58999999994</v>
      </c>
      <c r="L144" s="83">
        <f>VLOOKUP($C144,'2023'!$C$8:$U$285,VLOOKUP($L$4,Master!$D$9:$G$20,4,FALSE),FALSE)</f>
        <v>85439.1</v>
      </c>
      <c r="M144" s="155">
        <f t="shared" si="26"/>
        <v>0.55185520314059588</v>
      </c>
      <c r="N144" s="155">
        <f t="shared" si="27"/>
        <v>1.3837187834029736E-5</v>
      </c>
      <c r="O144" s="83">
        <f t="shared" si="28"/>
        <v>-69382.489999999932</v>
      </c>
      <c r="P144" s="87">
        <f t="shared" si="29"/>
        <v>-0.44814479685940417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7980000</v>
      </c>
      <c r="F145" s="83">
        <f>VLOOKUP($C145,'2023'!$C$8:$U$285,19,FALSE)</f>
        <v>10036008.760000002</v>
      </c>
      <c r="G145" s="84">
        <f t="shared" si="22"/>
        <v>1.2576452080200504</v>
      </c>
      <c r="H145" s="85">
        <f t="shared" si="23"/>
        <v>1.6253698636348917E-3</v>
      </c>
      <c r="I145" s="86">
        <f t="shared" si="24"/>
        <v>2056008.7600000016</v>
      </c>
      <c r="J145" s="87">
        <f t="shared" si="25"/>
        <v>0.25764520802005031</v>
      </c>
      <c r="K145" s="82">
        <f>VLOOKUP($C145,'2023'!$C$295:$U$572,VLOOKUP($L$4,Master!$D$9:$G$20,4,FALSE),FALSE)</f>
        <v>1400000</v>
      </c>
      <c r="L145" s="83">
        <f>VLOOKUP($C145,'2023'!$C$8:$U$285,VLOOKUP($L$4,Master!$D$9:$G$20,4,FALSE),FALSE)</f>
        <v>2009879.57</v>
      </c>
      <c r="M145" s="155">
        <f t="shared" si="26"/>
        <v>1.4356282642857143</v>
      </c>
      <c r="N145" s="155">
        <f t="shared" si="27"/>
        <v>3.2550765555663523E-4</v>
      </c>
      <c r="O145" s="83">
        <f t="shared" si="28"/>
        <v>609879.57000000007</v>
      </c>
      <c r="P145" s="87">
        <f t="shared" si="29"/>
        <v>0.43562826428571433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1333334.1499999999</v>
      </c>
      <c r="F146" s="83">
        <f>VLOOKUP($C146,'2023'!$C$8:$U$285,19,FALSE)</f>
        <v>279284.58999999997</v>
      </c>
      <c r="G146" s="84">
        <f t="shared" si="22"/>
        <v>0.20946331420372005</v>
      </c>
      <c r="H146" s="85">
        <f t="shared" si="23"/>
        <v>4.5231203640721664E-5</v>
      </c>
      <c r="I146" s="86">
        <f t="shared" si="24"/>
        <v>-1054049.56</v>
      </c>
      <c r="J146" s="87">
        <f t="shared" si="25"/>
        <v>-0.79053668579628</v>
      </c>
      <c r="K146" s="82">
        <f>VLOOKUP($C146,'2023'!$C$295:$U$572,VLOOKUP($L$4,Master!$D$9:$G$20,4,FALSE),FALSE)</f>
        <v>266666.82999999996</v>
      </c>
      <c r="L146" s="83">
        <f>VLOOKUP($C146,'2023'!$C$8:$U$285,VLOOKUP($L$4,Master!$D$9:$G$20,4,FALSE),FALSE)</f>
        <v>5380.5</v>
      </c>
      <c r="M146" s="155">
        <f t="shared" si="26"/>
        <v>2.0176862641671636E-2</v>
      </c>
      <c r="N146" s="155">
        <f t="shared" si="27"/>
        <v>8.713924788650277E-7</v>
      </c>
      <c r="O146" s="83">
        <f t="shared" si="28"/>
        <v>-261286.32999999996</v>
      </c>
      <c r="P146" s="87">
        <f t="shared" si="29"/>
        <v>-0.97982313735832838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2046671.2500000009</v>
      </c>
      <c r="F147" s="83">
        <f>VLOOKUP($C147,'2023'!$C$8:$U$285,19,FALSE)</f>
        <v>1893260.9099999997</v>
      </c>
      <c r="G147" s="84">
        <f t="shared" si="22"/>
        <v>0.9250439756751353</v>
      </c>
      <c r="H147" s="85">
        <f t="shared" si="23"/>
        <v>3.0662081916237483E-4</v>
      </c>
      <c r="I147" s="86">
        <f t="shared" si="24"/>
        <v>-153410.34000000125</v>
      </c>
      <c r="J147" s="87">
        <f t="shared" si="25"/>
        <v>-7.4956024324864673E-2</v>
      </c>
      <c r="K147" s="82">
        <f>VLOOKUP($C147,'2023'!$C$295:$U$572,VLOOKUP($L$4,Master!$D$9:$G$20,4,FALSE),FALSE)</f>
        <v>403479.70000000024</v>
      </c>
      <c r="L147" s="83">
        <f>VLOOKUP($C147,'2023'!$C$8:$U$285,VLOOKUP($L$4,Master!$D$9:$G$20,4,FALSE),FALSE)</f>
        <v>422381.66999999981</v>
      </c>
      <c r="M147" s="155">
        <f t="shared" si="26"/>
        <v>1.0468473878611477</v>
      </c>
      <c r="N147" s="155">
        <f t="shared" si="27"/>
        <v>6.840632105723445E-5</v>
      </c>
      <c r="O147" s="83">
        <f t="shared" si="28"/>
        <v>18901.969999999565</v>
      </c>
      <c r="P147" s="87">
        <f t="shared" si="29"/>
        <v>4.6847387861147796E-2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335430</v>
      </c>
      <c r="F148" s="83">
        <f>VLOOKUP($C148,'2023'!$C$8:$U$285,19,FALSE)</f>
        <v>74201.83</v>
      </c>
      <c r="G148" s="84">
        <f t="shared" si="22"/>
        <v>0.22121405360283816</v>
      </c>
      <c r="H148" s="85">
        <f t="shared" si="23"/>
        <v>1.2017269134842744E-5</v>
      </c>
      <c r="I148" s="86">
        <f t="shared" si="24"/>
        <v>-261228.16999999998</v>
      </c>
      <c r="J148" s="87">
        <f t="shared" si="25"/>
        <v>-0.77878594639716181</v>
      </c>
      <c r="K148" s="82">
        <f>VLOOKUP($C148,'2023'!$C$295:$U$572,VLOOKUP($L$4,Master!$D$9:$G$20,4,FALSE),FALSE)</f>
        <v>67086</v>
      </c>
      <c r="L148" s="83">
        <f>VLOOKUP($C148,'2023'!$C$8:$U$285,VLOOKUP($L$4,Master!$D$9:$G$20,4,FALSE),FALSE)</f>
        <v>23216.15</v>
      </c>
      <c r="M148" s="155">
        <f t="shared" si="26"/>
        <v>0.34606549801747011</v>
      </c>
      <c r="N148" s="155">
        <f t="shared" si="27"/>
        <v>3.7599439639814729E-6</v>
      </c>
      <c r="O148" s="83">
        <f t="shared" si="28"/>
        <v>-43869.85</v>
      </c>
      <c r="P148" s="87">
        <f t="shared" si="29"/>
        <v>-0.65393450198252989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118426.90000000008</v>
      </c>
      <c r="F149" s="83">
        <f>VLOOKUP($C149,'2023'!$C$8:$U$285,19,FALSE)</f>
        <v>87319.069999999992</v>
      </c>
      <c r="G149" s="84">
        <f t="shared" si="22"/>
        <v>0.73732462810391841</v>
      </c>
      <c r="H149" s="85">
        <f t="shared" si="23"/>
        <v>1.4141656139668965E-5</v>
      </c>
      <c r="I149" s="86">
        <f t="shared" si="24"/>
        <v>-31107.830000000089</v>
      </c>
      <c r="J149" s="87">
        <f t="shared" si="25"/>
        <v>-0.26267537189608159</v>
      </c>
      <c r="K149" s="82">
        <f>VLOOKUP($C149,'2023'!$C$295:$U$572,VLOOKUP($L$4,Master!$D$9:$G$20,4,FALSE),FALSE)</f>
        <v>23685.380000000016</v>
      </c>
      <c r="L149" s="83">
        <f>VLOOKUP($C149,'2023'!$C$8:$U$285,VLOOKUP($L$4,Master!$D$9:$G$20,4,FALSE),FALSE)</f>
        <v>19121.02</v>
      </c>
      <c r="M149" s="155">
        <f t="shared" si="26"/>
        <v>0.80729209326597196</v>
      </c>
      <c r="N149" s="155">
        <f t="shared" si="27"/>
        <v>3.0967220548699512E-6</v>
      </c>
      <c r="O149" s="83">
        <f t="shared" si="28"/>
        <v>-4564.3600000000151</v>
      </c>
      <c r="P149" s="87">
        <f t="shared" si="29"/>
        <v>-0.19270790673402799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130382.30000000002</v>
      </c>
      <c r="F150" s="83">
        <f>VLOOKUP($C150,'2023'!$C$8:$U$285,19,FALSE)</f>
        <v>82680.34</v>
      </c>
      <c r="G150" s="84">
        <f t="shared" si="22"/>
        <v>0.63413776256439702</v>
      </c>
      <c r="H150" s="85">
        <f t="shared" si="23"/>
        <v>1.339039613902115E-5</v>
      </c>
      <c r="I150" s="86">
        <f t="shared" si="24"/>
        <v>-47701.960000000021</v>
      </c>
      <c r="J150" s="87">
        <f t="shared" si="25"/>
        <v>-0.36586223743560298</v>
      </c>
      <c r="K150" s="82">
        <f>VLOOKUP($C150,'2023'!$C$295:$U$572,VLOOKUP($L$4,Master!$D$9:$G$20,4,FALSE),FALSE)</f>
        <v>26076.460000000003</v>
      </c>
      <c r="L150" s="83">
        <f>VLOOKUP($C150,'2023'!$C$8:$U$285,VLOOKUP($L$4,Master!$D$9:$G$20,4,FALSE),FALSE)</f>
        <v>16237.59</v>
      </c>
      <c r="M150" s="155">
        <f t="shared" si="26"/>
        <v>0.62269150030333864</v>
      </c>
      <c r="N150" s="155">
        <f t="shared" si="27"/>
        <v>2.6297395782722768E-6</v>
      </c>
      <c r="O150" s="83">
        <f t="shared" si="28"/>
        <v>-9838.8700000000026</v>
      </c>
      <c r="P150" s="87">
        <f t="shared" si="29"/>
        <v>-0.37730849969666136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9166666.7000000011</v>
      </c>
      <c r="F151" s="83">
        <f>VLOOKUP($C151,'2023'!$C$8:$U$285,19,FALSE)</f>
        <v>8412913.6400000006</v>
      </c>
      <c r="G151" s="84">
        <f t="shared" si="22"/>
        <v>0.9177723937535549</v>
      </c>
      <c r="H151" s="85">
        <f t="shared" si="23"/>
        <v>1.3625034237035598E-3</v>
      </c>
      <c r="I151" s="86">
        <f t="shared" si="24"/>
        <v>-753753.06000000052</v>
      </c>
      <c r="J151" s="87">
        <f t="shared" si="25"/>
        <v>-8.2227606246445109E-2</v>
      </c>
      <c r="K151" s="82">
        <f>VLOOKUP($C151,'2023'!$C$295:$U$572,VLOOKUP($L$4,Master!$D$9:$G$20,4,FALSE),FALSE)</f>
        <v>1833333.34</v>
      </c>
      <c r="L151" s="83">
        <f>VLOOKUP($C151,'2023'!$C$8:$U$285,VLOOKUP($L$4,Master!$D$9:$G$20,4,FALSE),FALSE)</f>
        <v>2036486.22</v>
      </c>
      <c r="M151" s="155">
        <f t="shared" si="26"/>
        <v>1.110810661415234</v>
      </c>
      <c r="N151" s="155">
        <f t="shared" si="27"/>
        <v>3.2981670391604316E-4</v>
      </c>
      <c r="O151" s="83">
        <f t="shared" si="28"/>
        <v>203152.87999999989</v>
      </c>
      <c r="P151" s="87">
        <f t="shared" si="29"/>
        <v>0.11081066141523389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168277.51</v>
      </c>
      <c r="F153" s="83">
        <f>VLOOKUP($C153,'2023'!$C$8:$U$285,19,FALSE)</f>
        <v>135406.56000000003</v>
      </c>
      <c r="G153" s="84">
        <f t="shared" si="22"/>
        <v>0.80466225106373401</v>
      </c>
      <c r="H153" s="85">
        <f t="shared" si="23"/>
        <v>2.1929608395685556E-5</v>
      </c>
      <c r="I153" s="86">
        <f t="shared" si="24"/>
        <v>-32870.949999999983</v>
      </c>
      <c r="J153" s="87">
        <f t="shared" si="25"/>
        <v>-0.19533774893626593</v>
      </c>
      <c r="K153" s="82">
        <f>VLOOKUP($C153,'2023'!$C$295:$U$572,VLOOKUP($L$4,Master!$D$9:$G$20,4,FALSE),FALSE)</f>
        <v>33658.17</v>
      </c>
      <c r="L153" s="83">
        <f>VLOOKUP($C153,'2023'!$C$8:$U$285,VLOOKUP($L$4,Master!$D$9:$G$20,4,FALSE),FALSE)</f>
        <v>28167.200000000004</v>
      </c>
      <c r="M153" s="155">
        <f t="shared" si="26"/>
        <v>0.83686070870757401</v>
      </c>
      <c r="N153" s="155">
        <f t="shared" si="27"/>
        <v>4.5617853788099645E-6</v>
      </c>
      <c r="O153" s="83">
        <f t="shared" si="28"/>
        <v>-5490.9699999999939</v>
      </c>
      <c r="P153" s="87">
        <f t="shared" si="29"/>
        <v>-0.16313929129242599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112711.16</v>
      </c>
      <c r="F154" s="83">
        <f>VLOOKUP($C154,'2023'!$C$8:$U$285,19,FALSE)</f>
        <v>38252.449999999997</v>
      </c>
      <c r="G154" s="84">
        <f t="shared" si="22"/>
        <v>0.33938476012490687</v>
      </c>
      <c r="H154" s="85">
        <f t="shared" si="23"/>
        <v>6.1951300489100504E-6</v>
      </c>
      <c r="I154" s="86">
        <f t="shared" si="24"/>
        <v>-74458.710000000006</v>
      </c>
      <c r="J154" s="87">
        <f t="shared" si="25"/>
        <v>-0.66061523987509319</v>
      </c>
      <c r="K154" s="82">
        <f>VLOOKUP($C154,'2023'!$C$295:$U$572,VLOOKUP($L$4,Master!$D$9:$G$20,4,FALSE),FALSE)</f>
        <v>7583.64</v>
      </c>
      <c r="L154" s="83">
        <f>VLOOKUP($C154,'2023'!$C$8:$U$285,VLOOKUP($L$4,Master!$D$9:$G$20,4,FALSE),FALSE)</f>
        <v>162</v>
      </c>
      <c r="M154" s="155">
        <f t="shared" si="26"/>
        <v>2.1361773501906735E-2</v>
      </c>
      <c r="N154" s="155">
        <f t="shared" si="27"/>
        <v>2.6236517345253134E-8</v>
      </c>
      <c r="O154" s="83">
        <f t="shared" si="28"/>
        <v>-7421.64</v>
      </c>
      <c r="P154" s="87">
        <f t="shared" si="29"/>
        <v>-0.97863822649809329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336490.54999999993</v>
      </c>
      <c r="F155" s="83">
        <f>VLOOKUP($C155,'2023'!$C$8:$U$285,19,FALSE)</f>
        <v>319974.63</v>
      </c>
      <c r="G155" s="84">
        <f t="shared" si="22"/>
        <v>0.95091713571153802</v>
      </c>
      <c r="H155" s="85">
        <f t="shared" si="23"/>
        <v>5.1821110679234282E-5</v>
      </c>
      <c r="I155" s="86">
        <f t="shared" si="24"/>
        <v>-16515.919999999925</v>
      </c>
      <c r="J155" s="87">
        <f t="shared" si="25"/>
        <v>-4.9082864288461973E-2</v>
      </c>
      <c r="K155" s="82">
        <f>VLOOKUP($C155,'2023'!$C$295:$U$572,VLOOKUP($L$4,Master!$D$9:$G$20,4,FALSE),FALSE)</f>
        <v>66689.11</v>
      </c>
      <c r="L155" s="83">
        <f>VLOOKUP($C155,'2023'!$C$8:$U$285,VLOOKUP($L$4,Master!$D$9:$G$20,4,FALSE),FALSE)</f>
        <v>66985.170000000013</v>
      </c>
      <c r="M155" s="155">
        <f t="shared" si="26"/>
        <v>1.0044394054741472</v>
      </c>
      <c r="N155" s="155">
        <f t="shared" si="27"/>
        <v>1.0848503546788458E-5</v>
      </c>
      <c r="O155" s="83">
        <f t="shared" si="28"/>
        <v>296.06000000001222</v>
      </c>
      <c r="P155" s="87">
        <f t="shared" si="29"/>
        <v>4.4394054741473113E-3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290926.35000000003</v>
      </c>
      <c r="F157" s="83">
        <f>VLOOKUP($C157,'2023'!$C$8:$U$285,19,FALSE)</f>
        <v>257911.55000000005</v>
      </c>
      <c r="G157" s="84">
        <f t="shared" si="22"/>
        <v>0.88651835765306242</v>
      </c>
      <c r="H157" s="85">
        <f t="shared" si="23"/>
        <v>4.1769758364914336E-5</v>
      </c>
      <c r="I157" s="86">
        <f t="shared" si="24"/>
        <v>-33014.799999999988</v>
      </c>
      <c r="J157" s="87">
        <f t="shared" si="25"/>
        <v>-0.11348164234693758</v>
      </c>
      <c r="K157" s="82">
        <f>VLOOKUP($C157,'2023'!$C$295:$U$572,VLOOKUP($L$4,Master!$D$9:$G$20,4,FALSE),FALSE)</f>
        <v>56985.310000000005</v>
      </c>
      <c r="L157" s="83">
        <f>VLOOKUP($C157,'2023'!$C$8:$U$285,VLOOKUP($L$4,Master!$D$9:$G$20,4,FALSE),FALSE)</f>
        <v>54240.95</v>
      </c>
      <c r="M157" s="155">
        <f t="shared" si="26"/>
        <v>0.95184092180949775</v>
      </c>
      <c r="N157" s="155">
        <f t="shared" si="27"/>
        <v>8.7845285524568385E-6</v>
      </c>
      <c r="O157" s="83">
        <f t="shared" si="28"/>
        <v>-2744.3600000000079</v>
      </c>
      <c r="P157" s="87">
        <f t="shared" si="29"/>
        <v>-4.8159078190502212E-2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3158</v>
      </c>
      <c r="F158" s="83">
        <f>VLOOKUP($C158,'2023'!$C$8:$U$285,19,FALSE)</f>
        <v>0</v>
      </c>
      <c r="G158" s="84">
        <f t="shared" si="22"/>
        <v>0</v>
      </c>
      <c r="H158" s="85">
        <f t="shared" si="23"/>
        <v>0</v>
      </c>
      <c r="I158" s="86">
        <f t="shared" si="24"/>
        <v>-3158</v>
      </c>
      <c r="J158" s="87">
        <f t="shared" si="25"/>
        <v>-1</v>
      </c>
      <c r="K158" s="82">
        <f>VLOOKUP($C158,'2023'!$C$295:$U$572,VLOOKUP($L$4,Master!$D$9:$G$20,4,FALSE),FALSE)</f>
        <v>912</v>
      </c>
      <c r="L158" s="83">
        <f>VLOOKUP($C158,'2023'!$C$8:$U$285,VLOOKUP($L$4,Master!$D$9:$G$20,4,FALSE),FALSE)</f>
        <v>0</v>
      </c>
      <c r="M158" s="155">
        <f t="shared" si="26"/>
        <v>0</v>
      </c>
      <c r="N158" s="155">
        <f t="shared" si="27"/>
        <v>0</v>
      </c>
      <c r="O158" s="83">
        <f t="shared" si="28"/>
        <v>-912</v>
      </c>
      <c r="P158" s="87">
        <f t="shared" si="29"/>
        <v>-1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755236.75000000012</v>
      </c>
      <c r="F159" s="83">
        <f>VLOOKUP($C159,'2023'!$C$8:$U$285,19,FALSE)</f>
        <v>66043.69</v>
      </c>
      <c r="G159" s="84">
        <f t="shared" si="22"/>
        <v>8.7447664589944796E-2</v>
      </c>
      <c r="H159" s="85">
        <f t="shared" si="23"/>
        <v>1.0696027273021734E-5</v>
      </c>
      <c r="I159" s="86">
        <f t="shared" si="24"/>
        <v>-689193.06</v>
      </c>
      <c r="J159" s="87">
        <f t="shared" si="25"/>
        <v>-0.91255233541005509</v>
      </c>
      <c r="K159" s="82">
        <f>VLOOKUP($C159,'2023'!$C$295:$U$572,VLOOKUP($L$4,Master!$D$9:$G$20,4,FALSE),FALSE)</f>
        <v>8988.43</v>
      </c>
      <c r="L159" s="83">
        <f>VLOOKUP($C159,'2023'!$C$8:$U$285,VLOOKUP($L$4,Master!$D$9:$G$20,4,FALSE),FALSE)</f>
        <v>19325.669999999998</v>
      </c>
      <c r="M159" s="155">
        <f t="shared" si="26"/>
        <v>2.1500606891303597</v>
      </c>
      <c r="N159" s="155">
        <f t="shared" si="27"/>
        <v>3.1298659022446795E-6</v>
      </c>
      <c r="O159" s="83">
        <f t="shared" si="28"/>
        <v>10337.239999999998</v>
      </c>
      <c r="P159" s="87">
        <f t="shared" si="29"/>
        <v>1.1500606891303595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67137.680000000008</v>
      </c>
      <c r="F160" s="83">
        <f>VLOOKUP($C160,'2023'!$C$8:$U$285,19,FALSE)</f>
        <v>147263.28000000003</v>
      </c>
      <c r="G160" s="84">
        <f t="shared" si="22"/>
        <v>2.1934520227687346</v>
      </c>
      <c r="H160" s="85">
        <f t="shared" si="23"/>
        <v>2.3849849382955986E-5</v>
      </c>
      <c r="I160" s="86">
        <f t="shared" si="24"/>
        <v>80125.60000000002</v>
      </c>
      <c r="J160" s="87">
        <f t="shared" si="25"/>
        <v>1.1934520227687344</v>
      </c>
      <c r="K160" s="82">
        <f>VLOOKUP($C160,'2023'!$C$295:$U$572,VLOOKUP($L$4,Master!$D$9:$G$20,4,FALSE),FALSE)</f>
        <v>11794.87</v>
      </c>
      <c r="L160" s="83">
        <f>VLOOKUP($C160,'2023'!$C$8:$U$285,VLOOKUP($L$4,Master!$D$9:$G$20,4,FALSE),FALSE)</f>
        <v>91459.98000000001</v>
      </c>
      <c r="M160" s="155">
        <f t="shared" si="26"/>
        <v>7.7542168756416991</v>
      </c>
      <c r="N160" s="155">
        <f t="shared" si="27"/>
        <v>1.4812292294237686E-5</v>
      </c>
      <c r="O160" s="83">
        <f t="shared" si="28"/>
        <v>79665.110000000015</v>
      </c>
      <c r="P160" s="87">
        <f t="shared" si="29"/>
        <v>6.7542168756416991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2703759.66</v>
      </c>
      <c r="F161" s="83">
        <f>VLOOKUP($C161,'2023'!$C$8:$U$285,19,FALSE)</f>
        <v>1733326.61</v>
      </c>
      <c r="G161" s="84">
        <f t="shared" si="22"/>
        <v>0.64108013579875667</v>
      </c>
      <c r="H161" s="85">
        <f t="shared" si="23"/>
        <v>2.807188498040359E-4</v>
      </c>
      <c r="I161" s="86">
        <f t="shared" si="24"/>
        <v>-970433.05</v>
      </c>
      <c r="J161" s="87">
        <f t="shared" si="25"/>
        <v>-0.35891986420124339</v>
      </c>
      <c r="K161" s="82">
        <f>VLOOKUP($C161,'2023'!$C$295:$U$572,VLOOKUP($L$4,Master!$D$9:$G$20,4,FALSE),FALSE)</f>
        <v>463400</v>
      </c>
      <c r="L161" s="83">
        <f>VLOOKUP($C161,'2023'!$C$8:$U$285,VLOOKUP($L$4,Master!$D$9:$G$20,4,FALSE),FALSE)</f>
        <v>477668.94999999995</v>
      </c>
      <c r="M161" s="155">
        <f t="shared" si="26"/>
        <v>1.0307918644799308</v>
      </c>
      <c r="N161" s="155">
        <f t="shared" si="27"/>
        <v>7.7360306740517594E-5</v>
      </c>
      <c r="O161" s="83">
        <f t="shared" si="28"/>
        <v>14268.949999999953</v>
      </c>
      <c r="P161" s="87">
        <f t="shared" si="29"/>
        <v>3.0791864479930844E-2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14000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-14000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5">
        <f t="shared" si="26"/>
        <v>0</v>
      </c>
      <c r="N162" s="155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23929.15</v>
      </c>
      <c r="F164" s="83">
        <f>VLOOKUP($C164,'2023'!$C$8:$U$285,19,FALSE)</f>
        <v>51911.82</v>
      </c>
      <c r="G164" s="84">
        <f t="shared" si="22"/>
        <v>2.1693967399594216</v>
      </c>
      <c r="H164" s="85">
        <f t="shared" si="23"/>
        <v>8.4073170731707309E-6</v>
      </c>
      <c r="I164" s="86">
        <f t="shared" si="24"/>
        <v>27982.67</v>
      </c>
      <c r="J164" s="87">
        <f t="shared" si="25"/>
        <v>1.1693967399594218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14942.36</v>
      </c>
      <c r="M164" s="155">
        <f t="shared" si="26"/>
        <v>3.1222086868944365</v>
      </c>
      <c r="N164" s="155">
        <f t="shared" si="27"/>
        <v>2.4199721439445472E-6</v>
      </c>
      <c r="O164" s="83">
        <f t="shared" si="28"/>
        <v>10156.530000000001</v>
      </c>
      <c r="P164" s="87">
        <f t="shared" si="29"/>
        <v>2.1222086868944365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377372.61</v>
      </c>
      <c r="F165" s="83">
        <f>VLOOKUP($C165,'2023'!$C$8:$U$285,19,FALSE)</f>
        <v>308482.34999999998</v>
      </c>
      <c r="G165" s="84">
        <f t="shared" si="22"/>
        <v>0.81744764147032289</v>
      </c>
      <c r="H165" s="85">
        <f t="shared" si="23"/>
        <v>4.9959892138762022E-5</v>
      </c>
      <c r="I165" s="86">
        <f t="shared" si="24"/>
        <v>-68890.260000000009</v>
      </c>
      <c r="J165" s="87">
        <f t="shared" si="25"/>
        <v>-0.18255235852967711</v>
      </c>
      <c r="K165" s="82">
        <f>VLOOKUP($C165,'2023'!$C$295:$U$572,VLOOKUP($L$4,Master!$D$9:$G$20,4,FALSE),FALSE)</f>
        <v>75474.490000000005</v>
      </c>
      <c r="L165" s="83">
        <f>VLOOKUP($C165,'2023'!$C$8:$U$285,VLOOKUP($L$4,Master!$D$9:$G$20,4,FALSE),FALSE)</f>
        <v>63152.909999999989</v>
      </c>
      <c r="M165" s="155">
        <f t="shared" si="26"/>
        <v>0.83674510420673243</v>
      </c>
      <c r="N165" s="155">
        <f t="shared" si="27"/>
        <v>1.0227854435914876E-5</v>
      </c>
      <c r="O165" s="83">
        <f t="shared" si="28"/>
        <v>-12321.580000000016</v>
      </c>
      <c r="P165" s="87">
        <f t="shared" si="29"/>
        <v>-0.16325489579326757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873819.15999999992</v>
      </c>
      <c r="F166" s="83">
        <f>VLOOKUP($C166,'2023'!$C$8:$U$285,19,FALSE)</f>
        <v>720309.63</v>
      </c>
      <c r="G166" s="84">
        <f t="shared" si="22"/>
        <v>0.82432345612563596</v>
      </c>
      <c r="H166" s="85">
        <f t="shared" si="23"/>
        <v>1.1665688951511029E-4</v>
      </c>
      <c r="I166" s="86">
        <f t="shared" si="24"/>
        <v>-153509.52999999991</v>
      </c>
      <c r="J166" s="87">
        <f t="shared" si="25"/>
        <v>-0.17567654387436404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201676.31999999998</v>
      </c>
      <c r="M166" s="155">
        <f t="shared" si="26"/>
        <v>1.1541097052565881</v>
      </c>
      <c r="N166" s="155">
        <f t="shared" si="27"/>
        <v>3.2662248566708774E-5</v>
      </c>
      <c r="O166" s="83">
        <f t="shared" si="28"/>
        <v>26930.089999999967</v>
      </c>
      <c r="P166" s="87">
        <f t="shared" si="29"/>
        <v>0.15410970525658818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268637.77999999997</v>
      </c>
      <c r="F167" s="83">
        <f>VLOOKUP($C167,'2023'!$C$8:$U$285,19,FALSE)</f>
        <v>256840.44</v>
      </c>
      <c r="G167" s="84">
        <f t="shared" si="22"/>
        <v>0.95608458348635861</v>
      </c>
      <c r="H167" s="85">
        <f t="shared" si="23"/>
        <v>4.159628801865708E-5</v>
      </c>
      <c r="I167" s="86">
        <f t="shared" si="24"/>
        <v>-11797.339999999967</v>
      </c>
      <c r="J167" s="87">
        <f t="shared" si="25"/>
        <v>-4.3915416513641413E-2</v>
      </c>
      <c r="K167" s="82">
        <f>VLOOKUP($C167,'2023'!$C$295:$U$572,VLOOKUP($L$4,Master!$D$9:$G$20,4,FALSE),FALSE)</f>
        <v>53632.34</v>
      </c>
      <c r="L167" s="83">
        <f>VLOOKUP($C167,'2023'!$C$8:$U$285,VLOOKUP($L$4,Master!$D$9:$G$20,4,FALSE),FALSE)</f>
        <v>60227.670000000006</v>
      </c>
      <c r="M167" s="155">
        <f t="shared" si="26"/>
        <v>1.1229730047206594</v>
      </c>
      <c r="N167" s="155">
        <f t="shared" si="27"/>
        <v>9.7541006704887774E-6</v>
      </c>
      <c r="O167" s="83">
        <f t="shared" si="28"/>
        <v>6595.330000000009</v>
      </c>
      <c r="P167" s="87">
        <f t="shared" si="29"/>
        <v>0.12297300472065939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213569.77000000002</v>
      </c>
      <c r="F168" s="83">
        <f>VLOOKUP($C168,'2023'!$C$8:$U$285,19,FALSE)</f>
        <v>52490.400000000001</v>
      </c>
      <c r="G168" s="84">
        <f t="shared" si="22"/>
        <v>0.24577635683177446</v>
      </c>
      <c r="H168" s="85">
        <f t="shared" si="23"/>
        <v>8.5010203090078718E-6</v>
      </c>
      <c r="I168" s="86">
        <f t="shared" si="24"/>
        <v>-161079.37000000002</v>
      </c>
      <c r="J168" s="87">
        <f t="shared" si="25"/>
        <v>-0.75422364316822554</v>
      </c>
      <c r="K168" s="82">
        <f>VLOOKUP($C168,'2023'!$C$295:$U$572,VLOOKUP($L$4,Master!$D$9:$G$20,4,FALSE),FALSE)</f>
        <v>33800.950000000012</v>
      </c>
      <c r="L168" s="83">
        <f>VLOOKUP($C168,'2023'!$C$8:$U$285,VLOOKUP($L$4,Master!$D$9:$G$20,4,FALSE),FALSE)</f>
        <v>11188.120000000003</v>
      </c>
      <c r="M168" s="155">
        <f t="shared" si="26"/>
        <v>0.33100016419656841</v>
      </c>
      <c r="N168" s="155">
        <f t="shared" si="27"/>
        <v>1.8119586693874912E-6</v>
      </c>
      <c r="O168" s="83">
        <f t="shared" si="28"/>
        <v>-22612.830000000009</v>
      </c>
      <c r="P168" s="87">
        <f t="shared" si="29"/>
        <v>-0.66899983580343159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85693.500000000015</v>
      </c>
      <c r="F169" s="83">
        <f>VLOOKUP($C169,'2023'!$C$8:$U$285,19,FALSE)</f>
        <v>81910.139999999985</v>
      </c>
      <c r="G169" s="84">
        <f t="shared" si="22"/>
        <v>0.95585009364770923</v>
      </c>
      <c r="H169" s="85">
        <f t="shared" si="23"/>
        <v>1.3265659313963655E-5</v>
      </c>
      <c r="I169" s="86">
        <f t="shared" si="24"/>
        <v>-3783.3600000000297</v>
      </c>
      <c r="J169" s="87">
        <f t="shared" si="25"/>
        <v>-4.4149906352290769E-2</v>
      </c>
      <c r="K169" s="82">
        <f>VLOOKUP($C169,'2023'!$C$295:$U$572,VLOOKUP($L$4,Master!$D$9:$G$20,4,FALSE),FALSE)</f>
        <v>17390.550000000007</v>
      </c>
      <c r="L169" s="83">
        <f>VLOOKUP($C169,'2023'!$C$8:$U$285,VLOOKUP($L$4,Master!$D$9:$G$20,4,FALSE),FALSE)</f>
        <v>20904.559999999998</v>
      </c>
      <c r="M169" s="155">
        <f t="shared" si="26"/>
        <v>1.2020643395407269</v>
      </c>
      <c r="N169" s="155">
        <f t="shared" si="27"/>
        <v>3.3855731545363257E-6</v>
      </c>
      <c r="O169" s="83">
        <f t="shared" si="28"/>
        <v>3514.0099999999911</v>
      </c>
      <c r="P169" s="87">
        <f t="shared" si="29"/>
        <v>0.202064339540727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964339.08000000019</v>
      </c>
      <c r="F170" s="83">
        <f>VLOOKUP($C170,'2023'!$C$8:$U$285,19,FALSE)</f>
        <v>210178.68</v>
      </c>
      <c r="G170" s="84">
        <f t="shared" si="22"/>
        <v>0.21795101366212385</v>
      </c>
      <c r="H170" s="85">
        <f t="shared" si="23"/>
        <v>3.4039238169274122E-5</v>
      </c>
      <c r="I170" s="86">
        <f t="shared" si="24"/>
        <v>-754160.40000000014</v>
      </c>
      <c r="J170" s="87">
        <f t="shared" si="25"/>
        <v>-0.78204898633787612</v>
      </c>
      <c r="K170" s="82">
        <f>VLOOKUP($C170,'2023'!$C$295:$U$572,VLOOKUP($L$4,Master!$D$9:$G$20,4,FALSE),FALSE)</f>
        <v>400208.4800000001</v>
      </c>
      <c r="L170" s="83">
        <f>VLOOKUP($C170,'2023'!$C$8:$U$285,VLOOKUP($L$4,Master!$D$9:$G$20,4,FALSE),FALSE)</f>
        <v>40732.239999999998</v>
      </c>
      <c r="M170" s="155">
        <f t="shared" si="26"/>
        <v>0.1017775535390954</v>
      </c>
      <c r="N170" s="155">
        <f t="shared" si="27"/>
        <v>6.5967414893272435E-6</v>
      </c>
      <c r="O170" s="83">
        <f t="shared" si="28"/>
        <v>-359476.24000000011</v>
      </c>
      <c r="P170" s="87">
        <f t="shared" si="29"/>
        <v>-0.89822244646090466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41892.119999999995</v>
      </c>
      <c r="F171" s="83">
        <f>VLOOKUP($C171,'2023'!$C$8:$U$285,19,FALSE)</f>
        <v>25623.95</v>
      </c>
      <c r="G171" s="84">
        <f t="shared" si="22"/>
        <v>0.61166515325555271</v>
      </c>
      <c r="H171" s="85">
        <f t="shared" si="23"/>
        <v>4.1498963495611052E-6</v>
      </c>
      <c r="I171" s="86">
        <f t="shared" si="24"/>
        <v>-16268.169999999995</v>
      </c>
      <c r="J171" s="87">
        <f t="shared" si="25"/>
        <v>-0.38833484674444729</v>
      </c>
      <c r="K171" s="82">
        <f>VLOOKUP($C171,'2023'!$C$295:$U$572,VLOOKUP($L$4,Master!$D$9:$G$20,4,FALSE),FALSE)</f>
        <v>8637.09</v>
      </c>
      <c r="L171" s="83">
        <f>VLOOKUP($C171,'2023'!$C$8:$U$285,VLOOKUP($L$4,Master!$D$9:$G$20,4,FALSE),FALSE)</f>
        <v>7461.11</v>
      </c>
      <c r="M171" s="155">
        <f t="shared" si="26"/>
        <v>0.86384534605984187</v>
      </c>
      <c r="N171" s="155">
        <f t="shared" si="27"/>
        <v>1.2083551970977876E-6</v>
      </c>
      <c r="O171" s="83">
        <f t="shared" si="28"/>
        <v>-1175.9800000000005</v>
      </c>
      <c r="P171" s="87">
        <f t="shared" si="29"/>
        <v>-0.13615465394015813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538904.37</v>
      </c>
      <c r="F174" s="83">
        <f>VLOOKUP($C174,'2023'!$C$8:$U$285,19,FALSE)</f>
        <v>596368.8899999999</v>
      </c>
      <c r="G174" s="84">
        <f t="shared" si="22"/>
        <v>1.1066321284423801</v>
      </c>
      <c r="H174" s="85">
        <f t="shared" si="23"/>
        <v>9.6584214362063929E-5</v>
      </c>
      <c r="I174" s="86">
        <f t="shared" si="24"/>
        <v>57464.519999999902</v>
      </c>
      <c r="J174" s="87">
        <f t="shared" si="25"/>
        <v>0.10663212844238006</v>
      </c>
      <c r="K174" s="82">
        <f>VLOOKUP($C174,'2023'!$C$295:$U$572,VLOOKUP($L$4,Master!$D$9:$G$20,4,FALSE),FALSE)</f>
        <v>109992.84</v>
      </c>
      <c r="L174" s="83">
        <f>VLOOKUP($C174,'2023'!$C$8:$U$285,VLOOKUP($L$4,Master!$D$9:$G$20,4,FALSE),FALSE)</f>
        <v>145517.63</v>
      </c>
      <c r="M174" s="155">
        <f t="shared" si="26"/>
        <v>1.3229736590127139</v>
      </c>
      <c r="N174" s="155">
        <f t="shared" si="27"/>
        <v>2.3567134713179803E-5</v>
      </c>
      <c r="O174" s="83">
        <f t="shared" si="28"/>
        <v>35524.790000000008</v>
      </c>
      <c r="P174" s="87">
        <f t="shared" si="29"/>
        <v>0.32297365901271402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255175.18000000002</v>
      </c>
      <c r="F175" s="83">
        <f>VLOOKUP($C175,'2023'!$C$8:$U$285,19,FALSE)</f>
        <v>89410.57</v>
      </c>
      <c r="G175" s="84">
        <f t="shared" si="22"/>
        <v>0.35038897591842594</v>
      </c>
      <c r="H175" s="85">
        <f t="shared" si="23"/>
        <v>1.4480382534901047E-5</v>
      </c>
      <c r="I175" s="86">
        <f t="shared" si="24"/>
        <v>-165764.61000000002</v>
      </c>
      <c r="J175" s="87">
        <f t="shared" si="25"/>
        <v>-0.64961102408157412</v>
      </c>
      <c r="K175" s="82">
        <f>VLOOKUP($C175,'2023'!$C$295:$U$572,VLOOKUP($L$4,Master!$D$9:$G$20,4,FALSE),FALSE)</f>
        <v>21155.040000000001</v>
      </c>
      <c r="L175" s="83">
        <f>VLOOKUP($C175,'2023'!$C$8:$U$285,VLOOKUP($L$4,Master!$D$9:$G$20,4,FALSE),FALSE)</f>
        <v>14352.189999999999</v>
      </c>
      <c r="M175" s="155">
        <f t="shared" si="26"/>
        <v>0.67842887557764009</v>
      </c>
      <c r="N175" s="155">
        <f t="shared" si="27"/>
        <v>2.3243918634405464E-6</v>
      </c>
      <c r="O175" s="83">
        <f t="shared" si="28"/>
        <v>-6802.8500000000022</v>
      </c>
      <c r="P175" s="87">
        <f t="shared" si="29"/>
        <v>-0.32157112442235997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2709841.81</v>
      </c>
      <c r="F176" s="83">
        <f>VLOOKUP($C176,'2023'!$C$8:$U$285,19,FALSE)</f>
        <v>0</v>
      </c>
      <c r="G176" s="84">
        <f t="shared" si="22"/>
        <v>0</v>
      </c>
      <c r="H176" s="85">
        <f t="shared" si="23"/>
        <v>0</v>
      </c>
      <c r="I176" s="86">
        <f t="shared" si="24"/>
        <v>-2709841.81</v>
      </c>
      <c r="J176" s="87">
        <f t="shared" si="25"/>
        <v>-1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5">
        <f t="shared" si="26"/>
        <v>0</v>
      </c>
      <c r="N176" s="155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133028.23000000004</v>
      </c>
      <c r="F177" s="83">
        <f>VLOOKUP($C177,'2023'!$C$8:$U$285,19,FALSE)</f>
        <v>108174.75</v>
      </c>
      <c r="G177" s="84">
        <f t="shared" si="22"/>
        <v>0.8131713847504396</v>
      </c>
      <c r="H177" s="85">
        <f t="shared" si="23"/>
        <v>1.75193129919347E-5</v>
      </c>
      <c r="I177" s="86">
        <f t="shared" si="24"/>
        <v>-24853.48000000004</v>
      </c>
      <c r="J177" s="87">
        <f t="shared" si="25"/>
        <v>-0.18682861524956043</v>
      </c>
      <c r="K177" s="82">
        <f>VLOOKUP($C177,'2023'!$C$295:$U$572,VLOOKUP($L$4,Master!$D$9:$G$20,4,FALSE),FALSE)</f>
        <v>16106.980000000001</v>
      </c>
      <c r="L177" s="83">
        <f>VLOOKUP($C177,'2023'!$C$8:$U$285,VLOOKUP($L$4,Master!$D$9:$G$20,4,FALSE),FALSE)</f>
        <v>17783.18</v>
      </c>
      <c r="M177" s="155">
        <f t="shared" si="26"/>
        <v>1.1040666841332143</v>
      </c>
      <c r="N177" s="155">
        <f t="shared" si="27"/>
        <v>2.8800537686651768E-6</v>
      </c>
      <c r="O177" s="83">
        <f t="shared" si="28"/>
        <v>1676.1999999999989</v>
      </c>
      <c r="P177" s="87">
        <f t="shared" si="29"/>
        <v>0.10406668413321422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200680</v>
      </c>
      <c r="F178" s="83">
        <f>VLOOKUP($C178,'2023'!$C$8:$U$285,19,FALSE)</f>
        <v>58836.38</v>
      </c>
      <c r="G178" s="84">
        <f t="shared" si="22"/>
        <v>0.29318507075941797</v>
      </c>
      <c r="H178" s="85">
        <f t="shared" si="23"/>
        <v>9.5287759530981767E-6</v>
      </c>
      <c r="I178" s="86">
        <f t="shared" si="24"/>
        <v>-141843.62</v>
      </c>
      <c r="J178" s="87">
        <f t="shared" si="25"/>
        <v>-0.70681492924058198</v>
      </c>
      <c r="K178" s="82">
        <f>VLOOKUP($C178,'2023'!$C$295:$U$572,VLOOKUP($L$4,Master!$D$9:$G$20,4,FALSE),FALSE)</f>
        <v>33145</v>
      </c>
      <c r="L178" s="83">
        <f>VLOOKUP($C178,'2023'!$C$8:$U$285,VLOOKUP($L$4,Master!$D$9:$G$20,4,FALSE),FALSE)</f>
        <v>1715.38</v>
      </c>
      <c r="M178" s="155">
        <f t="shared" si="26"/>
        <v>5.1753809020968475E-2</v>
      </c>
      <c r="N178" s="155">
        <f t="shared" si="27"/>
        <v>2.7781232792407609E-7</v>
      </c>
      <c r="O178" s="83">
        <f t="shared" si="28"/>
        <v>-31429.62</v>
      </c>
      <c r="P178" s="87">
        <f t="shared" si="29"/>
        <v>-0.94824619097903151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369897.25</v>
      </c>
      <c r="F179" s="83">
        <f>VLOOKUP($C179,'2023'!$C$8:$U$285,19,FALSE)</f>
        <v>422850.24</v>
      </c>
      <c r="G179" s="84">
        <f t="shared" si="22"/>
        <v>1.1431559439817409</v>
      </c>
      <c r="H179" s="85">
        <f t="shared" si="23"/>
        <v>6.848220775434846E-5</v>
      </c>
      <c r="I179" s="86">
        <f t="shared" si="24"/>
        <v>52952.989999999991</v>
      </c>
      <c r="J179" s="87">
        <f t="shared" si="25"/>
        <v>0.14315594398174086</v>
      </c>
      <c r="K179" s="82">
        <f>VLOOKUP($C179,'2023'!$C$295:$U$572,VLOOKUP($L$4,Master!$D$9:$G$20,4,FALSE),FALSE)</f>
        <v>56193.05000000001</v>
      </c>
      <c r="L179" s="83">
        <f>VLOOKUP($C179,'2023'!$C$8:$U$285,VLOOKUP($L$4,Master!$D$9:$G$20,4,FALSE),FALSE)</f>
        <v>96419.37</v>
      </c>
      <c r="M179" s="155">
        <f t="shared" si="26"/>
        <v>1.7158593455952289</v>
      </c>
      <c r="N179" s="155">
        <f t="shared" si="27"/>
        <v>1.5615484403848022E-5</v>
      </c>
      <c r="O179" s="83">
        <f t="shared" si="28"/>
        <v>40226.319999999985</v>
      </c>
      <c r="P179" s="87">
        <f t="shared" si="29"/>
        <v>0.7158593455952289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9924115.3599999994</v>
      </c>
      <c r="F180" s="83">
        <f>VLOOKUP($C180,'2023'!$C$8:$U$285,19,FALSE)</f>
        <v>4373793.99</v>
      </c>
      <c r="G180" s="84">
        <f t="shared" si="22"/>
        <v>0.44072381581021852</v>
      </c>
      <c r="H180" s="85">
        <f t="shared" si="23"/>
        <v>7.0835260421727721E-4</v>
      </c>
      <c r="I180" s="86">
        <f t="shared" si="24"/>
        <v>-5550321.3699999992</v>
      </c>
      <c r="J180" s="87">
        <f t="shared" si="25"/>
        <v>-0.55927618418978142</v>
      </c>
      <c r="K180" s="82">
        <f>VLOOKUP($C180,'2023'!$C$295:$U$572,VLOOKUP($L$4,Master!$D$9:$G$20,4,FALSE),FALSE)</f>
        <v>1984823.04</v>
      </c>
      <c r="L180" s="83">
        <f>VLOOKUP($C180,'2023'!$C$8:$U$285,VLOOKUP($L$4,Master!$D$9:$G$20,4,FALSE),FALSE)</f>
        <v>1170868</v>
      </c>
      <c r="M180" s="155">
        <f t="shared" si="26"/>
        <v>0.58991052421479351</v>
      </c>
      <c r="N180" s="155">
        <f t="shared" si="27"/>
        <v>1.8962653451235707E-4</v>
      </c>
      <c r="O180" s="83">
        <f t="shared" si="28"/>
        <v>-813955.04</v>
      </c>
      <c r="P180" s="87">
        <f t="shared" si="29"/>
        <v>-0.41008947578520655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1434802.33</v>
      </c>
      <c r="F181" s="83">
        <f>VLOOKUP($C181,'2023'!$C$8:$U$285,19,FALSE)</f>
        <v>885677.21</v>
      </c>
      <c r="G181" s="84">
        <f t="shared" si="22"/>
        <v>0.61728169203628203</v>
      </c>
      <c r="H181" s="85">
        <f t="shared" si="23"/>
        <v>1.4343879927444691E-4</v>
      </c>
      <c r="I181" s="86">
        <f t="shared" si="24"/>
        <v>-549125.12000000011</v>
      </c>
      <c r="J181" s="87">
        <f t="shared" si="25"/>
        <v>-0.38271830796371797</v>
      </c>
      <c r="K181" s="82">
        <f>VLOOKUP($C181,'2023'!$C$295:$U$572,VLOOKUP($L$4,Master!$D$9:$G$20,4,FALSE),FALSE)</f>
        <v>282960.38999999996</v>
      </c>
      <c r="L181" s="83">
        <f>VLOOKUP($C181,'2023'!$C$8:$U$285,VLOOKUP($L$4,Master!$D$9:$G$20,4,FALSE),FALSE)</f>
        <v>201667.27000000005</v>
      </c>
      <c r="M181" s="155">
        <f t="shared" si="26"/>
        <v>0.71270494785506933</v>
      </c>
      <c r="N181" s="155">
        <f t="shared" si="27"/>
        <v>3.2660782884721287E-5</v>
      </c>
      <c r="O181" s="83">
        <f t="shared" si="28"/>
        <v>-81293.119999999908</v>
      </c>
      <c r="P181" s="87">
        <f t="shared" si="29"/>
        <v>-0.28729505214493067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3773861.9699999997</v>
      </c>
      <c r="F182" s="83">
        <f>VLOOKUP($C182,'2023'!$C$8:$U$285,19,FALSE)</f>
        <v>1091512.46</v>
      </c>
      <c r="G182" s="84">
        <f t="shared" si="22"/>
        <v>0.28922956607233835</v>
      </c>
      <c r="H182" s="85">
        <f t="shared" si="23"/>
        <v>1.7677460240339454E-4</v>
      </c>
      <c r="I182" s="86">
        <f t="shared" si="24"/>
        <v>-2682349.5099999998</v>
      </c>
      <c r="J182" s="87">
        <f t="shared" si="25"/>
        <v>-0.71077043392766159</v>
      </c>
      <c r="K182" s="82">
        <f>VLOOKUP($C182,'2023'!$C$295:$U$572,VLOOKUP($L$4,Master!$D$9:$G$20,4,FALSE),FALSE)</f>
        <v>754772.41999999993</v>
      </c>
      <c r="L182" s="83">
        <f>VLOOKUP($C182,'2023'!$C$8:$U$285,VLOOKUP($L$4,Master!$D$9:$G$20,4,FALSE),FALSE)</f>
        <v>854160.56</v>
      </c>
      <c r="M182" s="155">
        <f t="shared" si="26"/>
        <v>1.1316796127765243</v>
      </c>
      <c r="N182" s="155">
        <f t="shared" si="27"/>
        <v>1.3833455770414279E-4</v>
      </c>
      <c r="O182" s="83">
        <f t="shared" si="28"/>
        <v>99388.14000000013</v>
      </c>
      <c r="P182" s="87">
        <f t="shared" si="29"/>
        <v>0.13167961277652426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6501210.4400000004</v>
      </c>
      <c r="F183" s="83">
        <f>VLOOKUP($C183,'2023'!$C$8:$U$285,19,FALSE)</f>
        <v>4931717.0299999993</v>
      </c>
      <c r="G183" s="84">
        <f t="shared" si="22"/>
        <v>0.75858443216306637</v>
      </c>
      <c r="H183" s="85">
        <f t="shared" si="23"/>
        <v>7.9871036666342749E-4</v>
      </c>
      <c r="I183" s="86">
        <f t="shared" si="24"/>
        <v>-1569493.4100000011</v>
      </c>
      <c r="J183" s="87">
        <f t="shared" si="25"/>
        <v>-0.2414155678369336</v>
      </c>
      <c r="K183" s="82">
        <f>VLOOKUP($C183,'2023'!$C$295:$U$572,VLOOKUP($L$4,Master!$D$9:$G$20,4,FALSE),FALSE)</f>
        <v>1300242.1199999999</v>
      </c>
      <c r="L183" s="83">
        <f>VLOOKUP($C183,'2023'!$C$8:$U$285,VLOOKUP($L$4,Master!$D$9:$G$20,4,FALSE),FALSE)</f>
        <v>2328826.39</v>
      </c>
      <c r="M183" s="155">
        <f t="shared" si="26"/>
        <v>1.7910713352371637</v>
      </c>
      <c r="N183" s="155">
        <f t="shared" si="27"/>
        <v>3.7716230848961878E-4</v>
      </c>
      <c r="O183" s="83">
        <f t="shared" si="28"/>
        <v>1028584.2700000003</v>
      </c>
      <c r="P183" s="87">
        <f t="shared" si="29"/>
        <v>0.79107133523716366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3500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-3500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437659.83</v>
      </c>
      <c r="F186" s="83">
        <f>VLOOKUP($C186,'2023'!$C$8:$U$285,19,FALSE)</f>
        <v>97107.520000000004</v>
      </c>
      <c r="G186" s="84">
        <f t="shared" si="22"/>
        <v>0.22187898761465041</v>
      </c>
      <c r="H186" s="85">
        <f t="shared" si="23"/>
        <v>1.5726932918731577E-5</v>
      </c>
      <c r="I186" s="86">
        <f t="shared" si="24"/>
        <v>-340552.31</v>
      </c>
      <c r="J186" s="87">
        <f t="shared" si="25"/>
        <v>-0.77812101238534959</v>
      </c>
      <c r="K186" s="82">
        <f>VLOOKUP($C186,'2023'!$C$295:$U$572,VLOOKUP($L$4,Master!$D$9:$G$20,4,FALSE),FALSE)</f>
        <v>87531.93</v>
      </c>
      <c r="L186" s="83">
        <f>VLOOKUP($C186,'2023'!$C$8:$U$285,VLOOKUP($L$4,Master!$D$9:$G$20,4,FALSE),FALSE)</f>
        <v>28936.17</v>
      </c>
      <c r="M186" s="155">
        <f t="shared" si="26"/>
        <v>0.33057845291426796</v>
      </c>
      <c r="N186" s="155">
        <f t="shared" si="27"/>
        <v>4.6863230006802055E-6</v>
      </c>
      <c r="O186" s="83">
        <f t="shared" si="28"/>
        <v>-58595.759999999995</v>
      </c>
      <c r="P186" s="87">
        <f t="shared" si="29"/>
        <v>-0.66942154708573198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138215.58000000002</v>
      </c>
      <c r="F187" s="83">
        <f>VLOOKUP($C187,'2023'!$C$8:$U$285,19,FALSE)</f>
        <v>94154.449999999983</v>
      </c>
      <c r="G187" s="84">
        <f t="shared" si="22"/>
        <v>0.68121444774894391</v>
      </c>
      <c r="H187" s="85">
        <f t="shared" si="23"/>
        <v>1.5248671978751657E-5</v>
      </c>
      <c r="I187" s="86">
        <f t="shared" si="24"/>
        <v>-44061.130000000034</v>
      </c>
      <c r="J187" s="87">
        <f t="shared" si="25"/>
        <v>-0.31878555225105615</v>
      </c>
      <c r="K187" s="82">
        <f>VLOOKUP($C187,'2023'!$C$295:$U$572,VLOOKUP($L$4,Master!$D$9:$G$20,4,FALSE),FALSE)</f>
        <v>27643.1</v>
      </c>
      <c r="L187" s="83">
        <f>VLOOKUP($C187,'2023'!$C$8:$U$285,VLOOKUP($L$4,Master!$D$9:$G$20,4,FALSE),FALSE)</f>
        <v>20035.310000000001</v>
      </c>
      <c r="M187" s="155">
        <f t="shared" si="26"/>
        <v>0.72478520860540252</v>
      </c>
      <c r="N187" s="155">
        <f t="shared" si="27"/>
        <v>3.2447948045217507E-6</v>
      </c>
      <c r="O187" s="83">
        <f t="shared" si="28"/>
        <v>-7607.7899999999972</v>
      </c>
      <c r="P187" s="87">
        <f t="shared" si="29"/>
        <v>-0.27521479139459748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2421125.3100000005</v>
      </c>
      <c r="F188" s="83">
        <f>VLOOKUP($C188,'2023'!$C$8:$U$285,19,FALSE)</f>
        <v>1931567.5</v>
      </c>
      <c r="G188" s="84">
        <f t="shared" si="22"/>
        <v>0.79779740933772636</v>
      </c>
      <c r="H188" s="85">
        <f t="shared" si="23"/>
        <v>3.1282471739060022E-4</v>
      </c>
      <c r="I188" s="86">
        <f t="shared" si="24"/>
        <v>-489557.81000000052</v>
      </c>
      <c r="J188" s="87">
        <f t="shared" si="25"/>
        <v>-0.20220259066227367</v>
      </c>
      <c r="K188" s="82">
        <f>VLOOKUP($C188,'2023'!$C$295:$U$572,VLOOKUP($L$4,Master!$D$9:$G$20,4,FALSE),FALSE)</f>
        <v>484225.03000000009</v>
      </c>
      <c r="L188" s="83">
        <f>VLOOKUP($C188,'2023'!$C$8:$U$285,VLOOKUP($L$4,Master!$D$9:$G$20,4,FALSE),FALSE)</f>
        <v>415676.54999999993</v>
      </c>
      <c r="M188" s="155">
        <f t="shared" si="26"/>
        <v>0.85843672723816</v>
      </c>
      <c r="N188" s="155">
        <f t="shared" si="27"/>
        <v>6.7320401321543081E-5</v>
      </c>
      <c r="O188" s="83">
        <f t="shared" si="28"/>
        <v>-68548.480000000156</v>
      </c>
      <c r="P188" s="87">
        <f t="shared" si="29"/>
        <v>-0.14156327276183997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1335925.22</v>
      </c>
      <c r="F189" s="83">
        <f>VLOOKUP($C189,'2023'!$C$8:$U$285,19,FALSE)</f>
        <v>128330.25</v>
      </c>
      <c r="G189" s="84">
        <f t="shared" si="22"/>
        <v>9.6060953172214233E-2</v>
      </c>
      <c r="H189" s="85">
        <f t="shared" si="23"/>
        <v>2.0783573024973277E-5</v>
      </c>
      <c r="I189" s="86">
        <f t="shared" si="24"/>
        <v>-1207594.97</v>
      </c>
      <c r="J189" s="87">
        <f t="shared" si="25"/>
        <v>-0.90393904682778581</v>
      </c>
      <c r="K189" s="82">
        <f>VLOOKUP($C189,'2023'!$C$295:$U$572,VLOOKUP($L$4,Master!$D$9:$G$20,4,FALSE),FALSE)</f>
        <v>267185.01</v>
      </c>
      <c r="L189" s="83">
        <f>VLOOKUP($C189,'2023'!$C$8:$U$285,VLOOKUP($L$4,Master!$D$9:$G$20,4,FALSE),FALSE)</f>
        <v>15405.57</v>
      </c>
      <c r="M189" s="155">
        <f t="shared" si="26"/>
        <v>5.765881102386694E-2</v>
      </c>
      <c r="N189" s="155">
        <f t="shared" si="27"/>
        <v>2.4949907686327859E-6</v>
      </c>
      <c r="O189" s="83">
        <f t="shared" si="28"/>
        <v>-251779.44</v>
      </c>
      <c r="P189" s="87">
        <f t="shared" si="29"/>
        <v>-0.94234118897613306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230122.06</v>
      </c>
      <c r="F190" s="83">
        <f>VLOOKUP($C190,'2023'!$C$8:$U$285,19,FALSE)</f>
        <v>60609.98</v>
      </c>
      <c r="G190" s="84">
        <f t="shared" si="22"/>
        <v>0.26338187655716278</v>
      </c>
      <c r="H190" s="85">
        <f t="shared" si="23"/>
        <v>9.8160172318854663E-6</v>
      </c>
      <c r="I190" s="86">
        <f t="shared" si="24"/>
        <v>-169512.08</v>
      </c>
      <c r="J190" s="87">
        <f t="shared" si="25"/>
        <v>-0.73661812344283717</v>
      </c>
      <c r="K190" s="82">
        <f>VLOOKUP($C190,'2023'!$C$295:$U$572,VLOOKUP($L$4,Master!$D$9:$G$20,4,FALSE),FALSE)</f>
        <v>45494.30000000001</v>
      </c>
      <c r="L190" s="83">
        <f>VLOOKUP($C190,'2023'!$C$8:$U$285,VLOOKUP($L$4,Master!$D$9:$G$20,4,FALSE),FALSE)</f>
        <v>12383.33</v>
      </c>
      <c r="M190" s="155">
        <f t="shared" si="26"/>
        <v>0.27219519807975939</v>
      </c>
      <c r="N190" s="155">
        <f t="shared" si="27"/>
        <v>2.0055274835616883E-6</v>
      </c>
      <c r="O190" s="83">
        <f t="shared" si="28"/>
        <v>-33110.970000000008</v>
      </c>
      <c r="P190" s="87">
        <f t="shared" si="29"/>
        <v>-0.72780480192024055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388145.01000000007</v>
      </c>
      <c r="F191" s="83">
        <f>VLOOKUP($C191,'2023'!$C$8:$U$285,19,FALSE)</f>
        <v>450113.4</v>
      </c>
      <c r="G191" s="84">
        <f t="shared" si="22"/>
        <v>1.1596526772300897</v>
      </c>
      <c r="H191" s="85">
        <f t="shared" si="23"/>
        <v>7.2897580410067058E-5</v>
      </c>
      <c r="I191" s="86">
        <f t="shared" si="24"/>
        <v>61968.389999999956</v>
      </c>
      <c r="J191" s="87">
        <f t="shared" si="25"/>
        <v>0.15965267723008972</v>
      </c>
      <c r="K191" s="82">
        <f>VLOOKUP($C191,'2023'!$C$295:$U$572,VLOOKUP($L$4,Master!$D$9:$G$20,4,FALSE),FALSE)</f>
        <v>77229.010000000024</v>
      </c>
      <c r="L191" s="83">
        <f>VLOOKUP($C191,'2023'!$C$8:$U$285,VLOOKUP($L$4,Master!$D$9:$G$20,4,FALSE),FALSE)</f>
        <v>90046.01999999999</v>
      </c>
      <c r="M191" s="155">
        <f t="shared" si="26"/>
        <v>1.1659610812051062</v>
      </c>
      <c r="N191" s="155">
        <f t="shared" si="27"/>
        <v>1.4583296083956854E-5</v>
      </c>
      <c r="O191" s="83">
        <f t="shared" si="28"/>
        <v>12817.009999999966</v>
      </c>
      <c r="P191" s="87">
        <f t="shared" si="29"/>
        <v>0.16596108120510625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364549.97000000009</v>
      </c>
      <c r="F192" s="83">
        <f>VLOOKUP($C192,'2023'!$C$8:$U$285,19,FALSE)</f>
        <v>175315.91999999998</v>
      </c>
      <c r="G192" s="84">
        <f t="shared" si="22"/>
        <v>0.48091053196356026</v>
      </c>
      <c r="H192" s="85">
        <f t="shared" si="23"/>
        <v>2.8393081333203767E-5</v>
      </c>
      <c r="I192" s="86">
        <f t="shared" si="24"/>
        <v>-189234.0500000001</v>
      </c>
      <c r="J192" s="87">
        <f t="shared" si="25"/>
        <v>-0.51908946803643974</v>
      </c>
      <c r="K192" s="82">
        <f>VLOOKUP($C192,'2023'!$C$295:$U$572,VLOOKUP($L$4,Master!$D$9:$G$20,4,FALSE),FALSE)</f>
        <v>64776.650000000009</v>
      </c>
      <c r="L192" s="83">
        <f>VLOOKUP($C192,'2023'!$C$8:$U$285,VLOOKUP($L$4,Master!$D$9:$G$20,4,FALSE),FALSE)</f>
        <v>40232.400000000001</v>
      </c>
      <c r="M192" s="155">
        <f t="shared" si="26"/>
        <v>0.62109417513872667</v>
      </c>
      <c r="N192" s="155">
        <f t="shared" si="27"/>
        <v>6.515790496550384E-6</v>
      </c>
      <c r="O192" s="83">
        <f t="shared" si="28"/>
        <v>-24544.250000000007</v>
      </c>
      <c r="P192" s="87">
        <f t="shared" si="29"/>
        <v>-0.37890582486127339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40892.049999999996</v>
      </c>
      <c r="F193" s="83">
        <f>VLOOKUP($C193,'2023'!$C$8:$U$285,19,FALSE)</f>
        <v>41045.9</v>
      </c>
      <c r="G193" s="84">
        <f t="shared" si="22"/>
        <v>1.0037623450034912</v>
      </c>
      <c r="H193" s="85">
        <f t="shared" si="23"/>
        <v>6.6475399216143561E-6</v>
      </c>
      <c r="I193" s="86">
        <f t="shared" si="24"/>
        <v>153.85000000000582</v>
      </c>
      <c r="J193" s="87">
        <f t="shared" si="25"/>
        <v>3.7623450034910415E-3</v>
      </c>
      <c r="K193" s="82">
        <f>VLOOKUP($C193,'2023'!$C$295:$U$572,VLOOKUP($L$4,Master!$D$9:$G$20,4,FALSE),FALSE)</f>
        <v>7960.0099999999993</v>
      </c>
      <c r="L193" s="83">
        <f>VLOOKUP($C193,'2023'!$C$8:$U$285,VLOOKUP($L$4,Master!$D$9:$G$20,4,FALSE),FALSE)</f>
        <v>9080.16</v>
      </c>
      <c r="M193" s="155">
        <f t="shared" si="26"/>
        <v>1.1407221850223808</v>
      </c>
      <c r="N193" s="155">
        <f t="shared" si="27"/>
        <v>1.4705665144300846E-6</v>
      </c>
      <c r="O193" s="83">
        <f t="shared" si="28"/>
        <v>1120.1500000000005</v>
      </c>
      <c r="P193" s="87">
        <f t="shared" si="29"/>
        <v>0.14072218502238071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455801.22000000003</v>
      </c>
      <c r="F194" s="83">
        <f>VLOOKUP($C194,'2023'!$C$8:$U$285,19,FALSE)</f>
        <v>321657.89</v>
      </c>
      <c r="G194" s="84">
        <f t="shared" si="22"/>
        <v>0.70569773814997683</v>
      </c>
      <c r="H194" s="85">
        <f t="shared" si="23"/>
        <v>5.2093721050756325E-5</v>
      </c>
      <c r="I194" s="86">
        <f t="shared" si="24"/>
        <v>-134143.33000000002</v>
      </c>
      <c r="J194" s="87">
        <f t="shared" si="25"/>
        <v>-0.29430226185002317</v>
      </c>
      <c r="K194" s="82">
        <f>VLOOKUP($C194,'2023'!$C$295:$U$572,VLOOKUP($L$4,Master!$D$9:$G$20,4,FALSE),FALSE)</f>
        <v>89153.33</v>
      </c>
      <c r="L194" s="83">
        <f>VLOOKUP($C194,'2023'!$C$8:$U$285,VLOOKUP($L$4,Master!$D$9:$G$20,4,FALSE),FALSE)</f>
        <v>73886.83</v>
      </c>
      <c r="M194" s="155">
        <f t="shared" si="26"/>
        <v>0.82876130370004131</v>
      </c>
      <c r="N194" s="155">
        <f t="shared" si="27"/>
        <v>1.1966253684449195E-5</v>
      </c>
      <c r="O194" s="83">
        <f t="shared" si="28"/>
        <v>-15266.5</v>
      </c>
      <c r="P194" s="87">
        <f t="shared" si="29"/>
        <v>-0.17123869629995872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122474.45</v>
      </c>
      <c r="F195" s="83">
        <f>VLOOKUP($C195,'2023'!$C$8:$U$285,19,FALSE)</f>
        <v>47807.78</v>
      </c>
      <c r="G195" s="84">
        <f t="shared" si="22"/>
        <v>0.39034900748686768</v>
      </c>
      <c r="H195" s="85">
        <f t="shared" si="23"/>
        <v>7.7426521556052209E-6</v>
      </c>
      <c r="I195" s="86">
        <f t="shared" si="24"/>
        <v>-74666.67</v>
      </c>
      <c r="J195" s="87">
        <f t="shared" si="25"/>
        <v>-0.60965099251313237</v>
      </c>
      <c r="K195" s="82">
        <f>VLOOKUP($C195,'2023'!$C$295:$U$572,VLOOKUP($L$4,Master!$D$9:$G$20,4,FALSE),FALSE)</f>
        <v>8018.329999999999</v>
      </c>
      <c r="L195" s="83">
        <f>VLOOKUP($C195,'2023'!$C$8:$U$285,VLOOKUP($L$4,Master!$D$9:$G$20,4,FALSE),FALSE)</f>
        <v>10277.89</v>
      </c>
      <c r="M195" s="155">
        <f t="shared" si="26"/>
        <v>1.2817993272913437</v>
      </c>
      <c r="N195" s="155">
        <f t="shared" si="27"/>
        <v>1.6645434522074303E-6</v>
      </c>
      <c r="O195" s="83">
        <f t="shared" si="28"/>
        <v>2259.5600000000004</v>
      </c>
      <c r="P195" s="87">
        <f t="shared" si="29"/>
        <v>0.28179932729134377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112980.71000000008</v>
      </c>
      <c r="F196" s="83">
        <f>VLOOKUP($C196,'2023'!$C$8:$U$285,19,FALSE)</f>
        <v>124488.63999999998</v>
      </c>
      <c r="G196" s="84">
        <f t="shared" si="22"/>
        <v>1.1018574763780462</v>
      </c>
      <c r="H196" s="85">
        <f t="shared" si="23"/>
        <v>2.0161409645968967E-5</v>
      </c>
      <c r="I196" s="86">
        <f t="shared" si="24"/>
        <v>11507.929999999906</v>
      </c>
      <c r="J196" s="87">
        <f t="shared" si="25"/>
        <v>0.10185747637804629</v>
      </c>
      <c r="K196" s="82">
        <f>VLOOKUP($C196,'2023'!$C$295:$U$572,VLOOKUP($L$4,Master!$D$9:$G$20,4,FALSE),FALSE)</f>
        <v>22457.970000000023</v>
      </c>
      <c r="L196" s="83">
        <f>VLOOKUP($C196,'2023'!$C$8:$U$285,VLOOKUP($L$4,Master!$D$9:$G$20,4,FALSE),FALSE)</f>
        <v>26406.84</v>
      </c>
      <c r="M196" s="155">
        <f t="shared" si="26"/>
        <v>1.1758337908546486</v>
      </c>
      <c r="N196" s="155">
        <f t="shared" si="27"/>
        <v>4.2766883684773101E-6</v>
      </c>
      <c r="O196" s="83">
        <f t="shared" si="28"/>
        <v>3948.8699999999772</v>
      </c>
      <c r="P196" s="87">
        <f t="shared" si="29"/>
        <v>0.17583379085464862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480595.12000000011</v>
      </c>
      <c r="F197" s="83">
        <f>VLOOKUP($C197,'2023'!$C$8:$U$285,19,FALSE)</f>
        <v>429841.79000000004</v>
      </c>
      <c r="G197" s="84">
        <f t="shared" si="22"/>
        <v>0.89439482864495157</v>
      </c>
      <c r="H197" s="85">
        <f t="shared" si="23"/>
        <v>6.9614515920059605E-5</v>
      </c>
      <c r="I197" s="86">
        <f t="shared" si="24"/>
        <v>-50753.330000000075</v>
      </c>
      <c r="J197" s="87">
        <f t="shared" si="25"/>
        <v>-0.10560517135504843</v>
      </c>
      <c r="K197" s="82">
        <f>VLOOKUP($C197,'2023'!$C$295:$U$572,VLOOKUP($L$4,Master!$D$9:$G$20,4,FALSE),FALSE)</f>
        <v>92584.260000000024</v>
      </c>
      <c r="L197" s="83">
        <f>VLOOKUP($C197,'2023'!$C$8:$U$285,VLOOKUP($L$4,Master!$D$9:$G$20,4,FALSE),FALSE)</f>
        <v>97976.94</v>
      </c>
      <c r="M197" s="155">
        <f t="shared" si="26"/>
        <v>1.0582461856907424</v>
      </c>
      <c r="N197" s="155">
        <f t="shared" si="27"/>
        <v>1.5867738800893986E-5</v>
      </c>
      <c r="O197" s="83">
        <f t="shared" si="28"/>
        <v>5392.6799999999785</v>
      </c>
      <c r="P197" s="87">
        <f t="shared" si="29"/>
        <v>5.8246185690742434E-2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3629534.7700000005</v>
      </c>
      <c r="F198" s="83">
        <f>VLOOKUP($C198,'2023'!$C$8:$U$285,19,FALSE)</f>
        <v>4365051.49</v>
      </c>
      <c r="G198" s="84">
        <f t="shared" si="22"/>
        <v>1.2026476577878327</v>
      </c>
      <c r="H198" s="85">
        <f t="shared" si="23"/>
        <v>7.0693672302659283E-4</v>
      </c>
      <c r="I198" s="86">
        <f t="shared" si="24"/>
        <v>735516.71999999974</v>
      </c>
      <c r="J198" s="87">
        <f t="shared" si="25"/>
        <v>0.20264765778783259</v>
      </c>
      <c r="K198" s="82">
        <f>VLOOKUP($C198,'2023'!$C$295:$U$572,VLOOKUP($L$4,Master!$D$9:$G$20,4,FALSE),FALSE)</f>
        <v>723793.04</v>
      </c>
      <c r="L198" s="83">
        <f>VLOOKUP($C198,'2023'!$C$8:$U$285,VLOOKUP($L$4,Master!$D$9:$G$20,4,FALSE),FALSE)</f>
        <v>1005366.57</v>
      </c>
      <c r="M198" s="155">
        <f t="shared" si="26"/>
        <v>1.3890249207149048</v>
      </c>
      <c r="N198" s="155">
        <f t="shared" si="27"/>
        <v>1.6282294723544844E-4</v>
      </c>
      <c r="O198" s="83">
        <f t="shared" si="28"/>
        <v>281573.52999999991</v>
      </c>
      <c r="P198" s="87">
        <f t="shared" si="29"/>
        <v>0.38902492071490474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10364274.380000003</v>
      </c>
      <c r="F199" s="83">
        <f>VLOOKUP($C199,'2023'!$C$8:$U$285,19,FALSE)</f>
        <v>7130275.0700000012</v>
      </c>
      <c r="G199" s="84">
        <f t="shared" si="22"/>
        <v>0.68796664470397773</v>
      </c>
      <c r="H199" s="85">
        <f t="shared" si="23"/>
        <v>1.1547752194474138E-3</v>
      </c>
      <c r="I199" s="86">
        <f t="shared" si="24"/>
        <v>-3233999.3100000015</v>
      </c>
      <c r="J199" s="87">
        <f t="shared" si="25"/>
        <v>-0.31203335529602222</v>
      </c>
      <c r="K199" s="82">
        <f>VLOOKUP($C199,'2023'!$C$295:$U$572,VLOOKUP($L$4,Master!$D$9:$G$20,4,FALSE),FALSE)</f>
        <v>1404026.56</v>
      </c>
      <c r="L199" s="83">
        <f>VLOOKUP($C199,'2023'!$C$8:$U$285,VLOOKUP($L$4,Master!$D$9:$G$20,4,FALSE),FALSE)</f>
        <v>1122047.6000000003</v>
      </c>
      <c r="M199" s="155">
        <f t="shared" si="26"/>
        <v>0.79916408418940466</v>
      </c>
      <c r="N199" s="155">
        <f t="shared" si="27"/>
        <v>1.8171988468888679E-4</v>
      </c>
      <c r="O199" s="83">
        <f t="shared" si="28"/>
        <v>-281978.95999999973</v>
      </c>
      <c r="P199" s="87">
        <f t="shared" si="29"/>
        <v>-0.20083591581059529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26332.97</v>
      </c>
      <c r="F200" s="83">
        <f>VLOOKUP($C200,'2023'!$C$8:$U$285,19,FALSE)</f>
        <v>13567.98</v>
      </c>
      <c r="G200" s="84">
        <f t="shared" si="22"/>
        <v>0.51524685593763253</v>
      </c>
      <c r="H200" s="85">
        <f t="shared" si="23"/>
        <v>2.197386065494121E-6</v>
      </c>
      <c r="I200" s="86">
        <f t="shared" si="24"/>
        <v>-12764.990000000002</v>
      </c>
      <c r="J200" s="87">
        <f t="shared" si="25"/>
        <v>-0.48475314406236747</v>
      </c>
      <c r="K200" s="82">
        <f>VLOOKUP($C200,'2023'!$C$295:$U$572,VLOOKUP($L$4,Master!$D$9:$G$20,4,FALSE),FALSE)</f>
        <v>5936.7500000000018</v>
      </c>
      <c r="L200" s="83">
        <f>VLOOKUP($C200,'2023'!$C$8:$U$285,VLOOKUP($L$4,Master!$D$9:$G$20,4,FALSE),FALSE)</f>
        <v>4657.3</v>
      </c>
      <c r="M200" s="155">
        <f t="shared" si="26"/>
        <v>0.78448646144776157</v>
      </c>
      <c r="N200" s="155">
        <f t="shared" si="27"/>
        <v>7.5426748291387297E-7</v>
      </c>
      <c r="O200" s="83">
        <f t="shared" si="28"/>
        <v>-1279.4500000000016</v>
      </c>
      <c r="P200" s="87">
        <f t="shared" si="29"/>
        <v>-0.2155135385522384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431262.05000000005</v>
      </c>
      <c r="F202" s="83">
        <f>VLOOKUP($C202,'2023'!$C$8:$U$285,19,FALSE)</f>
        <v>606907.12999999989</v>
      </c>
      <c r="G202" s="84">
        <f t="shared" ref="G202:G265" si="30">IFERROR(F202/E202,0)</f>
        <v>1.4072815588573115</v>
      </c>
      <c r="H202" s="85">
        <f t="shared" ref="H202:H265" si="31">F202/$D$4</f>
        <v>9.8290922488906141E-5</v>
      </c>
      <c r="I202" s="86">
        <f t="shared" ref="I202:I265" si="32">F202-E202</f>
        <v>175645.07999999984</v>
      </c>
      <c r="J202" s="87">
        <f t="shared" ref="J202:J265" si="33">IFERROR(I202/E202,0)</f>
        <v>0.40728155885731154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203752.8</v>
      </c>
      <c r="M202" s="155">
        <f t="shared" ref="M202:M265" si="34">IFERROR(L202/K202,0)</f>
        <v>2.3622852973035764</v>
      </c>
      <c r="N202" s="155">
        <f t="shared" ref="N202:N265" si="35">L202/$D$4</f>
        <v>3.2998542415703043E-5</v>
      </c>
      <c r="O202" s="83">
        <f t="shared" ref="O202:O265" si="36">L202-K202</f>
        <v>117500.38999999998</v>
      </c>
      <c r="P202" s="87">
        <f t="shared" ref="P202:P265" si="37">IFERROR(O202/K202,0)</f>
        <v>1.3622852973035766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22123987.100000001</v>
      </c>
      <c r="F203" s="83">
        <f>VLOOKUP($C203,'2023'!$C$8:$U$285,19,FALSE)</f>
        <v>11502149.780000003</v>
      </c>
      <c r="G203" s="84">
        <f t="shared" si="30"/>
        <v>0.51989497770047077</v>
      </c>
      <c r="H203" s="85">
        <f t="shared" si="31"/>
        <v>1.8628169889547506E-3</v>
      </c>
      <c r="I203" s="86">
        <f t="shared" si="32"/>
        <v>-10621837.319999998</v>
      </c>
      <c r="J203" s="87">
        <f t="shared" si="33"/>
        <v>-0.48010502229952928</v>
      </c>
      <c r="K203" s="82">
        <f>VLOOKUP($C203,'2023'!$C$295:$U$572,VLOOKUP($L$4,Master!$D$9:$G$20,4,FALSE),FALSE)</f>
        <v>4831966.82</v>
      </c>
      <c r="L203" s="83">
        <f>VLOOKUP($C203,'2023'!$C$8:$U$285,VLOOKUP($L$4,Master!$D$9:$G$20,4,FALSE),FALSE)</f>
        <v>2175926.2900000005</v>
      </c>
      <c r="M203" s="155">
        <f t="shared" si="34"/>
        <v>0.45031896348990252</v>
      </c>
      <c r="N203" s="155">
        <f t="shared" si="35"/>
        <v>3.5239955462702046E-4</v>
      </c>
      <c r="O203" s="83">
        <f t="shared" si="36"/>
        <v>-2656040.5299999998</v>
      </c>
      <c r="P203" s="87">
        <f t="shared" si="37"/>
        <v>-0.54968103651009748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2108812.5</v>
      </c>
      <c r="F204" s="83">
        <f>VLOOKUP($C204,'2023'!$C$8:$U$285,19,FALSE)</f>
        <v>3039170.22</v>
      </c>
      <c r="G204" s="84">
        <f t="shared" si="30"/>
        <v>1.4411761216324355</v>
      </c>
      <c r="H204" s="85">
        <f t="shared" si="31"/>
        <v>4.9220519871732581E-4</v>
      </c>
      <c r="I204" s="86">
        <f t="shared" si="32"/>
        <v>930357.7200000002</v>
      </c>
      <c r="J204" s="87">
        <f t="shared" si="33"/>
        <v>0.44117612163243541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503973.89</v>
      </c>
      <c r="M204" s="155">
        <f t="shared" si="34"/>
        <v>1.1949234225423075</v>
      </c>
      <c r="N204" s="155">
        <f t="shared" si="35"/>
        <v>8.1620492015677137E-5</v>
      </c>
      <c r="O204" s="83">
        <f t="shared" si="36"/>
        <v>82211.390000000014</v>
      </c>
      <c r="P204" s="87">
        <f t="shared" si="37"/>
        <v>0.1949234225423076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1437500.4000000001</v>
      </c>
      <c r="F205" s="83">
        <f>VLOOKUP($C205,'2023'!$C$8:$U$285,19,FALSE)</f>
        <v>677733.39999999991</v>
      </c>
      <c r="G205" s="84">
        <f t="shared" si="30"/>
        <v>0.47146658185277712</v>
      </c>
      <c r="H205" s="85">
        <f t="shared" si="31"/>
        <v>1.0976150681825542E-4</v>
      </c>
      <c r="I205" s="86">
        <f t="shared" si="32"/>
        <v>-759767.00000000023</v>
      </c>
      <c r="J205" s="87">
        <f t="shared" si="33"/>
        <v>-0.52853341814722288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215542.12</v>
      </c>
      <c r="M205" s="155">
        <f t="shared" si="34"/>
        <v>0.74971151312375284</v>
      </c>
      <c r="N205" s="155">
        <f t="shared" si="35"/>
        <v>3.4907867716127361E-5</v>
      </c>
      <c r="O205" s="83">
        <f t="shared" si="36"/>
        <v>-71957.960000000021</v>
      </c>
      <c r="P205" s="87">
        <f t="shared" si="37"/>
        <v>-0.25028848687624716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15574419.480000027</v>
      </c>
      <c r="F206" s="83">
        <f>VLOOKUP($C206,'2023'!$C$8:$U$285,19,FALSE)</f>
        <v>2491746.83</v>
      </c>
      <c r="G206" s="84">
        <f t="shared" si="30"/>
        <v>0.15998970832908346</v>
      </c>
      <c r="H206" s="85">
        <f t="shared" si="31"/>
        <v>4.0354789460045999E-4</v>
      </c>
      <c r="I206" s="86">
        <f t="shared" si="32"/>
        <v>-13082672.650000026</v>
      </c>
      <c r="J206" s="87">
        <f t="shared" si="33"/>
        <v>-0.84001029167091656</v>
      </c>
      <c r="K206" s="82">
        <f>VLOOKUP($C206,'2023'!$C$295:$U$572,VLOOKUP($L$4,Master!$D$9:$G$20,4,FALSE),FALSE)</f>
        <v>3114883.7700000051</v>
      </c>
      <c r="L206" s="83">
        <f>VLOOKUP($C206,'2023'!$C$8:$U$285,VLOOKUP($L$4,Master!$D$9:$G$20,4,FALSE),FALSE)</f>
        <v>1427824.7899999998</v>
      </c>
      <c r="M206" s="155">
        <f t="shared" si="34"/>
        <v>0.45838782292669539</v>
      </c>
      <c r="N206" s="155">
        <f t="shared" si="35"/>
        <v>2.3124166585689759E-4</v>
      </c>
      <c r="O206" s="83">
        <f t="shared" si="36"/>
        <v>-1687058.9800000053</v>
      </c>
      <c r="P206" s="87">
        <f t="shared" si="37"/>
        <v>-0.54161217707330456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1925099.95</v>
      </c>
      <c r="F207" s="83">
        <f>VLOOKUP($C207,'2023'!$C$8:$U$285,19,FALSE)</f>
        <v>224985.30000000002</v>
      </c>
      <c r="G207" s="84">
        <f t="shared" si="30"/>
        <v>0.11686941241674233</v>
      </c>
      <c r="H207" s="85">
        <f t="shared" si="31"/>
        <v>3.6437226702944324E-5</v>
      </c>
      <c r="I207" s="86">
        <f t="shared" si="32"/>
        <v>-1700114.65</v>
      </c>
      <c r="J207" s="87">
        <f t="shared" si="33"/>
        <v>-0.88313058758325769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21466.48</v>
      </c>
      <c r="M207" s="155">
        <f t="shared" si="34"/>
        <v>5.5754196035379879E-2</v>
      </c>
      <c r="N207" s="155">
        <f t="shared" si="35"/>
        <v>3.4765782398859844E-6</v>
      </c>
      <c r="O207" s="83">
        <f t="shared" si="36"/>
        <v>-363553.51</v>
      </c>
      <c r="P207" s="87">
        <f t="shared" si="37"/>
        <v>-0.94424580396462021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396173.86</v>
      </c>
      <c r="F208" s="83">
        <f>VLOOKUP($C208,'2023'!$C$8:$U$285,19,FALSE)</f>
        <v>249210.84999999998</v>
      </c>
      <c r="G208" s="84">
        <f t="shared" si="30"/>
        <v>0.62904415248396239</v>
      </c>
      <c r="H208" s="85">
        <f t="shared" si="31"/>
        <v>4.0360646843520227E-5</v>
      </c>
      <c r="I208" s="86">
        <f t="shared" si="32"/>
        <v>-146963.01</v>
      </c>
      <c r="J208" s="87">
        <f t="shared" si="33"/>
        <v>-0.37095584751603755</v>
      </c>
      <c r="K208" s="82">
        <f>VLOOKUP($C208,'2023'!$C$295:$U$572,VLOOKUP($L$4,Master!$D$9:$G$20,4,FALSE),FALSE)</f>
        <v>79231.03</v>
      </c>
      <c r="L208" s="83">
        <f>VLOOKUP($C208,'2023'!$C$8:$U$285,VLOOKUP($L$4,Master!$D$9:$G$20,4,FALSE),FALSE)</f>
        <v>55514.11</v>
      </c>
      <c r="M208" s="155">
        <f t="shared" si="34"/>
        <v>0.70066121821210703</v>
      </c>
      <c r="N208" s="155">
        <f t="shared" si="35"/>
        <v>8.9907216661808057E-6</v>
      </c>
      <c r="O208" s="83">
        <f t="shared" si="36"/>
        <v>-23716.92</v>
      </c>
      <c r="P208" s="87">
        <f t="shared" si="37"/>
        <v>-0.29933878178789292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936167.44999999984</v>
      </c>
      <c r="F209" s="83">
        <f>VLOOKUP($C209,'2023'!$C$8:$U$285,19,FALSE)</f>
        <v>835384.86</v>
      </c>
      <c r="G209" s="84">
        <f t="shared" si="30"/>
        <v>0.8923455520697714</v>
      </c>
      <c r="H209" s="85">
        <f t="shared" si="31"/>
        <v>1.3529376153920901E-4</v>
      </c>
      <c r="I209" s="86">
        <f t="shared" si="32"/>
        <v>-100782.58999999985</v>
      </c>
      <c r="J209" s="87">
        <f t="shared" si="33"/>
        <v>-0.10765444793022858</v>
      </c>
      <c r="K209" s="82">
        <f>VLOOKUP($C209,'2023'!$C$295:$U$572,VLOOKUP($L$4,Master!$D$9:$G$20,4,FALSE),FALSE)</f>
        <v>37233.490000000005</v>
      </c>
      <c r="L209" s="83">
        <f>VLOOKUP($C209,'2023'!$C$8:$U$285,VLOOKUP($L$4,Master!$D$9:$G$20,4,FALSE),FALSE)</f>
        <v>14166.08</v>
      </c>
      <c r="M209" s="155">
        <f t="shared" si="34"/>
        <v>0.38046608040234742</v>
      </c>
      <c r="N209" s="155">
        <f t="shared" si="35"/>
        <v>2.2942506397175525E-6</v>
      </c>
      <c r="O209" s="83">
        <f t="shared" si="36"/>
        <v>-23067.410000000003</v>
      </c>
      <c r="P209" s="87">
        <f t="shared" si="37"/>
        <v>-0.61953391959765258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803088.61000000034</v>
      </c>
      <c r="F210" s="83">
        <f>VLOOKUP($C210,'2023'!$C$8:$U$285,19,FALSE)</f>
        <v>1167216.9200000002</v>
      </c>
      <c r="G210" s="84">
        <f t="shared" si="30"/>
        <v>1.4534098796395576</v>
      </c>
      <c r="H210" s="85">
        <f t="shared" si="31"/>
        <v>1.8903522819291942E-4</v>
      </c>
      <c r="I210" s="86">
        <f t="shared" si="32"/>
        <v>364128.30999999982</v>
      </c>
      <c r="J210" s="87">
        <f t="shared" si="33"/>
        <v>0.45340987963955764</v>
      </c>
      <c r="K210" s="82">
        <f>VLOOKUP($C210,'2023'!$C$295:$U$572,VLOOKUP($L$4,Master!$D$9:$G$20,4,FALSE),FALSE)</f>
        <v>160617.78000000003</v>
      </c>
      <c r="L210" s="83">
        <f>VLOOKUP($C210,'2023'!$C$8:$U$285,VLOOKUP($L$4,Master!$D$9:$G$20,4,FALSE),FALSE)</f>
        <v>242347.08000000002</v>
      </c>
      <c r="M210" s="155">
        <f t="shared" si="34"/>
        <v>1.5088434169616836</v>
      </c>
      <c r="N210" s="155">
        <f t="shared" si="35"/>
        <v>3.9249033135749688E-5</v>
      </c>
      <c r="O210" s="83">
        <f t="shared" si="36"/>
        <v>81729.299999999988</v>
      </c>
      <c r="P210" s="87">
        <f t="shared" si="37"/>
        <v>0.50884341696168367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6098630.9700000007</v>
      </c>
      <c r="F211" s="83">
        <f>VLOOKUP($C211,'2023'!$C$8:$U$285,19,FALSE)</f>
        <v>150843.85999999999</v>
      </c>
      <c r="G211" s="84">
        <f t="shared" si="30"/>
        <v>2.4734052731182055E-2</v>
      </c>
      <c r="H211" s="85">
        <f t="shared" si="31"/>
        <v>2.4429737958734166E-5</v>
      </c>
      <c r="I211" s="86">
        <f t="shared" si="32"/>
        <v>-5947787.1100000003</v>
      </c>
      <c r="J211" s="87">
        <f t="shared" si="33"/>
        <v>-0.97526594726881788</v>
      </c>
      <c r="K211" s="82">
        <f>VLOOKUP($C211,'2023'!$C$295:$U$572,VLOOKUP($L$4,Master!$D$9:$G$20,4,FALSE),FALSE)</f>
        <v>1219726.3500000001</v>
      </c>
      <c r="L211" s="83">
        <f>VLOOKUP($C211,'2023'!$C$8:$U$285,VLOOKUP($L$4,Master!$D$9:$G$20,4,FALSE),FALSE)</f>
        <v>78191.37</v>
      </c>
      <c r="M211" s="155">
        <f t="shared" si="34"/>
        <v>6.4105665996311373E-2</v>
      </c>
      <c r="N211" s="155">
        <f t="shared" si="35"/>
        <v>1.2663390341074725E-5</v>
      </c>
      <c r="O211" s="83">
        <f t="shared" si="36"/>
        <v>-1141534.98</v>
      </c>
      <c r="P211" s="87">
        <f t="shared" si="37"/>
        <v>-0.93589433400368849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266969.33</v>
      </c>
      <c r="F212" s="83">
        <f>VLOOKUP($C212,'2023'!$C$8:$U$285,19,FALSE)</f>
        <v>1002351.3799999999</v>
      </c>
      <c r="G212" s="84">
        <f t="shared" si="30"/>
        <v>3.7545563005308504</v>
      </c>
      <c r="H212" s="85">
        <f t="shared" si="31"/>
        <v>1.6233462572474329E-4</v>
      </c>
      <c r="I212" s="86">
        <f t="shared" si="32"/>
        <v>735382.04999999981</v>
      </c>
      <c r="J212" s="87">
        <f t="shared" si="33"/>
        <v>2.7545563005308504</v>
      </c>
      <c r="K212" s="82">
        <f>VLOOKUP($C212,'2023'!$C$295:$U$572,VLOOKUP($L$4,Master!$D$9:$G$20,4,FALSE),FALSE)</f>
        <v>46638.250000000007</v>
      </c>
      <c r="L212" s="83">
        <f>VLOOKUP($C212,'2023'!$C$8:$U$285,VLOOKUP($L$4,Master!$D$9:$G$20,4,FALSE),FALSE)</f>
        <v>32660.329999999998</v>
      </c>
      <c r="M212" s="155">
        <f t="shared" si="34"/>
        <v>0.70029064126548468</v>
      </c>
      <c r="N212" s="155">
        <f t="shared" si="35"/>
        <v>5.2894649046092052E-6</v>
      </c>
      <c r="O212" s="83">
        <f t="shared" si="36"/>
        <v>-13977.920000000009</v>
      </c>
      <c r="P212" s="87">
        <f t="shared" si="37"/>
        <v>-0.29970935873451526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951374.77999999991</v>
      </c>
      <c r="F213" s="83">
        <f>VLOOKUP($C213,'2023'!$C$8:$U$285,19,FALSE)</f>
        <v>679127.33000000007</v>
      </c>
      <c r="G213" s="84">
        <f t="shared" si="30"/>
        <v>0.71383785262838284</v>
      </c>
      <c r="H213" s="85">
        <f t="shared" si="31"/>
        <v>1.0998725909370649E-4</v>
      </c>
      <c r="I213" s="86">
        <f t="shared" si="32"/>
        <v>-272247.44999999984</v>
      </c>
      <c r="J213" s="87">
        <f t="shared" si="33"/>
        <v>-0.28616214737161716</v>
      </c>
      <c r="K213" s="82">
        <f>VLOOKUP($C213,'2023'!$C$295:$U$572,VLOOKUP($L$4,Master!$D$9:$G$20,4,FALSE),FALSE)</f>
        <v>201900.23</v>
      </c>
      <c r="L213" s="83">
        <f>VLOOKUP($C213,'2023'!$C$8:$U$285,VLOOKUP($L$4,Master!$D$9:$G$20,4,FALSE),FALSE)</f>
        <v>167043.07</v>
      </c>
      <c r="M213" s="155">
        <f t="shared" si="34"/>
        <v>0.82735453050251606</v>
      </c>
      <c r="N213" s="155">
        <f t="shared" si="35"/>
        <v>2.7053261749748974E-5</v>
      </c>
      <c r="O213" s="83">
        <f t="shared" si="36"/>
        <v>-34857.160000000003</v>
      </c>
      <c r="P213" s="87">
        <f t="shared" si="37"/>
        <v>-0.17264546949748399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681833.42000000016</v>
      </c>
      <c r="F214" s="83">
        <f>VLOOKUP($C214,'2023'!$C$8:$U$285,19,FALSE)</f>
        <v>415853</v>
      </c>
      <c r="G214" s="84">
        <f t="shared" si="30"/>
        <v>0.60990410238324766</v>
      </c>
      <c r="H214" s="85">
        <f t="shared" si="31"/>
        <v>6.7348978071454021E-5</v>
      </c>
      <c r="I214" s="86">
        <f t="shared" si="32"/>
        <v>-265980.42000000016</v>
      </c>
      <c r="J214" s="87">
        <f t="shared" si="33"/>
        <v>-0.39009589761675234</v>
      </c>
      <c r="K214" s="82">
        <f>VLOOKUP($C214,'2023'!$C$295:$U$572,VLOOKUP($L$4,Master!$D$9:$G$20,4,FALSE),FALSE)</f>
        <v>136366.70000000001</v>
      </c>
      <c r="L214" s="83">
        <f>VLOOKUP($C214,'2023'!$C$8:$U$285,VLOOKUP($L$4,Master!$D$9:$G$20,4,FALSE),FALSE)</f>
        <v>155387.26</v>
      </c>
      <c r="M214" s="155">
        <f t="shared" si="34"/>
        <v>1.13948097299414</v>
      </c>
      <c r="N214" s="155">
        <f t="shared" si="35"/>
        <v>2.5165558902600979E-5</v>
      </c>
      <c r="O214" s="83">
        <f t="shared" si="36"/>
        <v>19020.559999999998</v>
      </c>
      <c r="P214" s="87">
        <f t="shared" si="37"/>
        <v>0.13948097299414003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13750.8</v>
      </c>
      <c r="F216" s="83">
        <f>VLOOKUP($C216,'2023'!$C$8:$U$285,19,FALSE)</f>
        <v>5933.35</v>
      </c>
      <c r="G216" s="84">
        <f t="shared" si="30"/>
        <v>0.4314912586904035</v>
      </c>
      <c r="H216" s="85">
        <f t="shared" si="31"/>
        <v>9.6092864315097348E-7</v>
      </c>
      <c r="I216" s="86">
        <f t="shared" si="32"/>
        <v>-7817.4499999999989</v>
      </c>
      <c r="J216" s="87">
        <f t="shared" si="33"/>
        <v>-0.5685087413095965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0</v>
      </c>
      <c r="M216" s="155">
        <f t="shared" si="34"/>
        <v>0</v>
      </c>
      <c r="N216" s="155">
        <f t="shared" si="35"/>
        <v>0</v>
      </c>
      <c r="O216" s="83">
        <f t="shared" si="36"/>
        <v>-2750.16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442356.36</v>
      </c>
      <c r="F217" s="83">
        <f>VLOOKUP($C217,'2023'!$C$8:$U$285,19,FALSE)</f>
        <v>442894.28999999992</v>
      </c>
      <c r="G217" s="84">
        <f t="shared" si="30"/>
        <v>1.0012160557610157</v>
      </c>
      <c r="H217" s="85">
        <f t="shared" si="31"/>
        <v>7.1728418035176355E-5</v>
      </c>
      <c r="I217" s="86">
        <f t="shared" si="32"/>
        <v>537.92999999993481</v>
      </c>
      <c r="J217" s="87">
        <f t="shared" si="33"/>
        <v>1.2160557610156996E-3</v>
      </c>
      <c r="K217" s="82">
        <f>VLOOKUP($C217,'2023'!$C$295:$U$572,VLOOKUP($L$4,Master!$D$9:$G$20,4,FALSE),FALSE)</f>
        <v>87869.999999999985</v>
      </c>
      <c r="L217" s="83">
        <f>VLOOKUP($C217,'2023'!$C$8:$U$285,VLOOKUP($L$4,Master!$D$9:$G$20,4,FALSE),FALSE)</f>
        <v>111462.70999999998</v>
      </c>
      <c r="M217" s="155">
        <f t="shared" si="34"/>
        <v>1.2684956185273699</v>
      </c>
      <c r="N217" s="155">
        <f t="shared" si="35"/>
        <v>1.8051810643604439E-5</v>
      </c>
      <c r="O217" s="83">
        <f t="shared" si="36"/>
        <v>23592.709999999992</v>
      </c>
      <c r="P217" s="87">
        <f t="shared" si="37"/>
        <v>0.26849561852736992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629229.83000000007</v>
      </c>
      <c r="F218" s="83">
        <f>VLOOKUP($C218,'2023'!$C$8:$U$285,19,FALSE)</f>
        <v>1950495.8800000004</v>
      </c>
      <c r="G218" s="84">
        <f t="shared" si="30"/>
        <v>3.0998147052246399</v>
      </c>
      <c r="H218" s="85">
        <f t="shared" si="31"/>
        <v>3.1589024066336287E-4</v>
      </c>
      <c r="I218" s="86">
        <f t="shared" si="32"/>
        <v>1321266.0500000003</v>
      </c>
      <c r="J218" s="87">
        <f t="shared" si="33"/>
        <v>2.0998147052246399</v>
      </c>
      <c r="K218" s="82">
        <f>VLOOKUP($C218,'2023'!$C$295:$U$572,VLOOKUP($L$4,Master!$D$9:$G$20,4,FALSE),FALSE)</f>
        <v>125946.73000000001</v>
      </c>
      <c r="L218" s="83">
        <f>VLOOKUP($C218,'2023'!$C$8:$U$285,VLOOKUP($L$4,Master!$D$9:$G$20,4,FALSE),FALSE)</f>
        <v>213074.74</v>
      </c>
      <c r="M218" s="155">
        <f t="shared" si="34"/>
        <v>1.6917846140189585</v>
      </c>
      <c r="N218" s="155">
        <f t="shared" si="35"/>
        <v>3.4508266122501859E-5</v>
      </c>
      <c r="O218" s="83">
        <f t="shared" si="36"/>
        <v>87128.00999999998</v>
      </c>
      <c r="P218" s="87">
        <f t="shared" si="37"/>
        <v>0.69178461401895841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647468.4800000001</v>
      </c>
      <c r="F219" s="83">
        <f>VLOOKUP($C219,'2023'!$C$8:$U$285,19,FALSE)</f>
        <v>594302.4</v>
      </c>
      <c r="G219" s="84">
        <f t="shared" si="30"/>
        <v>0.91788622667778352</v>
      </c>
      <c r="H219" s="85">
        <f t="shared" si="31"/>
        <v>9.6249538431639301E-5</v>
      </c>
      <c r="I219" s="86">
        <f t="shared" si="32"/>
        <v>-53166.080000000075</v>
      </c>
      <c r="J219" s="87">
        <f t="shared" si="33"/>
        <v>-8.2113773322216504E-2</v>
      </c>
      <c r="K219" s="82">
        <f>VLOOKUP($C219,'2023'!$C$295:$U$572,VLOOKUP($L$4,Master!$D$9:$G$20,4,FALSE),FALSE)</f>
        <v>119541.00000000001</v>
      </c>
      <c r="L219" s="83">
        <f>VLOOKUP($C219,'2023'!$C$8:$U$285,VLOOKUP($L$4,Master!$D$9:$G$20,4,FALSE),FALSE)</f>
        <v>141339.15000000002</v>
      </c>
      <c r="M219" s="155">
        <f t="shared" si="34"/>
        <v>1.182348733907195</v>
      </c>
      <c r="N219" s="155">
        <f t="shared" si="35"/>
        <v>2.2890413953940339E-5</v>
      </c>
      <c r="O219" s="83">
        <f t="shared" si="36"/>
        <v>21798.150000000009</v>
      </c>
      <c r="P219" s="87">
        <f t="shared" si="37"/>
        <v>0.18234873390719508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63202.580000000009</v>
      </c>
      <c r="F220" s="83">
        <f>VLOOKUP($C220,'2023'!$C$8:$U$285,19,FALSE)</f>
        <v>54687.549999999996</v>
      </c>
      <c r="G220" s="84">
        <f t="shared" si="30"/>
        <v>0.86527401254822178</v>
      </c>
      <c r="H220" s="85">
        <f t="shared" si="31"/>
        <v>8.8568571243481354E-6</v>
      </c>
      <c r="I220" s="86">
        <f t="shared" si="32"/>
        <v>-8515.0300000000134</v>
      </c>
      <c r="J220" s="87">
        <f t="shared" si="33"/>
        <v>-0.13472598745177827</v>
      </c>
      <c r="K220" s="82">
        <f>VLOOKUP($C220,'2023'!$C$295:$U$572,VLOOKUP($L$4,Master!$D$9:$G$20,4,FALSE),FALSE)</f>
        <v>12217.26</v>
      </c>
      <c r="L220" s="83">
        <f>VLOOKUP($C220,'2023'!$C$8:$U$285,VLOOKUP($L$4,Master!$D$9:$G$20,4,FALSE),FALSE)</f>
        <v>12519.949999999997</v>
      </c>
      <c r="M220" s="155">
        <f t="shared" si="34"/>
        <v>1.0247756043499112</v>
      </c>
      <c r="N220" s="155">
        <f t="shared" si="35"/>
        <v>2.027653613189518E-6</v>
      </c>
      <c r="O220" s="83">
        <f t="shared" si="36"/>
        <v>302.68999999999687</v>
      </c>
      <c r="P220" s="87">
        <f t="shared" si="37"/>
        <v>2.4775604349911263E-2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2962077.6500000008</v>
      </c>
      <c r="F221" s="83">
        <f>VLOOKUP($C221,'2023'!$C$8:$U$285,19,FALSE)</f>
        <v>1350225.5999999999</v>
      </c>
      <c r="G221" s="84">
        <f t="shared" si="30"/>
        <v>0.45583734106362794</v>
      </c>
      <c r="H221" s="85">
        <f t="shared" si="31"/>
        <v>2.1867418132348653E-4</v>
      </c>
      <c r="I221" s="86">
        <f t="shared" si="32"/>
        <v>-1611852.050000001</v>
      </c>
      <c r="J221" s="87">
        <f t="shared" si="33"/>
        <v>-0.54416265893637206</v>
      </c>
      <c r="K221" s="82">
        <f>VLOOKUP($C221,'2023'!$C$295:$U$572,VLOOKUP($L$4,Master!$D$9:$G$20,4,FALSE),FALSE)</f>
        <v>592415.93000000017</v>
      </c>
      <c r="L221" s="83">
        <f>VLOOKUP($C221,'2023'!$C$8:$U$285,VLOOKUP($L$4,Master!$D$9:$G$20,4,FALSE),FALSE)</f>
        <v>287559.55</v>
      </c>
      <c r="M221" s="155">
        <f t="shared" si="34"/>
        <v>0.48540144759442899</v>
      </c>
      <c r="N221" s="155">
        <f t="shared" si="35"/>
        <v>4.6571364946717193E-5</v>
      </c>
      <c r="O221" s="83">
        <f t="shared" si="36"/>
        <v>-304856.38000000018</v>
      </c>
      <c r="P221" s="87">
        <f t="shared" si="37"/>
        <v>-0.51459855240557106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1028828.4</v>
      </c>
      <c r="F222" s="83">
        <f>VLOOKUP($C222,'2023'!$C$8:$U$285,19,FALSE)</f>
        <v>373192.93</v>
      </c>
      <c r="G222" s="84">
        <f t="shared" si="30"/>
        <v>0.36273583621914013</v>
      </c>
      <c r="H222" s="85">
        <f t="shared" si="31"/>
        <v>6.0440017167103938E-5</v>
      </c>
      <c r="I222" s="86">
        <f t="shared" si="32"/>
        <v>-655635.47</v>
      </c>
      <c r="J222" s="87">
        <f t="shared" si="33"/>
        <v>-0.63726416378085982</v>
      </c>
      <c r="K222" s="82">
        <f>VLOOKUP($C222,'2023'!$C$295:$U$572,VLOOKUP($L$4,Master!$D$9:$G$20,4,FALSE),FALSE)</f>
        <v>605766.28</v>
      </c>
      <c r="L222" s="83">
        <f>VLOOKUP($C222,'2023'!$C$8:$U$285,VLOOKUP($L$4,Master!$D$9:$G$20,4,FALSE),FALSE)</f>
        <v>119368.51</v>
      </c>
      <c r="M222" s="155">
        <f t="shared" si="34"/>
        <v>0.19705373828335243</v>
      </c>
      <c r="N222" s="155">
        <f t="shared" si="35"/>
        <v>1.9332185080814949E-5</v>
      </c>
      <c r="O222" s="83">
        <f t="shared" si="36"/>
        <v>-486397.77</v>
      </c>
      <c r="P222" s="87">
        <f t="shared" si="37"/>
        <v>-0.80294626171664751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625426.70000000007</v>
      </c>
      <c r="F223" s="83">
        <f>VLOOKUP($C223,'2023'!$C$8:$U$285,19,FALSE)</f>
        <v>501338.64000000007</v>
      </c>
      <c r="G223" s="84">
        <f t="shared" si="30"/>
        <v>0.80159455936243207</v>
      </c>
      <c r="H223" s="85">
        <f t="shared" si="31"/>
        <v>8.119370323583715E-5</v>
      </c>
      <c r="I223" s="86">
        <f t="shared" si="32"/>
        <v>-124088.06</v>
      </c>
      <c r="J223" s="87">
        <f t="shared" si="33"/>
        <v>-0.1984054406375679</v>
      </c>
      <c r="K223" s="82">
        <f>VLOOKUP($C223,'2023'!$C$295:$U$572,VLOOKUP($L$4,Master!$D$9:$G$20,4,FALSE),FALSE)</f>
        <v>124334.14000000001</v>
      </c>
      <c r="L223" s="83">
        <f>VLOOKUP($C223,'2023'!$C$8:$U$285,VLOOKUP($L$4,Master!$D$9:$G$20,4,FALSE),FALSE)</f>
        <v>123156.45000000001</v>
      </c>
      <c r="M223" s="155">
        <f t="shared" si="34"/>
        <v>0.99052802392005923</v>
      </c>
      <c r="N223" s="155">
        <f t="shared" si="35"/>
        <v>1.9945656398795066E-5</v>
      </c>
      <c r="O223" s="83">
        <f t="shared" si="36"/>
        <v>-1177.6900000000023</v>
      </c>
      <c r="P223" s="87">
        <f t="shared" si="37"/>
        <v>-9.4719760799407329E-3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314003.45000000007</v>
      </c>
      <c r="F224" s="83">
        <f>VLOOKUP($C224,'2023'!$C$8:$U$285,19,FALSE)</f>
        <v>218283.41</v>
      </c>
      <c r="G224" s="84">
        <f t="shared" si="30"/>
        <v>0.69516245760994011</v>
      </c>
      <c r="H224" s="85">
        <f t="shared" si="31"/>
        <v>3.5351830078061734E-5</v>
      </c>
      <c r="I224" s="86">
        <f t="shared" si="32"/>
        <v>-95720.040000000066</v>
      </c>
      <c r="J224" s="87">
        <f t="shared" si="33"/>
        <v>-0.30483754239005989</v>
      </c>
      <c r="K224" s="82">
        <f>VLOOKUP($C224,'2023'!$C$295:$U$572,VLOOKUP($L$4,Master!$D$9:$G$20,4,FALSE),FALSE)</f>
        <v>62801.290000000008</v>
      </c>
      <c r="L224" s="83">
        <f>VLOOKUP($C224,'2023'!$C$8:$U$285,VLOOKUP($L$4,Master!$D$9:$G$20,4,FALSE),FALSE)</f>
        <v>42234.53</v>
      </c>
      <c r="M224" s="155">
        <f t="shared" si="34"/>
        <v>0.67251054874828198</v>
      </c>
      <c r="N224" s="155">
        <f t="shared" si="35"/>
        <v>6.8400430797136657E-6</v>
      </c>
      <c r="O224" s="83">
        <f t="shared" si="36"/>
        <v>-20566.760000000009</v>
      </c>
      <c r="P224" s="87">
        <f t="shared" si="37"/>
        <v>-0.32748945125171802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291749.35000000003</v>
      </c>
      <c r="F225" s="83">
        <f>VLOOKUP($C225,'2023'!$C$8:$U$285,19,FALSE)</f>
        <v>239944.78000000003</v>
      </c>
      <c r="G225" s="84">
        <f t="shared" si="30"/>
        <v>0.82243466866335779</v>
      </c>
      <c r="H225" s="85">
        <f t="shared" si="31"/>
        <v>3.8859971496129306E-5</v>
      </c>
      <c r="I225" s="86">
        <f t="shared" si="32"/>
        <v>-51804.570000000007</v>
      </c>
      <c r="J225" s="87">
        <f t="shared" si="33"/>
        <v>-0.17756533133664223</v>
      </c>
      <c r="K225" s="82">
        <f>VLOOKUP($C225,'2023'!$C$295:$U$572,VLOOKUP($L$4,Master!$D$9:$G$20,4,FALSE),FALSE)</f>
        <v>57376.470000000008</v>
      </c>
      <c r="L225" s="83">
        <f>VLOOKUP($C225,'2023'!$C$8:$U$285,VLOOKUP($L$4,Master!$D$9:$G$20,4,FALSE),FALSE)</f>
        <v>59094.75</v>
      </c>
      <c r="M225" s="155">
        <f t="shared" si="34"/>
        <v>1.0299474680125842</v>
      </c>
      <c r="N225" s="155">
        <f t="shared" si="35"/>
        <v>9.5706199591876394E-6</v>
      </c>
      <c r="O225" s="83">
        <f t="shared" si="36"/>
        <v>1718.2799999999916</v>
      </c>
      <c r="P225" s="87">
        <f t="shared" si="37"/>
        <v>2.9947468012584102E-2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147470.80000000005</v>
      </c>
      <c r="F226" s="83">
        <f>VLOOKUP($C226,'2023'!$C$8:$U$285,19,FALSE)</f>
        <v>95045.03</v>
      </c>
      <c r="G226" s="84">
        <f t="shared" si="30"/>
        <v>0.64450067403174027</v>
      </c>
      <c r="H226" s="85">
        <f t="shared" si="31"/>
        <v>1.5392904803550027E-5</v>
      </c>
      <c r="I226" s="86">
        <f t="shared" si="32"/>
        <v>-52425.770000000048</v>
      </c>
      <c r="J226" s="87">
        <f t="shared" si="33"/>
        <v>-0.35549932596825967</v>
      </c>
      <c r="K226" s="82">
        <f>VLOOKUP($C226,'2023'!$C$295:$U$572,VLOOKUP($L$4,Master!$D$9:$G$20,4,FALSE),FALSE)</f>
        <v>29454.330000000009</v>
      </c>
      <c r="L226" s="83">
        <f>VLOOKUP($C226,'2023'!$C$8:$U$285,VLOOKUP($L$4,Master!$D$9:$G$20,4,FALSE),FALSE)</f>
        <v>0</v>
      </c>
      <c r="M226" s="155">
        <f t="shared" si="34"/>
        <v>0</v>
      </c>
      <c r="N226" s="155">
        <f t="shared" si="35"/>
        <v>0</v>
      </c>
      <c r="O226" s="83">
        <f t="shared" si="36"/>
        <v>-29454.330000000009</v>
      </c>
      <c r="P226" s="87">
        <f t="shared" si="37"/>
        <v>-1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5494054.9999999963</v>
      </c>
      <c r="F230" s="83">
        <f>VLOOKUP($C230,'2023'!$C$8:$U$285,19,FALSE)</f>
        <v>204782.98</v>
      </c>
      <c r="G230" s="84">
        <f t="shared" si="30"/>
        <v>3.7273558419054803E-2</v>
      </c>
      <c r="H230" s="85">
        <f t="shared" si="31"/>
        <v>3.3165383992485343E-5</v>
      </c>
      <c r="I230" s="86">
        <f t="shared" si="32"/>
        <v>-5289272.0199999958</v>
      </c>
      <c r="J230" s="87">
        <f t="shared" si="33"/>
        <v>-0.96272644158094511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77571.010000000009</v>
      </c>
      <c r="M230" s="155">
        <f t="shared" si="34"/>
        <v>7.0595407217437817E-2</v>
      </c>
      <c r="N230" s="155">
        <f t="shared" si="35"/>
        <v>1.2562920675023484E-5</v>
      </c>
      <c r="O230" s="83">
        <f t="shared" si="36"/>
        <v>-1021239.9899999993</v>
      </c>
      <c r="P230" s="87">
        <f t="shared" si="37"/>
        <v>-0.92940459278256216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116874.95000000001</v>
      </c>
      <c r="F231" s="83">
        <f>VLOOKUP($C231,'2023'!$C$8:$U$285,19,FALSE)</f>
        <v>194776.62</v>
      </c>
      <c r="G231" s="84">
        <f t="shared" si="30"/>
        <v>1.6665386380913958</v>
      </c>
      <c r="H231" s="85">
        <f t="shared" si="31"/>
        <v>3.1544815858517153E-5</v>
      </c>
      <c r="I231" s="86">
        <f t="shared" si="32"/>
        <v>77901.669999999984</v>
      </c>
      <c r="J231" s="87">
        <f t="shared" si="33"/>
        <v>0.6665386380913958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5">
        <f t="shared" si="34"/>
        <v>0</v>
      </c>
      <c r="N231" s="155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14272189.07</v>
      </c>
      <c r="F232" s="83">
        <f>VLOOKUP($C232,'2023'!$C$8:$U$285,19,FALSE)</f>
        <v>14579715.34</v>
      </c>
      <c r="G232" s="84">
        <f t="shared" si="30"/>
        <v>1.0215472390739566</v>
      </c>
      <c r="H232" s="85">
        <f t="shared" si="31"/>
        <v>2.3612404593010075E-3</v>
      </c>
      <c r="I232" s="86">
        <f t="shared" si="32"/>
        <v>307526.26999999955</v>
      </c>
      <c r="J232" s="87">
        <f t="shared" si="33"/>
        <v>2.1547239073956545E-2</v>
      </c>
      <c r="K232" s="82">
        <f>VLOOKUP($C232,'2023'!$C$295:$U$572,VLOOKUP($L$4,Master!$D$9:$G$20,4,FALSE),FALSE)</f>
        <v>2833865.95</v>
      </c>
      <c r="L232" s="83">
        <f>VLOOKUP($C232,'2023'!$C$8:$U$285,VLOOKUP($L$4,Master!$D$9:$G$20,4,FALSE),FALSE)</f>
        <v>2965267.8099999982</v>
      </c>
      <c r="M232" s="155">
        <f t="shared" si="34"/>
        <v>1.046368410615893</v>
      </c>
      <c r="N232" s="155">
        <f t="shared" si="35"/>
        <v>4.802364217925045E-4</v>
      </c>
      <c r="O232" s="83">
        <f t="shared" si="36"/>
        <v>131401.85999999801</v>
      </c>
      <c r="P232" s="87">
        <f t="shared" si="37"/>
        <v>4.6368410615893106E-2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46034615.770000011</v>
      </c>
      <c r="F233" s="83">
        <f>VLOOKUP($C233,'2023'!$C$8:$U$285,19,FALSE)</f>
        <v>46280085.659999996</v>
      </c>
      <c r="G233" s="84">
        <f t="shared" si="30"/>
        <v>1.0053322893195507</v>
      </c>
      <c r="H233" s="85">
        <f t="shared" si="31"/>
        <v>7.4952362355456218E-3</v>
      </c>
      <c r="I233" s="86">
        <f t="shared" si="32"/>
        <v>245469.88999998569</v>
      </c>
      <c r="J233" s="87">
        <f t="shared" si="33"/>
        <v>5.3322893195505783E-3</v>
      </c>
      <c r="K233" s="82">
        <f>VLOOKUP($C233,'2023'!$C$295:$U$572,VLOOKUP($L$4,Master!$D$9:$G$20,4,FALSE),FALSE)</f>
        <v>9203700.950000003</v>
      </c>
      <c r="L233" s="83">
        <f>VLOOKUP($C233,'2023'!$C$8:$U$285,VLOOKUP($L$4,Master!$D$9:$G$20,4,FALSE),FALSE)</f>
        <v>9562661.549999997</v>
      </c>
      <c r="M233" s="155">
        <f t="shared" si="34"/>
        <v>1.0390017670011316</v>
      </c>
      <c r="N233" s="155">
        <f t="shared" si="35"/>
        <v>1.548709479156544E-3</v>
      </c>
      <c r="O233" s="83">
        <f t="shared" si="36"/>
        <v>358960.59999999404</v>
      </c>
      <c r="P233" s="87">
        <f t="shared" si="37"/>
        <v>3.9001767001131643E-2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17972536.559999999</v>
      </c>
      <c r="F234" s="83">
        <f>VLOOKUP($C234,'2023'!$C$8:$U$285,19,FALSE)</f>
        <v>17878895.210000005</v>
      </c>
      <c r="G234" s="84">
        <f t="shared" si="30"/>
        <v>0.9947897532611838</v>
      </c>
      <c r="H234" s="85">
        <f t="shared" si="31"/>
        <v>2.8955552116736315E-3</v>
      </c>
      <c r="I234" s="86">
        <f t="shared" si="32"/>
        <v>-93641.34999999404</v>
      </c>
      <c r="J234" s="87">
        <f t="shared" si="33"/>
        <v>-5.2102467388161515E-3</v>
      </c>
      <c r="K234" s="82">
        <f>VLOOKUP($C234,'2023'!$C$295:$U$572,VLOOKUP($L$4,Master!$D$9:$G$20,4,FALSE),FALSE)</f>
        <v>3588542.06</v>
      </c>
      <c r="L234" s="83">
        <f>VLOOKUP($C234,'2023'!$C$8:$U$285,VLOOKUP($L$4,Master!$D$9:$G$20,4,FALSE),FALSE)</f>
        <v>3648443.9200000023</v>
      </c>
      <c r="M234" s="155">
        <f t="shared" si="34"/>
        <v>1.0166925339033095</v>
      </c>
      <c r="N234" s="155">
        <f t="shared" si="35"/>
        <v>5.908793962361938E-4</v>
      </c>
      <c r="O234" s="83">
        <f t="shared" si="36"/>
        <v>59901.860000002198</v>
      </c>
      <c r="P234" s="87">
        <f t="shared" si="37"/>
        <v>1.6692533903309523E-2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5659268.75</v>
      </c>
      <c r="F235" s="83">
        <f>VLOOKUP($C235,'2023'!$C$8:$U$285,19,FALSE)</f>
        <v>4318240.21</v>
      </c>
      <c r="G235" s="84">
        <f t="shared" si="30"/>
        <v>0.76303854804562865</v>
      </c>
      <c r="H235" s="85">
        <f t="shared" si="31"/>
        <v>6.9935545784342303E-4</v>
      </c>
      <c r="I235" s="86">
        <f t="shared" si="32"/>
        <v>-1341028.54</v>
      </c>
      <c r="J235" s="87">
        <f t="shared" si="33"/>
        <v>-0.23696145195437132</v>
      </c>
      <c r="K235" s="82">
        <f>VLOOKUP($C235,'2023'!$C$295:$U$572,VLOOKUP($L$4,Master!$D$9:$G$20,4,FALSE),FALSE)</f>
        <v>1248723.75</v>
      </c>
      <c r="L235" s="83">
        <f>VLOOKUP($C235,'2023'!$C$8:$U$285,VLOOKUP($L$4,Master!$D$9:$G$20,4,FALSE),FALSE)</f>
        <v>1233437.74</v>
      </c>
      <c r="M235" s="155">
        <f t="shared" si="34"/>
        <v>0.98775869362619229</v>
      </c>
      <c r="N235" s="155">
        <f t="shared" si="35"/>
        <v>1.9975994234444337E-4</v>
      </c>
      <c r="O235" s="83">
        <f t="shared" si="36"/>
        <v>-15286.010000000009</v>
      </c>
      <c r="P235" s="87">
        <f t="shared" si="37"/>
        <v>-1.2241306373807666E-2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15151433.449999999</v>
      </c>
      <c r="F236" s="83">
        <f>VLOOKUP($C236,'2023'!$C$8:$U$285,19,FALSE)</f>
        <v>12199103.600000001</v>
      </c>
      <c r="G236" s="84">
        <f t="shared" si="30"/>
        <v>0.8051451791843498</v>
      </c>
      <c r="H236" s="85">
        <f t="shared" si="31"/>
        <v>1.9756913160366668E-3</v>
      </c>
      <c r="I236" s="86">
        <f t="shared" si="32"/>
        <v>-2952329.8499999978</v>
      </c>
      <c r="J236" s="87">
        <f t="shared" si="33"/>
        <v>-0.19485482081565014</v>
      </c>
      <c r="K236" s="82">
        <f>VLOOKUP($C236,'2023'!$C$295:$U$572,VLOOKUP($L$4,Master!$D$9:$G$20,4,FALSE),FALSE)</f>
        <v>3027647.4899999998</v>
      </c>
      <c r="L236" s="83">
        <f>VLOOKUP($C236,'2023'!$C$8:$U$285,VLOOKUP($L$4,Master!$D$9:$G$20,4,FALSE),FALSE)</f>
        <v>2784017.13</v>
      </c>
      <c r="M236" s="155">
        <f t="shared" si="34"/>
        <v>0.91953146434494593</v>
      </c>
      <c r="N236" s="155">
        <f t="shared" si="35"/>
        <v>4.5088218346127682E-4</v>
      </c>
      <c r="O236" s="83">
        <f t="shared" si="36"/>
        <v>-243630.35999999987</v>
      </c>
      <c r="P236" s="87">
        <f t="shared" si="37"/>
        <v>-8.0468535655054046E-2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2633399.9900000002</v>
      </c>
      <c r="F237" s="83">
        <f>VLOOKUP($C237,'2023'!$C$8:$U$285,19,FALSE)</f>
        <v>1701935.71</v>
      </c>
      <c r="G237" s="84">
        <f t="shared" si="30"/>
        <v>0.64628834072411456</v>
      </c>
      <c r="H237" s="85">
        <f t="shared" si="31"/>
        <v>2.7563497392543647E-4</v>
      </c>
      <c r="I237" s="86">
        <f t="shared" si="32"/>
        <v>-931464.28000000026</v>
      </c>
      <c r="J237" s="87">
        <f t="shared" si="33"/>
        <v>-0.35371165927588544</v>
      </c>
      <c r="K237" s="82">
        <f>VLOOKUP($C237,'2023'!$C$295:$U$572,VLOOKUP($L$4,Master!$D$9:$G$20,4,FALSE),FALSE)</f>
        <v>518093.33</v>
      </c>
      <c r="L237" s="83">
        <f>VLOOKUP($C237,'2023'!$C$8:$U$285,VLOOKUP($L$4,Master!$D$9:$G$20,4,FALSE),FALSE)</f>
        <v>553054.08000000007</v>
      </c>
      <c r="M237" s="155">
        <f t="shared" si="34"/>
        <v>1.0674796373078188</v>
      </c>
      <c r="N237" s="155">
        <f t="shared" si="35"/>
        <v>8.9569215819648254E-5</v>
      </c>
      <c r="O237" s="83">
        <f t="shared" si="36"/>
        <v>34960.750000000058</v>
      </c>
      <c r="P237" s="87">
        <f t="shared" si="37"/>
        <v>6.7479637307818766E-2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4285035.5500000007</v>
      </c>
      <c r="F238" s="83">
        <f>VLOOKUP($C238,'2023'!$C$8:$U$285,19,FALSE)</f>
        <v>3618762.7899999996</v>
      </c>
      <c r="G238" s="84">
        <f t="shared" si="30"/>
        <v>0.84451173106370114</v>
      </c>
      <c r="H238" s="85">
        <f t="shared" si="31"/>
        <v>5.8607242412463958E-4</v>
      </c>
      <c r="I238" s="86">
        <f t="shared" si="32"/>
        <v>-666272.76000000117</v>
      </c>
      <c r="J238" s="87">
        <f t="shared" si="33"/>
        <v>-0.1554882689362988</v>
      </c>
      <c r="K238" s="82">
        <f>VLOOKUP($C238,'2023'!$C$295:$U$572,VLOOKUP($L$4,Master!$D$9:$G$20,4,FALSE),FALSE)</f>
        <v>829207.1100000001</v>
      </c>
      <c r="L238" s="83">
        <f>VLOOKUP($C238,'2023'!$C$8:$U$285,VLOOKUP($L$4,Master!$D$9:$G$20,4,FALSE),FALSE)</f>
        <v>826938.11</v>
      </c>
      <c r="M238" s="155">
        <f t="shared" si="34"/>
        <v>0.99726365105576564</v>
      </c>
      <c r="N238" s="155">
        <f t="shared" si="35"/>
        <v>1.3392577818806077E-4</v>
      </c>
      <c r="O238" s="83">
        <f t="shared" si="36"/>
        <v>-2269.0000000001164</v>
      </c>
      <c r="P238" s="87">
        <f t="shared" si="37"/>
        <v>-2.7363489442343496E-3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909154.08999999985</v>
      </c>
      <c r="F239" s="83">
        <f>VLOOKUP($C239,'2023'!$C$8:$U$285,19,FALSE)</f>
        <v>864965.63</v>
      </c>
      <c r="G239" s="84">
        <f t="shared" si="30"/>
        <v>0.95139607192439746</v>
      </c>
      <c r="H239" s="85">
        <f t="shared" si="31"/>
        <v>1.4008447996631361E-4</v>
      </c>
      <c r="I239" s="86">
        <f t="shared" si="32"/>
        <v>-44188.459999999846</v>
      </c>
      <c r="J239" s="87">
        <f t="shared" si="33"/>
        <v>-4.8603928075602515E-2</v>
      </c>
      <c r="K239" s="82">
        <f>VLOOKUP($C239,'2023'!$C$295:$U$572,VLOOKUP($L$4,Master!$D$9:$G$20,4,FALSE),FALSE)</f>
        <v>181830.76999999993</v>
      </c>
      <c r="L239" s="83">
        <f>VLOOKUP($C239,'2023'!$C$8:$U$285,VLOOKUP($L$4,Master!$D$9:$G$20,4,FALSE),FALSE)</f>
        <v>163389.38999999998</v>
      </c>
      <c r="M239" s="155">
        <f t="shared" si="34"/>
        <v>0.8985794318530359</v>
      </c>
      <c r="N239" s="155">
        <f t="shared" si="35"/>
        <v>2.6461534350403263E-5</v>
      </c>
      <c r="O239" s="83">
        <f t="shared" si="36"/>
        <v>-18441.379999999946</v>
      </c>
      <c r="P239" s="87">
        <f t="shared" si="37"/>
        <v>-0.10142056814696408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1965000.7999999998</v>
      </c>
      <c r="F240" s="83">
        <f>VLOOKUP($C240,'2023'!$C$8:$U$285,19,FALSE)</f>
        <v>2801387.9400000004</v>
      </c>
      <c r="G240" s="84">
        <f t="shared" si="30"/>
        <v>1.4256421371431507</v>
      </c>
      <c r="H240" s="85">
        <f t="shared" si="31"/>
        <v>4.5369545233699354E-4</v>
      </c>
      <c r="I240" s="86">
        <f t="shared" si="32"/>
        <v>836387.1400000006</v>
      </c>
      <c r="J240" s="87">
        <f t="shared" si="33"/>
        <v>0.42564213714315063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158267.14000000001</v>
      </c>
      <c r="M240" s="155">
        <f t="shared" si="34"/>
        <v>0.40271520500144331</v>
      </c>
      <c r="N240" s="155">
        <f t="shared" si="35"/>
        <v>2.5631966443170411E-5</v>
      </c>
      <c r="O240" s="83">
        <f t="shared" si="36"/>
        <v>-234733.01999999996</v>
      </c>
      <c r="P240" s="87">
        <f t="shared" si="37"/>
        <v>-0.59728479499855669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292620.27</v>
      </c>
      <c r="F242" s="83">
        <f>VLOOKUP($C242,'2023'!$C$8:$U$285,19,FALSE)</f>
        <v>246275.22999999998</v>
      </c>
      <c r="G242" s="84">
        <f t="shared" si="30"/>
        <v>0.84162054118807272</v>
      </c>
      <c r="H242" s="85">
        <f t="shared" si="31"/>
        <v>3.98852119975383E-5</v>
      </c>
      <c r="I242" s="86">
        <f t="shared" si="32"/>
        <v>-46345.040000000037</v>
      </c>
      <c r="J242" s="87">
        <f t="shared" si="33"/>
        <v>-0.15837945881192725</v>
      </c>
      <c r="K242" s="82">
        <f>VLOOKUP($C242,'2023'!$C$295:$U$572,VLOOKUP($L$4,Master!$D$9:$G$20,4,FALSE),FALSE)</f>
        <v>56890.73</v>
      </c>
      <c r="L242" s="83">
        <f>VLOOKUP($C242,'2023'!$C$8:$U$285,VLOOKUP($L$4,Master!$D$9:$G$20,4,FALSE),FALSE)</f>
        <v>53504.680000000008</v>
      </c>
      <c r="M242" s="155">
        <f t="shared" si="34"/>
        <v>0.94048151605718544</v>
      </c>
      <c r="N242" s="155">
        <f t="shared" si="35"/>
        <v>8.6652868201988807E-6</v>
      </c>
      <c r="O242" s="83">
        <f t="shared" si="36"/>
        <v>-3386.0499999999956</v>
      </c>
      <c r="P242" s="87">
        <f t="shared" si="37"/>
        <v>-5.9518483942814504E-2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1504645.7999999998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-1504645.7999999998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180208.05</v>
      </c>
      <c r="F244" s="83">
        <f>VLOOKUP($C244,'2023'!$C$8:$U$285,19,FALSE)</f>
        <v>106654.89</v>
      </c>
      <c r="G244" s="84">
        <f t="shared" si="30"/>
        <v>0.59184309468972118</v>
      </c>
      <c r="H244" s="85">
        <f t="shared" si="31"/>
        <v>1.7273165873092993E-5</v>
      </c>
      <c r="I244" s="86">
        <f t="shared" si="32"/>
        <v>-73553.159999999989</v>
      </c>
      <c r="J244" s="87">
        <f t="shared" si="33"/>
        <v>-0.40815690531027882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70090.679999999993</v>
      </c>
      <c r="M244" s="155">
        <f t="shared" si="34"/>
        <v>1.9447155662579998</v>
      </c>
      <c r="N244" s="155">
        <f t="shared" si="35"/>
        <v>1.1351452725682635E-5</v>
      </c>
      <c r="O244" s="83">
        <f t="shared" si="36"/>
        <v>34049.069999999992</v>
      </c>
      <c r="P244" s="87">
        <f t="shared" si="37"/>
        <v>0.94471556625799991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1782557.4599999997</v>
      </c>
      <c r="F245" s="83">
        <f>VLOOKUP($C245,'2023'!$C$8:$U$285,19,FALSE)</f>
        <v>1875497.0499999998</v>
      </c>
      <c r="G245" s="84">
        <f t="shared" si="30"/>
        <v>1.0521383417284065</v>
      </c>
      <c r="H245" s="85">
        <f t="shared" si="31"/>
        <v>3.0374389434133383E-4</v>
      </c>
      <c r="I245" s="86">
        <f t="shared" si="32"/>
        <v>92939.590000000084</v>
      </c>
      <c r="J245" s="87">
        <f t="shared" si="33"/>
        <v>5.2138341728406389E-2</v>
      </c>
      <c r="K245" s="82">
        <f>VLOOKUP($C245,'2023'!$C$295:$U$572,VLOOKUP($L$4,Master!$D$9:$G$20,4,FALSE),FALSE)</f>
        <v>13496.68</v>
      </c>
      <c r="L245" s="83">
        <f>VLOOKUP($C245,'2023'!$C$8:$U$285,VLOOKUP($L$4,Master!$D$9:$G$20,4,FALSE),FALSE)</f>
        <v>1732440.88</v>
      </c>
      <c r="M245" s="155">
        <f t="shared" si="34"/>
        <v>128.36052125411581</v>
      </c>
      <c r="N245" s="155">
        <f t="shared" si="35"/>
        <v>2.8057540245521973E-4</v>
      </c>
      <c r="O245" s="83">
        <f t="shared" si="36"/>
        <v>1718944.2</v>
      </c>
      <c r="P245" s="87">
        <f t="shared" si="37"/>
        <v>127.36052125411582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132724.14000000004</v>
      </c>
      <c r="F246" s="83">
        <f>VLOOKUP($C246,'2023'!$C$8:$U$285,19,FALSE)</f>
        <v>90622.91</v>
      </c>
      <c r="G246" s="84">
        <f t="shared" si="30"/>
        <v>0.68279146506430533</v>
      </c>
      <c r="H246" s="85">
        <f t="shared" si="31"/>
        <v>1.4676725617853789E-5</v>
      </c>
      <c r="I246" s="86">
        <f t="shared" si="32"/>
        <v>-42101.23000000004</v>
      </c>
      <c r="J246" s="87">
        <f t="shared" si="33"/>
        <v>-0.31720853493569462</v>
      </c>
      <c r="K246" s="82">
        <f>VLOOKUP($C246,'2023'!$C$295:$U$572,VLOOKUP($L$4,Master!$D$9:$G$20,4,FALSE),FALSE)</f>
        <v>17428.810000000005</v>
      </c>
      <c r="L246" s="83">
        <f>VLOOKUP($C246,'2023'!$C$8:$U$285,VLOOKUP($L$4,Master!$D$9:$G$20,4,FALSE),FALSE)</f>
        <v>13866.04</v>
      </c>
      <c r="M246" s="155">
        <f t="shared" si="34"/>
        <v>0.79558156867852692</v>
      </c>
      <c r="N246" s="155">
        <f t="shared" si="35"/>
        <v>2.2456580183331714E-6</v>
      </c>
      <c r="O246" s="83">
        <f t="shared" si="36"/>
        <v>-3562.7700000000041</v>
      </c>
      <c r="P246" s="87">
        <f t="shared" si="37"/>
        <v>-0.20441843132147308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787541.64999999991</v>
      </c>
      <c r="F247" s="83">
        <f>VLOOKUP($C247,'2023'!$C$8:$U$285,19,FALSE)</f>
        <v>1245935.1600000001</v>
      </c>
      <c r="G247" s="84">
        <f t="shared" si="30"/>
        <v>1.5820562125190463</v>
      </c>
      <c r="H247" s="85">
        <f t="shared" si="31"/>
        <v>2.0178394713827618E-4</v>
      </c>
      <c r="I247" s="86">
        <f t="shared" si="32"/>
        <v>458393.51000000024</v>
      </c>
      <c r="J247" s="87">
        <f t="shared" si="33"/>
        <v>0.58205621251904616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565314.53</v>
      </c>
      <c r="M247" s="155">
        <f t="shared" si="34"/>
        <v>3.5891087791991705</v>
      </c>
      <c r="N247" s="155">
        <f t="shared" si="35"/>
        <v>9.1554842418942124E-5</v>
      </c>
      <c r="O247" s="83">
        <f t="shared" si="36"/>
        <v>407806.20000000007</v>
      </c>
      <c r="P247" s="87">
        <f t="shared" si="37"/>
        <v>2.5891087791991705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4548113.8999999994</v>
      </c>
      <c r="F248" s="83">
        <f>VLOOKUP($C248,'2023'!$C$8:$U$285,19,FALSE)</f>
        <v>3147218.8100000005</v>
      </c>
      <c r="G248" s="84">
        <f t="shared" si="30"/>
        <v>0.69198328784158214</v>
      </c>
      <c r="H248" s="85">
        <f t="shared" si="31"/>
        <v>5.0970407961649345E-4</v>
      </c>
      <c r="I248" s="86">
        <f t="shared" si="32"/>
        <v>-1400895.0899999989</v>
      </c>
      <c r="J248" s="87">
        <f t="shared" si="33"/>
        <v>-0.3080167121584178</v>
      </c>
      <c r="K248" s="82">
        <f>VLOOKUP($C248,'2023'!$C$295:$U$572,VLOOKUP($L$4,Master!$D$9:$G$20,4,FALSE),FALSE)</f>
        <v>894497.58</v>
      </c>
      <c r="L248" s="83">
        <f>VLOOKUP($C248,'2023'!$C$8:$U$285,VLOOKUP($L$4,Master!$D$9:$G$20,4,FALSE),FALSE)</f>
        <v>599569.12</v>
      </c>
      <c r="M248" s="155">
        <f t="shared" si="34"/>
        <v>0.67028590507757446</v>
      </c>
      <c r="N248" s="155">
        <f t="shared" si="35"/>
        <v>9.7102503805914555E-5</v>
      </c>
      <c r="O248" s="83">
        <f t="shared" si="36"/>
        <v>-294928.45999999996</v>
      </c>
      <c r="P248" s="87">
        <f t="shared" si="37"/>
        <v>-0.32971409492242559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17083.699999999997</v>
      </c>
      <c r="F249" s="83">
        <f>VLOOKUP($C249,'2023'!$C$8:$U$285,19,FALSE)</f>
        <v>1885.68</v>
      </c>
      <c r="G249" s="84">
        <f t="shared" si="30"/>
        <v>0.11037889918460289</v>
      </c>
      <c r="H249" s="85">
        <f t="shared" si="31"/>
        <v>3.0539306189874648E-7</v>
      </c>
      <c r="I249" s="86">
        <f t="shared" si="32"/>
        <v>-15198.019999999997</v>
      </c>
      <c r="J249" s="87">
        <f t="shared" si="33"/>
        <v>-0.88962110081539714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1885.68</v>
      </c>
      <c r="M249" s="155">
        <f t="shared" si="34"/>
        <v>0.55189449592301443</v>
      </c>
      <c r="N249" s="155">
        <f t="shared" si="35"/>
        <v>3.0539306189874648E-7</v>
      </c>
      <c r="O249" s="83">
        <f t="shared" si="36"/>
        <v>-1531.0599999999997</v>
      </c>
      <c r="P249" s="87">
        <f t="shared" si="37"/>
        <v>-0.44810550407698563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10000.4</v>
      </c>
      <c r="F250" s="83">
        <f>VLOOKUP($C250,'2023'!$C$8:$U$285,19,FALSE)</f>
        <v>2109.7799999999997</v>
      </c>
      <c r="G250" s="84">
        <f t="shared" si="30"/>
        <v>0.21096956121755128</v>
      </c>
      <c r="H250" s="85">
        <f t="shared" si="31"/>
        <v>3.4168691089301328E-7</v>
      </c>
      <c r="I250" s="86">
        <f t="shared" si="32"/>
        <v>-7890.62</v>
      </c>
      <c r="J250" s="87">
        <f t="shared" si="33"/>
        <v>-0.78903043878244872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527.96</v>
      </c>
      <c r="M250" s="155">
        <f t="shared" si="34"/>
        <v>0.26396944122235111</v>
      </c>
      <c r="N250" s="155">
        <f t="shared" si="35"/>
        <v>8.5505133935801513E-8</v>
      </c>
      <c r="O250" s="83">
        <f t="shared" si="36"/>
        <v>-1472.12</v>
      </c>
      <c r="P250" s="87">
        <f t="shared" si="37"/>
        <v>-0.73603055877764889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1165833.3000000003</v>
      </c>
      <c r="F251" s="83">
        <f>VLOOKUP($C251,'2023'!$C$8:$U$285,19,FALSE)</f>
        <v>381588.08</v>
      </c>
      <c r="G251" s="84">
        <f t="shared" si="30"/>
        <v>0.3273092988508734</v>
      </c>
      <c r="H251" s="85">
        <f t="shared" si="31"/>
        <v>6.1799643701616297E-5</v>
      </c>
      <c r="I251" s="86">
        <f t="shared" si="32"/>
        <v>-784245.2200000002</v>
      </c>
      <c r="J251" s="87">
        <f t="shared" si="33"/>
        <v>-0.67269070114912655</v>
      </c>
      <c r="K251" s="82">
        <f>VLOOKUP($C251,'2023'!$C$295:$U$572,VLOOKUP($L$4,Master!$D$9:$G$20,4,FALSE),FALSE)</f>
        <v>383869.66000000003</v>
      </c>
      <c r="L251" s="83">
        <f>VLOOKUP($C251,'2023'!$C$8:$U$285,VLOOKUP($L$4,Master!$D$9:$G$20,4,FALSE),FALSE)</f>
        <v>54695.43</v>
      </c>
      <c r="M251" s="155">
        <f t="shared" si="34"/>
        <v>0.14248437868207661</v>
      </c>
      <c r="N251" s="155">
        <f t="shared" si="35"/>
        <v>8.8581333203770285E-6</v>
      </c>
      <c r="O251" s="83">
        <f t="shared" si="36"/>
        <v>-329174.23000000004</v>
      </c>
      <c r="P251" s="87">
        <f t="shared" si="37"/>
        <v>-0.85751562131792336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3304921.3499999992</v>
      </c>
      <c r="F252" s="83">
        <f>VLOOKUP($C252,'2023'!$C$8:$U$285,19,FALSE)</f>
        <v>2456629.7300000004</v>
      </c>
      <c r="G252" s="84">
        <f t="shared" si="30"/>
        <v>0.74332471784842957</v>
      </c>
      <c r="H252" s="85">
        <f t="shared" si="31"/>
        <v>3.9786054643215759E-4</v>
      </c>
      <c r="I252" s="86">
        <f t="shared" si="32"/>
        <v>-848291.61999999871</v>
      </c>
      <c r="J252" s="87">
        <f t="shared" si="33"/>
        <v>-0.25667528215157037</v>
      </c>
      <c r="K252" s="82">
        <f>VLOOKUP($C252,'2023'!$C$295:$U$572,VLOOKUP($L$4,Master!$D$9:$G$20,4,FALSE),FALSE)</f>
        <v>720546.25999999989</v>
      </c>
      <c r="L252" s="83">
        <f>VLOOKUP($C252,'2023'!$C$8:$U$285,VLOOKUP($L$4,Master!$D$9:$G$20,4,FALSE),FALSE)</f>
        <v>563452.49</v>
      </c>
      <c r="M252" s="155">
        <f t="shared" si="34"/>
        <v>0.78197961918503345</v>
      </c>
      <c r="N252" s="155">
        <f t="shared" si="35"/>
        <v>9.1253277945130048E-5</v>
      </c>
      <c r="O252" s="83">
        <f t="shared" si="36"/>
        <v>-157093.7699999999</v>
      </c>
      <c r="P252" s="87">
        <f t="shared" si="37"/>
        <v>-0.21802038081496658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448722.21</v>
      </c>
      <c r="F253" s="83">
        <f>VLOOKUP($C253,'2023'!$C$8:$U$285,19,FALSE)</f>
        <v>18510.239999999998</v>
      </c>
      <c r="G253" s="84">
        <f t="shared" si="30"/>
        <v>4.1251000256929557E-2</v>
      </c>
      <c r="H253" s="85">
        <f t="shared" si="31"/>
        <v>2.9978039063259157E-6</v>
      </c>
      <c r="I253" s="86">
        <f t="shared" si="32"/>
        <v>-430211.97000000003</v>
      </c>
      <c r="J253" s="87">
        <f t="shared" si="33"/>
        <v>-0.95874899974307048</v>
      </c>
      <c r="K253" s="82">
        <f>VLOOKUP($C253,'2023'!$C$295:$U$572,VLOOKUP($L$4,Master!$D$9:$G$20,4,FALSE),FALSE)</f>
        <v>172811.16999999998</v>
      </c>
      <c r="L253" s="83">
        <f>VLOOKUP($C253,'2023'!$C$8:$U$285,VLOOKUP($L$4,Master!$D$9:$G$20,4,FALSE),FALSE)</f>
        <v>12949.15</v>
      </c>
      <c r="M253" s="155">
        <f t="shared" si="34"/>
        <v>7.4932366929753441E-2</v>
      </c>
      <c r="N253" s="155">
        <f t="shared" si="35"/>
        <v>2.097164188773362E-6</v>
      </c>
      <c r="O253" s="83">
        <f t="shared" si="36"/>
        <v>-159862.01999999999</v>
      </c>
      <c r="P253" s="87">
        <f t="shared" si="37"/>
        <v>-0.92506763307024653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507725.15</v>
      </c>
      <c r="F255" s="83">
        <f>VLOOKUP($C255,'2023'!$C$8:$U$285,19,FALSE)</f>
        <v>36401.019999999997</v>
      </c>
      <c r="G255" s="84">
        <f t="shared" si="30"/>
        <v>7.1694340924415498E-2</v>
      </c>
      <c r="H255" s="85">
        <f t="shared" si="31"/>
        <v>5.8952839050302845E-6</v>
      </c>
      <c r="I255" s="86">
        <f t="shared" si="32"/>
        <v>-471324.13</v>
      </c>
      <c r="J255" s="87">
        <f t="shared" si="33"/>
        <v>-0.92830565907558449</v>
      </c>
      <c r="K255" s="82">
        <f>VLOOKUP($C255,'2023'!$C$295:$U$572,VLOOKUP($L$4,Master!$D$9:$G$20,4,FALSE),FALSE)</f>
        <v>34545.03</v>
      </c>
      <c r="L255" s="83">
        <f>VLOOKUP($C255,'2023'!$C$8:$U$285,VLOOKUP($L$4,Master!$D$9:$G$20,4,FALSE),FALSE)</f>
        <v>15432.449999999999</v>
      </c>
      <c r="M255" s="155">
        <f t="shared" si="34"/>
        <v>0.44673430591897012</v>
      </c>
      <c r="N255" s="155">
        <f t="shared" si="35"/>
        <v>2.4993440870663683E-6</v>
      </c>
      <c r="O255" s="83">
        <f t="shared" si="36"/>
        <v>-19112.580000000002</v>
      </c>
      <c r="P255" s="87">
        <f t="shared" si="37"/>
        <v>-0.55326569408102999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1900643.8099999994</v>
      </c>
      <c r="F256" s="83">
        <f>VLOOKUP($C256,'2023'!$C$8:$U$285,19,FALSE)</f>
        <v>1325927.5499999998</v>
      </c>
      <c r="G256" s="84">
        <f t="shared" si="30"/>
        <v>0.69762021848796607</v>
      </c>
      <c r="H256" s="85">
        <f t="shared" si="31"/>
        <v>2.1473901953162955E-4</v>
      </c>
      <c r="I256" s="86">
        <f t="shared" si="32"/>
        <v>-574716.25999999954</v>
      </c>
      <c r="J256" s="87">
        <f t="shared" si="33"/>
        <v>-0.30237978151203393</v>
      </c>
      <c r="K256" s="82">
        <f>VLOOKUP($C256,'2023'!$C$295:$U$572,VLOOKUP($L$4,Master!$D$9:$G$20,4,FALSE),FALSE)</f>
        <v>353754.73999999982</v>
      </c>
      <c r="L256" s="83">
        <f>VLOOKUP($C256,'2023'!$C$8:$U$285,VLOOKUP($L$4,Master!$D$9:$G$20,4,FALSE),FALSE)</f>
        <v>242591.60999999993</v>
      </c>
      <c r="M256" s="155">
        <f t="shared" si="34"/>
        <v>0.68576214696091442</v>
      </c>
      <c r="N256" s="155">
        <f t="shared" si="35"/>
        <v>3.9288635701098038E-5</v>
      </c>
      <c r="O256" s="83">
        <f t="shared" si="36"/>
        <v>-111163.12999999989</v>
      </c>
      <c r="P256" s="87">
        <f t="shared" si="37"/>
        <v>-0.31423785303908564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805979.65999999992</v>
      </c>
      <c r="F257" s="83">
        <f>VLOOKUP($C257,'2023'!$C$8:$U$285,19,FALSE)</f>
        <v>669445.67999999993</v>
      </c>
      <c r="G257" s="84">
        <f t="shared" si="30"/>
        <v>0.83059872751627506</v>
      </c>
      <c r="H257" s="85">
        <f t="shared" si="31"/>
        <v>1.0841927898163443E-4</v>
      </c>
      <c r="I257" s="86">
        <f t="shared" si="32"/>
        <v>-136533.97999999998</v>
      </c>
      <c r="J257" s="87">
        <f t="shared" si="33"/>
        <v>-0.16940127248372497</v>
      </c>
      <c r="K257" s="82">
        <f>VLOOKUP($C257,'2023'!$C$295:$U$572,VLOOKUP($L$4,Master!$D$9:$G$20,4,FALSE),FALSE)</f>
        <v>151780.21999999994</v>
      </c>
      <c r="L257" s="83">
        <f>VLOOKUP($C257,'2023'!$C$8:$U$285,VLOOKUP($L$4,Master!$D$9:$G$20,4,FALSE),FALSE)</f>
        <v>123489.26000000002</v>
      </c>
      <c r="M257" s="155">
        <f t="shared" si="34"/>
        <v>0.81360575179031935</v>
      </c>
      <c r="N257" s="155">
        <f t="shared" si="35"/>
        <v>1.9999556246558484E-5</v>
      </c>
      <c r="O257" s="83">
        <f t="shared" si="36"/>
        <v>-28290.959999999919</v>
      </c>
      <c r="P257" s="87">
        <f t="shared" si="37"/>
        <v>-0.18639424820968062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478530.03999999992</v>
      </c>
      <c r="F258" s="83">
        <f>VLOOKUP($C258,'2023'!$C$8:$U$285,19,FALSE)</f>
        <v>360034.89</v>
      </c>
      <c r="G258" s="84">
        <f t="shared" si="30"/>
        <v>0.75237677868666319</v>
      </c>
      <c r="H258" s="85">
        <f t="shared" si="31"/>
        <v>5.8309022446798178E-5</v>
      </c>
      <c r="I258" s="86">
        <f t="shared" si="32"/>
        <v>-118495.14999999991</v>
      </c>
      <c r="J258" s="87">
        <f t="shared" si="33"/>
        <v>-0.24762322131333683</v>
      </c>
      <c r="K258" s="82">
        <f>VLOOKUP($C258,'2023'!$C$295:$U$572,VLOOKUP($L$4,Master!$D$9:$G$20,4,FALSE),FALSE)</f>
        <v>89716.22</v>
      </c>
      <c r="L258" s="83">
        <f>VLOOKUP($C258,'2023'!$C$8:$U$285,VLOOKUP($L$4,Master!$D$9:$G$20,4,FALSE),FALSE)</f>
        <v>67592.87</v>
      </c>
      <c r="M258" s="155">
        <f t="shared" si="34"/>
        <v>0.75340746634220646</v>
      </c>
      <c r="N258" s="155">
        <f t="shared" si="35"/>
        <v>1.0946922877595309E-5</v>
      </c>
      <c r="O258" s="83">
        <f t="shared" si="36"/>
        <v>-22123.350000000006</v>
      </c>
      <c r="P258" s="87">
        <f t="shared" si="37"/>
        <v>-0.24659253365779349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878418.77000000014</v>
      </c>
      <c r="F259" s="83">
        <f>VLOOKUP($C259,'2023'!$C$8:$U$285,19,FALSE)</f>
        <v>787709.04999999993</v>
      </c>
      <c r="G259" s="84">
        <f t="shared" si="30"/>
        <v>0.89673522117474769</v>
      </c>
      <c r="H259" s="85">
        <f t="shared" si="31"/>
        <v>1.2757248242801152E-4</v>
      </c>
      <c r="I259" s="86">
        <f t="shared" si="32"/>
        <v>-90709.720000000205</v>
      </c>
      <c r="J259" s="87">
        <f t="shared" si="33"/>
        <v>-0.10326477882525233</v>
      </c>
      <c r="K259" s="82">
        <f>VLOOKUP($C259,'2023'!$C$295:$U$572,VLOOKUP($L$4,Master!$D$9:$G$20,4,FALSE),FALSE)</f>
        <v>176651.77000000002</v>
      </c>
      <c r="L259" s="83">
        <f>VLOOKUP($C259,'2023'!$C$8:$U$285,VLOOKUP($L$4,Master!$D$9:$G$20,4,FALSE),FALSE)</f>
        <v>172312.30999999994</v>
      </c>
      <c r="M259" s="155">
        <f t="shared" si="34"/>
        <v>0.97543494752415971</v>
      </c>
      <c r="N259" s="155">
        <f t="shared" si="35"/>
        <v>2.7906635247627365E-5</v>
      </c>
      <c r="O259" s="83">
        <f t="shared" si="36"/>
        <v>-4339.4600000000792</v>
      </c>
      <c r="P259" s="87">
        <f t="shared" si="37"/>
        <v>-2.4565052475840343E-2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430467.0500000001</v>
      </c>
      <c r="F260" s="83">
        <f>VLOOKUP($C260,'2023'!$C$8:$U$285,19,FALSE)</f>
        <v>219389.83000000002</v>
      </c>
      <c r="G260" s="84">
        <f t="shared" si="30"/>
        <v>0.50965533831218901</v>
      </c>
      <c r="H260" s="85">
        <f t="shared" si="31"/>
        <v>3.5531019013377389E-5</v>
      </c>
      <c r="I260" s="86">
        <f t="shared" si="32"/>
        <v>-211077.22000000009</v>
      </c>
      <c r="J260" s="87">
        <f t="shared" si="33"/>
        <v>-0.49034466168781105</v>
      </c>
      <c r="K260" s="82">
        <f>VLOOKUP($C260,'2023'!$C$295:$U$572,VLOOKUP($L$4,Master!$D$9:$G$20,4,FALSE),FALSE)</f>
        <v>78699.210000000021</v>
      </c>
      <c r="L260" s="83">
        <f>VLOOKUP($C260,'2023'!$C$8:$U$285,VLOOKUP($L$4,Master!$D$9:$G$20,4,FALSE),FALSE)</f>
        <v>41796.89</v>
      </c>
      <c r="M260" s="155">
        <f t="shared" si="34"/>
        <v>0.53109669080540944</v>
      </c>
      <c r="N260" s="155">
        <f t="shared" si="35"/>
        <v>6.7691656139668966E-6</v>
      </c>
      <c r="O260" s="83">
        <f t="shared" si="36"/>
        <v>-36902.320000000022</v>
      </c>
      <c r="P260" s="87">
        <f t="shared" si="37"/>
        <v>-0.46890330919459056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84000</v>
      </c>
      <c r="F261" s="83">
        <f>VLOOKUP($C261,'2023'!$C$8:$U$285,19,FALSE)</f>
        <v>84000</v>
      </c>
      <c r="G261" s="84">
        <f t="shared" si="30"/>
        <v>1</v>
      </c>
      <c r="H261" s="85">
        <f t="shared" si="31"/>
        <v>1.360412010494607E-5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16000</v>
      </c>
      <c r="L261" s="83">
        <f>VLOOKUP($C261,'2023'!$C$8:$U$285,VLOOKUP($L$4,Master!$D$9:$G$20,4,FALSE),FALSE)</f>
        <v>16000</v>
      </c>
      <c r="M261" s="155">
        <f t="shared" si="34"/>
        <v>1</v>
      </c>
      <c r="N261" s="155">
        <f t="shared" si="35"/>
        <v>2.5912609723706798E-6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111685.7</v>
      </c>
      <c r="F262" s="83">
        <f>VLOOKUP($C262,'2023'!$C$8:$U$285,19,FALSE)</f>
        <v>101332.82</v>
      </c>
      <c r="G262" s="84">
        <f t="shared" si="30"/>
        <v>0.90730344171187549</v>
      </c>
      <c r="H262" s="85">
        <f t="shared" si="31"/>
        <v>1.6411236355391445E-5</v>
      </c>
      <c r="I262" s="86">
        <f t="shared" si="32"/>
        <v>-10352.87999999999</v>
      </c>
      <c r="J262" s="87">
        <f t="shared" si="33"/>
        <v>-9.2696558288124536E-2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21112.11</v>
      </c>
      <c r="M262" s="155">
        <f t="shared" si="34"/>
        <v>0.94515725827030683</v>
      </c>
      <c r="N262" s="155">
        <f t="shared" si="35"/>
        <v>3.4191866679622974E-6</v>
      </c>
      <c r="O262" s="83">
        <f t="shared" si="36"/>
        <v>-1225.0299999999988</v>
      </c>
      <c r="P262" s="87">
        <f t="shared" si="37"/>
        <v>-5.4842741729693188E-2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1544095.1900000002</v>
      </c>
      <c r="F263" s="83">
        <f>VLOOKUP($C263,'2023'!$C$8:$U$285,19,FALSE)</f>
        <v>494677.89</v>
      </c>
      <c r="G263" s="84">
        <f t="shared" si="30"/>
        <v>0.32036748330263237</v>
      </c>
      <c r="H263" s="85">
        <f t="shared" si="31"/>
        <v>8.0114969390729769E-5</v>
      </c>
      <c r="I263" s="86">
        <f t="shared" si="32"/>
        <v>-1049417.3000000003</v>
      </c>
      <c r="J263" s="87">
        <f t="shared" si="33"/>
        <v>-0.67963251669736768</v>
      </c>
      <c r="K263" s="82">
        <f>VLOOKUP($C263,'2023'!$C$295:$U$572,VLOOKUP($L$4,Master!$D$9:$G$20,4,FALSE),FALSE)</f>
        <v>308819.03000000009</v>
      </c>
      <c r="L263" s="83">
        <f>VLOOKUP($C263,'2023'!$C$8:$U$285,VLOOKUP($L$4,Master!$D$9:$G$20,4,FALSE),FALSE)</f>
        <v>394679.63</v>
      </c>
      <c r="M263" s="155">
        <f t="shared" si="34"/>
        <v>1.2780288507479605</v>
      </c>
      <c r="N263" s="155">
        <f t="shared" si="35"/>
        <v>6.3919870113043759E-5</v>
      </c>
      <c r="O263" s="83">
        <f t="shared" si="36"/>
        <v>85860.599999999919</v>
      </c>
      <c r="P263" s="87">
        <f t="shared" si="37"/>
        <v>0.27802885074796035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32801.549999999996</v>
      </c>
      <c r="F264" s="83">
        <f>VLOOKUP($C264,'2023'!$C$8:$U$285,19,FALSE)</f>
        <v>26388.32</v>
      </c>
      <c r="G264" s="84">
        <f t="shared" si="30"/>
        <v>0.80448393444821975</v>
      </c>
      <c r="H264" s="85">
        <f t="shared" si="31"/>
        <v>4.2736889839017909E-6</v>
      </c>
      <c r="I264" s="86">
        <f t="shared" si="32"/>
        <v>-6413.2299999999959</v>
      </c>
      <c r="J264" s="87">
        <f t="shared" si="33"/>
        <v>-0.19551606555178022</v>
      </c>
      <c r="K264" s="82">
        <f>VLOOKUP($C264,'2023'!$C$295:$U$572,VLOOKUP($L$4,Master!$D$9:$G$20,4,FALSE),FALSE)</f>
        <v>6560.3099999999995</v>
      </c>
      <c r="L264" s="83">
        <f>VLOOKUP($C264,'2023'!$C$8:$U$285,VLOOKUP($L$4,Master!$D$9:$G$20,4,FALSE),FALSE)</f>
        <v>7108.0599999999995</v>
      </c>
      <c r="M264" s="155">
        <f t="shared" si="34"/>
        <v>1.0834945299841015</v>
      </c>
      <c r="N264" s="155">
        <f t="shared" si="35"/>
        <v>1.1511774042043209E-6</v>
      </c>
      <c r="O264" s="83">
        <f t="shared" si="36"/>
        <v>547.75</v>
      </c>
      <c r="P264" s="87">
        <f t="shared" si="37"/>
        <v>8.3494529984101368E-2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512227.73000000021</v>
      </c>
      <c r="F265" s="83">
        <f>VLOOKUP($C265,'2023'!$C$8:$U$285,19,FALSE)</f>
        <v>388375.48</v>
      </c>
      <c r="G265" s="84">
        <f t="shared" si="30"/>
        <v>0.75820861943573381</v>
      </c>
      <c r="H265" s="85">
        <f t="shared" si="31"/>
        <v>6.2898888996858096E-5</v>
      </c>
      <c r="I265" s="86">
        <f t="shared" si="32"/>
        <v>-123852.25000000023</v>
      </c>
      <c r="J265" s="87">
        <f t="shared" si="33"/>
        <v>-0.24179138056426616</v>
      </c>
      <c r="K265" s="82">
        <f>VLOOKUP($C265,'2023'!$C$295:$U$572,VLOOKUP($L$4,Master!$D$9:$G$20,4,FALSE),FALSE)</f>
        <v>97743.450000000041</v>
      </c>
      <c r="L265" s="83">
        <f>VLOOKUP($C265,'2023'!$C$8:$U$285,VLOOKUP($L$4,Master!$D$9:$G$20,4,FALSE),FALSE)</f>
        <v>77050.62999999999</v>
      </c>
      <c r="M265" s="83">
        <f t="shared" si="34"/>
        <v>0.78829456091431149</v>
      </c>
      <c r="N265" s="155">
        <f t="shared" si="35"/>
        <v>1.247864315097334E-5</v>
      </c>
      <c r="O265" s="83">
        <f t="shared" si="36"/>
        <v>-20692.820000000051</v>
      </c>
      <c r="P265" s="87">
        <f t="shared" si="37"/>
        <v>-0.21170543908568853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91666.67</v>
      </c>
      <c r="F266" s="83">
        <f>VLOOKUP($C266,'2023'!$C$8:$U$285,19,FALSE)</f>
        <v>91666.67</v>
      </c>
      <c r="G266" s="84">
        <f t="shared" ref="G266:G286" si="38">IFERROR(F266/E266,0)</f>
        <v>1</v>
      </c>
      <c r="H266" s="85">
        <f t="shared" ref="H266:H286" si="39">F266/$D$4</f>
        <v>1.4845766527386389E-5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18333.330000000002</v>
      </c>
      <c r="L266" s="83">
        <f>VLOOKUP($C266,'2023'!$C$8:$U$285,VLOOKUP($L$4,Master!$D$9:$G$20,4,FALSE),FALSE)</f>
        <v>18333.330000000002</v>
      </c>
      <c r="M266" s="83">
        <f t="shared" ref="M266:M286" si="42">IFERROR(L266/K266,0)</f>
        <v>1</v>
      </c>
      <c r="N266" s="155">
        <f t="shared" ref="N266:N286" si="43">L266/$D$4</f>
        <v>2.969152657662035E-6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884978.35000000009</v>
      </c>
      <c r="F267" s="83">
        <f>VLOOKUP($C267,'2023'!$C$8:$U$285,19,FALSE)</f>
        <v>336722.43</v>
      </c>
      <c r="G267" s="84">
        <f t="shared" si="38"/>
        <v>0.38048662998366001</v>
      </c>
      <c r="H267" s="85">
        <f t="shared" si="39"/>
        <v>5.4533480711301136E-5</v>
      </c>
      <c r="I267" s="86">
        <f t="shared" si="40"/>
        <v>-548255.92000000016</v>
      </c>
      <c r="J267" s="87">
        <f t="shared" si="41"/>
        <v>-0.6195133700163401</v>
      </c>
      <c r="K267" s="82">
        <f>VLOOKUP($C267,'2023'!$C$295:$U$572,VLOOKUP($L$4,Master!$D$9:$G$20,4,FALSE),FALSE)</f>
        <v>177695.67</v>
      </c>
      <c r="L267" s="83">
        <f>VLOOKUP($C267,'2023'!$C$8:$U$285,VLOOKUP($L$4,Master!$D$9:$G$20,4,FALSE),FALSE)</f>
        <v>300932.18</v>
      </c>
      <c r="M267" s="83">
        <f t="shared" si="42"/>
        <v>1.6935256779188821</v>
      </c>
      <c r="N267" s="155">
        <f t="shared" si="43"/>
        <v>4.8737113335276776E-5</v>
      </c>
      <c r="O267" s="83">
        <f t="shared" si="44"/>
        <v>123236.50999999998</v>
      </c>
      <c r="P267" s="87">
        <f t="shared" si="45"/>
        <v>0.6935256779188822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98600811.079999983</v>
      </c>
      <c r="F268" s="83">
        <f>VLOOKUP($C268,'2023'!$C$8:$U$285,19,FALSE)</f>
        <v>109711843.15999998</v>
      </c>
      <c r="G268" s="84">
        <f t="shared" si="38"/>
        <v>1.1126870251704628</v>
      </c>
      <c r="H268" s="85">
        <f t="shared" si="39"/>
        <v>1.7768251086710068E-2</v>
      </c>
      <c r="I268" s="86">
        <f t="shared" si="40"/>
        <v>11111032.079999998</v>
      </c>
      <c r="J268" s="87">
        <f t="shared" si="41"/>
        <v>0.11268702517046272</v>
      </c>
      <c r="K268" s="82">
        <f>VLOOKUP($C268,'2023'!$C$295:$U$572,VLOOKUP($L$4,Master!$D$9:$G$20,4,FALSE),FALSE)</f>
        <v>23887009.009999998</v>
      </c>
      <c r="L268" s="83">
        <f>VLOOKUP($C268,'2023'!$C$8:$U$285,VLOOKUP($L$4,Master!$D$9:$G$20,4,FALSE),FALSE)</f>
        <v>24017964.979999989</v>
      </c>
      <c r="M268" s="83">
        <f t="shared" si="42"/>
        <v>1.005482309231146</v>
      </c>
      <c r="N268" s="155">
        <f t="shared" si="43"/>
        <v>3.8898009555274819E-3</v>
      </c>
      <c r="O268" s="83">
        <f t="shared" si="44"/>
        <v>130955.96999999136</v>
      </c>
      <c r="P268" s="87">
        <f t="shared" si="45"/>
        <v>5.4823092311460288E-3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22014118.16</v>
      </c>
      <c r="F269" s="83">
        <f>VLOOKUP($C269,'2023'!$C$8:$U$285,19,FALSE)</f>
        <v>20498631.27</v>
      </c>
      <c r="G269" s="84">
        <f t="shared" si="38"/>
        <v>0.93115841029900237</v>
      </c>
      <c r="H269" s="85">
        <f t="shared" si="39"/>
        <v>3.319831449810514E-3</v>
      </c>
      <c r="I269" s="86">
        <f t="shared" si="40"/>
        <v>-1515486.8900000006</v>
      </c>
      <c r="J269" s="87">
        <f t="shared" si="41"/>
        <v>-6.8841589700997616E-2</v>
      </c>
      <c r="K269" s="82">
        <f>VLOOKUP($C269,'2023'!$C$295:$U$572,VLOOKUP($L$4,Master!$D$9:$G$20,4,FALSE),FALSE)</f>
        <v>5422279.54</v>
      </c>
      <c r="L269" s="83">
        <f>VLOOKUP($C269,'2023'!$C$8:$U$285,VLOOKUP($L$4,Master!$D$9:$G$20,4,FALSE),FALSE)</f>
        <v>5674571.29</v>
      </c>
      <c r="M269" s="83">
        <f t="shared" si="42"/>
        <v>1.0465287243379562</v>
      </c>
      <c r="N269" s="155">
        <f t="shared" si="43"/>
        <v>9.1901844491950897E-4</v>
      </c>
      <c r="O269" s="83">
        <f t="shared" si="44"/>
        <v>252291.75</v>
      </c>
      <c r="P269" s="87">
        <f t="shared" si="45"/>
        <v>4.6528724337956212E-2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3735384.7399999993</v>
      </c>
      <c r="F270" s="83">
        <f>VLOOKUP($C270,'2023'!$C$8:$U$285,19,FALSE)</f>
        <v>2389822.0500000003</v>
      </c>
      <c r="G270" s="84">
        <f t="shared" si="38"/>
        <v>0.639779357775071</v>
      </c>
      <c r="H270" s="85">
        <f t="shared" si="39"/>
        <v>3.8704078806724325E-4</v>
      </c>
      <c r="I270" s="86">
        <f t="shared" si="40"/>
        <v>-1345562.689999999</v>
      </c>
      <c r="J270" s="87">
        <f t="shared" si="41"/>
        <v>-0.36022064222492894</v>
      </c>
      <c r="K270" s="82">
        <f>VLOOKUP($C270,'2023'!$C$295:$U$572,VLOOKUP($L$4,Master!$D$9:$G$20,4,FALSE),FALSE)</f>
        <v>719962.07</v>
      </c>
      <c r="L270" s="83">
        <f>VLOOKUP($C270,'2023'!$C$8:$U$285,VLOOKUP($L$4,Master!$D$9:$G$20,4,FALSE),FALSE)</f>
        <v>515644.18000000005</v>
      </c>
      <c r="M270" s="83">
        <f t="shared" si="42"/>
        <v>0.71621020257358847</v>
      </c>
      <c r="N270" s="155">
        <f t="shared" si="43"/>
        <v>8.3510539954005124E-5</v>
      </c>
      <c r="O270" s="83">
        <f t="shared" si="44"/>
        <v>-204317.8899999999</v>
      </c>
      <c r="P270" s="87">
        <f t="shared" si="45"/>
        <v>-0.28378979742641153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2927349.6700000009</v>
      </c>
      <c r="F271" s="83">
        <f>VLOOKUP($C271,'2023'!$C$8:$U$285,19,FALSE)</f>
        <v>2529002.2800000003</v>
      </c>
      <c r="G271" s="84">
        <f t="shared" si="38"/>
        <v>0.86392217025443341</v>
      </c>
      <c r="H271" s="85">
        <f t="shared" si="39"/>
        <v>4.0958155670002918E-4</v>
      </c>
      <c r="I271" s="86">
        <f t="shared" si="40"/>
        <v>-398347.3900000006</v>
      </c>
      <c r="J271" s="87">
        <f t="shared" si="41"/>
        <v>-0.13607782974556656</v>
      </c>
      <c r="K271" s="82">
        <f>VLOOKUP($C271,'2023'!$C$295:$U$572,VLOOKUP($L$4,Master!$D$9:$G$20,4,FALSE),FALSE)</f>
        <v>713366.32000000007</v>
      </c>
      <c r="L271" s="83">
        <f>VLOOKUP($C271,'2023'!$C$8:$U$285,VLOOKUP($L$4,Master!$D$9:$G$20,4,FALSE),FALSE)</f>
        <v>745158.95</v>
      </c>
      <c r="M271" s="83">
        <f t="shared" si="42"/>
        <v>1.0445670465631176</v>
      </c>
      <c r="N271" s="155">
        <f t="shared" si="43"/>
        <v>1.2068133158423216E-4</v>
      </c>
      <c r="O271" s="83">
        <f t="shared" si="44"/>
        <v>31792.629999999888</v>
      </c>
      <c r="P271" s="87">
        <f t="shared" si="45"/>
        <v>4.4567046563117649E-2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3825896.8499999996</v>
      </c>
      <c r="F272" s="83">
        <f>VLOOKUP($C272,'2023'!$C$8:$U$285,19,FALSE)</f>
        <v>1368261.88</v>
      </c>
      <c r="G272" s="84">
        <f t="shared" si="38"/>
        <v>0.3576316700749525</v>
      </c>
      <c r="H272" s="85">
        <f t="shared" si="39"/>
        <v>2.2159522560165839E-4</v>
      </c>
      <c r="I272" s="86">
        <f t="shared" si="40"/>
        <v>-2457634.9699999997</v>
      </c>
      <c r="J272" s="87">
        <f t="shared" si="41"/>
        <v>-0.64236832992504755</v>
      </c>
      <c r="K272" s="82">
        <f>VLOOKUP($C272,'2023'!$C$295:$U$572,VLOOKUP($L$4,Master!$D$9:$G$20,4,FALSE),FALSE)</f>
        <v>765179.32999999984</v>
      </c>
      <c r="L272" s="83">
        <f>VLOOKUP($C272,'2023'!$C$8:$U$285,VLOOKUP($L$4,Master!$D$9:$G$20,4,FALSE),FALSE)</f>
        <v>540346.41999999993</v>
      </c>
      <c r="M272" s="83">
        <f t="shared" si="42"/>
        <v>0.70616965045305136</v>
      </c>
      <c r="N272" s="155">
        <f t="shared" si="43"/>
        <v>8.751116185663848E-5</v>
      </c>
      <c r="O272" s="83">
        <f t="shared" si="44"/>
        <v>-224832.90999999992</v>
      </c>
      <c r="P272" s="87">
        <f t="shared" si="45"/>
        <v>-0.29383034954694864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213745</v>
      </c>
      <c r="F273" s="83">
        <f>VLOOKUP($C273,'2023'!$C$8:$U$285,19,FALSE)</f>
        <v>1221802.9400000002</v>
      </c>
      <c r="G273" s="84">
        <f t="shared" si="38"/>
        <v>5.7161708577978443</v>
      </c>
      <c r="H273" s="85">
        <f t="shared" si="39"/>
        <v>1.9787564214685975E-4</v>
      </c>
      <c r="I273" s="86">
        <f t="shared" si="40"/>
        <v>1008057.9400000002</v>
      </c>
      <c r="J273" s="87">
        <f t="shared" si="41"/>
        <v>4.7161708577978443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0</v>
      </c>
      <c r="M273" s="83">
        <f t="shared" si="42"/>
        <v>0</v>
      </c>
      <c r="N273" s="155">
        <f t="shared" si="43"/>
        <v>0</v>
      </c>
      <c r="O273" s="83">
        <f t="shared" si="44"/>
        <v>-42749</v>
      </c>
      <c r="P273" s="87">
        <f t="shared" si="45"/>
        <v>-1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750785.92999999993</v>
      </c>
      <c r="F274" s="83">
        <f>VLOOKUP($C274,'2023'!$C$8:$U$285,19,FALSE)</f>
        <v>575293.36</v>
      </c>
      <c r="G274" s="84">
        <f t="shared" si="38"/>
        <v>0.76625484976789593</v>
      </c>
      <c r="H274" s="85">
        <f t="shared" si="39"/>
        <v>9.3170951964499719E-5</v>
      </c>
      <c r="I274" s="86">
        <f t="shared" si="40"/>
        <v>-175492.56999999995</v>
      </c>
      <c r="J274" s="87">
        <f t="shared" si="41"/>
        <v>-0.23374515023210407</v>
      </c>
      <c r="K274" s="82">
        <f>VLOOKUP($C274,'2023'!$C$295:$U$572,VLOOKUP($L$4,Master!$D$9:$G$20,4,FALSE),FALSE)</f>
        <v>126363.77999999998</v>
      </c>
      <c r="L274" s="83">
        <f>VLOOKUP($C274,'2023'!$C$8:$U$285,VLOOKUP($L$4,Master!$D$9:$G$20,4,FALSE),FALSE)</f>
        <v>126911.36999999997</v>
      </c>
      <c r="M274" s="83">
        <f t="shared" si="42"/>
        <v>1.0043334411173834</v>
      </c>
      <c r="N274" s="155">
        <f t="shared" si="43"/>
        <v>2.0553780001943441E-5</v>
      </c>
      <c r="O274" s="83">
        <f t="shared" si="44"/>
        <v>547.58999999998196</v>
      </c>
      <c r="P274" s="87">
        <f t="shared" si="45"/>
        <v>4.3334411173833361E-3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220809768.63999999</v>
      </c>
      <c r="F275" s="83">
        <f>VLOOKUP($C275,'2023'!$C$8:$U$285,19,FALSE)</f>
        <v>216356896.24000016</v>
      </c>
      <c r="G275" s="84">
        <f t="shared" si="38"/>
        <v>0.97983389762406925</v>
      </c>
      <c r="H275" s="85">
        <f t="shared" si="39"/>
        <v>3.5039823833122818E-2</v>
      </c>
      <c r="I275" s="86">
        <f t="shared" si="40"/>
        <v>-4452872.3999998271</v>
      </c>
      <c r="J275" s="87">
        <f t="shared" si="41"/>
        <v>-2.0166102375930767E-2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43423554.060000069</v>
      </c>
      <c r="M275" s="83">
        <f t="shared" si="42"/>
        <v>0.98389413829128025</v>
      </c>
      <c r="N275" s="155">
        <f t="shared" si="43"/>
        <v>7.0326100573316602E-3</v>
      </c>
      <c r="O275" s="83">
        <f t="shared" si="44"/>
        <v>-710822.15999992937</v>
      </c>
      <c r="P275" s="87">
        <f t="shared" si="45"/>
        <v>-1.6105861708719749E-2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959999.95</v>
      </c>
      <c r="F276" s="83">
        <f>VLOOKUP($C276,'2023'!$C$8:$U$285,19,FALSE)</f>
        <v>6415340</v>
      </c>
      <c r="G276" s="84">
        <f t="shared" si="38"/>
        <v>6.6826461813878222</v>
      </c>
      <c r="H276" s="85">
        <f t="shared" si="39"/>
        <v>1.0389887604055324E-3</v>
      </c>
      <c r="I276" s="86">
        <f t="shared" si="40"/>
        <v>5455340.0499999998</v>
      </c>
      <c r="J276" s="87">
        <f t="shared" si="41"/>
        <v>5.6826461813878222</v>
      </c>
      <c r="K276" s="82">
        <f>VLOOKUP($C276,'2023'!$C$295:$U$572,VLOOKUP($L$4,Master!$D$9:$G$20,4,FALSE),FALSE)</f>
        <v>191999.99</v>
      </c>
      <c r="L276" s="83">
        <f>VLOOKUP($C276,'2023'!$C$8:$U$285,VLOOKUP($L$4,Master!$D$9:$G$20,4,FALSE),FALSE)</f>
        <v>56600</v>
      </c>
      <c r="M276" s="83">
        <f t="shared" si="42"/>
        <v>0.29479168202040013</v>
      </c>
      <c r="N276" s="155">
        <f t="shared" si="43"/>
        <v>9.1665856897612807E-6</v>
      </c>
      <c r="O276" s="83">
        <f t="shared" si="44"/>
        <v>-135399.99</v>
      </c>
      <c r="P276" s="87">
        <f t="shared" si="45"/>
        <v>-0.70520831797959993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1867923.2300000007</v>
      </c>
      <c r="F277" s="83">
        <f>VLOOKUP($C277,'2023'!$C$8:$U$285,19,FALSE)</f>
        <v>1308251.05</v>
      </c>
      <c r="G277" s="84">
        <f t="shared" si="38"/>
        <v>0.70037731154507865</v>
      </c>
      <c r="H277" s="85">
        <f t="shared" si="39"/>
        <v>2.1187624299549769E-4</v>
      </c>
      <c r="I277" s="86">
        <f t="shared" si="40"/>
        <v>-559672.18000000063</v>
      </c>
      <c r="J277" s="87">
        <f t="shared" si="41"/>
        <v>-0.29962268845492135</v>
      </c>
      <c r="K277" s="82">
        <f>VLOOKUP($C277,'2023'!$C$295:$U$572,VLOOKUP($L$4,Master!$D$9:$G$20,4,FALSE),FALSE)</f>
        <v>373464.63000000012</v>
      </c>
      <c r="L277" s="83">
        <f>VLOOKUP($C277,'2023'!$C$8:$U$285,VLOOKUP($L$4,Master!$D$9:$G$20,4,FALSE),FALSE)</f>
        <v>292770.2</v>
      </c>
      <c r="M277" s="83">
        <f t="shared" si="42"/>
        <v>0.78393019440689715</v>
      </c>
      <c r="N277" s="155">
        <f t="shared" si="43"/>
        <v>4.7415249570822402E-5</v>
      </c>
      <c r="O277" s="83">
        <f t="shared" si="44"/>
        <v>-80694.430000000109</v>
      </c>
      <c r="P277" s="87">
        <f t="shared" si="45"/>
        <v>-0.21606980559310285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208333.34999999998</v>
      </c>
      <c r="F279" s="83">
        <f>VLOOKUP($C279,'2023'!$C$8:$U$285,19,FALSE)</f>
        <v>23189.24</v>
      </c>
      <c r="G279" s="84">
        <f t="shared" si="38"/>
        <v>0.11130834309533258</v>
      </c>
      <c r="H279" s="85">
        <f t="shared" si="39"/>
        <v>3.7555857869335667E-6</v>
      </c>
      <c r="I279" s="86">
        <f t="shared" si="40"/>
        <v>-185144.11</v>
      </c>
      <c r="J279" s="87">
        <f t="shared" si="41"/>
        <v>-0.88869165690466745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6129042.6600000039</v>
      </c>
      <c r="F280" s="83">
        <f>VLOOKUP($C280,'2023'!$C$8:$U$285,19,FALSE)</f>
        <v>5497351.9100000029</v>
      </c>
      <c r="G280" s="84">
        <f t="shared" si="38"/>
        <v>0.89693484202310958</v>
      </c>
      <c r="H280" s="85">
        <f t="shared" si="39"/>
        <v>8.9031709098565137E-4</v>
      </c>
      <c r="I280" s="86">
        <f t="shared" si="40"/>
        <v>-631690.75000000093</v>
      </c>
      <c r="J280" s="87">
        <f t="shared" si="41"/>
        <v>-0.10306515797689039</v>
      </c>
      <c r="K280" s="82">
        <f>VLOOKUP($C280,'2023'!$C$295:$U$572,VLOOKUP($L$4,Master!$D$9:$G$20,4,FALSE),FALSE)</f>
        <v>1224024.7600000007</v>
      </c>
      <c r="L280" s="83">
        <f>VLOOKUP($C280,'2023'!$C$8:$U$285,VLOOKUP($L$4,Master!$D$9:$G$20,4,FALSE),FALSE)</f>
        <v>1156635.0800000026</v>
      </c>
      <c r="M280" s="83">
        <f t="shared" si="42"/>
        <v>0.94494418560618165</v>
      </c>
      <c r="N280" s="155">
        <f t="shared" si="43"/>
        <v>1.8732145887992788E-4</v>
      </c>
      <c r="O280" s="83">
        <f t="shared" si="44"/>
        <v>-67389.679999998072</v>
      </c>
      <c r="P280" s="87">
        <f t="shared" si="45"/>
        <v>-5.5055814393818334E-2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82748232.75999999</v>
      </c>
      <c r="F281" s="83">
        <f>VLOOKUP($C281,'2023'!$C$8:$U$285,19,FALSE)</f>
        <v>89932623.689999998</v>
      </c>
      <c r="G281" s="84">
        <f t="shared" si="38"/>
        <v>1.0868222884087126</v>
      </c>
      <c r="H281" s="85">
        <f t="shared" si="39"/>
        <v>1.4564931119424739E-2</v>
      </c>
      <c r="I281" s="86">
        <f t="shared" si="40"/>
        <v>7184390.9300000072</v>
      </c>
      <c r="J281" s="87">
        <f t="shared" si="41"/>
        <v>8.68222884087127E-2</v>
      </c>
      <c r="K281" s="82">
        <f>VLOOKUP($C281,'2023'!$C$295:$U$572,VLOOKUP($L$4,Master!$D$9:$G$20,4,FALSE),FALSE)</f>
        <v>16440718.890000001</v>
      </c>
      <c r="L281" s="83">
        <f>VLOOKUP($C281,'2023'!$C$8:$U$285,VLOOKUP($L$4,Master!$D$9:$G$20,4,FALSE),FALSE)</f>
        <v>16871451.379999999</v>
      </c>
      <c r="M281" s="83">
        <f t="shared" si="42"/>
        <v>1.0261991274762317</v>
      </c>
      <c r="N281" s="155">
        <f t="shared" si="43"/>
        <v>2.7323958442652153E-3</v>
      </c>
      <c r="O281" s="83">
        <f t="shared" si="44"/>
        <v>430732.48999999836</v>
      </c>
      <c r="P281" s="87">
        <f t="shared" si="45"/>
        <v>2.6199127476231567E-2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27937.120000000006</v>
      </c>
      <c r="F282" s="83">
        <f>VLOOKUP($C282,'2023'!$C$8:$U$285,19,FALSE)</f>
        <v>19746.53</v>
      </c>
      <c r="G282" s="84">
        <f t="shared" si="38"/>
        <v>0.70682053125017874</v>
      </c>
      <c r="H282" s="85">
        <f t="shared" si="39"/>
        <v>3.1980257830466751E-6</v>
      </c>
      <c r="I282" s="86">
        <f t="shared" si="40"/>
        <v>-8190.5900000000074</v>
      </c>
      <c r="J282" s="87">
        <f t="shared" si="41"/>
        <v>-0.2931794687498212</v>
      </c>
      <c r="K282" s="82">
        <f>VLOOKUP($C282,'2023'!$C$295:$U$572,VLOOKUP($L$4,Master!$D$9:$G$20,4,FALSE),FALSE)</f>
        <v>5580.1500000000005</v>
      </c>
      <c r="L282" s="83">
        <f>VLOOKUP($C282,'2023'!$C$8:$U$285,VLOOKUP($L$4,Master!$D$9:$G$20,4,FALSE),FALSE)</f>
        <v>4424.6899999999996</v>
      </c>
      <c r="M282" s="83">
        <f t="shared" si="42"/>
        <v>0.79293388170568879</v>
      </c>
      <c r="N282" s="155">
        <f t="shared" si="43"/>
        <v>7.1659540698992636E-7</v>
      </c>
      <c r="O282" s="83">
        <f t="shared" si="44"/>
        <v>-1155.4600000000009</v>
      </c>
      <c r="P282" s="87">
        <f t="shared" si="45"/>
        <v>-0.20706611829431124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122787.6</v>
      </c>
      <c r="F283" s="83">
        <f>VLOOKUP($C283,'2023'!$C$8:$U$285,19,FALSE)</f>
        <v>119110.01000000001</v>
      </c>
      <c r="G283" s="84">
        <f t="shared" si="38"/>
        <v>0.97004917434659532</v>
      </c>
      <c r="H283" s="85">
        <f t="shared" si="39"/>
        <v>1.929032002073009E-5</v>
      </c>
      <c r="I283" s="86">
        <f t="shared" si="40"/>
        <v>-3677.5899999999965</v>
      </c>
      <c r="J283" s="87">
        <f t="shared" si="41"/>
        <v>-2.9950825653404713E-2</v>
      </c>
      <c r="K283" s="82">
        <f>VLOOKUP($C283,'2023'!$C$295:$U$572,VLOOKUP($L$4,Master!$D$9:$G$20,4,FALSE),FALSE)</f>
        <v>24557.52</v>
      </c>
      <c r="L283" s="83">
        <f>VLOOKUP($C283,'2023'!$C$8:$U$285,VLOOKUP($L$4,Master!$D$9:$G$20,4,FALSE),FALSE)</f>
        <v>31459.130000000005</v>
      </c>
      <c r="M283" s="83">
        <f t="shared" si="42"/>
        <v>1.281038557639371</v>
      </c>
      <c r="N283" s="155">
        <f t="shared" si="43"/>
        <v>5.0949259871084774E-6</v>
      </c>
      <c r="O283" s="83">
        <f t="shared" si="44"/>
        <v>6901.6100000000042</v>
      </c>
      <c r="P283" s="87">
        <f t="shared" si="45"/>
        <v>0.28103855763937091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196363.5</v>
      </c>
      <c r="F284" s="83">
        <f>VLOOKUP($C284,'2023'!$C$8:$U$285,19,FALSE)</f>
        <v>292950.38</v>
      </c>
      <c r="G284" s="84">
        <f t="shared" si="38"/>
        <v>1.4918779712115542</v>
      </c>
      <c r="H284" s="85">
        <f t="shared" si="39"/>
        <v>4.7444430408447512E-5</v>
      </c>
      <c r="I284" s="86">
        <f t="shared" si="40"/>
        <v>96586.880000000005</v>
      </c>
      <c r="J284" s="87">
        <f t="shared" si="41"/>
        <v>0.49187797121155413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17352.27</v>
      </c>
      <c r="M284" s="83">
        <f t="shared" si="42"/>
        <v>0.44184051516702444</v>
      </c>
      <c r="N284" s="155">
        <f t="shared" si="43"/>
        <v>2.8102662520649111E-6</v>
      </c>
      <c r="O284" s="83">
        <f t="shared" si="44"/>
        <v>-21920.429999999997</v>
      </c>
      <c r="P284" s="87">
        <f t="shared" si="45"/>
        <v>-0.55815948483297551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381570.14000000007</v>
      </c>
      <c r="F285" s="83">
        <f>VLOOKUP($C285,'2023'!$C$8:$U$285,19,FALSE)</f>
        <v>6790.28</v>
      </c>
      <c r="G285" s="84">
        <f t="shared" si="38"/>
        <v>1.7795627299347895E-2</v>
      </c>
      <c r="H285" s="85">
        <f t="shared" si="39"/>
        <v>1.0997117222168237E-6</v>
      </c>
      <c r="I285" s="86">
        <f t="shared" si="40"/>
        <v>-374779.86000000004</v>
      </c>
      <c r="J285" s="87">
        <f t="shared" si="41"/>
        <v>-0.98220437270065208</v>
      </c>
      <c r="K285" s="82">
        <f>VLOOKUP($C285,'2023'!$C$295:$U$572,VLOOKUP($L$4,Master!$D$9:$G$20,4,FALSE),FALSE)</f>
        <v>76314.02</v>
      </c>
      <c r="L285" s="83">
        <f>VLOOKUP($C285,'2023'!$C$8:$U$285,VLOOKUP($L$4,Master!$D$9:$G$20,4,FALSE),FALSE)</f>
        <v>0</v>
      </c>
      <c r="M285" s="83">
        <f t="shared" si="42"/>
        <v>0</v>
      </c>
      <c r="N285" s="155">
        <f t="shared" si="43"/>
        <v>0</v>
      </c>
      <c r="O285" s="83">
        <f t="shared" si="44"/>
        <v>-76314.02</v>
      </c>
      <c r="P285" s="87">
        <f t="shared" si="45"/>
        <v>-1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483242.97000000003</v>
      </c>
      <c r="F286" s="83">
        <f>VLOOKUP($C286,'2023'!$C$8:$U$285,19,FALSE)</f>
        <v>445375.94</v>
      </c>
      <c r="G286" s="84">
        <f t="shared" si="38"/>
        <v>0.92163977056924384</v>
      </c>
      <c r="H286" s="85">
        <f t="shared" si="39"/>
        <v>7.2130330709681593E-5</v>
      </c>
      <c r="I286" s="86">
        <f t="shared" si="40"/>
        <v>-37867.030000000028</v>
      </c>
      <c r="J286" s="87">
        <f t="shared" si="41"/>
        <v>-7.8360229430756184E-2</v>
      </c>
      <c r="K286" s="156">
        <f>VLOOKUP($C286,'2023'!$C$295:$U$572,VLOOKUP($L$4,Master!$D$9:$G$20,4,FALSE),FALSE)</f>
        <v>73795.260000000009</v>
      </c>
      <c r="L286" s="157">
        <f>VLOOKUP($C286,'2023'!$C$8:$U$285,VLOOKUP($L$4,Master!$D$9:$G$20,4,FALSE),FALSE)</f>
        <v>101586.56999999999</v>
      </c>
      <c r="M286" s="157">
        <f t="shared" si="42"/>
        <v>1.3766002044033721</v>
      </c>
      <c r="N286" s="158">
        <f t="shared" si="43"/>
        <v>1.6452332134875132E-5</v>
      </c>
      <c r="O286" s="157">
        <f t="shared" si="44"/>
        <v>27791.309999999983</v>
      </c>
      <c r="P286" s="159">
        <f t="shared" si="45"/>
        <v>0.376600204403372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zoomScale="70" zoomScaleNormal="70" workbookViewId="0">
      <selection activeCell="E8" sqref="E8:I28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144637511.84999996</v>
      </c>
      <c r="F7" s="114">
        <f>SUM(F8:F285)</f>
        <v>177858304.29000005</v>
      </c>
      <c r="G7" s="114">
        <f t="shared" ref="G7:Q7" si="1">SUM(G8:G285)</f>
        <v>201636705.69</v>
      </c>
      <c r="H7" s="114">
        <f t="shared" si="1"/>
        <v>213794159.24000001</v>
      </c>
      <c r="I7" s="114">
        <f t="shared" si="1"/>
        <v>282287760.91000003</v>
      </c>
      <c r="J7" s="114">
        <f t="shared" si="1"/>
        <v>0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1020214441.9799994</v>
      </c>
      <c r="R7" s="115"/>
      <c r="S7" s="116"/>
      <c r="T7" s="113"/>
      <c r="U7" s="114">
        <f>SUM(U8:U285)</f>
        <v>1020214441.9799994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37517.400000000009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2654996.14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2654996.14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3480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15000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15000</v>
      </c>
      <c r="V9" s="115"/>
    </row>
    <row r="10" spans="2:22" ht="25.5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93058.450000000012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527349.99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527349.99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30882.200000000004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158305.02000000002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158305.02000000002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137305.18999999994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548376.99999999988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548376.99999999988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505576.73999999987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2492214.0999999996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2492214.0999999996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58459.19999999999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323986.92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323986.92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70114.23000000001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333282.81000000006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333282.81000000006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12833.33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92102.95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92102.95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162336.38999999998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455475.67000000004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455475.67000000004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351892.03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1605613.31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1605613.31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396093.52999999997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1796301.72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1796301.72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321560.41999999993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1725091.3900000001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1725091.3900000001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910.91000000000008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6574.61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6574.61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555.52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2222.08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2222.08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77648.200000000012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471410.19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471410.19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29280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121345.03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121345.03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27948.870000000006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143488.9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143488.9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2330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9170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9170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581872.39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2328122.41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2328122.41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1060956.79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5268908.7600000007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5268908.7600000007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177689.83000000002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1210900.75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1210900.75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28554.15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109246.03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109246.03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1101942.8400000001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2808298.9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2808298.9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3630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44918.78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44918.78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1433625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7168125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7168125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105923.58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184506.03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184506.03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104180.68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398654.06999999995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398654.06999999995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361273.65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928869.36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928869.36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80077.320000000022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355656.95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355656.95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238151.38999999996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1161360.7799999998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1161360.7799999998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217881.22000000006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1107340.3600000001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1107340.3600000001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464696.73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2269444.34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2269444.34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1101777.32</v>
      </c>
      <c r="H46" s="119">
        <v>1055665.7300000004</v>
      </c>
      <c r="I46" s="119">
        <v>1093063.4200000004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5122452.3900000006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5122452.3900000006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448156.44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2171432.6399999997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2171432.6399999997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434512.07999999973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2206180.12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2206180.12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107580.77999999998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617014.46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617014.46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147014.22000000003</v>
      </c>
      <c r="H50" s="119">
        <v>146945.16</v>
      </c>
      <c r="I50" s="119">
        <v>157580.59000000003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726025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726025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109777.86000000002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447095.81000000006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447095.81000000006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1016696.7999999999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4687521.5799999991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4687521.5799999991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36070.06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223203.44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223203.44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52733.39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256577.92000000004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256577.92000000004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91333.97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330057.31000000006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330057.31000000006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103238.12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436593.39999999997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436593.39999999997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132089.41999999998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531606.49999999988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531606.49999999988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34983.619999999988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167396.68999999997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167396.68999999997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31425.610000000008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154684.81000000003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154684.81000000003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21473.040000000001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124852.29999999999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124852.29999999999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15024.820000000002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101014.72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101014.72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343450.80000000005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343450.80000000005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152580.29999999999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564332.06000000006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564332.06000000006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21673.33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107411.31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107411.31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66350.48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311152.53999999992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311152.53999999992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263759.3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263759.3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298571.95999999985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1581950.5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1581950.5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31649.89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160736.08000000002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160736.08000000002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847882.5399999998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3768004.24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3768004.24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29009.820000000003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164367.51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164367.51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1335362.32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4970316.9000000004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4970316.9000000004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7198060.3899999941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32324961.919999972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32324961.919999972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481307.92999999993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3913813.13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3913813.13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83765.56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205129.01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205129.01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432730.78999999986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2556750.2400000002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2556750.2400000002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326119.46000000002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986870.12000000011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986870.12000000011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168453.51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713010.94000000006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713010.94000000006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2402585.2399999993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12079442.200000003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12079442.200000003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64691.929999999993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302440.03999999998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302440.03999999998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47256.189999999995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146291.51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146291.51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9684.83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1446414.42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1446414.42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171747.20999999996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739639.5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739639.5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53343.48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213370.01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213370.01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136092.9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543861.65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543861.65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3972308.7800000003</v>
      </c>
      <c r="H97" s="119">
        <v>930438.21999999974</v>
      </c>
      <c r="I97" s="119">
        <v>782271.84999999986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7817042.3199999994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7817042.3199999994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284682.38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3578726.9099999997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3578726.9099999997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1068089.2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6158653.2299999995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6158653.2299999995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33961311.730000004</v>
      </c>
      <c r="F100" s="119">
        <v>9996920.25</v>
      </c>
      <c r="G100" s="119">
        <v>11220136.399999999</v>
      </c>
      <c r="H100" s="119">
        <v>31144582.27</v>
      </c>
      <c r="I100" s="119">
        <v>106888974.25000001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193211924.90000004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193211924.90000004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93130.25999999998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314269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314269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198946.71000000002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888813.06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888813.06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27269.979999999996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132217.90000000002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132217.90000000002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33078.53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164957.03000000003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164957.03000000003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1435.5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4137.32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4137.32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85123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400818.43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400818.43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14590.140000000001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69125.17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69125.17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63934.38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303915.42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303915.42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138620.64000000001</v>
      </c>
      <c r="J117" s="119">
        <v>0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662470.52999999991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662470.52999999991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6518.3200000000006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18631.2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18631.2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31892.030000000006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161246.38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161246.38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1116593.5900000001</v>
      </c>
      <c r="J120" s="119">
        <v>0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4392446.4300000006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4392446.4300000006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61442.950000000004</v>
      </c>
      <c r="J122" s="119">
        <v>0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288215.49999999994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288215.49999999994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286155.71000000002</v>
      </c>
      <c r="J123" s="119">
        <v>0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1336087.08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1336087.08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246896.99</v>
      </c>
      <c r="J124" s="119">
        <v>0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1171686.5499999998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1171686.5499999998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215398.50999999995</v>
      </c>
      <c r="J125" s="119">
        <v>0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967630.45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967630.45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452585.85999999987</v>
      </c>
      <c r="J126" s="119">
        <v>0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2175685.29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2175685.29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35423.78</v>
      </c>
      <c r="J127" s="119">
        <v>0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156457.69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156457.69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165335.67000000001</v>
      </c>
      <c r="J128" s="119">
        <v>0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558159.01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558159.01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461633.90999999992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2137686.91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2137686.91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292134.07999999996</v>
      </c>
      <c r="J130" s="119">
        <v>0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1147015.52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1147015.52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181531.13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1026323.33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1026323.33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70999.42</v>
      </c>
      <c r="J132" s="119">
        <v>0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194591.06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194591.06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23791.269999999997</v>
      </c>
      <c r="J133" s="119">
        <v>0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122793.82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122793.82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37574.359999999986</v>
      </c>
      <c r="J134" s="119">
        <v>0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165292.91999999998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165292.91999999998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51351.38</v>
      </c>
      <c r="J135" s="119">
        <v>0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234051.31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234051.31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561839.86</v>
      </c>
      <c r="J136" s="119">
        <v>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1740214.06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1740214.06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43746.27</v>
      </c>
      <c r="J137" s="119">
        <v>0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165436.29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165436.29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622965.94999999995</v>
      </c>
      <c r="J138" s="119">
        <v>0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688015.76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688015.76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198317.6</v>
      </c>
      <c r="J139" s="119">
        <v>0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250586.83000000002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250586.83000000002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5697.77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385352.52999999997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385352.52999999997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204047.44999999998</v>
      </c>
      <c r="J141" s="119">
        <v>0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1004904.38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1004904.38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8867.06</v>
      </c>
      <c r="J142" s="119">
        <v>0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130599.35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130599.35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85439.1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209649.73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209649.73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2009879.57</v>
      </c>
      <c r="J144" s="119">
        <v>0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10036008.760000002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10036008.760000002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5380.5</v>
      </c>
      <c r="J145" s="119">
        <v>0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279284.58999999997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279284.58999999997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422381.66999999981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1893260.9099999997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1893260.9099999997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23216.15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74201.83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74201.83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19121.02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87319.069999999992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87319.069999999992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16237.59</v>
      </c>
      <c r="J149" s="119">
        <v>0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82680.34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82680.34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2036486.22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8412913.6400000006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8412913.6400000006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28167.200000000004</v>
      </c>
      <c r="J152" s="119">
        <v>0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135406.56000000003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135406.56000000003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162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38252.449999999997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38252.449999999997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66985.170000000013</v>
      </c>
      <c r="J154" s="119">
        <v>0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319974.63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319974.63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54240.95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257911.55000000005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257911.55000000005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0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0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19325.669999999998</v>
      </c>
      <c r="J158" s="119">
        <v>0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66043.69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66043.69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91459.98000000001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147263.28000000003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147263.28000000003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477668.94999999995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1733326.61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1733326.61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14942.36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51911.82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51911.82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63152.909999999989</v>
      </c>
      <c r="J164" s="119">
        <v>0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308482.34999999998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308482.34999999998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201676.31999999998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720309.63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720309.63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60227.670000000006</v>
      </c>
      <c r="J166" s="119">
        <v>0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256840.44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256840.44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11188.120000000003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52490.400000000001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52490.400000000001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20904.559999999998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81910.139999999985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81910.139999999985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40732.239999999998</v>
      </c>
      <c r="J169" s="119">
        <v>0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210178.68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210178.68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7461.11</v>
      </c>
      <c r="J170" s="119">
        <v>0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25623.95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25623.95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145517.63</v>
      </c>
      <c r="J173" s="119">
        <v>0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596368.8899999999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596368.8899999999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14352.189999999999</v>
      </c>
      <c r="J174" s="119">
        <v>0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89410.57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89410.57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0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17783.18</v>
      </c>
      <c r="J176" s="119">
        <v>0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108174.75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108174.75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1715.38</v>
      </c>
      <c r="J177" s="119">
        <v>0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58836.38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58836.38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96419.37</v>
      </c>
      <c r="J178" s="119">
        <v>0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422850.24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422850.24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1170868</v>
      </c>
      <c r="J179" s="119">
        <v>0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4373793.99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4373793.99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201667.27000000005</v>
      </c>
      <c r="J180" s="119">
        <v>0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885677.21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885677.21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854160.56</v>
      </c>
      <c r="J181" s="119">
        <v>0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1091512.46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1091512.46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2328826.39</v>
      </c>
      <c r="J182" s="119">
        <v>0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4931717.0299999993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4931717.0299999993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28936.17</v>
      </c>
      <c r="J185" s="119">
        <v>0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97107.520000000004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97107.520000000004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20035.310000000001</v>
      </c>
      <c r="J186" s="119">
        <v>0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94154.449999999983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94154.449999999983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415676.54999999993</v>
      </c>
      <c r="J187" s="119">
        <v>0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1931567.5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1931567.5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15405.57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128330.25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128330.25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12383.33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60609.98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60609.98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90046.01999999999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450113.4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450113.4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40232.400000000001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175315.91999999998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175315.91999999998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9080.16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41045.9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41045.9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73886.83</v>
      </c>
      <c r="J193" s="119">
        <v>0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321657.89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321657.89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10277.89</v>
      </c>
      <c r="J194" s="119">
        <v>0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47807.78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47807.78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26406.84</v>
      </c>
      <c r="J195" s="119">
        <v>0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124488.63999999998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124488.63999999998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97976.94</v>
      </c>
      <c r="J196" s="119">
        <v>0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429841.79000000004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429841.79000000004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1005366.57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4365051.49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4365051.49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1122047.6000000003</v>
      </c>
      <c r="J198" s="119">
        <v>0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7130275.0700000012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7130275.0700000012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4657.3</v>
      </c>
      <c r="J199" s="119">
        <v>0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13567.98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13567.98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203752.8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606907.12999999989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606907.12999999989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2175926.2900000005</v>
      </c>
      <c r="J202" s="119">
        <v>0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11502149.780000003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11502149.780000003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503973.89</v>
      </c>
      <c r="J203" s="119">
        <v>0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3039170.22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3039170.22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215542.12</v>
      </c>
      <c r="J204" s="119">
        <v>0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677733.39999999991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677733.39999999991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1427824.7899999998</v>
      </c>
      <c r="J205" s="119">
        <v>0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2491746.83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2491746.83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21466.48</v>
      </c>
      <c r="J206" s="119">
        <v>0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224985.30000000002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224985.30000000002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55514.11</v>
      </c>
      <c r="J207" s="119">
        <v>0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249210.84999999998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249210.84999999998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14166.08</v>
      </c>
      <c r="J208" s="119">
        <v>0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835384.86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835384.86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242347.08000000002</v>
      </c>
      <c r="J209" s="119">
        <v>0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1167216.9200000002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1167216.9200000002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78191.37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150843.85999999999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150843.85999999999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32660.329999999998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1002351.3799999999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1002351.3799999999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167043.07</v>
      </c>
      <c r="J212" s="119">
        <v>0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679127.33000000007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679127.33000000007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155387.26</v>
      </c>
      <c r="J213" s="119">
        <v>0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415853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415853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5933.35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5933.35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104352.97</v>
      </c>
      <c r="I216" s="119">
        <v>111462.70999999998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442894.28999999992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442894.28999999992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164895.54999999999</v>
      </c>
      <c r="I217" s="119">
        <v>213074.74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1950495.8800000004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1950495.8800000004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141339.15000000002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594302.4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594302.4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12519.949999999997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54687.549999999996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54687.549999999996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287559.55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1350225.5999999999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1350225.5999999999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119368.51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373192.93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373192.93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123156.45000000001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501338.64000000007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501338.64000000007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42234.53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218283.41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218283.41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59094.75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239944.78000000003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239944.78000000003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95045.03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95045.03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77571.010000000009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204782.98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204782.98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2965267.8099999982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14579715.34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14579715.34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9562661.549999997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46280085.659999996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46280085.659999996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3648443.9200000023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17878895.210000005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17878895.210000005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1233437.74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4318240.21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4318240.21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2784017.13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12199103.600000001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12199103.600000001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553054.08000000007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1701935.71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1701935.71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826938.11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3618762.7899999996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3618762.7899999996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163389.38999999998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864965.63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864965.63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158267.14000000001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2801387.9400000004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2801387.9400000004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53504.680000000008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246275.22999999998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246275.22999999998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70090.679999999993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106654.89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106654.89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1732440.88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1875497.0499999998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1875497.0499999998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13866.04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90622.91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90622.91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565314.53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1245935.1600000001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1245935.1600000001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599569.12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3147218.8100000005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3147218.8100000005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1885.68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1885.68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1885.68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527.96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2109.7799999999997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2109.7799999999997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54695.43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381588.08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381588.08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563452.49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2456629.7300000004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2456629.7300000004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12949.15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18510.239999999998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18510.239999999998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15432.449999999999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36401.019999999997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36401.019999999997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242591.60999999993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1325927.5499999998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1325927.5499999998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123489.26000000002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669445.67999999993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669445.67999999993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67592.87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360034.89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360034.89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172312.30999999994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787709.04999999993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787709.04999999993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41796.89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219389.83000000002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219389.83000000002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16000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84000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84000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21112.11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101332.82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101332.82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394679.63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494677.89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494677.89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7108.0599999999995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26388.32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26388.32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77050.62999999999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388375.48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388375.48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18333.330000000002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91666.67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91666.67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300932.18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336722.43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336722.43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24017964.979999989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109711843.15999998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109711843.15999998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5477215.5299999993</v>
      </c>
      <c r="I268" s="119">
        <v>5674571.29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20498631.27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20498631.27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515644.18000000005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2389822.0500000003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2389822.0500000003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745158.95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2529002.2800000003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2529002.2800000003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540346.41999999993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1368261.88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1368261.88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1221802.9400000002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1221802.9400000002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126911.36999999997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575293.36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575293.36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43436982.680000052</v>
      </c>
      <c r="G274" s="119">
        <v>43546253.730000019</v>
      </c>
      <c r="H274" s="119">
        <v>43640005.300000042</v>
      </c>
      <c r="I274" s="119">
        <v>43423554.060000069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216356896.24000016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216356896.24000016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6109960</v>
      </c>
      <c r="I275" s="119">
        <v>56600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6415340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6415340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292770.2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1308251.05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1308251.05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1156635.0800000026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5497351.9100000029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5497351.9100000029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16871451.379999999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89932623.689999998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89932623.689999998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4424.6899999999996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19746.53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19746.53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31459.130000000005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119110.01000000001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119110.01000000001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17352.27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292950.38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292950.38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6790.28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6790.28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101586.56999999999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445375.94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445375.94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1137406563.6199999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1866390.75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18292.099999999999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464954.30000000005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229862.09000000008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695368.91999999969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2626170.39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380621.24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462944.73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64166.65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441241.01999999996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2620299.1599999997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2496934.4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1626379.6300000008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10276.700000000001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28733.699999999997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523415.03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166750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153525.45000000001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12614.599999999999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4666.6500000000005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2910416.3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5788014.3700000001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1806712.8900000001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421462.28999999992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37895.800000000003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3182124.5700000003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288790.51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7168125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354161.44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521936.82000000018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1140335.08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528478.05000000005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1077006.2800000003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1120112.74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1886746.69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5026470.9499999927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2047566.9499999997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2202554.2200000016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659561.2300000001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870052.82999999984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464811.31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5161839.6300000018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200892.9200000001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342966.34000000008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329874.14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780203.10000000009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702002.21000000008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255581.94000000003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288552.8600000001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160388.32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103419.61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292869.03999999998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952385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613253.6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786073.35000000009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400305.42000000004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44365.15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2644096.1900000004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177740.64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4239233.7999999989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191069.5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7202930.9099999983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35954766.059999995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96600.5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5177334.0499999989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5401839.5900000008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884245.52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3038257.8099999996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1380894.8499999999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930693.15000000014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14637085.180000002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475521.91999999993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460839.15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2604503.6000000006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235350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1343699.8599999999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202978.19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492190.44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8959625.5700000003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1001520.8499999999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15503942.09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201987819.01999998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379412.58000000007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1111646.05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197078.85000000006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223639.19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7566.65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794776.64999999967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343646.10000000003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350862.67000000004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734151.99999999977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45842.86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184848.56000000003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10316765.880000001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361902.07000000007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1284367.1599999999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1313829.3399999994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1116643.4300000004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2269722.2200000002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170229.05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695729.38000000012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2084689.5900000008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1026200.5199999996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1099662.4899999998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339567.85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330580.19999999995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171709.78000000003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295081.69000000012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1943588.2499999998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129597.55000000002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227260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156130.25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379934.5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1049531.2599999998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5800198.1799999997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792034.66999999981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7980000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1333334.1499999999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2046671.2500000009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335430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118426.90000000008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130382.30000000002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9166666.7000000011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168277.51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112711.16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336490.54999999993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290926.35000000003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3158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755236.75000000012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67137.680000000008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2703759.66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14000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23929.15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377372.61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873819.15999999992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268637.77999999997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213569.77000000002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85693.500000000015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964339.08000000019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41892.119999999995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538904.37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255175.18000000002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2709841.81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133028.23000000004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200680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369897.25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9924115.3599999994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1434802.33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3773861.9699999997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6501210.4400000004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3500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437659.83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138215.58000000002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2421125.3100000005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1335925.22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230122.06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388145.01000000007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364549.97000000009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40892.049999999996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455801.22000000003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122474.45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112980.71000000008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480595.12000000011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3629534.7700000005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10364274.380000003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26332.97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431262.05000000005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22123987.100000001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2108812.5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1437500.4000000001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15574419.480000027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1925099.95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396173.86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936167.44999999984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803088.61000000034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6098630.9700000007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266969.33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951374.77999999991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681833.42000000016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13750.8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442356.36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629229.83000000007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647468.4800000001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63202.580000000009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2962077.6500000008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1028828.4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625426.70000000007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314003.45000000007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291749.35000000003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147470.80000000005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5494054.9999999963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116874.95000000001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14272189.07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46034615.770000011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17972536.559999999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5659268.75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15151433.449999999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2633399.9900000002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4285035.5500000007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909154.08999999985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1965000.7999999998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292620.27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1504645.7999999998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180208.05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1782557.4599999997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132724.14000000004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787541.64999999991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4548113.8999999994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17083.699999999997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10000.4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1165833.3000000003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3304921.3499999992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448722.21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507725.15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1900643.8099999994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805979.65999999992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478530.03999999992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878418.77000000014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430467.0500000001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84000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111685.7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1544095.1900000002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32801.549999999996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512227.73000000021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91666.67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884978.35000000009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98600811.079999983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22014118.16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3735384.7399999993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2927349.6700000009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3825896.8499999996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213745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750785.92999999993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220809768.63999999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959999.95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1867923.2300000007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208333.34999999998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6129042.6600000039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82748232.75999999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27937.120000000006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122787.6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196363.5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381570.14000000007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483242.97000000003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2023-06-27T07:49:20Z</dcterms:modified>
</cp:coreProperties>
</file>